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versity Documents\Notes\PPE\Shared Notes\Economics\Dissertation\"/>
    </mc:Choice>
  </mc:AlternateContent>
  <xr:revisionPtr revIDLastSave="0" documentId="13_ncr:1_{FB94D978-1D98-4CED-AEED-9424AB3C5D39}" xr6:coauthVersionLast="47" xr6:coauthVersionMax="47" xr10:uidLastSave="{00000000-0000-0000-0000-000000000000}"/>
  <bookViews>
    <workbookView xWindow="-120" yWindow="-120" windowWidth="29040" windowHeight="15840" tabRatio="596" firstSheet="18" activeTab="20" xr2:uid="{BA4A479F-5766-4719-BDA4-BE511A156C3B}"/>
  </bookViews>
  <sheets>
    <sheet name="97-07 Comp SIC03" sheetId="1" r:id="rId1"/>
    <sheet name="97-07 Job Nums SIC03" sheetId="16" r:id="rId2"/>
    <sheet name="08-19 Comp SIC07" sheetId="2" r:id="rId3"/>
    <sheet name="08-19 Job Nums SIC07" sheetId="17" r:id="rId4"/>
    <sheet name="SIC03 SIC07 Weights" sheetId="23" r:id="rId5"/>
    <sheet name="SIC03 into SIC07 Comp" sheetId="14" r:id="rId6"/>
    <sheet name="SIC03 into SIC07 Job Nums" sheetId="18" r:id="rId7"/>
    <sheet name="97-19 Comp in SIC07" sheetId="19" r:id="rId8"/>
    <sheet name="97-19 Job Nums in SIC07" sheetId="20" r:id="rId9"/>
    <sheet name="97-19 Jobs in Aggregate SIC07" sheetId="21" r:id="rId10"/>
    <sheet name="97-19 Comp Weights in SIC07" sheetId="22" r:id="rId11"/>
    <sheet name="97-19 Comp in Aggregate SIC07" sheetId="26" r:id="rId12"/>
    <sheet name="97-19 Comp in Aggregate SIC OG" sheetId="35" r:id="rId13"/>
    <sheet name="97-19 CPI Deflator" sheetId="28" r:id="rId14"/>
    <sheet name="97-19 Comp in Aggregate CPI" sheetId="27" r:id="rId15"/>
    <sheet name="97-19 Exp. PPI Deflator RAW" sheetId="29" r:id="rId16"/>
    <sheet name="97-19 Output Prices" sheetId="30" r:id="rId17"/>
    <sheet name="Aggregating Exp. PPI Deflator" sheetId="31" r:id="rId18"/>
    <sheet name="Aggregating Exp. PPI Deflat (W)" sheetId="32" r:id="rId19"/>
    <sheet name="Exp. PPI Deflator" sheetId="33" r:id="rId20"/>
    <sheet name="97-19 Comp in Aggregate PPI" sheetId="34" r:id="rId21"/>
    <sheet name="97-19 Comp Aggregate PPI YoY%" sheetId="43" r:id="rId22"/>
    <sheet name="97-19 Comp Aggregate CPI YoY%" sheetId="44" r:id="rId23"/>
    <sheet name="97-19 Prod RAW" sheetId="36" r:id="rId24"/>
    <sheet name="97-19 Prod PPI" sheetId="39" r:id="rId25"/>
    <sheet name="97-19 Prod PPI YoY%" sheetId="40" r:id="rId26"/>
    <sheet name="97-19 YoY% Aggregated" sheetId="45" r:id="rId27"/>
    <sheet name="Specific Investigation" sheetId="47" r:id="rId28"/>
    <sheet name="Stata" sheetId="46" r:id="rId29"/>
  </sheets>
  <definedNames>
    <definedName name="_xlnm._FilterDatabase" localSheetId="16" hidden="1">'97-19 Output Prices'!$B$1:$B$108</definedName>
    <definedName name="_xlnm._FilterDatabase" localSheetId="26" hidden="1">'97-19 YoY% Aggregated'!$A$2:$I$68</definedName>
    <definedName name="ExternalData_1" localSheetId="3" hidden="1">'08-19 Job Nums SIC07'!$A$1:$M$125</definedName>
    <definedName name="ExternalData_1" localSheetId="1" hidden="1">'97-07 Job Nums SIC03'!$A$1:$L$110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1" i="47" l="1"/>
  <c r="X31" i="47"/>
  <c r="W31" i="47"/>
  <c r="V31" i="47"/>
  <c r="U31" i="47"/>
  <c r="T31" i="47"/>
  <c r="S31" i="47"/>
  <c r="R31" i="47"/>
  <c r="Q31" i="47"/>
  <c r="P31" i="47"/>
  <c r="O31" i="47"/>
  <c r="N31" i="47"/>
  <c r="M31" i="47"/>
  <c r="L31" i="47"/>
  <c r="K31" i="47"/>
  <c r="J31" i="47"/>
  <c r="I31" i="47"/>
  <c r="H31" i="47"/>
  <c r="G31" i="47"/>
  <c r="F31" i="47"/>
  <c r="E31" i="47"/>
  <c r="D31" i="47"/>
  <c r="C31" i="47"/>
  <c r="Y30" i="47"/>
  <c r="X30" i="47"/>
  <c r="W30" i="47"/>
  <c r="V30" i="47"/>
  <c r="U30" i="47"/>
  <c r="T30" i="47"/>
  <c r="S30" i="47"/>
  <c r="R30" i="47"/>
  <c r="Q30" i="47"/>
  <c r="P30" i="47"/>
  <c r="O30" i="47"/>
  <c r="N30" i="47"/>
  <c r="M30" i="47"/>
  <c r="L30" i="47"/>
  <c r="K30" i="47"/>
  <c r="J30" i="47"/>
  <c r="I30" i="47"/>
  <c r="H30" i="47"/>
  <c r="G30" i="47"/>
  <c r="F30" i="47"/>
  <c r="E30" i="47"/>
  <c r="D30" i="47"/>
  <c r="C30" i="47"/>
  <c r="Y29" i="47"/>
  <c r="X29" i="47"/>
  <c r="W29" i="47"/>
  <c r="V29" i="47"/>
  <c r="U29" i="47"/>
  <c r="T29" i="47"/>
  <c r="S29" i="47"/>
  <c r="R29" i="47"/>
  <c r="Q29" i="47"/>
  <c r="P29" i="47"/>
  <c r="O29" i="47"/>
  <c r="N29" i="47"/>
  <c r="M29" i="47"/>
  <c r="L29" i="47"/>
  <c r="K29" i="47"/>
  <c r="J29" i="47"/>
  <c r="I29" i="47"/>
  <c r="H29" i="47"/>
  <c r="G29" i="47"/>
  <c r="F29" i="47"/>
  <c r="E29" i="47"/>
  <c r="D29" i="47"/>
  <c r="C29" i="47"/>
  <c r="E23" i="47"/>
  <c r="F23" i="47"/>
  <c r="G23" i="47"/>
  <c r="H23" i="47"/>
  <c r="I23" i="47"/>
  <c r="J23" i="47"/>
  <c r="K23" i="47"/>
  <c r="L23" i="47"/>
  <c r="M23" i="47"/>
  <c r="N23" i="47"/>
  <c r="O23" i="47"/>
  <c r="P23" i="47"/>
  <c r="Q23" i="47"/>
  <c r="R23" i="47"/>
  <c r="S23" i="47"/>
  <c r="T23" i="47"/>
  <c r="U23" i="47"/>
  <c r="V23" i="47"/>
  <c r="W23" i="47"/>
  <c r="X23" i="47"/>
  <c r="Y23" i="47"/>
  <c r="E24" i="47"/>
  <c r="F24" i="47"/>
  <c r="G24" i="47"/>
  <c r="H24" i="47"/>
  <c r="I24" i="47"/>
  <c r="J24" i="47"/>
  <c r="K24" i="47"/>
  <c r="L24" i="47"/>
  <c r="M24" i="47"/>
  <c r="N24" i="47"/>
  <c r="O24" i="47"/>
  <c r="P24" i="47"/>
  <c r="Q24" i="47"/>
  <c r="R24" i="47"/>
  <c r="S24" i="47"/>
  <c r="T24" i="47"/>
  <c r="U24" i="47"/>
  <c r="V24" i="47"/>
  <c r="W24" i="47"/>
  <c r="X24" i="47"/>
  <c r="Y24" i="47"/>
  <c r="E25" i="47"/>
  <c r="F25" i="47"/>
  <c r="G25" i="47"/>
  <c r="H25" i="47"/>
  <c r="I25" i="47"/>
  <c r="J25" i="47"/>
  <c r="K25" i="47"/>
  <c r="L25" i="47"/>
  <c r="M25" i="47"/>
  <c r="N25" i="47"/>
  <c r="O25" i="47"/>
  <c r="P25" i="47"/>
  <c r="Q25" i="47"/>
  <c r="R25" i="47"/>
  <c r="S25" i="47"/>
  <c r="T25" i="47"/>
  <c r="U25" i="47"/>
  <c r="V25" i="47"/>
  <c r="W25" i="47"/>
  <c r="X25" i="47"/>
  <c r="Y25" i="47"/>
  <c r="D24" i="47"/>
  <c r="D25" i="47"/>
  <c r="D23" i="47"/>
  <c r="D26" i="47"/>
  <c r="E26" i="47"/>
  <c r="F26" i="47"/>
  <c r="G26" i="47"/>
  <c r="H26" i="47"/>
  <c r="I26" i="47"/>
  <c r="J26" i="47"/>
  <c r="K26" i="47"/>
  <c r="L26" i="47"/>
  <c r="M26" i="47"/>
  <c r="N26" i="47"/>
  <c r="O26" i="47"/>
  <c r="P26" i="47"/>
  <c r="Q26" i="47"/>
  <c r="R26" i="47"/>
  <c r="S26" i="47"/>
  <c r="T26" i="47"/>
  <c r="U26" i="47"/>
  <c r="V26" i="47"/>
  <c r="W26" i="47"/>
  <c r="X26" i="47"/>
  <c r="Y26" i="47"/>
  <c r="D27" i="47"/>
  <c r="E27" i="47"/>
  <c r="F27" i="47"/>
  <c r="G27" i="47"/>
  <c r="H27" i="47"/>
  <c r="I27" i="47"/>
  <c r="J27" i="47"/>
  <c r="K27" i="47"/>
  <c r="L27" i="47"/>
  <c r="M27" i="47"/>
  <c r="N27" i="47"/>
  <c r="O27" i="47"/>
  <c r="P27" i="47"/>
  <c r="Q27" i="47"/>
  <c r="R27" i="47"/>
  <c r="S27" i="47"/>
  <c r="T27" i="47"/>
  <c r="U27" i="47"/>
  <c r="V27" i="47"/>
  <c r="W27" i="47"/>
  <c r="X27" i="47"/>
  <c r="Y27" i="47"/>
  <c r="D28" i="47"/>
  <c r="E28" i="47"/>
  <c r="F28" i="47"/>
  <c r="G28" i="47"/>
  <c r="H28" i="47"/>
  <c r="I28" i="47"/>
  <c r="J28" i="47"/>
  <c r="K28" i="47"/>
  <c r="L28" i="47"/>
  <c r="M28" i="47"/>
  <c r="N28" i="47"/>
  <c r="O28" i="47"/>
  <c r="P28" i="47"/>
  <c r="Q28" i="47"/>
  <c r="R28" i="47"/>
  <c r="S28" i="47"/>
  <c r="T28" i="47"/>
  <c r="U28" i="47"/>
  <c r="V28" i="47"/>
  <c r="W28" i="47"/>
  <c r="X28" i="47"/>
  <c r="Y28" i="47"/>
  <c r="C28" i="47"/>
  <c r="C27" i="47"/>
  <c r="C26" i="47"/>
  <c r="Y7" i="47"/>
  <c r="X7" i="47"/>
  <c r="W7" i="47"/>
  <c r="V7" i="47"/>
  <c r="U7" i="47"/>
  <c r="T7" i="47"/>
  <c r="S7" i="47"/>
  <c r="R7" i="47"/>
  <c r="Q7" i="47"/>
  <c r="P7" i="47"/>
  <c r="O7" i="47"/>
  <c r="N7" i="47"/>
  <c r="M7" i="47"/>
  <c r="L7" i="47"/>
  <c r="K7" i="47"/>
  <c r="J7" i="47"/>
  <c r="I7" i="47"/>
  <c r="H7" i="47"/>
  <c r="G7" i="47"/>
  <c r="F7" i="47"/>
  <c r="E7" i="47"/>
  <c r="D7" i="47"/>
  <c r="Y6" i="47"/>
  <c r="X6" i="47"/>
  <c r="W6" i="47"/>
  <c r="V6" i="47"/>
  <c r="U6" i="47"/>
  <c r="T6" i="47"/>
  <c r="S6" i="47"/>
  <c r="R6" i="47"/>
  <c r="Q6" i="47"/>
  <c r="P6" i="47"/>
  <c r="O6" i="47"/>
  <c r="N6" i="47"/>
  <c r="M6" i="47"/>
  <c r="L6" i="47"/>
  <c r="K6" i="47"/>
  <c r="J6" i="47"/>
  <c r="I6" i="47"/>
  <c r="H6" i="47"/>
  <c r="G6" i="47"/>
  <c r="F6" i="47"/>
  <c r="E6" i="47"/>
  <c r="D6" i="47"/>
  <c r="Y5" i="47"/>
  <c r="X5" i="47"/>
  <c r="W5" i="47"/>
  <c r="V5" i="47"/>
  <c r="U5" i="47"/>
  <c r="T5" i="47"/>
  <c r="S5" i="47"/>
  <c r="R5" i="47"/>
  <c r="Q5" i="47"/>
  <c r="P5" i="47"/>
  <c r="O5" i="47"/>
  <c r="N5" i="47"/>
  <c r="M5" i="47"/>
  <c r="L5" i="47"/>
  <c r="K5" i="47"/>
  <c r="J5" i="47"/>
  <c r="I5" i="47"/>
  <c r="H5" i="47"/>
  <c r="G5" i="47"/>
  <c r="F5" i="47"/>
  <c r="E5" i="47"/>
  <c r="D5" i="47"/>
  <c r="E11" i="47"/>
  <c r="F11" i="47"/>
  <c r="G11" i="47"/>
  <c r="H11" i="47"/>
  <c r="I11" i="47"/>
  <c r="J11" i="47"/>
  <c r="K11" i="47"/>
  <c r="L11" i="47"/>
  <c r="M11" i="47"/>
  <c r="N11" i="47"/>
  <c r="O11" i="47"/>
  <c r="P11" i="47"/>
  <c r="Q11" i="47"/>
  <c r="R11" i="47"/>
  <c r="S11" i="47"/>
  <c r="T11" i="47"/>
  <c r="U11" i="47"/>
  <c r="V11" i="47"/>
  <c r="W11" i="47"/>
  <c r="X11" i="47"/>
  <c r="Y11" i="47"/>
  <c r="E12" i="47"/>
  <c r="F12" i="47"/>
  <c r="G12" i="47"/>
  <c r="H12" i="47"/>
  <c r="I12" i="47"/>
  <c r="J12" i="47"/>
  <c r="K12" i="47"/>
  <c r="L12" i="47"/>
  <c r="M12" i="47"/>
  <c r="N12" i="47"/>
  <c r="O12" i="47"/>
  <c r="P12" i="47"/>
  <c r="Q12" i="47"/>
  <c r="R12" i="47"/>
  <c r="S12" i="47"/>
  <c r="T12" i="47"/>
  <c r="U12" i="47"/>
  <c r="V12" i="47"/>
  <c r="W12" i="47"/>
  <c r="X12" i="47"/>
  <c r="Y12" i="47"/>
  <c r="E13" i="47"/>
  <c r="F13" i="47"/>
  <c r="G13" i="47"/>
  <c r="H13" i="47"/>
  <c r="I13" i="47"/>
  <c r="J13" i="47"/>
  <c r="K13" i="47"/>
  <c r="L13" i="47"/>
  <c r="M13" i="47"/>
  <c r="N13" i="47"/>
  <c r="O13" i="47"/>
  <c r="P13" i="47"/>
  <c r="Q13" i="47"/>
  <c r="R13" i="47"/>
  <c r="S13" i="47"/>
  <c r="T13" i="47"/>
  <c r="U13" i="47"/>
  <c r="V13" i="47"/>
  <c r="W13" i="47"/>
  <c r="X13" i="47"/>
  <c r="Y13" i="47"/>
  <c r="D12" i="47"/>
  <c r="D13" i="47"/>
  <c r="D11" i="47"/>
  <c r="F18" i="47"/>
  <c r="C24" i="47"/>
  <c r="C25" i="47"/>
  <c r="C23" i="47"/>
  <c r="D20" i="47"/>
  <c r="E20" i="47"/>
  <c r="F20" i="47"/>
  <c r="G20" i="47"/>
  <c r="H20" i="47"/>
  <c r="I20" i="47"/>
  <c r="J20" i="47"/>
  <c r="K20" i="47"/>
  <c r="L20" i="47"/>
  <c r="M20" i="47"/>
  <c r="N20" i="47"/>
  <c r="O20" i="47"/>
  <c r="P20" i="47"/>
  <c r="Q20" i="47"/>
  <c r="R20" i="47"/>
  <c r="S20" i="47"/>
  <c r="T20" i="47"/>
  <c r="U20" i="47"/>
  <c r="V20" i="47"/>
  <c r="W20" i="47"/>
  <c r="X20" i="47"/>
  <c r="Y20" i="47"/>
  <c r="D21" i="47"/>
  <c r="E21" i="47"/>
  <c r="F21" i="47"/>
  <c r="G21" i="47"/>
  <c r="H21" i="47"/>
  <c r="I21" i="47"/>
  <c r="J21" i="47"/>
  <c r="K21" i="47"/>
  <c r="L21" i="47"/>
  <c r="M21" i="47"/>
  <c r="N21" i="47"/>
  <c r="O21" i="47"/>
  <c r="P21" i="47"/>
  <c r="Q21" i="47"/>
  <c r="R21" i="47"/>
  <c r="S21" i="47"/>
  <c r="T21" i="47"/>
  <c r="U21" i="47"/>
  <c r="V21" i="47"/>
  <c r="W21" i="47"/>
  <c r="X21" i="47"/>
  <c r="Y21" i="47"/>
  <c r="D22" i="47"/>
  <c r="E22" i="47"/>
  <c r="F22" i="47"/>
  <c r="G22" i="47"/>
  <c r="H22" i="47"/>
  <c r="I22" i="47"/>
  <c r="J22" i="47"/>
  <c r="K22" i="47"/>
  <c r="L22" i="47"/>
  <c r="M22" i="47"/>
  <c r="N22" i="47"/>
  <c r="O22" i="47"/>
  <c r="P22" i="47"/>
  <c r="Q22" i="47"/>
  <c r="R22" i="47"/>
  <c r="S22" i="47"/>
  <c r="T22" i="47"/>
  <c r="U22" i="47"/>
  <c r="V22" i="47"/>
  <c r="W22" i="47"/>
  <c r="X22" i="47"/>
  <c r="Y22" i="47"/>
  <c r="C22" i="47"/>
  <c r="C21" i="47"/>
  <c r="C20" i="47"/>
  <c r="D15" i="47"/>
  <c r="E15" i="47"/>
  <c r="F15" i="47"/>
  <c r="G15" i="47"/>
  <c r="G18" i="47" s="1"/>
  <c r="H15" i="47"/>
  <c r="I15" i="47"/>
  <c r="J15" i="47"/>
  <c r="K15" i="47"/>
  <c r="L15" i="47"/>
  <c r="M15" i="47"/>
  <c r="N15" i="47"/>
  <c r="N18" i="47" s="1"/>
  <c r="O15" i="47"/>
  <c r="O18" i="47" s="1"/>
  <c r="P15" i="47"/>
  <c r="P18" i="47" s="1"/>
  <c r="Q15" i="47"/>
  <c r="R15" i="47"/>
  <c r="S15" i="47"/>
  <c r="T15" i="47"/>
  <c r="U15" i="47"/>
  <c r="V15" i="47"/>
  <c r="V18" i="47" s="1"/>
  <c r="W15" i="47"/>
  <c r="W18" i="47" s="1"/>
  <c r="X15" i="47"/>
  <c r="X18" i="47" s="1"/>
  <c r="Y15" i="47"/>
  <c r="C15" i="47"/>
  <c r="D16" i="47"/>
  <c r="E16" i="47"/>
  <c r="F16" i="47"/>
  <c r="G16" i="47"/>
  <c r="G19" i="47" s="1"/>
  <c r="H16" i="47"/>
  <c r="H19" i="47" s="1"/>
  <c r="I16" i="47"/>
  <c r="J16" i="47"/>
  <c r="K16" i="47"/>
  <c r="K19" i="47" s="1"/>
  <c r="L16" i="47"/>
  <c r="M16" i="47"/>
  <c r="N16" i="47"/>
  <c r="O16" i="47"/>
  <c r="O19" i="47" s="1"/>
  <c r="P16" i="47"/>
  <c r="P19" i="47" s="1"/>
  <c r="Q16" i="47"/>
  <c r="R16" i="47"/>
  <c r="S16" i="47"/>
  <c r="S19" i="47" s="1"/>
  <c r="T16" i="47"/>
  <c r="U16" i="47"/>
  <c r="V16" i="47"/>
  <c r="W16" i="47"/>
  <c r="W19" i="47" s="1"/>
  <c r="X16" i="47"/>
  <c r="X19" i="47" s="1"/>
  <c r="Y16" i="47"/>
  <c r="C16" i="47"/>
  <c r="D14" i="47"/>
  <c r="D17" i="47" s="1"/>
  <c r="E14" i="47"/>
  <c r="F14" i="47"/>
  <c r="G14" i="47"/>
  <c r="H14" i="47"/>
  <c r="I14" i="47"/>
  <c r="I17" i="47" s="1"/>
  <c r="J14" i="47"/>
  <c r="K14" i="47"/>
  <c r="K17" i="47" s="1"/>
  <c r="L14" i="47"/>
  <c r="M14" i="47"/>
  <c r="N14" i="47"/>
  <c r="O14" i="47"/>
  <c r="P14" i="47"/>
  <c r="Q14" i="47"/>
  <c r="Q17" i="47" s="1"/>
  <c r="R14" i="47"/>
  <c r="S14" i="47"/>
  <c r="T14" i="47"/>
  <c r="U14" i="47"/>
  <c r="V14" i="47"/>
  <c r="W14" i="47"/>
  <c r="X14" i="47"/>
  <c r="X17" i="47" s="1"/>
  <c r="Y14" i="47"/>
  <c r="Y17" i="47" s="1"/>
  <c r="C14" i="47"/>
  <c r="D1" i="47"/>
  <c r="E1" i="47" s="1"/>
  <c r="F1" i="47" s="1"/>
  <c r="G1" i="47" s="1"/>
  <c r="H1" i="47" s="1"/>
  <c r="I1" i="47" s="1"/>
  <c r="J1" i="47" s="1"/>
  <c r="K1" i="47" s="1"/>
  <c r="L1" i="47" s="1"/>
  <c r="M1" i="47" s="1"/>
  <c r="N1" i="47" s="1"/>
  <c r="O1" i="47" s="1"/>
  <c r="P1" i="47" s="1"/>
  <c r="Q1" i="47" s="1"/>
  <c r="R1" i="47" s="1"/>
  <c r="S1" i="47" s="1"/>
  <c r="T1" i="47" s="1"/>
  <c r="U1" i="47" s="1"/>
  <c r="V1" i="47" s="1"/>
  <c r="W1" i="47" s="1"/>
  <c r="X1" i="47" s="1"/>
  <c r="Y1" i="47" s="1"/>
  <c r="I4" i="45"/>
  <c r="I5" i="45"/>
  <c r="I6" i="45"/>
  <c r="I7" i="45"/>
  <c r="I8" i="45"/>
  <c r="I9" i="45"/>
  <c r="I10" i="45"/>
  <c r="I11" i="45"/>
  <c r="I12" i="45"/>
  <c r="I13" i="45"/>
  <c r="I14" i="45"/>
  <c r="I15" i="45"/>
  <c r="I16" i="45"/>
  <c r="I17" i="45"/>
  <c r="I18" i="45"/>
  <c r="I19" i="45"/>
  <c r="I20" i="45"/>
  <c r="I21" i="45"/>
  <c r="I22" i="45"/>
  <c r="I23" i="45"/>
  <c r="I24" i="45"/>
  <c r="I25" i="45"/>
  <c r="I26" i="45"/>
  <c r="I27" i="45"/>
  <c r="I28" i="45"/>
  <c r="I29" i="45"/>
  <c r="I30" i="45"/>
  <c r="I31" i="45"/>
  <c r="I32" i="45"/>
  <c r="I33" i="45"/>
  <c r="I34" i="45"/>
  <c r="I35" i="45"/>
  <c r="I36" i="45"/>
  <c r="I37" i="45"/>
  <c r="I38" i="45"/>
  <c r="I39" i="45"/>
  <c r="I40" i="45"/>
  <c r="I41" i="45"/>
  <c r="I42" i="45"/>
  <c r="I43" i="45"/>
  <c r="I44" i="45"/>
  <c r="I45" i="45"/>
  <c r="I46" i="45"/>
  <c r="I47" i="45"/>
  <c r="I48" i="45"/>
  <c r="I49" i="45"/>
  <c r="I50" i="45"/>
  <c r="I51" i="45"/>
  <c r="I52" i="45"/>
  <c r="I53" i="45"/>
  <c r="I54" i="45"/>
  <c r="I55" i="45"/>
  <c r="I56" i="45"/>
  <c r="I57" i="45"/>
  <c r="I58" i="45"/>
  <c r="I59" i="45"/>
  <c r="I60" i="45"/>
  <c r="I61" i="45"/>
  <c r="I62" i="45"/>
  <c r="I63" i="45"/>
  <c r="I64" i="45"/>
  <c r="I65" i="45"/>
  <c r="I66" i="45"/>
  <c r="I67" i="45"/>
  <c r="I68" i="45"/>
  <c r="I3" i="45"/>
  <c r="H4" i="45"/>
  <c r="H5" i="45"/>
  <c r="H6" i="45"/>
  <c r="H7" i="45"/>
  <c r="H8" i="45"/>
  <c r="H9" i="45"/>
  <c r="H10" i="45"/>
  <c r="H11" i="45"/>
  <c r="H12" i="45"/>
  <c r="H13" i="45"/>
  <c r="H14" i="45"/>
  <c r="H15" i="45"/>
  <c r="H16" i="45"/>
  <c r="H17" i="45"/>
  <c r="H18" i="45"/>
  <c r="H19" i="45"/>
  <c r="H20" i="45"/>
  <c r="H21" i="45"/>
  <c r="H22" i="45"/>
  <c r="H23" i="45"/>
  <c r="H24" i="45"/>
  <c r="H25" i="45"/>
  <c r="H26" i="45"/>
  <c r="H27" i="45"/>
  <c r="H28" i="45"/>
  <c r="H29" i="45"/>
  <c r="H30" i="45"/>
  <c r="H31" i="45"/>
  <c r="H32" i="45"/>
  <c r="H33" i="45"/>
  <c r="H34" i="45"/>
  <c r="H35" i="45"/>
  <c r="H36" i="45"/>
  <c r="H37" i="45"/>
  <c r="H38" i="45"/>
  <c r="H39" i="45"/>
  <c r="H40" i="45"/>
  <c r="H41" i="45"/>
  <c r="H42" i="45"/>
  <c r="H43" i="45"/>
  <c r="H44" i="45"/>
  <c r="H45" i="45"/>
  <c r="H46" i="45"/>
  <c r="H47" i="45"/>
  <c r="H48" i="45"/>
  <c r="H49" i="45"/>
  <c r="H50" i="45"/>
  <c r="H51" i="45"/>
  <c r="H52" i="45"/>
  <c r="H53" i="45"/>
  <c r="H54" i="45"/>
  <c r="H55" i="45"/>
  <c r="H56" i="45"/>
  <c r="H57" i="45"/>
  <c r="H58" i="45"/>
  <c r="H59" i="45"/>
  <c r="H60" i="45"/>
  <c r="H61" i="45"/>
  <c r="H62" i="45"/>
  <c r="H63" i="45"/>
  <c r="H64" i="45"/>
  <c r="H65" i="45"/>
  <c r="H66" i="45"/>
  <c r="H67" i="45"/>
  <c r="H68" i="45"/>
  <c r="H3" i="45"/>
  <c r="G4" i="45"/>
  <c r="G5" i="45"/>
  <c r="G6" i="45"/>
  <c r="G7" i="45"/>
  <c r="G8" i="45"/>
  <c r="G9" i="45"/>
  <c r="G10" i="45"/>
  <c r="G11" i="45"/>
  <c r="G12" i="45"/>
  <c r="G13" i="45"/>
  <c r="G14" i="45"/>
  <c r="G15" i="45"/>
  <c r="G16" i="45"/>
  <c r="G17" i="45"/>
  <c r="G18" i="45"/>
  <c r="G19" i="45"/>
  <c r="G20" i="45"/>
  <c r="G21" i="45"/>
  <c r="G22" i="45"/>
  <c r="G23" i="45"/>
  <c r="G24" i="45"/>
  <c r="G25" i="45"/>
  <c r="G26" i="45"/>
  <c r="G27" i="45"/>
  <c r="G28" i="45"/>
  <c r="G29" i="45"/>
  <c r="G30" i="45"/>
  <c r="G31" i="45"/>
  <c r="G32" i="45"/>
  <c r="G33" i="45"/>
  <c r="G34" i="45"/>
  <c r="G35" i="45"/>
  <c r="G36" i="45"/>
  <c r="G37" i="45"/>
  <c r="G38" i="45"/>
  <c r="G39" i="45"/>
  <c r="G40" i="45"/>
  <c r="G41" i="45"/>
  <c r="G42" i="45"/>
  <c r="G43" i="45"/>
  <c r="G44" i="45"/>
  <c r="G45" i="45"/>
  <c r="G46" i="45"/>
  <c r="G47" i="45"/>
  <c r="G48" i="45"/>
  <c r="G49" i="45"/>
  <c r="G50" i="45"/>
  <c r="G51" i="45"/>
  <c r="G52" i="45"/>
  <c r="G53" i="45"/>
  <c r="G54" i="45"/>
  <c r="G55" i="45"/>
  <c r="G56" i="45"/>
  <c r="G57" i="45"/>
  <c r="G58" i="45"/>
  <c r="G59" i="45"/>
  <c r="G60" i="45"/>
  <c r="G61" i="45"/>
  <c r="G62" i="45"/>
  <c r="G63" i="45"/>
  <c r="G64" i="45"/>
  <c r="G65" i="45"/>
  <c r="G66" i="45"/>
  <c r="G67" i="45"/>
  <c r="G68" i="45"/>
  <c r="G3" i="45"/>
  <c r="E4" i="44"/>
  <c r="F4" i="44"/>
  <c r="G4" i="44"/>
  <c r="H4" i="44"/>
  <c r="I4" i="44"/>
  <c r="J4" i="44"/>
  <c r="K4" i="44"/>
  <c r="AA4" i="44" s="1"/>
  <c r="L4" i="44"/>
  <c r="M4" i="44"/>
  <c r="N4" i="44"/>
  <c r="O4" i="44"/>
  <c r="P4" i="44"/>
  <c r="Q4" i="44"/>
  <c r="R4" i="44"/>
  <c r="S4" i="44"/>
  <c r="T4" i="44"/>
  <c r="U4" i="44"/>
  <c r="V4" i="44"/>
  <c r="W4" i="44"/>
  <c r="X4" i="44"/>
  <c r="Y4" i="44"/>
  <c r="Z4" i="44"/>
  <c r="E5" i="44"/>
  <c r="AA5" i="44" s="1"/>
  <c r="F5" i="44"/>
  <c r="G5" i="44"/>
  <c r="H5" i="44"/>
  <c r="I5" i="44"/>
  <c r="J5" i="44"/>
  <c r="K5" i="44"/>
  <c r="L5" i="44"/>
  <c r="M5" i="44"/>
  <c r="N5" i="44"/>
  <c r="O5" i="44"/>
  <c r="P5" i="44"/>
  <c r="Q5" i="44"/>
  <c r="R5" i="44"/>
  <c r="S5" i="44"/>
  <c r="T5" i="44"/>
  <c r="U5" i="44"/>
  <c r="V5" i="44"/>
  <c r="W5" i="44"/>
  <c r="X5" i="44"/>
  <c r="Y5" i="44"/>
  <c r="Z5" i="44"/>
  <c r="E6" i="44"/>
  <c r="F6" i="44"/>
  <c r="G6" i="44"/>
  <c r="AA6" i="44" s="1"/>
  <c r="H6" i="44"/>
  <c r="I6" i="44"/>
  <c r="J6" i="44"/>
  <c r="K6" i="44"/>
  <c r="L6" i="44"/>
  <c r="M6" i="44"/>
  <c r="N6" i="44"/>
  <c r="O6" i="44"/>
  <c r="P6" i="44"/>
  <c r="Q6" i="44"/>
  <c r="R6" i="44"/>
  <c r="S6" i="44"/>
  <c r="T6" i="44"/>
  <c r="U6" i="44"/>
  <c r="V6" i="44"/>
  <c r="W6" i="44"/>
  <c r="X6" i="44"/>
  <c r="Y6" i="44"/>
  <c r="Z6" i="44"/>
  <c r="E7" i="44"/>
  <c r="F7" i="44"/>
  <c r="G7" i="44"/>
  <c r="H7" i="44"/>
  <c r="I7" i="44"/>
  <c r="J7" i="44"/>
  <c r="AA7" i="44" s="1"/>
  <c r="K7" i="44"/>
  <c r="L7" i="44"/>
  <c r="M7" i="44"/>
  <c r="N7" i="44"/>
  <c r="O7" i="44"/>
  <c r="P7" i="44"/>
  <c r="Q7" i="44"/>
  <c r="R7" i="44"/>
  <c r="S7" i="44"/>
  <c r="T7" i="44"/>
  <c r="U7" i="44"/>
  <c r="V7" i="44"/>
  <c r="W7" i="44"/>
  <c r="X7" i="44"/>
  <c r="Y7" i="44"/>
  <c r="Z7" i="44"/>
  <c r="E8" i="44"/>
  <c r="F8" i="44"/>
  <c r="G8" i="44"/>
  <c r="H8" i="44"/>
  <c r="I8" i="44"/>
  <c r="J8" i="44"/>
  <c r="K8" i="44"/>
  <c r="AA8" i="44" s="1"/>
  <c r="L8" i="44"/>
  <c r="M8" i="44"/>
  <c r="N8" i="44"/>
  <c r="O8" i="44"/>
  <c r="P8" i="44"/>
  <c r="Q8" i="44"/>
  <c r="R8" i="44"/>
  <c r="S8" i="44"/>
  <c r="T8" i="44"/>
  <c r="U8" i="44"/>
  <c r="V8" i="44"/>
  <c r="W8" i="44"/>
  <c r="X8" i="44"/>
  <c r="Y8" i="44"/>
  <c r="Z8" i="44"/>
  <c r="E9" i="44"/>
  <c r="AA9" i="44" s="1"/>
  <c r="F9" i="44"/>
  <c r="G9" i="44"/>
  <c r="H9" i="44"/>
  <c r="I9" i="44"/>
  <c r="J9" i="44"/>
  <c r="K9" i="44"/>
  <c r="L9" i="44"/>
  <c r="M9" i="44"/>
  <c r="N9" i="44"/>
  <c r="O9" i="44"/>
  <c r="P9" i="44"/>
  <c r="Q9" i="44"/>
  <c r="R9" i="44"/>
  <c r="S9" i="44"/>
  <c r="T9" i="44"/>
  <c r="U9" i="44"/>
  <c r="V9" i="44"/>
  <c r="W9" i="44"/>
  <c r="X9" i="44"/>
  <c r="Y9" i="44"/>
  <c r="Z9" i="44"/>
  <c r="E10" i="44"/>
  <c r="F10" i="44"/>
  <c r="G10" i="44"/>
  <c r="AA10" i="44" s="1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U10" i="44"/>
  <c r="V10" i="44"/>
  <c r="W10" i="44"/>
  <c r="X10" i="44"/>
  <c r="Y10" i="44"/>
  <c r="Z10" i="44"/>
  <c r="E11" i="44"/>
  <c r="F11" i="44"/>
  <c r="G11" i="44"/>
  <c r="H11" i="44"/>
  <c r="I11" i="44"/>
  <c r="J11" i="44"/>
  <c r="AA11" i="44" s="1"/>
  <c r="K11" i="44"/>
  <c r="L11" i="44"/>
  <c r="M11" i="44"/>
  <c r="N11" i="44"/>
  <c r="O11" i="44"/>
  <c r="P11" i="44"/>
  <c r="Q11" i="44"/>
  <c r="R11" i="44"/>
  <c r="S11" i="44"/>
  <c r="T11" i="44"/>
  <c r="U11" i="44"/>
  <c r="V11" i="44"/>
  <c r="W11" i="44"/>
  <c r="X11" i="44"/>
  <c r="Y11" i="44"/>
  <c r="Z11" i="44"/>
  <c r="E12" i="44"/>
  <c r="F12" i="44"/>
  <c r="G12" i="44"/>
  <c r="H12" i="44"/>
  <c r="I12" i="44"/>
  <c r="J12" i="44"/>
  <c r="K12" i="44"/>
  <c r="AA12" i="44" s="1"/>
  <c r="L12" i="44"/>
  <c r="M12" i="44"/>
  <c r="N12" i="44"/>
  <c r="O12" i="44"/>
  <c r="P12" i="44"/>
  <c r="Q12" i="44"/>
  <c r="R12" i="44"/>
  <c r="S12" i="44"/>
  <c r="T12" i="44"/>
  <c r="U12" i="44"/>
  <c r="V12" i="44"/>
  <c r="W12" i="44"/>
  <c r="X12" i="44"/>
  <c r="Y12" i="44"/>
  <c r="Z12" i="44"/>
  <c r="E13" i="44"/>
  <c r="AA13" i="44" s="1"/>
  <c r="F13" i="44"/>
  <c r="G13" i="44"/>
  <c r="H13" i="44"/>
  <c r="I13" i="44"/>
  <c r="J13" i="44"/>
  <c r="K13" i="44"/>
  <c r="L13" i="44"/>
  <c r="M13" i="44"/>
  <c r="N13" i="44"/>
  <c r="O13" i="44"/>
  <c r="P13" i="44"/>
  <c r="Q13" i="44"/>
  <c r="R13" i="44"/>
  <c r="S13" i="44"/>
  <c r="T13" i="44"/>
  <c r="U13" i="44"/>
  <c r="V13" i="44"/>
  <c r="W13" i="44"/>
  <c r="X13" i="44"/>
  <c r="Y13" i="44"/>
  <c r="Z13" i="44"/>
  <c r="E14" i="44"/>
  <c r="F14" i="44"/>
  <c r="G14" i="44"/>
  <c r="AA14" i="44" s="1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U14" i="44"/>
  <c r="V14" i="44"/>
  <c r="W14" i="44"/>
  <c r="X14" i="44"/>
  <c r="Y14" i="44"/>
  <c r="Z14" i="44"/>
  <c r="E15" i="44"/>
  <c r="F15" i="44"/>
  <c r="G15" i="44"/>
  <c r="H15" i="44"/>
  <c r="I15" i="44"/>
  <c r="J15" i="44"/>
  <c r="AA15" i="44" s="1"/>
  <c r="K15" i="44"/>
  <c r="L15" i="44"/>
  <c r="M15" i="44"/>
  <c r="N15" i="44"/>
  <c r="O15" i="44"/>
  <c r="P15" i="44"/>
  <c r="Q15" i="44"/>
  <c r="R15" i="44"/>
  <c r="S15" i="44"/>
  <c r="T15" i="44"/>
  <c r="U15" i="44"/>
  <c r="V15" i="44"/>
  <c r="W15" i="44"/>
  <c r="X15" i="44"/>
  <c r="Y15" i="44"/>
  <c r="Z15" i="44"/>
  <c r="E16" i="44"/>
  <c r="F16" i="44"/>
  <c r="G16" i="44"/>
  <c r="H16" i="44"/>
  <c r="I16" i="44"/>
  <c r="J16" i="44"/>
  <c r="K16" i="44"/>
  <c r="AA16" i="44" s="1"/>
  <c r="L16" i="44"/>
  <c r="M16" i="44"/>
  <c r="N16" i="44"/>
  <c r="O16" i="44"/>
  <c r="P16" i="44"/>
  <c r="Q16" i="44"/>
  <c r="R16" i="44"/>
  <c r="S16" i="44"/>
  <c r="T16" i="44"/>
  <c r="U16" i="44"/>
  <c r="V16" i="44"/>
  <c r="W16" i="44"/>
  <c r="X16" i="44"/>
  <c r="Y16" i="44"/>
  <c r="Z16" i="44"/>
  <c r="E17" i="44"/>
  <c r="AA17" i="44" s="1"/>
  <c r="F17" i="44"/>
  <c r="G17" i="44"/>
  <c r="H17" i="44"/>
  <c r="I17" i="44"/>
  <c r="J17" i="44"/>
  <c r="K17" i="44"/>
  <c r="L17" i="44"/>
  <c r="M17" i="44"/>
  <c r="N17" i="44"/>
  <c r="O17" i="44"/>
  <c r="P17" i="44"/>
  <c r="Q17" i="44"/>
  <c r="R17" i="44"/>
  <c r="S17" i="44"/>
  <c r="T17" i="44"/>
  <c r="U17" i="44"/>
  <c r="V17" i="44"/>
  <c r="W17" i="44"/>
  <c r="X17" i="44"/>
  <c r="Y17" i="44"/>
  <c r="Z17" i="44"/>
  <c r="E18" i="44"/>
  <c r="F18" i="44"/>
  <c r="G18" i="44"/>
  <c r="AA18" i="44" s="1"/>
  <c r="H18" i="44"/>
  <c r="I18" i="44"/>
  <c r="J18" i="44"/>
  <c r="K18" i="44"/>
  <c r="L18" i="44"/>
  <c r="M18" i="44"/>
  <c r="N18" i="44"/>
  <c r="O18" i="44"/>
  <c r="P18" i="44"/>
  <c r="Q18" i="44"/>
  <c r="R18" i="44"/>
  <c r="S18" i="44"/>
  <c r="T18" i="44"/>
  <c r="U18" i="44"/>
  <c r="V18" i="44"/>
  <c r="W18" i="44"/>
  <c r="X18" i="44"/>
  <c r="Y18" i="44"/>
  <c r="Z18" i="44"/>
  <c r="E19" i="44"/>
  <c r="F19" i="44"/>
  <c r="G19" i="44"/>
  <c r="H19" i="44"/>
  <c r="I19" i="44"/>
  <c r="J19" i="44"/>
  <c r="AA19" i="44" s="1"/>
  <c r="K19" i="44"/>
  <c r="L19" i="44"/>
  <c r="M19" i="44"/>
  <c r="N19" i="44"/>
  <c r="O19" i="44"/>
  <c r="P19" i="44"/>
  <c r="Q19" i="44"/>
  <c r="R19" i="44"/>
  <c r="S19" i="44"/>
  <c r="T19" i="44"/>
  <c r="U19" i="44"/>
  <c r="V19" i="44"/>
  <c r="W19" i="44"/>
  <c r="X19" i="44"/>
  <c r="Y19" i="44"/>
  <c r="Z19" i="44"/>
  <c r="E20" i="44"/>
  <c r="F20" i="44"/>
  <c r="G20" i="44"/>
  <c r="H20" i="44"/>
  <c r="I20" i="44"/>
  <c r="J20" i="44"/>
  <c r="K20" i="44"/>
  <c r="AA20" i="44" s="1"/>
  <c r="L20" i="44"/>
  <c r="M20" i="44"/>
  <c r="N20" i="44"/>
  <c r="O20" i="44"/>
  <c r="P20" i="44"/>
  <c r="Q20" i="44"/>
  <c r="R20" i="44"/>
  <c r="S20" i="44"/>
  <c r="T20" i="44"/>
  <c r="U20" i="44"/>
  <c r="V20" i="44"/>
  <c r="W20" i="44"/>
  <c r="X20" i="44"/>
  <c r="Y20" i="44"/>
  <c r="Z20" i="44"/>
  <c r="E21" i="44"/>
  <c r="AA21" i="44" s="1"/>
  <c r="F21" i="44"/>
  <c r="G21" i="44"/>
  <c r="H21" i="44"/>
  <c r="I21" i="44"/>
  <c r="J21" i="44"/>
  <c r="K21" i="44"/>
  <c r="L21" i="44"/>
  <c r="M21" i="44"/>
  <c r="N21" i="44"/>
  <c r="O21" i="44"/>
  <c r="P21" i="44"/>
  <c r="Q21" i="44"/>
  <c r="R21" i="44"/>
  <c r="S21" i="44"/>
  <c r="T21" i="44"/>
  <c r="U21" i="44"/>
  <c r="V21" i="44"/>
  <c r="W21" i="44"/>
  <c r="X21" i="44"/>
  <c r="Y21" i="44"/>
  <c r="Z21" i="44"/>
  <c r="E22" i="44"/>
  <c r="F22" i="44"/>
  <c r="G22" i="44"/>
  <c r="AA22" i="44" s="1"/>
  <c r="H22" i="44"/>
  <c r="I22" i="44"/>
  <c r="J22" i="44"/>
  <c r="K22" i="44"/>
  <c r="L22" i="44"/>
  <c r="M22" i="44"/>
  <c r="N22" i="44"/>
  <c r="O22" i="44"/>
  <c r="P22" i="44"/>
  <c r="Q22" i="44"/>
  <c r="R22" i="44"/>
  <c r="S22" i="44"/>
  <c r="T22" i="44"/>
  <c r="U22" i="44"/>
  <c r="V22" i="44"/>
  <c r="W22" i="44"/>
  <c r="X22" i="44"/>
  <c r="Y22" i="44"/>
  <c r="Z22" i="44"/>
  <c r="E23" i="44"/>
  <c r="F23" i="44"/>
  <c r="G23" i="44"/>
  <c r="H23" i="44"/>
  <c r="I23" i="44"/>
  <c r="J23" i="44"/>
  <c r="AA23" i="44" s="1"/>
  <c r="K23" i="44"/>
  <c r="L23" i="44"/>
  <c r="M23" i="44"/>
  <c r="N23" i="44"/>
  <c r="O23" i="44"/>
  <c r="P23" i="44"/>
  <c r="Q23" i="44"/>
  <c r="R23" i="44"/>
  <c r="S23" i="44"/>
  <c r="T23" i="44"/>
  <c r="U23" i="44"/>
  <c r="V23" i="44"/>
  <c r="W23" i="44"/>
  <c r="X23" i="44"/>
  <c r="Y23" i="44"/>
  <c r="Z23" i="44"/>
  <c r="E24" i="44"/>
  <c r="F24" i="44"/>
  <c r="G24" i="44"/>
  <c r="H24" i="44"/>
  <c r="I24" i="44"/>
  <c r="J24" i="44"/>
  <c r="K24" i="44"/>
  <c r="AA24" i="44" s="1"/>
  <c r="L24" i="44"/>
  <c r="M24" i="44"/>
  <c r="N24" i="44"/>
  <c r="O24" i="44"/>
  <c r="P24" i="44"/>
  <c r="Q24" i="44"/>
  <c r="R24" i="44"/>
  <c r="S24" i="44"/>
  <c r="T24" i="44"/>
  <c r="U24" i="44"/>
  <c r="V24" i="44"/>
  <c r="W24" i="44"/>
  <c r="X24" i="44"/>
  <c r="Y24" i="44"/>
  <c r="Z24" i="44"/>
  <c r="E25" i="44"/>
  <c r="AA25" i="44" s="1"/>
  <c r="F25" i="44"/>
  <c r="G25" i="44"/>
  <c r="H25" i="44"/>
  <c r="I25" i="44"/>
  <c r="J25" i="44"/>
  <c r="K25" i="44"/>
  <c r="L25" i="44"/>
  <c r="M25" i="44"/>
  <c r="N25" i="44"/>
  <c r="O25" i="44"/>
  <c r="P25" i="44"/>
  <c r="Q25" i="44"/>
  <c r="R25" i="44"/>
  <c r="S25" i="44"/>
  <c r="T25" i="44"/>
  <c r="U25" i="44"/>
  <c r="V25" i="44"/>
  <c r="W25" i="44"/>
  <c r="X25" i="44"/>
  <c r="Y25" i="44"/>
  <c r="Z25" i="44"/>
  <c r="E26" i="44"/>
  <c r="F26" i="44"/>
  <c r="G26" i="44"/>
  <c r="AA26" i="44" s="1"/>
  <c r="H26" i="44"/>
  <c r="I26" i="44"/>
  <c r="J26" i="44"/>
  <c r="K26" i="44"/>
  <c r="L26" i="44"/>
  <c r="M26" i="44"/>
  <c r="N26" i="44"/>
  <c r="O26" i="44"/>
  <c r="P26" i="44"/>
  <c r="Q26" i="44"/>
  <c r="R26" i="44"/>
  <c r="S26" i="44"/>
  <c r="T26" i="44"/>
  <c r="U26" i="44"/>
  <c r="V26" i="44"/>
  <c r="W26" i="44"/>
  <c r="X26" i="44"/>
  <c r="Y26" i="44"/>
  <c r="Z26" i="44"/>
  <c r="E27" i="44"/>
  <c r="F27" i="44"/>
  <c r="G27" i="44"/>
  <c r="H27" i="44"/>
  <c r="I27" i="44"/>
  <c r="J27" i="44"/>
  <c r="AA27" i="44" s="1"/>
  <c r="K27" i="44"/>
  <c r="L27" i="44"/>
  <c r="M27" i="44"/>
  <c r="N27" i="44"/>
  <c r="O27" i="44"/>
  <c r="P27" i="44"/>
  <c r="Q27" i="44"/>
  <c r="R27" i="44"/>
  <c r="S27" i="44"/>
  <c r="T27" i="44"/>
  <c r="U27" i="44"/>
  <c r="V27" i="44"/>
  <c r="W27" i="44"/>
  <c r="X27" i="44"/>
  <c r="Y27" i="44"/>
  <c r="Z27" i="44"/>
  <c r="E28" i="44"/>
  <c r="F28" i="44"/>
  <c r="G28" i="44"/>
  <c r="H28" i="44"/>
  <c r="I28" i="44"/>
  <c r="J28" i="44"/>
  <c r="K28" i="44"/>
  <c r="AA28" i="44" s="1"/>
  <c r="L28" i="44"/>
  <c r="M28" i="44"/>
  <c r="N28" i="44"/>
  <c r="O28" i="44"/>
  <c r="P28" i="44"/>
  <c r="Q28" i="44"/>
  <c r="R28" i="44"/>
  <c r="S28" i="44"/>
  <c r="T28" i="44"/>
  <c r="U28" i="44"/>
  <c r="V28" i="44"/>
  <c r="W28" i="44"/>
  <c r="X28" i="44"/>
  <c r="Y28" i="44"/>
  <c r="Z28" i="44"/>
  <c r="E29" i="44"/>
  <c r="AA29" i="44" s="1"/>
  <c r="F29" i="44"/>
  <c r="G29" i="44"/>
  <c r="H29" i="44"/>
  <c r="I29" i="44"/>
  <c r="J29" i="44"/>
  <c r="K29" i="44"/>
  <c r="L29" i="44"/>
  <c r="M29" i="44"/>
  <c r="N29" i="44"/>
  <c r="O29" i="44"/>
  <c r="P29" i="44"/>
  <c r="Q29" i="44"/>
  <c r="R29" i="44"/>
  <c r="S29" i="44"/>
  <c r="T29" i="44"/>
  <c r="U29" i="44"/>
  <c r="V29" i="44"/>
  <c r="W29" i="44"/>
  <c r="X29" i="44"/>
  <c r="Y29" i="44"/>
  <c r="Z29" i="44"/>
  <c r="E30" i="44"/>
  <c r="F30" i="44"/>
  <c r="G30" i="44"/>
  <c r="AA30" i="44" s="1"/>
  <c r="H30" i="44"/>
  <c r="I30" i="44"/>
  <c r="J30" i="44"/>
  <c r="K30" i="44"/>
  <c r="L30" i="44"/>
  <c r="M30" i="44"/>
  <c r="N30" i="44"/>
  <c r="O30" i="44"/>
  <c r="P30" i="44"/>
  <c r="Q30" i="44"/>
  <c r="R30" i="44"/>
  <c r="S30" i="44"/>
  <c r="T30" i="44"/>
  <c r="U30" i="44"/>
  <c r="V30" i="44"/>
  <c r="W30" i="44"/>
  <c r="X30" i="44"/>
  <c r="Y30" i="44"/>
  <c r="Z30" i="44"/>
  <c r="E31" i="44"/>
  <c r="F31" i="44"/>
  <c r="G31" i="44"/>
  <c r="H31" i="44"/>
  <c r="I31" i="44"/>
  <c r="J31" i="44"/>
  <c r="AA31" i="44" s="1"/>
  <c r="K31" i="44"/>
  <c r="L31" i="44"/>
  <c r="M31" i="44"/>
  <c r="N31" i="44"/>
  <c r="O31" i="44"/>
  <c r="P31" i="44"/>
  <c r="Q31" i="44"/>
  <c r="R31" i="44"/>
  <c r="S31" i="44"/>
  <c r="T31" i="44"/>
  <c r="U31" i="44"/>
  <c r="V31" i="44"/>
  <c r="W31" i="44"/>
  <c r="X31" i="44"/>
  <c r="Y31" i="44"/>
  <c r="Z31" i="44"/>
  <c r="E32" i="44"/>
  <c r="F32" i="44"/>
  <c r="G32" i="44"/>
  <c r="H32" i="44"/>
  <c r="I32" i="44"/>
  <c r="J32" i="44"/>
  <c r="K32" i="44"/>
  <c r="AA32" i="44" s="1"/>
  <c r="L32" i="44"/>
  <c r="M32" i="44"/>
  <c r="N32" i="44"/>
  <c r="O32" i="44"/>
  <c r="P32" i="44"/>
  <c r="Q32" i="44"/>
  <c r="R32" i="44"/>
  <c r="S32" i="44"/>
  <c r="T32" i="44"/>
  <c r="U32" i="44"/>
  <c r="V32" i="44"/>
  <c r="W32" i="44"/>
  <c r="X32" i="44"/>
  <c r="Y32" i="44"/>
  <c r="Z32" i="44"/>
  <c r="E33" i="44"/>
  <c r="AA33" i="44" s="1"/>
  <c r="F33" i="44"/>
  <c r="G33" i="44"/>
  <c r="H33" i="44"/>
  <c r="I33" i="44"/>
  <c r="J33" i="44"/>
  <c r="K33" i="44"/>
  <c r="L33" i="44"/>
  <c r="M33" i="44"/>
  <c r="N33" i="44"/>
  <c r="O33" i="44"/>
  <c r="P33" i="44"/>
  <c r="Q33" i="44"/>
  <c r="R33" i="44"/>
  <c r="S33" i="44"/>
  <c r="T33" i="44"/>
  <c r="U33" i="44"/>
  <c r="V33" i="44"/>
  <c r="W33" i="44"/>
  <c r="X33" i="44"/>
  <c r="Y33" i="44"/>
  <c r="Z33" i="44"/>
  <c r="E34" i="44"/>
  <c r="F34" i="44"/>
  <c r="G34" i="44"/>
  <c r="AA34" i="44" s="1"/>
  <c r="H34" i="44"/>
  <c r="I34" i="44"/>
  <c r="J34" i="44"/>
  <c r="K34" i="44"/>
  <c r="L34" i="44"/>
  <c r="M34" i="44"/>
  <c r="N34" i="44"/>
  <c r="O34" i="44"/>
  <c r="P34" i="44"/>
  <c r="Q34" i="44"/>
  <c r="R34" i="44"/>
  <c r="S34" i="44"/>
  <c r="T34" i="44"/>
  <c r="U34" i="44"/>
  <c r="V34" i="44"/>
  <c r="W34" i="44"/>
  <c r="X34" i="44"/>
  <c r="Y34" i="44"/>
  <c r="Z34" i="44"/>
  <c r="E35" i="44"/>
  <c r="F35" i="44"/>
  <c r="G35" i="44"/>
  <c r="H35" i="44"/>
  <c r="I35" i="44"/>
  <c r="J35" i="44"/>
  <c r="AA35" i="44" s="1"/>
  <c r="K35" i="44"/>
  <c r="L35" i="44"/>
  <c r="M35" i="44"/>
  <c r="N35" i="44"/>
  <c r="O35" i="44"/>
  <c r="P35" i="44"/>
  <c r="Q35" i="44"/>
  <c r="R35" i="44"/>
  <c r="S35" i="44"/>
  <c r="T35" i="44"/>
  <c r="U35" i="44"/>
  <c r="V35" i="44"/>
  <c r="W35" i="44"/>
  <c r="X35" i="44"/>
  <c r="Y35" i="44"/>
  <c r="Z35" i="44"/>
  <c r="E36" i="44"/>
  <c r="F36" i="44"/>
  <c r="G36" i="44"/>
  <c r="H36" i="44"/>
  <c r="I36" i="44"/>
  <c r="J36" i="44"/>
  <c r="K36" i="44"/>
  <c r="AA36" i="44" s="1"/>
  <c r="L36" i="44"/>
  <c r="M36" i="44"/>
  <c r="N36" i="44"/>
  <c r="O36" i="44"/>
  <c r="P36" i="44"/>
  <c r="Q36" i="44"/>
  <c r="R36" i="44"/>
  <c r="S36" i="44"/>
  <c r="T36" i="44"/>
  <c r="U36" i="44"/>
  <c r="V36" i="44"/>
  <c r="W36" i="44"/>
  <c r="X36" i="44"/>
  <c r="Y36" i="44"/>
  <c r="Z36" i="44"/>
  <c r="E37" i="44"/>
  <c r="AA37" i="44" s="1"/>
  <c r="F37" i="44"/>
  <c r="G37" i="44"/>
  <c r="H37" i="44"/>
  <c r="I37" i="44"/>
  <c r="J37" i="44"/>
  <c r="K37" i="44"/>
  <c r="L37" i="44"/>
  <c r="M37" i="44"/>
  <c r="N37" i="44"/>
  <c r="O37" i="44"/>
  <c r="P37" i="44"/>
  <c r="Q37" i="44"/>
  <c r="R37" i="44"/>
  <c r="S37" i="44"/>
  <c r="T37" i="44"/>
  <c r="U37" i="44"/>
  <c r="V37" i="44"/>
  <c r="W37" i="44"/>
  <c r="X37" i="44"/>
  <c r="Y37" i="44"/>
  <c r="Z37" i="44"/>
  <c r="E38" i="44"/>
  <c r="F38" i="44"/>
  <c r="G38" i="44"/>
  <c r="AA38" i="44" s="1"/>
  <c r="H38" i="44"/>
  <c r="I38" i="44"/>
  <c r="J38" i="44"/>
  <c r="K38" i="44"/>
  <c r="L38" i="44"/>
  <c r="M38" i="44"/>
  <c r="N38" i="44"/>
  <c r="O38" i="44"/>
  <c r="P38" i="44"/>
  <c r="Q38" i="44"/>
  <c r="R38" i="44"/>
  <c r="S38" i="44"/>
  <c r="T38" i="44"/>
  <c r="U38" i="44"/>
  <c r="V38" i="44"/>
  <c r="W38" i="44"/>
  <c r="X38" i="44"/>
  <c r="Y38" i="44"/>
  <c r="Z38" i="44"/>
  <c r="E39" i="44"/>
  <c r="F39" i="44"/>
  <c r="G39" i="44"/>
  <c r="H39" i="44"/>
  <c r="I39" i="44"/>
  <c r="J39" i="44"/>
  <c r="AA39" i="44" s="1"/>
  <c r="K39" i="44"/>
  <c r="L39" i="44"/>
  <c r="M39" i="44"/>
  <c r="N39" i="44"/>
  <c r="O39" i="44"/>
  <c r="P39" i="44"/>
  <c r="Q39" i="44"/>
  <c r="R39" i="44"/>
  <c r="S39" i="44"/>
  <c r="T39" i="44"/>
  <c r="U39" i="44"/>
  <c r="V39" i="44"/>
  <c r="W39" i="44"/>
  <c r="X39" i="44"/>
  <c r="Y39" i="44"/>
  <c r="Z39" i="44"/>
  <c r="E40" i="44"/>
  <c r="F40" i="44"/>
  <c r="G40" i="44"/>
  <c r="H40" i="44"/>
  <c r="I40" i="44"/>
  <c r="J40" i="44"/>
  <c r="K40" i="44"/>
  <c r="AA40" i="44" s="1"/>
  <c r="L40" i="44"/>
  <c r="M40" i="44"/>
  <c r="N40" i="44"/>
  <c r="O40" i="44"/>
  <c r="P40" i="44"/>
  <c r="Q40" i="44"/>
  <c r="R40" i="44"/>
  <c r="S40" i="44"/>
  <c r="T40" i="44"/>
  <c r="U40" i="44"/>
  <c r="V40" i="44"/>
  <c r="W40" i="44"/>
  <c r="X40" i="44"/>
  <c r="Y40" i="44"/>
  <c r="Z40" i="44"/>
  <c r="E41" i="44"/>
  <c r="AA41" i="44" s="1"/>
  <c r="F41" i="44"/>
  <c r="G41" i="44"/>
  <c r="H41" i="44"/>
  <c r="I41" i="44"/>
  <c r="J41" i="44"/>
  <c r="K41" i="44"/>
  <c r="L41" i="44"/>
  <c r="M41" i="44"/>
  <c r="N41" i="44"/>
  <c r="O41" i="44"/>
  <c r="P41" i="44"/>
  <c r="Q41" i="44"/>
  <c r="R41" i="44"/>
  <c r="S41" i="44"/>
  <c r="T41" i="44"/>
  <c r="U41" i="44"/>
  <c r="V41" i="44"/>
  <c r="W41" i="44"/>
  <c r="X41" i="44"/>
  <c r="Y41" i="44"/>
  <c r="Z41" i="44"/>
  <c r="E42" i="44"/>
  <c r="F42" i="44"/>
  <c r="G42" i="44"/>
  <c r="AA42" i="44" s="1"/>
  <c r="H42" i="44"/>
  <c r="I42" i="44"/>
  <c r="J42" i="44"/>
  <c r="K42" i="44"/>
  <c r="L42" i="44"/>
  <c r="M42" i="44"/>
  <c r="N42" i="44"/>
  <c r="O42" i="44"/>
  <c r="P42" i="44"/>
  <c r="Q42" i="44"/>
  <c r="R42" i="44"/>
  <c r="S42" i="44"/>
  <c r="T42" i="44"/>
  <c r="U42" i="44"/>
  <c r="V42" i="44"/>
  <c r="W42" i="44"/>
  <c r="X42" i="44"/>
  <c r="Y42" i="44"/>
  <c r="Z42" i="44"/>
  <c r="E43" i="44"/>
  <c r="F43" i="44"/>
  <c r="G43" i="44"/>
  <c r="H43" i="44"/>
  <c r="I43" i="44"/>
  <c r="J43" i="44"/>
  <c r="AA43" i="44" s="1"/>
  <c r="K43" i="44"/>
  <c r="L43" i="44"/>
  <c r="M43" i="44"/>
  <c r="N43" i="44"/>
  <c r="O43" i="44"/>
  <c r="P43" i="44"/>
  <c r="Q43" i="44"/>
  <c r="R43" i="44"/>
  <c r="S43" i="44"/>
  <c r="T43" i="44"/>
  <c r="U43" i="44"/>
  <c r="V43" i="44"/>
  <c r="W43" i="44"/>
  <c r="X43" i="44"/>
  <c r="Y43" i="44"/>
  <c r="Z43" i="44"/>
  <c r="E44" i="44"/>
  <c r="F44" i="44"/>
  <c r="G44" i="44"/>
  <c r="H44" i="44"/>
  <c r="I44" i="44"/>
  <c r="J44" i="44"/>
  <c r="K44" i="44"/>
  <c r="AA44" i="44" s="1"/>
  <c r="L44" i="44"/>
  <c r="M44" i="44"/>
  <c r="N44" i="44"/>
  <c r="O44" i="44"/>
  <c r="P44" i="44"/>
  <c r="Q44" i="44"/>
  <c r="R44" i="44"/>
  <c r="S44" i="44"/>
  <c r="T44" i="44"/>
  <c r="U44" i="44"/>
  <c r="V44" i="44"/>
  <c r="W44" i="44"/>
  <c r="X44" i="44"/>
  <c r="Y44" i="44"/>
  <c r="Z44" i="44"/>
  <c r="E45" i="44"/>
  <c r="AA45" i="44" s="1"/>
  <c r="F45" i="44"/>
  <c r="G45" i="44"/>
  <c r="H45" i="44"/>
  <c r="I45" i="44"/>
  <c r="J45" i="44"/>
  <c r="K45" i="44"/>
  <c r="L45" i="44"/>
  <c r="M45" i="44"/>
  <c r="N45" i="44"/>
  <c r="O45" i="44"/>
  <c r="P45" i="44"/>
  <c r="Q45" i="44"/>
  <c r="R45" i="44"/>
  <c r="S45" i="44"/>
  <c r="T45" i="44"/>
  <c r="U45" i="44"/>
  <c r="V45" i="44"/>
  <c r="W45" i="44"/>
  <c r="X45" i="44"/>
  <c r="Y45" i="44"/>
  <c r="Z45" i="44"/>
  <c r="E46" i="44"/>
  <c r="F46" i="44"/>
  <c r="G46" i="44"/>
  <c r="AA46" i="44" s="1"/>
  <c r="H46" i="44"/>
  <c r="I46" i="44"/>
  <c r="J46" i="44"/>
  <c r="K46" i="44"/>
  <c r="L46" i="44"/>
  <c r="M46" i="44"/>
  <c r="N46" i="44"/>
  <c r="O46" i="44"/>
  <c r="P46" i="44"/>
  <c r="Q46" i="44"/>
  <c r="R46" i="44"/>
  <c r="S46" i="44"/>
  <c r="T46" i="44"/>
  <c r="U46" i="44"/>
  <c r="V46" i="44"/>
  <c r="W46" i="44"/>
  <c r="X46" i="44"/>
  <c r="Y46" i="44"/>
  <c r="Z46" i="44"/>
  <c r="E47" i="44"/>
  <c r="F47" i="44"/>
  <c r="G47" i="44"/>
  <c r="H47" i="44"/>
  <c r="I47" i="44"/>
  <c r="J47" i="44"/>
  <c r="AA47" i="44" s="1"/>
  <c r="K47" i="44"/>
  <c r="L47" i="44"/>
  <c r="M47" i="44"/>
  <c r="N47" i="44"/>
  <c r="O47" i="44"/>
  <c r="P47" i="44"/>
  <c r="Q47" i="44"/>
  <c r="R47" i="44"/>
  <c r="S47" i="44"/>
  <c r="T47" i="44"/>
  <c r="U47" i="44"/>
  <c r="V47" i="44"/>
  <c r="W47" i="44"/>
  <c r="X47" i="44"/>
  <c r="Y47" i="44"/>
  <c r="Z47" i="44"/>
  <c r="E48" i="44"/>
  <c r="F48" i="44"/>
  <c r="G48" i="44"/>
  <c r="H48" i="44"/>
  <c r="I48" i="44"/>
  <c r="J48" i="44"/>
  <c r="K48" i="44"/>
  <c r="AA48" i="44" s="1"/>
  <c r="L48" i="44"/>
  <c r="M48" i="44"/>
  <c r="N48" i="44"/>
  <c r="O48" i="44"/>
  <c r="P48" i="44"/>
  <c r="Q48" i="44"/>
  <c r="R48" i="44"/>
  <c r="S48" i="44"/>
  <c r="T48" i="44"/>
  <c r="U48" i="44"/>
  <c r="V48" i="44"/>
  <c r="W48" i="44"/>
  <c r="X48" i="44"/>
  <c r="Y48" i="44"/>
  <c r="Z48" i="44"/>
  <c r="E49" i="44"/>
  <c r="AA49" i="44" s="1"/>
  <c r="F49" i="44"/>
  <c r="G49" i="44"/>
  <c r="H49" i="44"/>
  <c r="I49" i="44"/>
  <c r="J49" i="44"/>
  <c r="K49" i="44"/>
  <c r="L49" i="44"/>
  <c r="M49" i="44"/>
  <c r="N49" i="44"/>
  <c r="O49" i="44"/>
  <c r="P49" i="44"/>
  <c r="Q49" i="44"/>
  <c r="R49" i="44"/>
  <c r="S49" i="44"/>
  <c r="T49" i="44"/>
  <c r="U49" i="44"/>
  <c r="V49" i="44"/>
  <c r="W49" i="44"/>
  <c r="X49" i="44"/>
  <c r="Y49" i="44"/>
  <c r="Z49" i="44"/>
  <c r="E50" i="44"/>
  <c r="F50" i="44"/>
  <c r="G50" i="44"/>
  <c r="AA50" i="44" s="1"/>
  <c r="H50" i="44"/>
  <c r="I50" i="44"/>
  <c r="J50" i="44"/>
  <c r="K50" i="44"/>
  <c r="L50" i="44"/>
  <c r="M50" i="44"/>
  <c r="N50" i="44"/>
  <c r="O50" i="44"/>
  <c r="P50" i="44"/>
  <c r="Q50" i="44"/>
  <c r="R50" i="44"/>
  <c r="S50" i="44"/>
  <c r="T50" i="44"/>
  <c r="U50" i="44"/>
  <c r="V50" i="44"/>
  <c r="W50" i="44"/>
  <c r="X50" i="44"/>
  <c r="Y50" i="44"/>
  <c r="Z50" i="44"/>
  <c r="E51" i="44"/>
  <c r="F51" i="44"/>
  <c r="G51" i="44"/>
  <c r="H51" i="44"/>
  <c r="I51" i="44"/>
  <c r="J51" i="44"/>
  <c r="AA51" i="44" s="1"/>
  <c r="K51" i="44"/>
  <c r="L51" i="44"/>
  <c r="M51" i="44"/>
  <c r="N51" i="44"/>
  <c r="O51" i="44"/>
  <c r="P51" i="44"/>
  <c r="Q51" i="44"/>
  <c r="R51" i="44"/>
  <c r="S51" i="44"/>
  <c r="T51" i="44"/>
  <c r="U51" i="44"/>
  <c r="V51" i="44"/>
  <c r="W51" i="44"/>
  <c r="X51" i="44"/>
  <c r="Y51" i="44"/>
  <c r="Z51" i="44"/>
  <c r="E52" i="44"/>
  <c r="F52" i="44"/>
  <c r="G52" i="44"/>
  <c r="H52" i="44"/>
  <c r="I52" i="44"/>
  <c r="J52" i="44"/>
  <c r="K52" i="44"/>
  <c r="AA52" i="44" s="1"/>
  <c r="L52" i="44"/>
  <c r="M52" i="44"/>
  <c r="N52" i="44"/>
  <c r="O52" i="44"/>
  <c r="P52" i="44"/>
  <c r="Q52" i="44"/>
  <c r="R52" i="44"/>
  <c r="S52" i="44"/>
  <c r="T52" i="44"/>
  <c r="U52" i="44"/>
  <c r="V52" i="44"/>
  <c r="W52" i="44"/>
  <c r="X52" i="44"/>
  <c r="Y52" i="44"/>
  <c r="Z52" i="44"/>
  <c r="E53" i="44"/>
  <c r="AA53" i="44" s="1"/>
  <c r="F53" i="44"/>
  <c r="G53" i="44"/>
  <c r="H53" i="44"/>
  <c r="I53" i="44"/>
  <c r="J53" i="44"/>
  <c r="K53" i="44"/>
  <c r="L53" i="44"/>
  <c r="M53" i="44"/>
  <c r="N53" i="44"/>
  <c r="O53" i="44"/>
  <c r="P53" i="44"/>
  <c r="Q53" i="44"/>
  <c r="R53" i="44"/>
  <c r="S53" i="44"/>
  <c r="T53" i="44"/>
  <c r="U53" i="44"/>
  <c r="V53" i="44"/>
  <c r="W53" i="44"/>
  <c r="X53" i="44"/>
  <c r="Y53" i="44"/>
  <c r="Z53" i="44"/>
  <c r="E54" i="44"/>
  <c r="F54" i="44"/>
  <c r="G54" i="44"/>
  <c r="AA54" i="44" s="1"/>
  <c r="H54" i="44"/>
  <c r="I54" i="44"/>
  <c r="J54" i="44"/>
  <c r="K54" i="44"/>
  <c r="L54" i="44"/>
  <c r="M54" i="44"/>
  <c r="N54" i="44"/>
  <c r="O54" i="44"/>
  <c r="P54" i="44"/>
  <c r="Q54" i="44"/>
  <c r="R54" i="44"/>
  <c r="S54" i="44"/>
  <c r="T54" i="44"/>
  <c r="U54" i="44"/>
  <c r="V54" i="44"/>
  <c r="W54" i="44"/>
  <c r="X54" i="44"/>
  <c r="Y54" i="44"/>
  <c r="Z54" i="44"/>
  <c r="E55" i="44"/>
  <c r="F55" i="44"/>
  <c r="G55" i="44"/>
  <c r="H55" i="44"/>
  <c r="I55" i="44"/>
  <c r="J55" i="44"/>
  <c r="AA55" i="44" s="1"/>
  <c r="K55" i="44"/>
  <c r="L55" i="44"/>
  <c r="M55" i="44"/>
  <c r="N55" i="44"/>
  <c r="O55" i="44"/>
  <c r="P55" i="44"/>
  <c r="Q55" i="44"/>
  <c r="R55" i="44"/>
  <c r="S55" i="44"/>
  <c r="T55" i="44"/>
  <c r="U55" i="44"/>
  <c r="V55" i="44"/>
  <c r="W55" i="44"/>
  <c r="X55" i="44"/>
  <c r="Y55" i="44"/>
  <c r="Z55" i="44"/>
  <c r="E56" i="44"/>
  <c r="F56" i="44"/>
  <c r="G56" i="44"/>
  <c r="H56" i="44"/>
  <c r="I56" i="44"/>
  <c r="J56" i="44"/>
  <c r="K56" i="44"/>
  <c r="AA56" i="44" s="1"/>
  <c r="L56" i="44"/>
  <c r="M56" i="44"/>
  <c r="N56" i="44"/>
  <c r="O56" i="44"/>
  <c r="P56" i="44"/>
  <c r="Q56" i="44"/>
  <c r="R56" i="44"/>
  <c r="S56" i="44"/>
  <c r="T56" i="44"/>
  <c r="U56" i="44"/>
  <c r="V56" i="44"/>
  <c r="W56" i="44"/>
  <c r="X56" i="44"/>
  <c r="Y56" i="44"/>
  <c r="Z56" i="44"/>
  <c r="E57" i="44"/>
  <c r="AA57" i="44" s="1"/>
  <c r="F57" i="44"/>
  <c r="G57" i="44"/>
  <c r="H57" i="44"/>
  <c r="I57" i="44"/>
  <c r="J57" i="44"/>
  <c r="K57" i="44"/>
  <c r="L57" i="44"/>
  <c r="M57" i="44"/>
  <c r="N57" i="44"/>
  <c r="O57" i="44"/>
  <c r="P57" i="44"/>
  <c r="Q57" i="44"/>
  <c r="R57" i="44"/>
  <c r="S57" i="44"/>
  <c r="T57" i="44"/>
  <c r="U57" i="44"/>
  <c r="V57" i="44"/>
  <c r="W57" i="44"/>
  <c r="X57" i="44"/>
  <c r="Y57" i="44"/>
  <c r="Z57" i="44"/>
  <c r="E58" i="44"/>
  <c r="F58" i="44"/>
  <c r="G58" i="44"/>
  <c r="AA58" i="44" s="1"/>
  <c r="H58" i="44"/>
  <c r="I58" i="44"/>
  <c r="J58" i="44"/>
  <c r="K58" i="44"/>
  <c r="L58" i="44"/>
  <c r="M58" i="44"/>
  <c r="N58" i="44"/>
  <c r="O58" i="44"/>
  <c r="P58" i="44"/>
  <c r="Q58" i="44"/>
  <c r="R58" i="44"/>
  <c r="S58" i="44"/>
  <c r="T58" i="44"/>
  <c r="U58" i="44"/>
  <c r="V58" i="44"/>
  <c r="W58" i="44"/>
  <c r="X58" i="44"/>
  <c r="Y58" i="44"/>
  <c r="Z58" i="44"/>
  <c r="E59" i="44"/>
  <c r="F59" i="44"/>
  <c r="G59" i="44"/>
  <c r="H59" i="44"/>
  <c r="I59" i="44"/>
  <c r="J59" i="44"/>
  <c r="AA59" i="44" s="1"/>
  <c r="K59" i="44"/>
  <c r="L59" i="44"/>
  <c r="M59" i="44"/>
  <c r="N59" i="44"/>
  <c r="O59" i="44"/>
  <c r="P59" i="44"/>
  <c r="Q59" i="44"/>
  <c r="R59" i="44"/>
  <c r="S59" i="44"/>
  <c r="T59" i="44"/>
  <c r="U59" i="44"/>
  <c r="V59" i="44"/>
  <c r="W59" i="44"/>
  <c r="X59" i="44"/>
  <c r="Y59" i="44"/>
  <c r="Z59" i="44"/>
  <c r="E60" i="44"/>
  <c r="F60" i="44"/>
  <c r="G60" i="44"/>
  <c r="H60" i="44"/>
  <c r="I60" i="44"/>
  <c r="J60" i="44"/>
  <c r="K60" i="44"/>
  <c r="AA60" i="44" s="1"/>
  <c r="L60" i="44"/>
  <c r="M60" i="44"/>
  <c r="N60" i="44"/>
  <c r="O60" i="44"/>
  <c r="P60" i="44"/>
  <c r="Q60" i="44"/>
  <c r="R60" i="44"/>
  <c r="S60" i="44"/>
  <c r="T60" i="44"/>
  <c r="U60" i="44"/>
  <c r="V60" i="44"/>
  <c r="W60" i="44"/>
  <c r="X60" i="44"/>
  <c r="Y60" i="44"/>
  <c r="Z60" i="44"/>
  <c r="E61" i="44"/>
  <c r="AA61" i="44" s="1"/>
  <c r="F61" i="44"/>
  <c r="G61" i="44"/>
  <c r="H61" i="44"/>
  <c r="I61" i="44"/>
  <c r="J61" i="44"/>
  <c r="K61" i="44"/>
  <c r="L61" i="44"/>
  <c r="M61" i="44"/>
  <c r="N61" i="44"/>
  <c r="O61" i="44"/>
  <c r="P61" i="44"/>
  <c r="Q61" i="44"/>
  <c r="R61" i="44"/>
  <c r="S61" i="44"/>
  <c r="T61" i="44"/>
  <c r="U61" i="44"/>
  <c r="V61" i="44"/>
  <c r="W61" i="44"/>
  <c r="X61" i="44"/>
  <c r="Y61" i="44"/>
  <c r="Z61" i="44"/>
  <c r="E62" i="44"/>
  <c r="F62" i="44"/>
  <c r="G62" i="44"/>
  <c r="AA62" i="44" s="1"/>
  <c r="H62" i="44"/>
  <c r="I62" i="44"/>
  <c r="J62" i="44"/>
  <c r="K62" i="44"/>
  <c r="L62" i="44"/>
  <c r="M62" i="44"/>
  <c r="N62" i="44"/>
  <c r="O62" i="44"/>
  <c r="P62" i="44"/>
  <c r="Q62" i="44"/>
  <c r="R62" i="44"/>
  <c r="S62" i="44"/>
  <c r="T62" i="44"/>
  <c r="U62" i="44"/>
  <c r="V62" i="44"/>
  <c r="W62" i="44"/>
  <c r="X62" i="44"/>
  <c r="Y62" i="44"/>
  <c r="Z62" i="44"/>
  <c r="E63" i="44"/>
  <c r="F63" i="44"/>
  <c r="G63" i="44"/>
  <c r="H63" i="44"/>
  <c r="I63" i="44"/>
  <c r="J63" i="44"/>
  <c r="AA63" i="44" s="1"/>
  <c r="K63" i="44"/>
  <c r="L63" i="44"/>
  <c r="M63" i="44"/>
  <c r="N63" i="44"/>
  <c r="O63" i="44"/>
  <c r="P63" i="44"/>
  <c r="Q63" i="44"/>
  <c r="R63" i="44"/>
  <c r="S63" i="44"/>
  <c r="T63" i="44"/>
  <c r="U63" i="44"/>
  <c r="V63" i="44"/>
  <c r="W63" i="44"/>
  <c r="X63" i="44"/>
  <c r="Y63" i="44"/>
  <c r="Z63" i="44"/>
  <c r="E64" i="44"/>
  <c r="F64" i="44"/>
  <c r="G64" i="44"/>
  <c r="H64" i="44"/>
  <c r="I64" i="44"/>
  <c r="J64" i="44"/>
  <c r="K64" i="44"/>
  <c r="AA64" i="44" s="1"/>
  <c r="L64" i="44"/>
  <c r="M64" i="44"/>
  <c r="N64" i="44"/>
  <c r="O64" i="44"/>
  <c r="P64" i="44"/>
  <c r="Q64" i="44"/>
  <c r="R64" i="44"/>
  <c r="S64" i="44"/>
  <c r="T64" i="44"/>
  <c r="U64" i="44"/>
  <c r="V64" i="44"/>
  <c r="W64" i="44"/>
  <c r="X64" i="44"/>
  <c r="Y64" i="44"/>
  <c r="Z64" i="44"/>
  <c r="E65" i="44"/>
  <c r="AA65" i="44" s="1"/>
  <c r="F65" i="44"/>
  <c r="G65" i="44"/>
  <c r="H65" i="44"/>
  <c r="I65" i="44"/>
  <c r="J65" i="44"/>
  <c r="K65" i="44"/>
  <c r="L65" i="44"/>
  <c r="M65" i="44"/>
  <c r="N65" i="44"/>
  <c r="O65" i="44"/>
  <c r="P65" i="44"/>
  <c r="Q65" i="44"/>
  <c r="R65" i="44"/>
  <c r="S65" i="44"/>
  <c r="T65" i="44"/>
  <c r="U65" i="44"/>
  <c r="V65" i="44"/>
  <c r="W65" i="44"/>
  <c r="X65" i="44"/>
  <c r="Y65" i="44"/>
  <c r="Z65" i="44"/>
  <c r="E66" i="44"/>
  <c r="F66" i="44"/>
  <c r="G66" i="44"/>
  <c r="AA66" i="44" s="1"/>
  <c r="H66" i="44"/>
  <c r="I66" i="44"/>
  <c r="J66" i="44"/>
  <c r="K66" i="44"/>
  <c r="L66" i="44"/>
  <c r="M66" i="44"/>
  <c r="N66" i="44"/>
  <c r="O66" i="44"/>
  <c r="P66" i="44"/>
  <c r="Q66" i="44"/>
  <c r="R66" i="44"/>
  <c r="S66" i="44"/>
  <c r="T66" i="44"/>
  <c r="U66" i="44"/>
  <c r="V66" i="44"/>
  <c r="W66" i="44"/>
  <c r="X66" i="44"/>
  <c r="Y66" i="44"/>
  <c r="Z66" i="44"/>
  <c r="E67" i="44"/>
  <c r="F67" i="44"/>
  <c r="G67" i="44"/>
  <c r="H67" i="44"/>
  <c r="I67" i="44"/>
  <c r="J67" i="44"/>
  <c r="AA67" i="44" s="1"/>
  <c r="K67" i="44"/>
  <c r="L67" i="44"/>
  <c r="M67" i="44"/>
  <c r="N67" i="44"/>
  <c r="O67" i="44"/>
  <c r="P67" i="44"/>
  <c r="Q67" i="44"/>
  <c r="R67" i="44"/>
  <c r="S67" i="44"/>
  <c r="T67" i="44"/>
  <c r="U67" i="44"/>
  <c r="V67" i="44"/>
  <c r="W67" i="44"/>
  <c r="X67" i="44"/>
  <c r="Y67" i="44"/>
  <c r="Z67" i="44"/>
  <c r="E68" i="44"/>
  <c r="F68" i="44"/>
  <c r="G68" i="44"/>
  <c r="H68" i="44"/>
  <c r="I68" i="44"/>
  <c r="J68" i="44"/>
  <c r="K68" i="44"/>
  <c r="AA68" i="44" s="1"/>
  <c r="L68" i="44"/>
  <c r="M68" i="44"/>
  <c r="N68" i="44"/>
  <c r="O68" i="44"/>
  <c r="P68" i="44"/>
  <c r="Q68" i="44"/>
  <c r="R68" i="44"/>
  <c r="S68" i="44"/>
  <c r="T68" i="44"/>
  <c r="U68" i="44"/>
  <c r="V68" i="44"/>
  <c r="W68" i="44"/>
  <c r="X68" i="44"/>
  <c r="Y68" i="44"/>
  <c r="Z68" i="44"/>
  <c r="F3" i="44"/>
  <c r="G3" i="44"/>
  <c r="H3" i="44"/>
  <c r="I3" i="44"/>
  <c r="J3" i="44"/>
  <c r="K3" i="44"/>
  <c r="L3" i="44"/>
  <c r="M3" i="44"/>
  <c r="N3" i="44"/>
  <c r="O3" i="44"/>
  <c r="P3" i="44"/>
  <c r="Q3" i="44"/>
  <c r="R3" i="44"/>
  <c r="S3" i="44"/>
  <c r="T3" i="44"/>
  <c r="U3" i="44"/>
  <c r="V3" i="44"/>
  <c r="W3" i="44"/>
  <c r="X3" i="44"/>
  <c r="Y3" i="44"/>
  <c r="Z3" i="44"/>
  <c r="E3" i="44"/>
  <c r="D68" i="44"/>
  <c r="D67" i="44"/>
  <c r="D66" i="44"/>
  <c r="D65" i="44"/>
  <c r="D64" i="44"/>
  <c r="D63" i="44"/>
  <c r="D62" i="44"/>
  <c r="D61" i="44"/>
  <c r="D60" i="44"/>
  <c r="D59" i="44"/>
  <c r="D58" i="44"/>
  <c r="D57" i="44"/>
  <c r="D56" i="44"/>
  <c r="D55" i="44"/>
  <c r="D54" i="44"/>
  <c r="D53" i="44"/>
  <c r="D52" i="44"/>
  <c r="D51" i="44"/>
  <c r="D50" i="44"/>
  <c r="D49" i="44"/>
  <c r="D48" i="44"/>
  <c r="D47" i="44"/>
  <c r="D46" i="44"/>
  <c r="D45" i="44"/>
  <c r="D44" i="44"/>
  <c r="D43" i="44"/>
  <c r="D42" i="44"/>
  <c r="D41" i="44"/>
  <c r="D40" i="44"/>
  <c r="D39" i="44"/>
  <c r="D38" i="44"/>
  <c r="D37" i="44"/>
  <c r="D36" i="44"/>
  <c r="D35" i="44"/>
  <c r="D34" i="44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AA4" i="43"/>
  <c r="AA5" i="43"/>
  <c r="AA6" i="43"/>
  <c r="AA7" i="43"/>
  <c r="AA8" i="43"/>
  <c r="AA9" i="43"/>
  <c r="AA10" i="43"/>
  <c r="AA11" i="43"/>
  <c r="AA12" i="43"/>
  <c r="AA13" i="43"/>
  <c r="AA14" i="43"/>
  <c r="AA15" i="43"/>
  <c r="AA16" i="43"/>
  <c r="AA17" i="43"/>
  <c r="AA18" i="43"/>
  <c r="AA19" i="43"/>
  <c r="AA20" i="43"/>
  <c r="AA21" i="43"/>
  <c r="AA22" i="43"/>
  <c r="AA23" i="43"/>
  <c r="AA24" i="43"/>
  <c r="AA25" i="43"/>
  <c r="AA26" i="43"/>
  <c r="AA27" i="43"/>
  <c r="AA28" i="43"/>
  <c r="AA29" i="43"/>
  <c r="AA30" i="43"/>
  <c r="AA31" i="43"/>
  <c r="AA32" i="43"/>
  <c r="AA33" i="43"/>
  <c r="AA34" i="43"/>
  <c r="AA35" i="43"/>
  <c r="AA36" i="43"/>
  <c r="AA37" i="43"/>
  <c r="AA38" i="43"/>
  <c r="AA39" i="43"/>
  <c r="AA40" i="43"/>
  <c r="AA41" i="43"/>
  <c r="AA42" i="43"/>
  <c r="AA43" i="43"/>
  <c r="AA44" i="43"/>
  <c r="AA45" i="43"/>
  <c r="AA46" i="43"/>
  <c r="AA47" i="43"/>
  <c r="AA48" i="43"/>
  <c r="AA49" i="43"/>
  <c r="AA50" i="43"/>
  <c r="AA51" i="43"/>
  <c r="AA52" i="43"/>
  <c r="AA53" i="43"/>
  <c r="AA54" i="43"/>
  <c r="AA55" i="43"/>
  <c r="AA56" i="43"/>
  <c r="AA57" i="43"/>
  <c r="AA58" i="43"/>
  <c r="AA59" i="43"/>
  <c r="AA60" i="43"/>
  <c r="AA61" i="43"/>
  <c r="AA62" i="43"/>
  <c r="AA63" i="43"/>
  <c r="AA64" i="43"/>
  <c r="AA65" i="43"/>
  <c r="AA66" i="43"/>
  <c r="AA67" i="43"/>
  <c r="AA68" i="43"/>
  <c r="AA3" i="43"/>
  <c r="E4" i="43"/>
  <c r="F4" i="43"/>
  <c r="G4" i="43"/>
  <c r="H4" i="43"/>
  <c r="I4" i="43"/>
  <c r="J4" i="43"/>
  <c r="K4" i="43"/>
  <c r="L4" i="43"/>
  <c r="M4" i="43"/>
  <c r="N4" i="43"/>
  <c r="O4" i="43"/>
  <c r="P4" i="43"/>
  <c r="Q4" i="43"/>
  <c r="R4" i="43"/>
  <c r="S4" i="43"/>
  <c r="T4" i="43"/>
  <c r="U4" i="43"/>
  <c r="V4" i="43"/>
  <c r="W4" i="43"/>
  <c r="X4" i="43"/>
  <c r="Y4" i="43"/>
  <c r="Z4" i="43"/>
  <c r="E5" i="43"/>
  <c r="F5" i="43"/>
  <c r="G5" i="43"/>
  <c r="H5" i="43"/>
  <c r="I5" i="43"/>
  <c r="J5" i="43"/>
  <c r="K5" i="43"/>
  <c r="L5" i="43"/>
  <c r="M5" i="43"/>
  <c r="N5" i="43"/>
  <c r="O5" i="43"/>
  <c r="P5" i="43"/>
  <c r="Q5" i="43"/>
  <c r="R5" i="43"/>
  <c r="S5" i="43"/>
  <c r="T5" i="43"/>
  <c r="U5" i="43"/>
  <c r="V5" i="43"/>
  <c r="W5" i="43"/>
  <c r="X5" i="43"/>
  <c r="Y5" i="43"/>
  <c r="Z5" i="43"/>
  <c r="E6" i="43"/>
  <c r="F6" i="43"/>
  <c r="G6" i="43"/>
  <c r="H6" i="43"/>
  <c r="I6" i="43"/>
  <c r="J6" i="43"/>
  <c r="K6" i="43"/>
  <c r="L6" i="43"/>
  <c r="M6" i="43"/>
  <c r="N6" i="43"/>
  <c r="O6" i="43"/>
  <c r="P6" i="43"/>
  <c r="Q6" i="43"/>
  <c r="R6" i="43"/>
  <c r="S6" i="43"/>
  <c r="T6" i="43"/>
  <c r="U6" i="43"/>
  <c r="V6" i="43"/>
  <c r="W6" i="43"/>
  <c r="X6" i="43"/>
  <c r="Y6" i="43"/>
  <c r="Z6" i="43"/>
  <c r="E7" i="43"/>
  <c r="F7" i="43"/>
  <c r="G7" i="43"/>
  <c r="H7" i="43"/>
  <c r="I7" i="43"/>
  <c r="J7" i="43"/>
  <c r="K7" i="43"/>
  <c r="L7" i="43"/>
  <c r="M7" i="43"/>
  <c r="N7" i="43"/>
  <c r="O7" i="43"/>
  <c r="P7" i="43"/>
  <c r="Q7" i="43"/>
  <c r="R7" i="43"/>
  <c r="S7" i="43"/>
  <c r="T7" i="43"/>
  <c r="U7" i="43"/>
  <c r="V7" i="43"/>
  <c r="W7" i="43"/>
  <c r="X7" i="43"/>
  <c r="Y7" i="43"/>
  <c r="Z7" i="43"/>
  <c r="E8" i="43"/>
  <c r="F8" i="43"/>
  <c r="G8" i="43"/>
  <c r="H8" i="43"/>
  <c r="I8" i="43"/>
  <c r="J8" i="43"/>
  <c r="K8" i="43"/>
  <c r="L8" i="43"/>
  <c r="M8" i="43"/>
  <c r="N8" i="43"/>
  <c r="O8" i="43"/>
  <c r="P8" i="43"/>
  <c r="Q8" i="43"/>
  <c r="R8" i="43"/>
  <c r="S8" i="43"/>
  <c r="T8" i="43"/>
  <c r="U8" i="43"/>
  <c r="V8" i="43"/>
  <c r="W8" i="43"/>
  <c r="X8" i="43"/>
  <c r="Y8" i="43"/>
  <c r="Z8" i="43"/>
  <c r="E9" i="43"/>
  <c r="F9" i="43"/>
  <c r="G9" i="43"/>
  <c r="H9" i="43"/>
  <c r="I9" i="43"/>
  <c r="J9" i="43"/>
  <c r="K9" i="43"/>
  <c r="L9" i="43"/>
  <c r="M9" i="43"/>
  <c r="N9" i="43"/>
  <c r="O9" i="43"/>
  <c r="P9" i="43"/>
  <c r="Q9" i="43"/>
  <c r="R9" i="43"/>
  <c r="S9" i="43"/>
  <c r="T9" i="43"/>
  <c r="U9" i="43"/>
  <c r="V9" i="43"/>
  <c r="W9" i="43"/>
  <c r="X9" i="43"/>
  <c r="Y9" i="43"/>
  <c r="Z9" i="43"/>
  <c r="E10" i="43"/>
  <c r="F10" i="43"/>
  <c r="G10" i="43"/>
  <c r="H10" i="43"/>
  <c r="I10" i="43"/>
  <c r="J10" i="43"/>
  <c r="K10" i="43"/>
  <c r="L10" i="43"/>
  <c r="M10" i="43"/>
  <c r="N10" i="43"/>
  <c r="O10" i="43"/>
  <c r="P10" i="43"/>
  <c r="Q10" i="43"/>
  <c r="R10" i="43"/>
  <c r="S10" i="43"/>
  <c r="T10" i="43"/>
  <c r="U10" i="43"/>
  <c r="V10" i="43"/>
  <c r="W10" i="43"/>
  <c r="X10" i="43"/>
  <c r="Y10" i="43"/>
  <c r="Z10" i="43"/>
  <c r="E11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R11" i="43"/>
  <c r="S11" i="43"/>
  <c r="T11" i="43"/>
  <c r="U11" i="43"/>
  <c r="V11" i="43"/>
  <c r="W11" i="43"/>
  <c r="X11" i="43"/>
  <c r="Y11" i="43"/>
  <c r="Z11" i="43"/>
  <c r="E12" i="43"/>
  <c r="F12" i="43"/>
  <c r="G12" i="43"/>
  <c r="H12" i="43"/>
  <c r="I12" i="43"/>
  <c r="J12" i="43"/>
  <c r="K12" i="43"/>
  <c r="L12" i="43"/>
  <c r="M12" i="43"/>
  <c r="N12" i="43"/>
  <c r="O12" i="43"/>
  <c r="P12" i="43"/>
  <c r="Q12" i="43"/>
  <c r="R12" i="43"/>
  <c r="S12" i="43"/>
  <c r="T12" i="43"/>
  <c r="U12" i="43"/>
  <c r="V12" i="43"/>
  <c r="W12" i="43"/>
  <c r="X12" i="43"/>
  <c r="Y12" i="43"/>
  <c r="Z12" i="43"/>
  <c r="E13" i="43"/>
  <c r="F13" i="43"/>
  <c r="G13" i="43"/>
  <c r="H13" i="43"/>
  <c r="I13" i="43"/>
  <c r="J13" i="43"/>
  <c r="K13" i="43"/>
  <c r="L13" i="43"/>
  <c r="M13" i="43"/>
  <c r="N13" i="43"/>
  <c r="O13" i="43"/>
  <c r="P13" i="43"/>
  <c r="Q13" i="43"/>
  <c r="R13" i="43"/>
  <c r="S13" i="43"/>
  <c r="T13" i="43"/>
  <c r="U13" i="43"/>
  <c r="V13" i="43"/>
  <c r="W13" i="43"/>
  <c r="X13" i="43"/>
  <c r="Y13" i="43"/>
  <c r="Z13" i="43"/>
  <c r="E14" i="43"/>
  <c r="F14" i="43"/>
  <c r="G14" i="43"/>
  <c r="H14" i="43"/>
  <c r="I14" i="43"/>
  <c r="J14" i="43"/>
  <c r="K14" i="43"/>
  <c r="L14" i="43"/>
  <c r="M14" i="43"/>
  <c r="N14" i="43"/>
  <c r="O14" i="43"/>
  <c r="P14" i="43"/>
  <c r="Q14" i="43"/>
  <c r="R14" i="43"/>
  <c r="S14" i="43"/>
  <c r="T14" i="43"/>
  <c r="U14" i="43"/>
  <c r="V14" i="43"/>
  <c r="W14" i="43"/>
  <c r="X14" i="43"/>
  <c r="Y14" i="43"/>
  <c r="Z14" i="43"/>
  <c r="E15" i="43"/>
  <c r="F15" i="43"/>
  <c r="G15" i="43"/>
  <c r="H15" i="43"/>
  <c r="I15" i="43"/>
  <c r="J15" i="43"/>
  <c r="K15" i="43"/>
  <c r="L15" i="43"/>
  <c r="M15" i="43"/>
  <c r="N15" i="43"/>
  <c r="O15" i="43"/>
  <c r="P15" i="43"/>
  <c r="Q15" i="43"/>
  <c r="R15" i="43"/>
  <c r="S15" i="43"/>
  <c r="T15" i="43"/>
  <c r="U15" i="43"/>
  <c r="V15" i="43"/>
  <c r="W15" i="43"/>
  <c r="X15" i="43"/>
  <c r="Y15" i="43"/>
  <c r="Z15" i="43"/>
  <c r="E16" i="43"/>
  <c r="F16" i="43"/>
  <c r="G16" i="43"/>
  <c r="H16" i="43"/>
  <c r="I16" i="43"/>
  <c r="J16" i="43"/>
  <c r="K16" i="43"/>
  <c r="L16" i="43"/>
  <c r="M16" i="43"/>
  <c r="N16" i="43"/>
  <c r="O16" i="43"/>
  <c r="P16" i="43"/>
  <c r="Q16" i="43"/>
  <c r="R16" i="43"/>
  <c r="S16" i="43"/>
  <c r="T16" i="43"/>
  <c r="U16" i="43"/>
  <c r="V16" i="43"/>
  <c r="W16" i="43"/>
  <c r="X16" i="43"/>
  <c r="Y16" i="43"/>
  <c r="Z16" i="43"/>
  <c r="E17" i="43"/>
  <c r="F17" i="43"/>
  <c r="G17" i="43"/>
  <c r="H17" i="43"/>
  <c r="I17" i="43"/>
  <c r="J17" i="43"/>
  <c r="K17" i="43"/>
  <c r="L17" i="43"/>
  <c r="M17" i="43"/>
  <c r="N17" i="43"/>
  <c r="O17" i="43"/>
  <c r="P17" i="43"/>
  <c r="Q17" i="43"/>
  <c r="R17" i="43"/>
  <c r="S17" i="43"/>
  <c r="T17" i="43"/>
  <c r="U17" i="43"/>
  <c r="V17" i="43"/>
  <c r="W17" i="43"/>
  <c r="X17" i="43"/>
  <c r="Y17" i="43"/>
  <c r="Z17" i="43"/>
  <c r="E18" i="43"/>
  <c r="F18" i="43"/>
  <c r="G18" i="43"/>
  <c r="H18" i="43"/>
  <c r="I18" i="43"/>
  <c r="J18" i="43"/>
  <c r="K18" i="43"/>
  <c r="L18" i="43"/>
  <c r="M18" i="43"/>
  <c r="N18" i="43"/>
  <c r="O18" i="43"/>
  <c r="P18" i="43"/>
  <c r="Q18" i="43"/>
  <c r="R18" i="43"/>
  <c r="S18" i="43"/>
  <c r="T18" i="43"/>
  <c r="U18" i="43"/>
  <c r="V18" i="43"/>
  <c r="W18" i="43"/>
  <c r="X18" i="43"/>
  <c r="Y18" i="43"/>
  <c r="Z18" i="43"/>
  <c r="E19" i="43"/>
  <c r="F19" i="43"/>
  <c r="G19" i="43"/>
  <c r="H19" i="43"/>
  <c r="I19" i="43"/>
  <c r="J19" i="43"/>
  <c r="K19" i="43"/>
  <c r="L19" i="43"/>
  <c r="M19" i="43"/>
  <c r="N19" i="43"/>
  <c r="O19" i="43"/>
  <c r="P19" i="43"/>
  <c r="Q19" i="43"/>
  <c r="R19" i="43"/>
  <c r="S19" i="43"/>
  <c r="T19" i="43"/>
  <c r="U19" i="43"/>
  <c r="V19" i="43"/>
  <c r="W19" i="43"/>
  <c r="X19" i="43"/>
  <c r="Y19" i="43"/>
  <c r="Z19" i="43"/>
  <c r="E20" i="43"/>
  <c r="F20" i="43"/>
  <c r="G20" i="43"/>
  <c r="H20" i="43"/>
  <c r="I20" i="43"/>
  <c r="J20" i="43"/>
  <c r="K20" i="43"/>
  <c r="L20" i="43"/>
  <c r="M20" i="43"/>
  <c r="N20" i="43"/>
  <c r="O20" i="43"/>
  <c r="P20" i="43"/>
  <c r="Q20" i="43"/>
  <c r="R20" i="43"/>
  <c r="S20" i="43"/>
  <c r="T20" i="43"/>
  <c r="U20" i="43"/>
  <c r="V20" i="43"/>
  <c r="W20" i="43"/>
  <c r="X20" i="43"/>
  <c r="Y20" i="43"/>
  <c r="Z20" i="43"/>
  <c r="E21" i="43"/>
  <c r="F21" i="43"/>
  <c r="G21" i="43"/>
  <c r="H21" i="43"/>
  <c r="I21" i="43"/>
  <c r="J21" i="43"/>
  <c r="K21" i="43"/>
  <c r="L21" i="43"/>
  <c r="M21" i="43"/>
  <c r="N21" i="43"/>
  <c r="O21" i="43"/>
  <c r="P21" i="43"/>
  <c r="Q21" i="43"/>
  <c r="R21" i="43"/>
  <c r="S21" i="43"/>
  <c r="T21" i="43"/>
  <c r="U21" i="43"/>
  <c r="V21" i="43"/>
  <c r="W21" i="43"/>
  <c r="X21" i="43"/>
  <c r="Y21" i="43"/>
  <c r="Z21" i="43"/>
  <c r="E22" i="43"/>
  <c r="F22" i="43"/>
  <c r="G22" i="43"/>
  <c r="H22" i="43"/>
  <c r="I22" i="43"/>
  <c r="J22" i="43"/>
  <c r="K22" i="43"/>
  <c r="L22" i="43"/>
  <c r="M22" i="43"/>
  <c r="N22" i="43"/>
  <c r="O22" i="43"/>
  <c r="P22" i="43"/>
  <c r="Q22" i="43"/>
  <c r="R22" i="43"/>
  <c r="S22" i="43"/>
  <c r="T22" i="43"/>
  <c r="U22" i="43"/>
  <c r="V22" i="43"/>
  <c r="W22" i="43"/>
  <c r="X22" i="43"/>
  <c r="Y22" i="43"/>
  <c r="Z22" i="43"/>
  <c r="E23" i="43"/>
  <c r="F23" i="43"/>
  <c r="G23" i="43"/>
  <c r="H23" i="43"/>
  <c r="I23" i="43"/>
  <c r="J23" i="43"/>
  <c r="K23" i="43"/>
  <c r="L23" i="43"/>
  <c r="M23" i="43"/>
  <c r="N23" i="43"/>
  <c r="O23" i="43"/>
  <c r="P23" i="43"/>
  <c r="Q23" i="43"/>
  <c r="R23" i="43"/>
  <c r="S23" i="43"/>
  <c r="T23" i="43"/>
  <c r="U23" i="43"/>
  <c r="V23" i="43"/>
  <c r="W23" i="43"/>
  <c r="X23" i="43"/>
  <c r="Y23" i="43"/>
  <c r="Z23" i="43"/>
  <c r="E24" i="43"/>
  <c r="F24" i="43"/>
  <c r="G24" i="43"/>
  <c r="H24" i="43"/>
  <c r="I24" i="43"/>
  <c r="J24" i="43"/>
  <c r="K24" i="43"/>
  <c r="L24" i="43"/>
  <c r="M24" i="43"/>
  <c r="N24" i="43"/>
  <c r="O24" i="43"/>
  <c r="P24" i="43"/>
  <c r="Q24" i="43"/>
  <c r="R24" i="43"/>
  <c r="S24" i="43"/>
  <c r="T24" i="43"/>
  <c r="U24" i="43"/>
  <c r="V24" i="43"/>
  <c r="W24" i="43"/>
  <c r="X24" i="43"/>
  <c r="Y24" i="43"/>
  <c r="Z24" i="43"/>
  <c r="E25" i="43"/>
  <c r="F25" i="43"/>
  <c r="G25" i="43"/>
  <c r="H25" i="43"/>
  <c r="I25" i="43"/>
  <c r="J25" i="43"/>
  <c r="K25" i="43"/>
  <c r="L25" i="43"/>
  <c r="M25" i="43"/>
  <c r="N25" i="43"/>
  <c r="O25" i="43"/>
  <c r="P25" i="43"/>
  <c r="Q25" i="43"/>
  <c r="R25" i="43"/>
  <c r="S25" i="43"/>
  <c r="T25" i="43"/>
  <c r="U25" i="43"/>
  <c r="V25" i="43"/>
  <c r="W25" i="43"/>
  <c r="X25" i="43"/>
  <c r="Y25" i="43"/>
  <c r="Z25" i="43"/>
  <c r="E26" i="43"/>
  <c r="F26" i="43"/>
  <c r="G26" i="43"/>
  <c r="H26" i="43"/>
  <c r="I26" i="43"/>
  <c r="J26" i="43"/>
  <c r="K26" i="43"/>
  <c r="L26" i="43"/>
  <c r="M26" i="43"/>
  <c r="N26" i="43"/>
  <c r="O26" i="43"/>
  <c r="P26" i="43"/>
  <c r="Q26" i="43"/>
  <c r="R26" i="43"/>
  <c r="S26" i="43"/>
  <c r="T26" i="43"/>
  <c r="U26" i="43"/>
  <c r="V26" i="43"/>
  <c r="W26" i="43"/>
  <c r="X26" i="43"/>
  <c r="Y26" i="43"/>
  <c r="Z26" i="43"/>
  <c r="E27" i="43"/>
  <c r="F27" i="43"/>
  <c r="G27" i="43"/>
  <c r="H27" i="43"/>
  <c r="I27" i="43"/>
  <c r="J27" i="43"/>
  <c r="K27" i="43"/>
  <c r="L27" i="43"/>
  <c r="M27" i="43"/>
  <c r="N27" i="43"/>
  <c r="O27" i="43"/>
  <c r="P27" i="43"/>
  <c r="Q27" i="43"/>
  <c r="R27" i="43"/>
  <c r="S27" i="43"/>
  <c r="T27" i="43"/>
  <c r="U27" i="43"/>
  <c r="V27" i="43"/>
  <c r="W27" i="43"/>
  <c r="X27" i="43"/>
  <c r="Y27" i="43"/>
  <c r="Z27" i="43"/>
  <c r="E28" i="43"/>
  <c r="F28" i="43"/>
  <c r="G28" i="43"/>
  <c r="H28" i="43"/>
  <c r="I28" i="43"/>
  <c r="J28" i="43"/>
  <c r="K28" i="43"/>
  <c r="L28" i="43"/>
  <c r="M28" i="43"/>
  <c r="N28" i="43"/>
  <c r="O28" i="43"/>
  <c r="P28" i="43"/>
  <c r="Q28" i="43"/>
  <c r="R28" i="43"/>
  <c r="S28" i="43"/>
  <c r="T28" i="43"/>
  <c r="U28" i="43"/>
  <c r="V28" i="43"/>
  <c r="W28" i="43"/>
  <c r="X28" i="43"/>
  <c r="Y28" i="43"/>
  <c r="Z28" i="43"/>
  <c r="E29" i="43"/>
  <c r="F29" i="43"/>
  <c r="G29" i="43"/>
  <c r="H29" i="43"/>
  <c r="I29" i="43"/>
  <c r="J29" i="43"/>
  <c r="K29" i="43"/>
  <c r="L29" i="43"/>
  <c r="M29" i="43"/>
  <c r="N29" i="43"/>
  <c r="O29" i="43"/>
  <c r="P29" i="43"/>
  <c r="Q29" i="43"/>
  <c r="R29" i="43"/>
  <c r="S29" i="43"/>
  <c r="T29" i="43"/>
  <c r="U29" i="43"/>
  <c r="V29" i="43"/>
  <c r="W29" i="43"/>
  <c r="X29" i="43"/>
  <c r="Y29" i="43"/>
  <c r="Z29" i="43"/>
  <c r="E30" i="43"/>
  <c r="F30" i="43"/>
  <c r="G30" i="43"/>
  <c r="H30" i="43"/>
  <c r="I30" i="43"/>
  <c r="J30" i="43"/>
  <c r="K30" i="43"/>
  <c r="L30" i="43"/>
  <c r="M30" i="43"/>
  <c r="N30" i="43"/>
  <c r="O30" i="43"/>
  <c r="P30" i="43"/>
  <c r="Q30" i="43"/>
  <c r="R30" i="43"/>
  <c r="S30" i="43"/>
  <c r="T30" i="43"/>
  <c r="U30" i="43"/>
  <c r="V30" i="43"/>
  <c r="W30" i="43"/>
  <c r="X30" i="43"/>
  <c r="Y30" i="43"/>
  <c r="Z30" i="43"/>
  <c r="E31" i="43"/>
  <c r="F31" i="43"/>
  <c r="G31" i="43"/>
  <c r="H31" i="43"/>
  <c r="I31" i="43"/>
  <c r="J31" i="43"/>
  <c r="K31" i="43"/>
  <c r="L31" i="43"/>
  <c r="M31" i="43"/>
  <c r="N31" i="43"/>
  <c r="O31" i="43"/>
  <c r="P31" i="43"/>
  <c r="Q31" i="43"/>
  <c r="R31" i="43"/>
  <c r="S31" i="43"/>
  <c r="T31" i="43"/>
  <c r="U31" i="43"/>
  <c r="V31" i="43"/>
  <c r="W31" i="43"/>
  <c r="X31" i="43"/>
  <c r="Y31" i="43"/>
  <c r="Z31" i="43"/>
  <c r="E32" i="43"/>
  <c r="F32" i="43"/>
  <c r="G32" i="43"/>
  <c r="H32" i="43"/>
  <c r="I32" i="43"/>
  <c r="J32" i="43"/>
  <c r="K32" i="43"/>
  <c r="L32" i="43"/>
  <c r="M32" i="43"/>
  <c r="N32" i="43"/>
  <c r="O32" i="43"/>
  <c r="P32" i="43"/>
  <c r="Q32" i="43"/>
  <c r="R32" i="43"/>
  <c r="S32" i="43"/>
  <c r="T32" i="43"/>
  <c r="U32" i="43"/>
  <c r="V32" i="43"/>
  <c r="W32" i="43"/>
  <c r="X32" i="43"/>
  <c r="Y32" i="43"/>
  <c r="Z32" i="43"/>
  <c r="E33" i="43"/>
  <c r="F33" i="43"/>
  <c r="G33" i="43"/>
  <c r="H33" i="43"/>
  <c r="I33" i="43"/>
  <c r="J33" i="43"/>
  <c r="K33" i="43"/>
  <c r="L33" i="43"/>
  <c r="M33" i="43"/>
  <c r="N33" i="43"/>
  <c r="O33" i="43"/>
  <c r="P33" i="43"/>
  <c r="Q33" i="43"/>
  <c r="R33" i="43"/>
  <c r="S33" i="43"/>
  <c r="T33" i="43"/>
  <c r="U33" i="43"/>
  <c r="V33" i="43"/>
  <c r="W33" i="43"/>
  <c r="X33" i="43"/>
  <c r="Y33" i="43"/>
  <c r="Z33" i="43"/>
  <c r="E34" i="43"/>
  <c r="F34" i="43"/>
  <c r="G34" i="43"/>
  <c r="H34" i="43"/>
  <c r="I34" i="43"/>
  <c r="J34" i="43"/>
  <c r="K34" i="43"/>
  <c r="L34" i="43"/>
  <c r="M34" i="43"/>
  <c r="N34" i="43"/>
  <c r="O34" i="43"/>
  <c r="P34" i="43"/>
  <c r="Q34" i="43"/>
  <c r="R34" i="43"/>
  <c r="S34" i="43"/>
  <c r="T34" i="43"/>
  <c r="U34" i="43"/>
  <c r="V34" i="43"/>
  <c r="W34" i="43"/>
  <c r="X34" i="43"/>
  <c r="Y34" i="43"/>
  <c r="Z34" i="43"/>
  <c r="E35" i="43"/>
  <c r="F35" i="43"/>
  <c r="G35" i="43"/>
  <c r="H35" i="43"/>
  <c r="I35" i="43"/>
  <c r="J35" i="43"/>
  <c r="K35" i="43"/>
  <c r="L35" i="43"/>
  <c r="M35" i="43"/>
  <c r="N35" i="43"/>
  <c r="O35" i="43"/>
  <c r="P35" i="43"/>
  <c r="Q35" i="43"/>
  <c r="R35" i="43"/>
  <c r="S35" i="43"/>
  <c r="T35" i="43"/>
  <c r="U35" i="43"/>
  <c r="V35" i="43"/>
  <c r="W35" i="43"/>
  <c r="X35" i="43"/>
  <c r="Y35" i="43"/>
  <c r="Z35" i="43"/>
  <c r="E36" i="43"/>
  <c r="F36" i="43"/>
  <c r="G36" i="43"/>
  <c r="H36" i="43"/>
  <c r="I36" i="43"/>
  <c r="J36" i="43"/>
  <c r="K36" i="43"/>
  <c r="L36" i="43"/>
  <c r="M36" i="43"/>
  <c r="N36" i="43"/>
  <c r="O36" i="43"/>
  <c r="P36" i="43"/>
  <c r="Q36" i="43"/>
  <c r="R36" i="43"/>
  <c r="S36" i="43"/>
  <c r="T36" i="43"/>
  <c r="U36" i="43"/>
  <c r="V36" i="43"/>
  <c r="W36" i="43"/>
  <c r="X36" i="43"/>
  <c r="Y36" i="43"/>
  <c r="Z36" i="43"/>
  <c r="E37" i="43"/>
  <c r="F37" i="43"/>
  <c r="G37" i="43"/>
  <c r="H37" i="43"/>
  <c r="I37" i="43"/>
  <c r="J37" i="43"/>
  <c r="K37" i="43"/>
  <c r="L37" i="43"/>
  <c r="M37" i="43"/>
  <c r="N37" i="43"/>
  <c r="O37" i="43"/>
  <c r="P37" i="43"/>
  <c r="Q37" i="43"/>
  <c r="R37" i="43"/>
  <c r="S37" i="43"/>
  <c r="T37" i="43"/>
  <c r="U37" i="43"/>
  <c r="V37" i="43"/>
  <c r="W37" i="43"/>
  <c r="X37" i="43"/>
  <c r="Y37" i="43"/>
  <c r="Z37" i="43"/>
  <c r="E38" i="43"/>
  <c r="F38" i="43"/>
  <c r="G38" i="43"/>
  <c r="H38" i="43"/>
  <c r="I38" i="43"/>
  <c r="J38" i="43"/>
  <c r="K38" i="43"/>
  <c r="L38" i="43"/>
  <c r="M38" i="43"/>
  <c r="N38" i="43"/>
  <c r="O38" i="43"/>
  <c r="P38" i="43"/>
  <c r="Q38" i="43"/>
  <c r="R38" i="43"/>
  <c r="S38" i="43"/>
  <c r="T38" i="43"/>
  <c r="U38" i="43"/>
  <c r="V38" i="43"/>
  <c r="W38" i="43"/>
  <c r="X38" i="43"/>
  <c r="Y38" i="43"/>
  <c r="Z38" i="43"/>
  <c r="E39" i="43"/>
  <c r="F39" i="43"/>
  <c r="G39" i="43"/>
  <c r="H39" i="43"/>
  <c r="I39" i="43"/>
  <c r="J39" i="43"/>
  <c r="K39" i="43"/>
  <c r="L39" i="43"/>
  <c r="M39" i="43"/>
  <c r="N39" i="43"/>
  <c r="O39" i="43"/>
  <c r="P39" i="43"/>
  <c r="Q39" i="43"/>
  <c r="R39" i="43"/>
  <c r="S39" i="43"/>
  <c r="T39" i="43"/>
  <c r="U39" i="43"/>
  <c r="V39" i="43"/>
  <c r="W39" i="43"/>
  <c r="X39" i="43"/>
  <c r="Y39" i="43"/>
  <c r="Z39" i="43"/>
  <c r="E40" i="43"/>
  <c r="F40" i="43"/>
  <c r="G40" i="43"/>
  <c r="H40" i="43"/>
  <c r="I40" i="43"/>
  <c r="J40" i="43"/>
  <c r="K40" i="43"/>
  <c r="L40" i="43"/>
  <c r="M40" i="43"/>
  <c r="N40" i="43"/>
  <c r="O40" i="43"/>
  <c r="P40" i="43"/>
  <c r="Q40" i="43"/>
  <c r="R40" i="43"/>
  <c r="S40" i="43"/>
  <c r="T40" i="43"/>
  <c r="U40" i="43"/>
  <c r="V40" i="43"/>
  <c r="W40" i="43"/>
  <c r="X40" i="43"/>
  <c r="Y40" i="43"/>
  <c r="Z40" i="43"/>
  <c r="E41" i="43"/>
  <c r="F41" i="43"/>
  <c r="G41" i="43"/>
  <c r="H41" i="43"/>
  <c r="I41" i="43"/>
  <c r="J41" i="43"/>
  <c r="K41" i="43"/>
  <c r="L41" i="43"/>
  <c r="M41" i="43"/>
  <c r="N41" i="43"/>
  <c r="O41" i="43"/>
  <c r="P41" i="43"/>
  <c r="Q41" i="43"/>
  <c r="R41" i="43"/>
  <c r="S41" i="43"/>
  <c r="T41" i="43"/>
  <c r="U41" i="43"/>
  <c r="V41" i="43"/>
  <c r="W41" i="43"/>
  <c r="X41" i="43"/>
  <c r="Y41" i="43"/>
  <c r="Z41" i="43"/>
  <c r="E42" i="43"/>
  <c r="F42" i="43"/>
  <c r="G42" i="43"/>
  <c r="H42" i="43"/>
  <c r="I42" i="43"/>
  <c r="J42" i="43"/>
  <c r="K42" i="43"/>
  <c r="L42" i="43"/>
  <c r="M42" i="43"/>
  <c r="N42" i="43"/>
  <c r="O42" i="43"/>
  <c r="P42" i="43"/>
  <c r="Q42" i="43"/>
  <c r="R42" i="43"/>
  <c r="S42" i="43"/>
  <c r="T42" i="43"/>
  <c r="U42" i="43"/>
  <c r="V42" i="43"/>
  <c r="W42" i="43"/>
  <c r="X42" i="43"/>
  <c r="Y42" i="43"/>
  <c r="Z42" i="43"/>
  <c r="E43" i="43"/>
  <c r="F43" i="43"/>
  <c r="G43" i="43"/>
  <c r="H43" i="43"/>
  <c r="I43" i="43"/>
  <c r="J43" i="43"/>
  <c r="K43" i="43"/>
  <c r="L43" i="43"/>
  <c r="M43" i="43"/>
  <c r="N43" i="43"/>
  <c r="O43" i="43"/>
  <c r="P43" i="43"/>
  <c r="Q43" i="43"/>
  <c r="R43" i="43"/>
  <c r="S43" i="43"/>
  <c r="T43" i="43"/>
  <c r="U43" i="43"/>
  <c r="V43" i="43"/>
  <c r="W43" i="43"/>
  <c r="X43" i="43"/>
  <c r="Y43" i="43"/>
  <c r="Z43" i="43"/>
  <c r="E44" i="43"/>
  <c r="F44" i="43"/>
  <c r="G44" i="43"/>
  <c r="H44" i="43"/>
  <c r="I44" i="43"/>
  <c r="J44" i="43"/>
  <c r="K44" i="43"/>
  <c r="L44" i="43"/>
  <c r="M44" i="43"/>
  <c r="N44" i="43"/>
  <c r="O44" i="43"/>
  <c r="P44" i="43"/>
  <c r="Q44" i="43"/>
  <c r="R44" i="43"/>
  <c r="S44" i="43"/>
  <c r="T44" i="43"/>
  <c r="U44" i="43"/>
  <c r="V44" i="43"/>
  <c r="W44" i="43"/>
  <c r="X44" i="43"/>
  <c r="Y44" i="43"/>
  <c r="Z44" i="43"/>
  <c r="E45" i="43"/>
  <c r="F45" i="43"/>
  <c r="G45" i="43"/>
  <c r="H45" i="43"/>
  <c r="I45" i="43"/>
  <c r="J45" i="43"/>
  <c r="K45" i="43"/>
  <c r="L45" i="43"/>
  <c r="M45" i="43"/>
  <c r="N45" i="43"/>
  <c r="O45" i="43"/>
  <c r="P45" i="43"/>
  <c r="Q45" i="43"/>
  <c r="R45" i="43"/>
  <c r="S45" i="43"/>
  <c r="T45" i="43"/>
  <c r="U45" i="43"/>
  <c r="V45" i="43"/>
  <c r="W45" i="43"/>
  <c r="X45" i="43"/>
  <c r="Y45" i="43"/>
  <c r="Z45" i="43"/>
  <c r="E46" i="43"/>
  <c r="F46" i="43"/>
  <c r="G46" i="43"/>
  <c r="H46" i="43"/>
  <c r="I46" i="43"/>
  <c r="J46" i="43"/>
  <c r="K46" i="43"/>
  <c r="L46" i="43"/>
  <c r="M46" i="43"/>
  <c r="N46" i="43"/>
  <c r="O46" i="43"/>
  <c r="P46" i="43"/>
  <c r="Q46" i="43"/>
  <c r="R46" i="43"/>
  <c r="S46" i="43"/>
  <c r="T46" i="43"/>
  <c r="U46" i="43"/>
  <c r="V46" i="43"/>
  <c r="W46" i="43"/>
  <c r="X46" i="43"/>
  <c r="Y46" i="43"/>
  <c r="Z46" i="43"/>
  <c r="E47" i="43"/>
  <c r="F47" i="43"/>
  <c r="G47" i="43"/>
  <c r="H47" i="43"/>
  <c r="I47" i="43"/>
  <c r="J47" i="43"/>
  <c r="K47" i="43"/>
  <c r="L47" i="43"/>
  <c r="M47" i="43"/>
  <c r="N47" i="43"/>
  <c r="O47" i="43"/>
  <c r="P47" i="43"/>
  <c r="Q47" i="43"/>
  <c r="R47" i="43"/>
  <c r="S47" i="43"/>
  <c r="T47" i="43"/>
  <c r="U47" i="43"/>
  <c r="V47" i="43"/>
  <c r="W47" i="43"/>
  <c r="X47" i="43"/>
  <c r="Y47" i="43"/>
  <c r="Z47" i="43"/>
  <c r="E48" i="43"/>
  <c r="F48" i="43"/>
  <c r="G48" i="43"/>
  <c r="H48" i="43"/>
  <c r="I48" i="43"/>
  <c r="J48" i="43"/>
  <c r="K48" i="43"/>
  <c r="L48" i="43"/>
  <c r="M48" i="43"/>
  <c r="N48" i="43"/>
  <c r="O48" i="43"/>
  <c r="P48" i="43"/>
  <c r="Q48" i="43"/>
  <c r="R48" i="43"/>
  <c r="S48" i="43"/>
  <c r="T48" i="43"/>
  <c r="U48" i="43"/>
  <c r="V48" i="43"/>
  <c r="W48" i="43"/>
  <c r="X48" i="43"/>
  <c r="Y48" i="43"/>
  <c r="Z48" i="43"/>
  <c r="E49" i="43"/>
  <c r="F49" i="43"/>
  <c r="G49" i="43"/>
  <c r="H49" i="43"/>
  <c r="I49" i="43"/>
  <c r="J49" i="43"/>
  <c r="K49" i="43"/>
  <c r="L49" i="43"/>
  <c r="M49" i="43"/>
  <c r="N49" i="43"/>
  <c r="O49" i="43"/>
  <c r="P49" i="43"/>
  <c r="Q49" i="43"/>
  <c r="R49" i="43"/>
  <c r="S49" i="43"/>
  <c r="T49" i="43"/>
  <c r="U49" i="43"/>
  <c r="V49" i="43"/>
  <c r="W49" i="43"/>
  <c r="X49" i="43"/>
  <c r="Y49" i="43"/>
  <c r="Z49" i="43"/>
  <c r="E50" i="43"/>
  <c r="F50" i="43"/>
  <c r="G50" i="43"/>
  <c r="H50" i="43"/>
  <c r="I50" i="43"/>
  <c r="J50" i="43"/>
  <c r="K50" i="43"/>
  <c r="L50" i="43"/>
  <c r="M50" i="43"/>
  <c r="N50" i="43"/>
  <c r="O50" i="43"/>
  <c r="P50" i="43"/>
  <c r="Q50" i="43"/>
  <c r="R50" i="43"/>
  <c r="S50" i="43"/>
  <c r="T50" i="43"/>
  <c r="U50" i="43"/>
  <c r="V50" i="43"/>
  <c r="W50" i="43"/>
  <c r="X50" i="43"/>
  <c r="Y50" i="43"/>
  <c r="Z50" i="43"/>
  <c r="E51" i="43"/>
  <c r="F51" i="43"/>
  <c r="G51" i="43"/>
  <c r="H51" i="43"/>
  <c r="I51" i="43"/>
  <c r="J51" i="43"/>
  <c r="K51" i="43"/>
  <c r="L51" i="43"/>
  <c r="M51" i="43"/>
  <c r="N51" i="43"/>
  <c r="O51" i="43"/>
  <c r="P51" i="43"/>
  <c r="Q51" i="43"/>
  <c r="R51" i="43"/>
  <c r="S51" i="43"/>
  <c r="T51" i="43"/>
  <c r="U51" i="43"/>
  <c r="V51" i="43"/>
  <c r="W51" i="43"/>
  <c r="X51" i="43"/>
  <c r="Y51" i="43"/>
  <c r="Z51" i="43"/>
  <c r="E52" i="43"/>
  <c r="F52" i="43"/>
  <c r="G52" i="43"/>
  <c r="H52" i="43"/>
  <c r="I52" i="43"/>
  <c r="J52" i="43"/>
  <c r="K52" i="43"/>
  <c r="L52" i="43"/>
  <c r="M52" i="43"/>
  <c r="N52" i="43"/>
  <c r="O52" i="43"/>
  <c r="P52" i="43"/>
  <c r="Q52" i="43"/>
  <c r="R52" i="43"/>
  <c r="S52" i="43"/>
  <c r="T52" i="43"/>
  <c r="U52" i="43"/>
  <c r="V52" i="43"/>
  <c r="W52" i="43"/>
  <c r="X52" i="43"/>
  <c r="Y52" i="43"/>
  <c r="Z52" i="43"/>
  <c r="E53" i="43"/>
  <c r="F53" i="43"/>
  <c r="G53" i="43"/>
  <c r="H53" i="43"/>
  <c r="I53" i="43"/>
  <c r="J53" i="43"/>
  <c r="K53" i="43"/>
  <c r="L53" i="43"/>
  <c r="M53" i="43"/>
  <c r="N53" i="43"/>
  <c r="O53" i="43"/>
  <c r="P53" i="43"/>
  <c r="Q53" i="43"/>
  <c r="R53" i="43"/>
  <c r="S53" i="43"/>
  <c r="T53" i="43"/>
  <c r="U53" i="43"/>
  <c r="V53" i="43"/>
  <c r="W53" i="43"/>
  <c r="X53" i="43"/>
  <c r="Y53" i="43"/>
  <c r="Z53" i="43"/>
  <c r="E54" i="43"/>
  <c r="F54" i="43"/>
  <c r="G54" i="43"/>
  <c r="H54" i="43"/>
  <c r="I54" i="43"/>
  <c r="J54" i="43"/>
  <c r="K54" i="43"/>
  <c r="L54" i="43"/>
  <c r="M54" i="43"/>
  <c r="N54" i="43"/>
  <c r="O54" i="43"/>
  <c r="P54" i="43"/>
  <c r="Q54" i="43"/>
  <c r="R54" i="43"/>
  <c r="S54" i="43"/>
  <c r="T54" i="43"/>
  <c r="U54" i="43"/>
  <c r="V54" i="43"/>
  <c r="W54" i="43"/>
  <c r="X54" i="43"/>
  <c r="Y54" i="43"/>
  <c r="Z54" i="43"/>
  <c r="E55" i="43"/>
  <c r="F55" i="43"/>
  <c r="G55" i="43"/>
  <c r="H55" i="43"/>
  <c r="I55" i="43"/>
  <c r="J55" i="43"/>
  <c r="K55" i="43"/>
  <c r="L55" i="43"/>
  <c r="M55" i="43"/>
  <c r="N55" i="43"/>
  <c r="O55" i="43"/>
  <c r="P55" i="43"/>
  <c r="Q55" i="43"/>
  <c r="R55" i="43"/>
  <c r="S55" i="43"/>
  <c r="T55" i="43"/>
  <c r="U55" i="43"/>
  <c r="V55" i="43"/>
  <c r="W55" i="43"/>
  <c r="X55" i="43"/>
  <c r="Y55" i="43"/>
  <c r="Z55" i="43"/>
  <c r="E56" i="43"/>
  <c r="F56" i="43"/>
  <c r="G56" i="43"/>
  <c r="H56" i="43"/>
  <c r="I56" i="43"/>
  <c r="J56" i="43"/>
  <c r="K56" i="43"/>
  <c r="L56" i="43"/>
  <c r="M56" i="43"/>
  <c r="N56" i="43"/>
  <c r="O56" i="43"/>
  <c r="P56" i="43"/>
  <c r="Q56" i="43"/>
  <c r="R56" i="43"/>
  <c r="S56" i="43"/>
  <c r="T56" i="43"/>
  <c r="U56" i="43"/>
  <c r="V56" i="43"/>
  <c r="W56" i="43"/>
  <c r="X56" i="43"/>
  <c r="Y56" i="43"/>
  <c r="Z56" i="43"/>
  <c r="E57" i="43"/>
  <c r="F57" i="43"/>
  <c r="G57" i="43"/>
  <c r="H57" i="43"/>
  <c r="I57" i="43"/>
  <c r="J57" i="43"/>
  <c r="K57" i="43"/>
  <c r="L57" i="43"/>
  <c r="M57" i="43"/>
  <c r="N57" i="43"/>
  <c r="O57" i="43"/>
  <c r="P57" i="43"/>
  <c r="Q57" i="43"/>
  <c r="R57" i="43"/>
  <c r="S57" i="43"/>
  <c r="T57" i="43"/>
  <c r="U57" i="43"/>
  <c r="V57" i="43"/>
  <c r="W57" i="43"/>
  <c r="X57" i="43"/>
  <c r="Y57" i="43"/>
  <c r="Z57" i="43"/>
  <c r="E58" i="43"/>
  <c r="F58" i="43"/>
  <c r="G58" i="43"/>
  <c r="H58" i="43"/>
  <c r="I58" i="43"/>
  <c r="J58" i="43"/>
  <c r="K58" i="43"/>
  <c r="L58" i="43"/>
  <c r="M58" i="43"/>
  <c r="N58" i="43"/>
  <c r="O58" i="43"/>
  <c r="P58" i="43"/>
  <c r="Q58" i="43"/>
  <c r="R58" i="43"/>
  <c r="S58" i="43"/>
  <c r="T58" i="43"/>
  <c r="U58" i="43"/>
  <c r="V58" i="43"/>
  <c r="W58" i="43"/>
  <c r="X58" i="43"/>
  <c r="Y58" i="43"/>
  <c r="Z58" i="43"/>
  <c r="E59" i="43"/>
  <c r="F59" i="43"/>
  <c r="G59" i="43"/>
  <c r="H59" i="43"/>
  <c r="I59" i="43"/>
  <c r="J59" i="43"/>
  <c r="K59" i="43"/>
  <c r="L59" i="43"/>
  <c r="M59" i="43"/>
  <c r="N59" i="43"/>
  <c r="O59" i="43"/>
  <c r="P59" i="43"/>
  <c r="Q59" i="43"/>
  <c r="R59" i="43"/>
  <c r="S59" i="43"/>
  <c r="T59" i="43"/>
  <c r="U59" i="43"/>
  <c r="V59" i="43"/>
  <c r="W59" i="43"/>
  <c r="X59" i="43"/>
  <c r="Y59" i="43"/>
  <c r="Z59" i="43"/>
  <c r="E60" i="43"/>
  <c r="F60" i="43"/>
  <c r="G60" i="43"/>
  <c r="H60" i="43"/>
  <c r="I60" i="43"/>
  <c r="J60" i="43"/>
  <c r="K60" i="43"/>
  <c r="L60" i="43"/>
  <c r="M60" i="43"/>
  <c r="N60" i="43"/>
  <c r="O60" i="43"/>
  <c r="P60" i="43"/>
  <c r="Q60" i="43"/>
  <c r="R60" i="43"/>
  <c r="S60" i="43"/>
  <c r="T60" i="43"/>
  <c r="U60" i="43"/>
  <c r="V60" i="43"/>
  <c r="W60" i="43"/>
  <c r="X60" i="43"/>
  <c r="Y60" i="43"/>
  <c r="Z60" i="43"/>
  <c r="E61" i="43"/>
  <c r="F61" i="43"/>
  <c r="G61" i="43"/>
  <c r="H61" i="43"/>
  <c r="I61" i="43"/>
  <c r="J61" i="43"/>
  <c r="K61" i="43"/>
  <c r="L61" i="43"/>
  <c r="M61" i="43"/>
  <c r="N61" i="43"/>
  <c r="O61" i="43"/>
  <c r="P61" i="43"/>
  <c r="Q61" i="43"/>
  <c r="R61" i="43"/>
  <c r="S61" i="43"/>
  <c r="T61" i="43"/>
  <c r="U61" i="43"/>
  <c r="V61" i="43"/>
  <c r="W61" i="43"/>
  <c r="X61" i="43"/>
  <c r="Y61" i="43"/>
  <c r="Z61" i="43"/>
  <c r="E62" i="43"/>
  <c r="F62" i="43"/>
  <c r="G62" i="43"/>
  <c r="H62" i="43"/>
  <c r="I62" i="43"/>
  <c r="J62" i="43"/>
  <c r="K62" i="43"/>
  <c r="L62" i="43"/>
  <c r="M62" i="43"/>
  <c r="N62" i="43"/>
  <c r="O62" i="43"/>
  <c r="P62" i="43"/>
  <c r="Q62" i="43"/>
  <c r="R62" i="43"/>
  <c r="S62" i="43"/>
  <c r="T62" i="43"/>
  <c r="U62" i="43"/>
  <c r="V62" i="43"/>
  <c r="W62" i="43"/>
  <c r="X62" i="43"/>
  <c r="Y62" i="43"/>
  <c r="Z62" i="43"/>
  <c r="E63" i="43"/>
  <c r="F63" i="43"/>
  <c r="G63" i="43"/>
  <c r="H63" i="43"/>
  <c r="I63" i="43"/>
  <c r="J63" i="43"/>
  <c r="K63" i="43"/>
  <c r="L63" i="43"/>
  <c r="M63" i="43"/>
  <c r="N63" i="43"/>
  <c r="O63" i="43"/>
  <c r="P63" i="43"/>
  <c r="Q63" i="43"/>
  <c r="R63" i="43"/>
  <c r="S63" i="43"/>
  <c r="T63" i="43"/>
  <c r="U63" i="43"/>
  <c r="V63" i="43"/>
  <c r="W63" i="43"/>
  <c r="X63" i="43"/>
  <c r="Y63" i="43"/>
  <c r="Z63" i="43"/>
  <c r="E64" i="43"/>
  <c r="F64" i="43"/>
  <c r="G64" i="43"/>
  <c r="H64" i="43"/>
  <c r="I64" i="43"/>
  <c r="J64" i="43"/>
  <c r="K64" i="43"/>
  <c r="L64" i="43"/>
  <c r="M64" i="43"/>
  <c r="N64" i="43"/>
  <c r="O64" i="43"/>
  <c r="P64" i="43"/>
  <c r="Q64" i="43"/>
  <c r="R64" i="43"/>
  <c r="S64" i="43"/>
  <c r="T64" i="43"/>
  <c r="U64" i="43"/>
  <c r="V64" i="43"/>
  <c r="W64" i="43"/>
  <c r="X64" i="43"/>
  <c r="Y64" i="43"/>
  <c r="Z64" i="43"/>
  <c r="E65" i="43"/>
  <c r="F65" i="43"/>
  <c r="G65" i="43"/>
  <c r="H65" i="43"/>
  <c r="I65" i="43"/>
  <c r="J65" i="43"/>
  <c r="K65" i="43"/>
  <c r="L65" i="43"/>
  <c r="M65" i="43"/>
  <c r="N65" i="43"/>
  <c r="O65" i="43"/>
  <c r="P65" i="43"/>
  <c r="Q65" i="43"/>
  <c r="R65" i="43"/>
  <c r="S65" i="43"/>
  <c r="T65" i="43"/>
  <c r="U65" i="43"/>
  <c r="V65" i="43"/>
  <c r="W65" i="43"/>
  <c r="X65" i="43"/>
  <c r="Y65" i="43"/>
  <c r="Z65" i="43"/>
  <c r="E66" i="43"/>
  <c r="F66" i="43"/>
  <c r="G66" i="43"/>
  <c r="H66" i="43"/>
  <c r="I66" i="43"/>
  <c r="J66" i="43"/>
  <c r="K66" i="43"/>
  <c r="L66" i="43"/>
  <c r="M66" i="43"/>
  <c r="N66" i="43"/>
  <c r="O66" i="43"/>
  <c r="P66" i="43"/>
  <c r="Q66" i="43"/>
  <c r="R66" i="43"/>
  <c r="S66" i="43"/>
  <c r="T66" i="43"/>
  <c r="U66" i="43"/>
  <c r="V66" i="43"/>
  <c r="W66" i="43"/>
  <c r="X66" i="43"/>
  <c r="Y66" i="43"/>
  <c r="Z66" i="43"/>
  <c r="E67" i="43"/>
  <c r="F67" i="43"/>
  <c r="G67" i="43"/>
  <c r="H67" i="43"/>
  <c r="I67" i="43"/>
  <c r="J67" i="43"/>
  <c r="K67" i="43"/>
  <c r="L67" i="43"/>
  <c r="M67" i="43"/>
  <c r="N67" i="43"/>
  <c r="O67" i="43"/>
  <c r="P67" i="43"/>
  <c r="Q67" i="43"/>
  <c r="R67" i="43"/>
  <c r="S67" i="43"/>
  <c r="T67" i="43"/>
  <c r="U67" i="43"/>
  <c r="V67" i="43"/>
  <c r="W67" i="43"/>
  <c r="X67" i="43"/>
  <c r="Y67" i="43"/>
  <c r="Z67" i="43"/>
  <c r="E68" i="43"/>
  <c r="F68" i="43"/>
  <c r="G68" i="43"/>
  <c r="H68" i="43"/>
  <c r="I68" i="43"/>
  <c r="J68" i="43"/>
  <c r="K68" i="43"/>
  <c r="L68" i="43"/>
  <c r="M68" i="43"/>
  <c r="N68" i="43"/>
  <c r="O68" i="43"/>
  <c r="P68" i="43"/>
  <c r="Q68" i="43"/>
  <c r="R68" i="43"/>
  <c r="S68" i="43"/>
  <c r="T68" i="43"/>
  <c r="U68" i="43"/>
  <c r="V68" i="43"/>
  <c r="W68" i="43"/>
  <c r="X68" i="43"/>
  <c r="Y68" i="43"/>
  <c r="Z68" i="43"/>
  <c r="F3" i="43"/>
  <c r="G3" i="43"/>
  <c r="H3" i="43"/>
  <c r="I3" i="43"/>
  <c r="J3" i="43"/>
  <c r="K3" i="43"/>
  <c r="L3" i="43"/>
  <c r="M3" i="43"/>
  <c r="N3" i="43"/>
  <c r="O3" i="43"/>
  <c r="P3" i="43"/>
  <c r="Q3" i="43"/>
  <c r="R3" i="43"/>
  <c r="S3" i="43"/>
  <c r="T3" i="43"/>
  <c r="U3" i="43"/>
  <c r="V3" i="43"/>
  <c r="W3" i="43"/>
  <c r="X3" i="43"/>
  <c r="Y3" i="43"/>
  <c r="Z3" i="43"/>
  <c r="E3" i="43"/>
  <c r="D4" i="43"/>
  <c r="D5" i="43"/>
  <c r="D6" i="43"/>
  <c r="D7" i="43"/>
  <c r="D8" i="43"/>
  <c r="D9" i="43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D26" i="43"/>
  <c r="D27" i="43"/>
  <c r="D28" i="43"/>
  <c r="D29" i="43"/>
  <c r="D30" i="43"/>
  <c r="D31" i="43"/>
  <c r="D32" i="43"/>
  <c r="D33" i="43"/>
  <c r="D34" i="43"/>
  <c r="D35" i="43"/>
  <c r="D36" i="43"/>
  <c r="D37" i="43"/>
  <c r="D38" i="43"/>
  <c r="D39" i="43"/>
  <c r="D40" i="43"/>
  <c r="D41" i="43"/>
  <c r="D42" i="43"/>
  <c r="D43" i="43"/>
  <c r="D44" i="43"/>
  <c r="D45" i="43"/>
  <c r="D46" i="43"/>
  <c r="D47" i="43"/>
  <c r="D48" i="43"/>
  <c r="D49" i="43"/>
  <c r="D50" i="43"/>
  <c r="D51" i="43"/>
  <c r="D52" i="43"/>
  <c r="D53" i="43"/>
  <c r="D54" i="43"/>
  <c r="D55" i="43"/>
  <c r="D56" i="43"/>
  <c r="D57" i="43"/>
  <c r="D58" i="43"/>
  <c r="D59" i="43"/>
  <c r="D60" i="43"/>
  <c r="D61" i="43"/>
  <c r="D62" i="43"/>
  <c r="D63" i="43"/>
  <c r="D64" i="43"/>
  <c r="D65" i="43"/>
  <c r="D66" i="43"/>
  <c r="D67" i="43"/>
  <c r="D68" i="43"/>
  <c r="D3" i="43"/>
  <c r="AA4" i="40"/>
  <c r="AA5" i="40"/>
  <c r="AA6" i="40"/>
  <c r="AA7" i="40"/>
  <c r="AA8" i="40"/>
  <c r="AA9" i="40"/>
  <c r="AA10" i="40"/>
  <c r="AA11" i="40"/>
  <c r="AA12" i="40"/>
  <c r="AA13" i="40"/>
  <c r="AA14" i="40"/>
  <c r="AA15" i="40"/>
  <c r="AA16" i="40"/>
  <c r="AA17" i="40"/>
  <c r="AA18" i="40"/>
  <c r="AA19" i="40"/>
  <c r="AA20" i="40"/>
  <c r="AA21" i="40"/>
  <c r="AA22" i="40"/>
  <c r="AA23" i="40"/>
  <c r="AA24" i="40"/>
  <c r="AA25" i="40"/>
  <c r="AA26" i="40"/>
  <c r="AA27" i="40"/>
  <c r="AA28" i="40"/>
  <c r="AA29" i="40"/>
  <c r="AA30" i="40"/>
  <c r="AA31" i="40"/>
  <c r="AA32" i="40"/>
  <c r="AA33" i="40"/>
  <c r="AA34" i="40"/>
  <c r="AA35" i="40"/>
  <c r="AA36" i="40"/>
  <c r="AA37" i="40"/>
  <c r="AA38" i="40"/>
  <c r="AA39" i="40"/>
  <c r="AA40" i="40"/>
  <c r="AA41" i="40"/>
  <c r="AA42" i="40"/>
  <c r="AA43" i="40"/>
  <c r="AA44" i="40"/>
  <c r="AA45" i="40"/>
  <c r="AA46" i="40"/>
  <c r="AA47" i="40"/>
  <c r="AA48" i="40"/>
  <c r="AA49" i="40"/>
  <c r="AA50" i="40"/>
  <c r="AA51" i="40"/>
  <c r="AA52" i="40"/>
  <c r="AA53" i="40"/>
  <c r="AA54" i="40"/>
  <c r="AA55" i="40"/>
  <c r="AA56" i="40"/>
  <c r="AA57" i="40"/>
  <c r="AA58" i="40"/>
  <c r="AA59" i="40"/>
  <c r="AA60" i="40"/>
  <c r="AA61" i="40"/>
  <c r="AA62" i="40"/>
  <c r="AA63" i="40"/>
  <c r="AA64" i="40"/>
  <c r="AA65" i="40"/>
  <c r="AA66" i="40"/>
  <c r="AA67" i="40"/>
  <c r="AA68" i="40"/>
  <c r="AA3" i="40"/>
  <c r="X7" i="40"/>
  <c r="I8" i="40"/>
  <c r="T13" i="40"/>
  <c r="E14" i="40"/>
  <c r="L25" i="40"/>
  <c r="S25" i="40"/>
  <c r="O31" i="40"/>
  <c r="M35" i="40"/>
  <c r="U39" i="40"/>
  <c r="H41" i="40"/>
  <c r="I41" i="40"/>
  <c r="S42" i="40"/>
  <c r="F44" i="40"/>
  <c r="R58" i="40"/>
  <c r="U59" i="40"/>
  <c r="Q65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D33" i="40"/>
  <c r="D34" i="40"/>
  <c r="D35" i="40"/>
  <c r="D36" i="40"/>
  <c r="D37" i="40"/>
  <c r="D38" i="40"/>
  <c r="D39" i="40"/>
  <c r="D40" i="40"/>
  <c r="D41" i="40"/>
  <c r="D42" i="40"/>
  <c r="D43" i="40"/>
  <c r="D44" i="40"/>
  <c r="D45" i="40"/>
  <c r="D46" i="40"/>
  <c r="D47" i="40"/>
  <c r="D48" i="40"/>
  <c r="D49" i="40"/>
  <c r="D50" i="40"/>
  <c r="D51" i="40"/>
  <c r="D52" i="40"/>
  <c r="D53" i="40"/>
  <c r="D54" i="40"/>
  <c r="D55" i="40"/>
  <c r="D56" i="40"/>
  <c r="D57" i="40"/>
  <c r="D58" i="40"/>
  <c r="D59" i="40"/>
  <c r="D60" i="40"/>
  <c r="D61" i="40"/>
  <c r="D62" i="40"/>
  <c r="D63" i="40"/>
  <c r="D64" i="40"/>
  <c r="D65" i="40"/>
  <c r="D66" i="40"/>
  <c r="D67" i="40"/>
  <c r="D68" i="40"/>
  <c r="D3" i="40"/>
  <c r="D4" i="39"/>
  <c r="E4" i="39"/>
  <c r="E4" i="40" s="1"/>
  <c r="F4" i="39"/>
  <c r="F4" i="40" s="1"/>
  <c r="G4" i="39"/>
  <c r="G4" i="40" s="1"/>
  <c r="H4" i="39"/>
  <c r="I4" i="39"/>
  <c r="J4" i="39"/>
  <c r="J4" i="40" s="1"/>
  <c r="K4" i="39"/>
  <c r="K4" i="40" s="1"/>
  <c r="L4" i="39"/>
  <c r="L4" i="40" s="1"/>
  <c r="M4" i="39"/>
  <c r="M4" i="40" s="1"/>
  <c r="N4" i="39"/>
  <c r="O4" i="39"/>
  <c r="O4" i="40" s="1"/>
  <c r="P4" i="39"/>
  <c r="Q4" i="39"/>
  <c r="R4" i="39"/>
  <c r="R4" i="40" s="1"/>
  <c r="S4" i="39"/>
  <c r="S4" i="40" s="1"/>
  <c r="T4" i="39"/>
  <c r="T4" i="40" s="1"/>
  <c r="U4" i="39"/>
  <c r="U4" i="40" s="1"/>
  <c r="V4" i="39"/>
  <c r="W4" i="39"/>
  <c r="W4" i="40" s="1"/>
  <c r="X4" i="39"/>
  <c r="Y4" i="39"/>
  <c r="Z4" i="39"/>
  <c r="Z4" i="40" s="1"/>
  <c r="D5" i="39"/>
  <c r="E5" i="39"/>
  <c r="E5" i="40" s="1"/>
  <c r="F5" i="39"/>
  <c r="F5" i="40" s="1"/>
  <c r="G5" i="39"/>
  <c r="H5" i="39"/>
  <c r="H5" i="40" s="1"/>
  <c r="I5" i="39"/>
  <c r="J5" i="39"/>
  <c r="K5" i="39"/>
  <c r="K5" i="40" s="1"/>
  <c r="L5" i="39"/>
  <c r="L5" i="40" s="1"/>
  <c r="M5" i="39"/>
  <c r="M5" i="40" s="1"/>
  <c r="N5" i="39"/>
  <c r="N5" i="40" s="1"/>
  <c r="O5" i="39"/>
  <c r="P5" i="39"/>
  <c r="P5" i="40" s="1"/>
  <c r="Q5" i="39"/>
  <c r="R5" i="39"/>
  <c r="S5" i="39"/>
  <c r="T5" i="39"/>
  <c r="T5" i="40" s="1"/>
  <c r="U5" i="39"/>
  <c r="U5" i="40" s="1"/>
  <c r="V5" i="39"/>
  <c r="V5" i="40" s="1"/>
  <c r="W5" i="39"/>
  <c r="X5" i="39"/>
  <c r="X5" i="40" s="1"/>
  <c r="Y5" i="39"/>
  <c r="Z5" i="39"/>
  <c r="D6" i="39"/>
  <c r="E6" i="39"/>
  <c r="E6" i="40" s="1"/>
  <c r="F6" i="39"/>
  <c r="F6" i="40" s="1"/>
  <c r="G6" i="39"/>
  <c r="G6" i="40" s="1"/>
  <c r="H6" i="39"/>
  <c r="I6" i="39"/>
  <c r="I6" i="40" s="1"/>
  <c r="J6" i="39"/>
  <c r="K6" i="39"/>
  <c r="L6" i="39"/>
  <c r="M6" i="39"/>
  <c r="M6" i="40" s="1"/>
  <c r="N6" i="39"/>
  <c r="N6" i="40" s="1"/>
  <c r="O6" i="39"/>
  <c r="O6" i="40" s="1"/>
  <c r="P6" i="39"/>
  <c r="Q6" i="39"/>
  <c r="Q6" i="40" s="1"/>
  <c r="R6" i="39"/>
  <c r="S6" i="39"/>
  <c r="T6" i="39"/>
  <c r="U6" i="39"/>
  <c r="U6" i="40" s="1"/>
  <c r="V6" i="39"/>
  <c r="V6" i="40" s="1"/>
  <c r="W6" i="39"/>
  <c r="W6" i="40" s="1"/>
  <c r="X6" i="39"/>
  <c r="X6" i="40" s="1"/>
  <c r="Y6" i="39"/>
  <c r="Y6" i="40" s="1"/>
  <c r="Z6" i="39"/>
  <c r="D7" i="39"/>
  <c r="E7" i="39"/>
  <c r="F7" i="39"/>
  <c r="F7" i="40" s="1"/>
  <c r="G7" i="39"/>
  <c r="G7" i="40" s="1"/>
  <c r="H7" i="39"/>
  <c r="H7" i="40" s="1"/>
  <c r="I7" i="39"/>
  <c r="I7" i="40" s="1"/>
  <c r="J7" i="39"/>
  <c r="J7" i="40" s="1"/>
  <c r="K7" i="39"/>
  <c r="L7" i="39"/>
  <c r="M7" i="39"/>
  <c r="N7" i="39"/>
  <c r="N7" i="40" s="1"/>
  <c r="O7" i="39"/>
  <c r="O7" i="40" s="1"/>
  <c r="P7" i="39"/>
  <c r="P7" i="40" s="1"/>
  <c r="Q7" i="39"/>
  <c r="R7" i="39"/>
  <c r="R7" i="40" s="1"/>
  <c r="S7" i="39"/>
  <c r="T7" i="39"/>
  <c r="U7" i="39"/>
  <c r="V7" i="39"/>
  <c r="V7" i="40" s="1"/>
  <c r="W7" i="39"/>
  <c r="W7" i="40" s="1"/>
  <c r="X7" i="39"/>
  <c r="Y7" i="39"/>
  <c r="Z7" i="39"/>
  <c r="Z7" i="40" s="1"/>
  <c r="D8" i="39"/>
  <c r="E8" i="39"/>
  <c r="F8" i="39"/>
  <c r="G8" i="39"/>
  <c r="G8" i="40" s="1"/>
  <c r="H8" i="39"/>
  <c r="H8" i="40" s="1"/>
  <c r="I8" i="39"/>
  <c r="J8" i="39"/>
  <c r="K8" i="39"/>
  <c r="K8" i="40" s="1"/>
  <c r="L8" i="39"/>
  <c r="M8" i="39"/>
  <c r="N8" i="39"/>
  <c r="O8" i="39"/>
  <c r="O8" i="40" s="1"/>
  <c r="P8" i="39"/>
  <c r="P8" i="40" s="1"/>
  <c r="Q8" i="39"/>
  <c r="Q8" i="40" s="1"/>
  <c r="R8" i="39"/>
  <c r="R8" i="40" s="1"/>
  <c r="S8" i="39"/>
  <c r="S8" i="40" s="1"/>
  <c r="T8" i="39"/>
  <c r="U8" i="39"/>
  <c r="V8" i="39"/>
  <c r="W8" i="39"/>
  <c r="W8" i="40" s="1"/>
  <c r="X8" i="39"/>
  <c r="X8" i="40" s="1"/>
  <c r="Y8" i="39"/>
  <c r="Y8" i="40" s="1"/>
  <c r="Z8" i="39"/>
  <c r="Z8" i="40" s="1"/>
  <c r="D9" i="39"/>
  <c r="E9" i="39"/>
  <c r="F9" i="39"/>
  <c r="G9" i="39"/>
  <c r="H9" i="39"/>
  <c r="H9" i="40" s="1"/>
  <c r="I9" i="39"/>
  <c r="I9" i="40" s="1"/>
  <c r="J9" i="39"/>
  <c r="J9" i="40" s="1"/>
  <c r="K9" i="39"/>
  <c r="K9" i="40" s="1"/>
  <c r="L9" i="39"/>
  <c r="L9" i="40" s="1"/>
  <c r="M9" i="39"/>
  <c r="N9" i="39"/>
  <c r="O9" i="39"/>
  <c r="P9" i="39"/>
  <c r="P9" i="40" s="1"/>
  <c r="Q9" i="39"/>
  <c r="R9" i="39"/>
  <c r="R9" i="40" s="1"/>
  <c r="S9" i="39"/>
  <c r="S9" i="40" s="1"/>
  <c r="T9" i="39"/>
  <c r="T9" i="40" s="1"/>
  <c r="U9" i="39"/>
  <c r="V9" i="39"/>
  <c r="W9" i="39"/>
  <c r="X9" i="39"/>
  <c r="X9" i="40" s="1"/>
  <c r="Y9" i="39"/>
  <c r="Z9" i="39"/>
  <c r="Z9" i="40" s="1"/>
  <c r="D10" i="39"/>
  <c r="E10" i="39"/>
  <c r="E10" i="40" s="1"/>
  <c r="F10" i="39"/>
  <c r="G10" i="39"/>
  <c r="H10" i="39"/>
  <c r="I10" i="39"/>
  <c r="I10" i="40" s="1"/>
  <c r="J10" i="39"/>
  <c r="K10" i="39"/>
  <c r="K10" i="40" s="1"/>
  <c r="L10" i="39"/>
  <c r="L10" i="40" s="1"/>
  <c r="M10" i="39"/>
  <c r="M10" i="40" s="1"/>
  <c r="N10" i="39"/>
  <c r="O10" i="39"/>
  <c r="P10" i="39"/>
  <c r="Q10" i="39"/>
  <c r="Q10" i="40" s="1"/>
  <c r="R10" i="39"/>
  <c r="S10" i="39"/>
  <c r="S10" i="40" s="1"/>
  <c r="T10" i="39"/>
  <c r="U10" i="39"/>
  <c r="U10" i="40" s="1"/>
  <c r="V10" i="39"/>
  <c r="W10" i="39"/>
  <c r="X10" i="39"/>
  <c r="Y10" i="39"/>
  <c r="Y10" i="40" s="1"/>
  <c r="Z10" i="39"/>
  <c r="D11" i="39"/>
  <c r="E11" i="39"/>
  <c r="E11" i="40" s="1"/>
  <c r="F11" i="39"/>
  <c r="F11" i="40" s="1"/>
  <c r="G11" i="39"/>
  <c r="H11" i="39"/>
  <c r="I11" i="39"/>
  <c r="J11" i="39"/>
  <c r="J11" i="40" s="1"/>
  <c r="K11" i="39"/>
  <c r="L11" i="39"/>
  <c r="L11" i="40" s="1"/>
  <c r="M11" i="39"/>
  <c r="M11" i="40" s="1"/>
  <c r="N11" i="39"/>
  <c r="N11" i="40" s="1"/>
  <c r="O11" i="39"/>
  <c r="P11" i="39"/>
  <c r="Q11" i="39"/>
  <c r="R11" i="39"/>
  <c r="R11" i="40" s="1"/>
  <c r="S11" i="39"/>
  <c r="S11" i="40" s="1"/>
  <c r="T11" i="39"/>
  <c r="U11" i="39"/>
  <c r="U11" i="40" s="1"/>
  <c r="V11" i="39"/>
  <c r="V11" i="40" s="1"/>
  <c r="W11" i="39"/>
  <c r="X11" i="39"/>
  <c r="Y11" i="39"/>
  <c r="Z11" i="39"/>
  <c r="Z11" i="40" s="1"/>
  <c r="D12" i="39"/>
  <c r="E12" i="39"/>
  <c r="F12" i="39"/>
  <c r="F12" i="40" s="1"/>
  <c r="G12" i="39"/>
  <c r="G12" i="40" s="1"/>
  <c r="H12" i="39"/>
  <c r="I12" i="39"/>
  <c r="J12" i="39"/>
  <c r="J12" i="40" s="1"/>
  <c r="K12" i="39"/>
  <c r="K12" i="40" s="1"/>
  <c r="L12" i="39"/>
  <c r="L12" i="40" s="1"/>
  <c r="M12" i="39"/>
  <c r="N12" i="39"/>
  <c r="N12" i="40" s="1"/>
  <c r="O12" i="39"/>
  <c r="O12" i="40" s="1"/>
  <c r="P12" i="39"/>
  <c r="Q12" i="39"/>
  <c r="Q12" i="40" s="1"/>
  <c r="R12" i="39"/>
  <c r="S12" i="39"/>
  <c r="S12" i="40" s="1"/>
  <c r="T12" i="39"/>
  <c r="T12" i="40" s="1"/>
  <c r="U12" i="39"/>
  <c r="V12" i="39"/>
  <c r="V12" i="40" s="1"/>
  <c r="W12" i="39"/>
  <c r="W12" i="40" s="1"/>
  <c r="X12" i="39"/>
  <c r="Y12" i="39"/>
  <c r="Z12" i="39"/>
  <c r="D13" i="39"/>
  <c r="E13" i="39"/>
  <c r="E13" i="40" s="1"/>
  <c r="F13" i="39"/>
  <c r="G13" i="39"/>
  <c r="G13" i="40" s="1"/>
  <c r="H13" i="39"/>
  <c r="H13" i="40" s="1"/>
  <c r="I13" i="39"/>
  <c r="J13" i="39"/>
  <c r="K13" i="39"/>
  <c r="L13" i="39"/>
  <c r="L13" i="40" s="1"/>
  <c r="M13" i="39"/>
  <c r="M13" i="40" s="1"/>
  <c r="N13" i="39"/>
  <c r="O13" i="39"/>
  <c r="O13" i="40" s="1"/>
  <c r="P13" i="39"/>
  <c r="P13" i="40" s="1"/>
  <c r="Q13" i="39"/>
  <c r="R13" i="39"/>
  <c r="S13" i="39"/>
  <c r="T13" i="39"/>
  <c r="U13" i="39"/>
  <c r="U13" i="40" s="1"/>
  <c r="V13" i="39"/>
  <c r="W13" i="39"/>
  <c r="W13" i="40" s="1"/>
  <c r="X13" i="39"/>
  <c r="X13" i="40" s="1"/>
  <c r="Y13" i="39"/>
  <c r="Z13" i="39"/>
  <c r="D14" i="39"/>
  <c r="E14" i="39"/>
  <c r="F14" i="39"/>
  <c r="F14" i="40" s="1"/>
  <c r="G14" i="39"/>
  <c r="H14" i="39"/>
  <c r="H14" i="40" s="1"/>
  <c r="I14" i="39"/>
  <c r="I14" i="40" s="1"/>
  <c r="J14" i="39"/>
  <c r="K14" i="39"/>
  <c r="L14" i="39"/>
  <c r="M14" i="39"/>
  <c r="M14" i="40" s="1"/>
  <c r="N14" i="39"/>
  <c r="N14" i="40" s="1"/>
  <c r="O14" i="39"/>
  <c r="P14" i="39"/>
  <c r="P14" i="40" s="1"/>
  <c r="Q14" i="39"/>
  <c r="Q14" i="40" s="1"/>
  <c r="R14" i="39"/>
  <c r="S14" i="39"/>
  <c r="T14" i="39"/>
  <c r="U14" i="39"/>
  <c r="U14" i="40" s="1"/>
  <c r="V14" i="39"/>
  <c r="V14" i="40" s="1"/>
  <c r="W14" i="39"/>
  <c r="X14" i="39"/>
  <c r="X14" i="40" s="1"/>
  <c r="Y14" i="39"/>
  <c r="Y14" i="40" s="1"/>
  <c r="Z14" i="39"/>
  <c r="D15" i="39"/>
  <c r="E15" i="39"/>
  <c r="F15" i="39"/>
  <c r="F15" i="40" s="1"/>
  <c r="G15" i="39"/>
  <c r="G15" i="40" s="1"/>
  <c r="H15" i="39"/>
  <c r="H15" i="40" s="1"/>
  <c r="I15" i="39"/>
  <c r="I15" i="40" s="1"/>
  <c r="J15" i="39"/>
  <c r="J15" i="40" s="1"/>
  <c r="K15" i="39"/>
  <c r="L15" i="39"/>
  <c r="M15" i="39"/>
  <c r="N15" i="39"/>
  <c r="N15" i="40" s="1"/>
  <c r="O15" i="39"/>
  <c r="O15" i="40" s="1"/>
  <c r="P15" i="39"/>
  <c r="Q15" i="39"/>
  <c r="Q15" i="40" s="1"/>
  <c r="R15" i="39"/>
  <c r="R15" i="40" s="1"/>
  <c r="S15" i="39"/>
  <c r="T15" i="39"/>
  <c r="U15" i="39"/>
  <c r="V15" i="39"/>
  <c r="V15" i="40" s="1"/>
  <c r="W15" i="39"/>
  <c r="W15" i="40" s="1"/>
  <c r="X15" i="39"/>
  <c r="Y15" i="39"/>
  <c r="Y15" i="40" s="1"/>
  <c r="Z15" i="39"/>
  <c r="Z15" i="40" s="1"/>
  <c r="D16" i="39"/>
  <c r="E16" i="39"/>
  <c r="F16" i="39"/>
  <c r="G16" i="39"/>
  <c r="G16" i="40" s="1"/>
  <c r="H16" i="39"/>
  <c r="H16" i="40" s="1"/>
  <c r="I16" i="39"/>
  <c r="J16" i="39"/>
  <c r="J16" i="40" s="1"/>
  <c r="K16" i="39"/>
  <c r="K16" i="40" s="1"/>
  <c r="L16" i="39"/>
  <c r="M16" i="39"/>
  <c r="N16" i="39"/>
  <c r="O16" i="39"/>
  <c r="O16" i="40" s="1"/>
  <c r="P16" i="39"/>
  <c r="P16" i="40" s="1"/>
  <c r="Q16" i="39"/>
  <c r="R16" i="39"/>
  <c r="R16" i="40" s="1"/>
  <c r="S16" i="39"/>
  <c r="S16" i="40" s="1"/>
  <c r="T16" i="39"/>
  <c r="U16" i="39"/>
  <c r="V16" i="39"/>
  <c r="W16" i="39"/>
  <c r="W16" i="40" s="1"/>
  <c r="X16" i="39"/>
  <c r="X16" i="40" s="1"/>
  <c r="Y16" i="39"/>
  <c r="Y16" i="40" s="1"/>
  <c r="Z16" i="39"/>
  <c r="Z16" i="40" s="1"/>
  <c r="D17" i="39"/>
  <c r="E17" i="39"/>
  <c r="F17" i="39"/>
  <c r="G17" i="39"/>
  <c r="H17" i="39"/>
  <c r="H17" i="40" s="1"/>
  <c r="I17" i="39"/>
  <c r="I17" i="40" s="1"/>
  <c r="J17" i="39"/>
  <c r="K17" i="39"/>
  <c r="K17" i="40" s="1"/>
  <c r="L17" i="39"/>
  <c r="L17" i="40" s="1"/>
  <c r="M17" i="39"/>
  <c r="N17" i="39"/>
  <c r="O17" i="39"/>
  <c r="P17" i="39"/>
  <c r="P17" i="40" s="1"/>
  <c r="Q17" i="39"/>
  <c r="Q17" i="40" s="1"/>
  <c r="R17" i="39"/>
  <c r="S17" i="39"/>
  <c r="S17" i="40" s="1"/>
  <c r="T17" i="39"/>
  <c r="T17" i="40" s="1"/>
  <c r="U17" i="39"/>
  <c r="V17" i="39"/>
  <c r="W17" i="39"/>
  <c r="X17" i="39"/>
  <c r="X17" i="40" s="1"/>
  <c r="Y17" i="39"/>
  <c r="Y17" i="40" s="1"/>
  <c r="Z17" i="39"/>
  <c r="D18" i="39"/>
  <c r="E18" i="39"/>
  <c r="E18" i="40" s="1"/>
  <c r="F18" i="39"/>
  <c r="G18" i="39"/>
  <c r="H18" i="39"/>
  <c r="I18" i="39"/>
  <c r="I18" i="40" s="1"/>
  <c r="J18" i="39"/>
  <c r="J18" i="40" s="1"/>
  <c r="K18" i="39"/>
  <c r="L18" i="39"/>
  <c r="L18" i="40" s="1"/>
  <c r="M18" i="39"/>
  <c r="M18" i="40" s="1"/>
  <c r="N18" i="39"/>
  <c r="O18" i="39"/>
  <c r="P18" i="39"/>
  <c r="Q18" i="39"/>
  <c r="Q18" i="40" s="1"/>
  <c r="R18" i="39"/>
  <c r="R18" i="40" s="1"/>
  <c r="S18" i="39"/>
  <c r="T18" i="39"/>
  <c r="T18" i="40" s="1"/>
  <c r="U18" i="39"/>
  <c r="U18" i="40" s="1"/>
  <c r="V18" i="39"/>
  <c r="W18" i="39"/>
  <c r="X18" i="39"/>
  <c r="Y18" i="39"/>
  <c r="Y18" i="40" s="1"/>
  <c r="Z18" i="39"/>
  <c r="Z18" i="40" s="1"/>
  <c r="D19" i="39"/>
  <c r="E19" i="39"/>
  <c r="E19" i="40" s="1"/>
  <c r="F19" i="39"/>
  <c r="F19" i="40" s="1"/>
  <c r="G19" i="39"/>
  <c r="H19" i="39"/>
  <c r="I19" i="39"/>
  <c r="J19" i="39"/>
  <c r="J19" i="40" s="1"/>
  <c r="K19" i="39"/>
  <c r="K19" i="40" s="1"/>
  <c r="L19" i="39"/>
  <c r="M19" i="39"/>
  <c r="M19" i="40" s="1"/>
  <c r="N19" i="39"/>
  <c r="N19" i="40" s="1"/>
  <c r="O19" i="39"/>
  <c r="P19" i="39"/>
  <c r="Q19" i="39"/>
  <c r="R19" i="39"/>
  <c r="R19" i="40" s="1"/>
  <c r="S19" i="39"/>
  <c r="S19" i="40" s="1"/>
  <c r="T19" i="39"/>
  <c r="U19" i="39"/>
  <c r="U19" i="40" s="1"/>
  <c r="V19" i="39"/>
  <c r="V19" i="40" s="1"/>
  <c r="W19" i="39"/>
  <c r="X19" i="39"/>
  <c r="Y19" i="39"/>
  <c r="Z19" i="39"/>
  <c r="Z19" i="40" s="1"/>
  <c r="D20" i="39"/>
  <c r="E20" i="39"/>
  <c r="F20" i="39"/>
  <c r="F20" i="40" s="1"/>
  <c r="G20" i="39"/>
  <c r="G20" i="40" s="1"/>
  <c r="H20" i="39"/>
  <c r="I20" i="39"/>
  <c r="J20" i="39"/>
  <c r="K20" i="39"/>
  <c r="K20" i="40" s="1"/>
  <c r="L20" i="39"/>
  <c r="L20" i="40" s="1"/>
  <c r="M20" i="39"/>
  <c r="N20" i="39"/>
  <c r="N20" i="40" s="1"/>
  <c r="O20" i="39"/>
  <c r="O20" i="40" s="1"/>
  <c r="P20" i="39"/>
  <c r="Q20" i="39"/>
  <c r="R20" i="39"/>
  <c r="S20" i="39"/>
  <c r="S20" i="40" s="1"/>
  <c r="T20" i="39"/>
  <c r="T20" i="40" s="1"/>
  <c r="U20" i="39"/>
  <c r="V20" i="39"/>
  <c r="V20" i="40" s="1"/>
  <c r="W20" i="39"/>
  <c r="W20" i="40" s="1"/>
  <c r="X20" i="39"/>
  <c r="Y20" i="39"/>
  <c r="Z20" i="39"/>
  <c r="Z20" i="40" s="1"/>
  <c r="D21" i="39"/>
  <c r="E21" i="39"/>
  <c r="E21" i="40" s="1"/>
  <c r="F21" i="39"/>
  <c r="G21" i="39"/>
  <c r="G21" i="40" s="1"/>
  <c r="H21" i="39"/>
  <c r="H21" i="40" s="1"/>
  <c r="I21" i="39"/>
  <c r="J21" i="39"/>
  <c r="K21" i="39"/>
  <c r="K21" i="40" s="1"/>
  <c r="L21" i="39"/>
  <c r="L21" i="40" s="1"/>
  <c r="M21" i="39"/>
  <c r="M21" i="40" s="1"/>
  <c r="N21" i="39"/>
  <c r="O21" i="39"/>
  <c r="O21" i="40" s="1"/>
  <c r="P21" i="39"/>
  <c r="P21" i="40" s="1"/>
  <c r="Q21" i="39"/>
  <c r="R21" i="39"/>
  <c r="S21" i="39"/>
  <c r="T21" i="39"/>
  <c r="T21" i="40" s="1"/>
  <c r="U21" i="39"/>
  <c r="U21" i="40" s="1"/>
  <c r="V21" i="39"/>
  <c r="W21" i="39"/>
  <c r="W21" i="40" s="1"/>
  <c r="X21" i="39"/>
  <c r="X21" i="40" s="1"/>
  <c r="Y21" i="39"/>
  <c r="Z21" i="39"/>
  <c r="D22" i="39"/>
  <c r="E22" i="39"/>
  <c r="E22" i="40" s="1"/>
  <c r="F22" i="39"/>
  <c r="F22" i="40" s="1"/>
  <c r="G22" i="39"/>
  <c r="H22" i="39"/>
  <c r="H22" i="40" s="1"/>
  <c r="I22" i="39"/>
  <c r="I22" i="40" s="1"/>
  <c r="J22" i="39"/>
  <c r="K22" i="39"/>
  <c r="L22" i="39"/>
  <c r="M22" i="39"/>
  <c r="M22" i="40" s="1"/>
  <c r="N22" i="39"/>
  <c r="N22" i="40" s="1"/>
  <c r="O22" i="39"/>
  <c r="P22" i="39"/>
  <c r="P22" i="40" s="1"/>
  <c r="Q22" i="39"/>
  <c r="Q22" i="40" s="1"/>
  <c r="R22" i="39"/>
  <c r="S22" i="39"/>
  <c r="T22" i="39"/>
  <c r="U22" i="39"/>
  <c r="U22" i="40" s="1"/>
  <c r="V22" i="39"/>
  <c r="V22" i="40" s="1"/>
  <c r="W22" i="39"/>
  <c r="X22" i="39"/>
  <c r="X22" i="40" s="1"/>
  <c r="Y22" i="39"/>
  <c r="Y22" i="40" s="1"/>
  <c r="Z22" i="39"/>
  <c r="D23" i="39"/>
  <c r="E23" i="39"/>
  <c r="F23" i="39"/>
  <c r="F23" i="40" s="1"/>
  <c r="G23" i="39"/>
  <c r="G23" i="40" s="1"/>
  <c r="H23" i="39"/>
  <c r="I23" i="39"/>
  <c r="I23" i="40" s="1"/>
  <c r="J23" i="39"/>
  <c r="J23" i="40" s="1"/>
  <c r="K23" i="39"/>
  <c r="L23" i="39"/>
  <c r="M23" i="39"/>
  <c r="N23" i="39"/>
  <c r="N23" i="40" s="1"/>
  <c r="O23" i="39"/>
  <c r="O23" i="40" s="1"/>
  <c r="P23" i="39"/>
  <c r="Q23" i="39"/>
  <c r="Q23" i="40" s="1"/>
  <c r="R23" i="39"/>
  <c r="R23" i="40" s="1"/>
  <c r="S23" i="39"/>
  <c r="T23" i="39"/>
  <c r="U23" i="39"/>
  <c r="V23" i="39"/>
  <c r="V23" i="40" s="1"/>
  <c r="W23" i="39"/>
  <c r="W23" i="40" s="1"/>
  <c r="X23" i="39"/>
  <c r="X23" i="40" s="1"/>
  <c r="Y23" i="39"/>
  <c r="Y23" i="40" s="1"/>
  <c r="Z23" i="39"/>
  <c r="Z23" i="40" s="1"/>
  <c r="D24" i="39"/>
  <c r="E24" i="39"/>
  <c r="F24" i="39"/>
  <c r="G24" i="39"/>
  <c r="G24" i="40" s="1"/>
  <c r="H24" i="39"/>
  <c r="H24" i="40" s="1"/>
  <c r="I24" i="39"/>
  <c r="I24" i="40" s="1"/>
  <c r="J24" i="39"/>
  <c r="J24" i="40" s="1"/>
  <c r="K24" i="39"/>
  <c r="K24" i="40" s="1"/>
  <c r="L24" i="39"/>
  <c r="M24" i="39"/>
  <c r="N24" i="39"/>
  <c r="O24" i="39"/>
  <c r="O24" i="40" s="1"/>
  <c r="P24" i="39"/>
  <c r="P24" i="40" s="1"/>
  <c r="Q24" i="39"/>
  <c r="R24" i="39"/>
  <c r="R24" i="40" s="1"/>
  <c r="S24" i="39"/>
  <c r="S24" i="40" s="1"/>
  <c r="T24" i="39"/>
  <c r="U24" i="39"/>
  <c r="V24" i="39"/>
  <c r="W24" i="39"/>
  <c r="W24" i="40" s="1"/>
  <c r="X24" i="39"/>
  <c r="X24" i="40" s="1"/>
  <c r="Y24" i="39"/>
  <c r="Z24" i="39"/>
  <c r="Z24" i="40" s="1"/>
  <c r="D25" i="39"/>
  <c r="E25" i="39"/>
  <c r="F25" i="39"/>
  <c r="G25" i="39"/>
  <c r="H25" i="39"/>
  <c r="H25" i="40" s="1"/>
  <c r="I25" i="39"/>
  <c r="I25" i="40" s="1"/>
  <c r="J25" i="39"/>
  <c r="K25" i="39"/>
  <c r="K25" i="40" s="1"/>
  <c r="L25" i="39"/>
  <c r="M25" i="39"/>
  <c r="N25" i="39"/>
  <c r="O25" i="39"/>
  <c r="P25" i="39"/>
  <c r="P25" i="40" s="1"/>
  <c r="Q25" i="39"/>
  <c r="Q25" i="40" s="1"/>
  <c r="R25" i="39"/>
  <c r="S25" i="39"/>
  <c r="T25" i="39"/>
  <c r="T25" i="40" s="1"/>
  <c r="U25" i="39"/>
  <c r="V25" i="39"/>
  <c r="W25" i="39"/>
  <c r="X25" i="39"/>
  <c r="X25" i="40" s="1"/>
  <c r="Y25" i="39"/>
  <c r="Y25" i="40" s="1"/>
  <c r="Z25" i="39"/>
  <c r="D26" i="39"/>
  <c r="E26" i="39"/>
  <c r="E26" i="40" s="1"/>
  <c r="F26" i="39"/>
  <c r="G26" i="39"/>
  <c r="H26" i="39"/>
  <c r="I26" i="39"/>
  <c r="I26" i="40" s="1"/>
  <c r="J26" i="39"/>
  <c r="J26" i="40" s="1"/>
  <c r="K26" i="39"/>
  <c r="L26" i="39"/>
  <c r="L26" i="40" s="1"/>
  <c r="M26" i="39"/>
  <c r="M26" i="40" s="1"/>
  <c r="N26" i="39"/>
  <c r="O26" i="39"/>
  <c r="P26" i="39"/>
  <c r="Q26" i="39"/>
  <c r="Q26" i="40" s="1"/>
  <c r="R26" i="39"/>
  <c r="R26" i="40" s="1"/>
  <c r="S26" i="39"/>
  <c r="T26" i="39"/>
  <c r="T26" i="40" s="1"/>
  <c r="U26" i="39"/>
  <c r="U26" i="40" s="1"/>
  <c r="V26" i="39"/>
  <c r="W26" i="39"/>
  <c r="X26" i="39"/>
  <c r="Y26" i="39"/>
  <c r="Y26" i="40" s="1"/>
  <c r="Z26" i="39"/>
  <c r="Z26" i="40" s="1"/>
  <c r="D27" i="39"/>
  <c r="E27" i="39"/>
  <c r="E27" i="40" s="1"/>
  <c r="F27" i="39"/>
  <c r="F27" i="40" s="1"/>
  <c r="G27" i="39"/>
  <c r="H27" i="39"/>
  <c r="I27" i="39"/>
  <c r="J27" i="39"/>
  <c r="J27" i="40" s="1"/>
  <c r="K27" i="39"/>
  <c r="K27" i="40" s="1"/>
  <c r="L27" i="39"/>
  <c r="M27" i="39"/>
  <c r="M27" i="40" s="1"/>
  <c r="N27" i="39"/>
  <c r="N27" i="40" s="1"/>
  <c r="O27" i="39"/>
  <c r="P27" i="39"/>
  <c r="Q27" i="39"/>
  <c r="Q27" i="40" s="1"/>
  <c r="R27" i="39"/>
  <c r="R27" i="40" s="1"/>
  <c r="S27" i="39"/>
  <c r="S27" i="40" s="1"/>
  <c r="T27" i="39"/>
  <c r="U27" i="39"/>
  <c r="U27" i="40" s="1"/>
  <c r="V27" i="39"/>
  <c r="V27" i="40" s="1"/>
  <c r="W27" i="39"/>
  <c r="X27" i="39"/>
  <c r="Y27" i="39"/>
  <c r="Y27" i="40" s="1"/>
  <c r="Z27" i="39"/>
  <c r="Z27" i="40" s="1"/>
  <c r="D28" i="39"/>
  <c r="E28" i="39"/>
  <c r="F28" i="39"/>
  <c r="F28" i="40" s="1"/>
  <c r="G28" i="39"/>
  <c r="G28" i="40" s="1"/>
  <c r="H28" i="39"/>
  <c r="I28" i="39"/>
  <c r="J28" i="39"/>
  <c r="J28" i="40" s="1"/>
  <c r="K28" i="39"/>
  <c r="K28" i="40" s="1"/>
  <c r="L28" i="39"/>
  <c r="L28" i="40" s="1"/>
  <c r="M28" i="39"/>
  <c r="N28" i="39"/>
  <c r="N28" i="40" s="1"/>
  <c r="O28" i="39"/>
  <c r="O28" i="40" s="1"/>
  <c r="P28" i="39"/>
  <c r="Q28" i="39"/>
  <c r="Q28" i="40" s="1"/>
  <c r="R28" i="39"/>
  <c r="R28" i="40" s="1"/>
  <c r="S28" i="39"/>
  <c r="S28" i="40" s="1"/>
  <c r="T28" i="39"/>
  <c r="T28" i="40" s="1"/>
  <c r="U28" i="39"/>
  <c r="V28" i="39"/>
  <c r="V28" i="40" s="1"/>
  <c r="W28" i="39"/>
  <c r="W28" i="40" s="1"/>
  <c r="X28" i="39"/>
  <c r="Y28" i="39"/>
  <c r="Z28" i="39"/>
  <c r="Z28" i="40" s="1"/>
  <c r="D29" i="39"/>
  <c r="E29" i="39"/>
  <c r="E29" i="40" s="1"/>
  <c r="F29" i="39"/>
  <c r="G29" i="39"/>
  <c r="G29" i="40" s="1"/>
  <c r="H29" i="39"/>
  <c r="H29" i="40" s="1"/>
  <c r="I29" i="39"/>
  <c r="J29" i="39"/>
  <c r="K29" i="39"/>
  <c r="K29" i="40" s="1"/>
  <c r="L29" i="39"/>
  <c r="L29" i="40" s="1"/>
  <c r="M29" i="39"/>
  <c r="M29" i="40" s="1"/>
  <c r="N29" i="39"/>
  <c r="O29" i="39"/>
  <c r="O29" i="40" s="1"/>
  <c r="P29" i="39"/>
  <c r="P29" i="40" s="1"/>
  <c r="Q29" i="39"/>
  <c r="R29" i="39"/>
  <c r="S29" i="39"/>
  <c r="S29" i="40" s="1"/>
  <c r="T29" i="39"/>
  <c r="T29" i="40" s="1"/>
  <c r="U29" i="39"/>
  <c r="U29" i="40" s="1"/>
  <c r="V29" i="39"/>
  <c r="V29" i="40" s="1"/>
  <c r="W29" i="39"/>
  <c r="W29" i="40" s="1"/>
  <c r="X29" i="39"/>
  <c r="X29" i="40" s="1"/>
  <c r="Y29" i="39"/>
  <c r="Z29" i="39"/>
  <c r="D30" i="39"/>
  <c r="E30" i="39"/>
  <c r="E30" i="40" s="1"/>
  <c r="F30" i="39"/>
  <c r="F30" i="40" s="1"/>
  <c r="G30" i="39"/>
  <c r="G30" i="40" s="1"/>
  <c r="H30" i="39"/>
  <c r="I30" i="39"/>
  <c r="I30" i="40" s="1"/>
  <c r="J30" i="39"/>
  <c r="K30" i="39"/>
  <c r="L30" i="39"/>
  <c r="L30" i="40" s="1"/>
  <c r="M30" i="39"/>
  <c r="M30" i="40" s="1"/>
  <c r="N30" i="39"/>
  <c r="N30" i="40" s="1"/>
  <c r="O30" i="39"/>
  <c r="O30" i="40" s="1"/>
  <c r="P30" i="39"/>
  <c r="Q30" i="39"/>
  <c r="Q30" i="40" s="1"/>
  <c r="R30" i="39"/>
  <c r="S30" i="39"/>
  <c r="T30" i="39"/>
  <c r="T30" i="40" s="1"/>
  <c r="U30" i="39"/>
  <c r="V30" i="39"/>
  <c r="V30" i="40" s="1"/>
  <c r="W30" i="39"/>
  <c r="W30" i="40" s="1"/>
  <c r="X30" i="39"/>
  <c r="Y30" i="39"/>
  <c r="Y30" i="40" s="1"/>
  <c r="Z30" i="39"/>
  <c r="D31" i="39"/>
  <c r="E31" i="39"/>
  <c r="E31" i="40" s="1"/>
  <c r="F31" i="39"/>
  <c r="F31" i="40" s="1"/>
  <c r="G31" i="39"/>
  <c r="G31" i="40" s="1"/>
  <c r="H31" i="39"/>
  <c r="H31" i="40" s="1"/>
  <c r="I31" i="39"/>
  <c r="J31" i="39"/>
  <c r="J31" i="40" s="1"/>
  <c r="K31" i="39"/>
  <c r="L31" i="39"/>
  <c r="M31" i="39"/>
  <c r="M31" i="40" s="1"/>
  <c r="N31" i="39"/>
  <c r="N31" i="40" s="1"/>
  <c r="O31" i="39"/>
  <c r="P31" i="39"/>
  <c r="P31" i="40" s="1"/>
  <c r="Q31" i="39"/>
  <c r="R31" i="39"/>
  <c r="R31" i="40" s="1"/>
  <c r="S31" i="39"/>
  <c r="T31" i="39"/>
  <c r="U31" i="39"/>
  <c r="U31" i="40" s="1"/>
  <c r="V31" i="39"/>
  <c r="V31" i="40" s="1"/>
  <c r="W31" i="39"/>
  <c r="W31" i="40" s="1"/>
  <c r="X31" i="39"/>
  <c r="X31" i="40" s="1"/>
  <c r="Y31" i="39"/>
  <c r="Z31" i="39"/>
  <c r="Z31" i="40" s="1"/>
  <c r="D32" i="39"/>
  <c r="E32" i="39"/>
  <c r="F32" i="39"/>
  <c r="F32" i="40" s="1"/>
  <c r="G32" i="39"/>
  <c r="G32" i="40" s="1"/>
  <c r="H32" i="39"/>
  <c r="H32" i="40" s="1"/>
  <c r="I32" i="39"/>
  <c r="I32" i="40" s="1"/>
  <c r="J32" i="39"/>
  <c r="K32" i="39"/>
  <c r="K32" i="40" s="1"/>
  <c r="L32" i="39"/>
  <c r="M32" i="39"/>
  <c r="N32" i="39"/>
  <c r="N32" i="40" s="1"/>
  <c r="O32" i="39"/>
  <c r="O32" i="40" s="1"/>
  <c r="P32" i="39"/>
  <c r="P32" i="40" s="1"/>
  <c r="Q32" i="39"/>
  <c r="Q32" i="40" s="1"/>
  <c r="R32" i="39"/>
  <c r="S32" i="39"/>
  <c r="S32" i="40" s="1"/>
  <c r="T32" i="39"/>
  <c r="U32" i="39"/>
  <c r="V32" i="39"/>
  <c r="V32" i="40" s="1"/>
  <c r="W32" i="39"/>
  <c r="W32" i="40" s="1"/>
  <c r="X32" i="39"/>
  <c r="X32" i="40" s="1"/>
  <c r="Y32" i="39"/>
  <c r="Y32" i="40" s="1"/>
  <c r="Z32" i="39"/>
  <c r="D33" i="39"/>
  <c r="E33" i="39"/>
  <c r="F33" i="39"/>
  <c r="G33" i="39"/>
  <c r="G33" i="40" s="1"/>
  <c r="H33" i="39"/>
  <c r="I33" i="39"/>
  <c r="I33" i="40" s="1"/>
  <c r="J33" i="39"/>
  <c r="J33" i="40" s="1"/>
  <c r="K33" i="39"/>
  <c r="L33" i="39"/>
  <c r="L33" i="40" s="1"/>
  <c r="M33" i="39"/>
  <c r="N33" i="39"/>
  <c r="O33" i="39"/>
  <c r="O33" i="40" s="1"/>
  <c r="P33" i="39"/>
  <c r="Q33" i="39"/>
  <c r="Q33" i="40" s="1"/>
  <c r="R33" i="39"/>
  <c r="R33" i="40" s="1"/>
  <c r="S33" i="39"/>
  <c r="T33" i="39"/>
  <c r="T33" i="40" s="1"/>
  <c r="U33" i="39"/>
  <c r="V33" i="39"/>
  <c r="W33" i="39"/>
  <c r="W33" i="40" s="1"/>
  <c r="X33" i="39"/>
  <c r="Y33" i="39"/>
  <c r="Y33" i="40" s="1"/>
  <c r="Z33" i="39"/>
  <c r="Z33" i="40" s="1"/>
  <c r="D34" i="39"/>
  <c r="E34" i="39"/>
  <c r="E34" i="40" s="1"/>
  <c r="F34" i="39"/>
  <c r="G34" i="39"/>
  <c r="H34" i="39"/>
  <c r="H34" i="40" s="1"/>
  <c r="I34" i="39"/>
  <c r="I34" i="40" s="1"/>
  <c r="J34" i="39"/>
  <c r="J34" i="40" s="1"/>
  <c r="K34" i="39"/>
  <c r="K34" i="40" s="1"/>
  <c r="L34" i="39"/>
  <c r="M34" i="39"/>
  <c r="M34" i="40" s="1"/>
  <c r="N34" i="39"/>
  <c r="O34" i="39"/>
  <c r="P34" i="39"/>
  <c r="P34" i="40" s="1"/>
  <c r="Q34" i="39"/>
  <c r="Q34" i="40" s="1"/>
  <c r="R34" i="39"/>
  <c r="R34" i="40" s="1"/>
  <c r="S34" i="39"/>
  <c r="S34" i="40" s="1"/>
  <c r="T34" i="39"/>
  <c r="U34" i="39"/>
  <c r="U34" i="40" s="1"/>
  <c r="V34" i="39"/>
  <c r="W34" i="39"/>
  <c r="X34" i="39"/>
  <c r="X34" i="40" s="1"/>
  <c r="Y34" i="39"/>
  <c r="Y34" i="40" s="1"/>
  <c r="Z34" i="39"/>
  <c r="Z34" i="40" s="1"/>
  <c r="D35" i="39"/>
  <c r="E35" i="39"/>
  <c r="F35" i="39"/>
  <c r="F35" i="40" s="1"/>
  <c r="G35" i="39"/>
  <c r="H35" i="39"/>
  <c r="I35" i="39"/>
  <c r="I35" i="40" s="1"/>
  <c r="J35" i="39"/>
  <c r="J35" i="40" s="1"/>
  <c r="K35" i="39"/>
  <c r="K35" i="40" s="1"/>
  <c r="L35" i="39"/>
  <c r="L35" i="40" s="1"/>
  <c r="M35" i="39"/>
  <c r="N35" i="39"/>
  <c r="N35" i="40" s="1"/>
  <c r="O35" i="39"/>
  <c r="P35" i="39"/>
  <c r="Q35" i="39"/>
  <c r="Q35" i="40" s="1"/>
  <c r="R35" i="39"/>
  <c r="R35" i="40" s="1"/>
  <c r="S35" i="39"/>
  <c r="S35" i="40" s="1"/>
  <c r="T35" i="39"/>
  <c r="U35" i="39"/>
  <c r="V35" i="39"/>
  <c r="V35" i="40" s="1"/>
  <c r="W35" i="39"/>
  <c r="X35" i="39"/>
  <c r="Y35" i="39"/>
  <c r="Y35" i="40" s="1"/>
  <c r="Z35" i="39"/>
  <c r="Z35" i="40" s="1"/>
  <c r="D36" i="39"/>
  <c r="E36" i="39"/>
  <c r="F36" i="39"/>
  <c r="G36" i="39"/>
  <c r="G36" i="40" s="1"/>
  <c r="H36" i="39"/>
  <c r="I36" i="39"/>
  <c r="J36" i="39"/>
  <c r="J36" i="40" s="1"/>
  <c r="K36" i="39"/>
  <c r="K36" i="40" s="1"/>
  <c r="L36" i="39"/>
  <c r="L36" i="40" s="1"/>
  <c r="M36" i="39"/>
  <c r="N36" i="39"/>
  <c r="O36" i="39"/>
  <c r="O36" i="40" s="1"/>
  <c r="P36" i="39"/>
  <c r="Q36" i="39"/>
  <c r="R36" i="39"/>
  <c r="R36" i="40" s="1"/>
  <c r="S36" i="39"/>
  <c r="S36" i="40" s="1"/>
  <c r="T36" i="39"/>
  <c r="T36" i="40" s="1"/>
  <c r="U36" i="39"/>
  <c r="U36" i="40" s="1"/>
  <c r="V36" i="39"/>
  <c r="W36" i="39"/>
  <c r="W36" i="40" s="1"/>
  <c r="X36" i="39"/>
  <c r="Y36" i="39"/>
  <c r="Z36" i="39"/>
  <c r="Z36" i="40" s="1"/>
  <c r="D37" i="39"/>
  <c r="E37" i="39"/>
  <c r="E37" i="40" s="1"/>
  <c r="F37" i="39"/>
  <c r="F37" i="40" s="1"/>
  <c r="G37" i="39"/>
  <c r="H37" i="39"/>
  <c r="H37" i="40" s="1"/>
  <c r="I37" i="39"/>
  <c r="J37" i="39"/>
  <c r="K37" i="39"/>
  <c r="K37" i="40" s="1"/>
  <c r="L37" i="39"/>
  <c r="L37" i="40" s="1"/>
  <c r="M37" i="39"/>
  <c r="M37" i="40" s="1"/>
  <c r="N37" i="39"/>
  <c r="N37" i="40" s="1"/>
  <c r="O37" i="39"/>
  <c r="P37" i="39"/>
  <c r="P37" i="40" s="1"/>
  <c r="Q37" i="39"/>
  <c r="R37" i="39"/>
  <c r="S37" i="39"/>
  <c r="S37" i="40" s="1"/>
  <c r="T37" i="39"/>
  <c r="T37" i="40" s="1"/>
  <c r="U37" i="39"/>
  <c r="U37" i="40" s="1"/>
  <c r="V37" i="39"/>
  <c r="V37" i="40" s="1"/>
  <c r="W37" i="39"/>
  <c r="X37" i="39"/>
  <c r="X37" i="40" s="1"/>
  <c r="Y37" i="39"/>
  <c r="Z37" i="39"/>
  <c r="D38" i="39"/>
  <c r="E38" i="39"/>
  <c r="E38" i="40" s="1"/>
  <c r="F38" i="39"/>
  <c r="F38" i="40" s="1"/>
  <c r="G38" i="39"/>
  <c r="G38" i="40" s="1"/>
  <c r="H38" i="39"/>
  <c r="I38" i="39"/>
  <c r="I38" i="40" s="1"/>
  <c r="J38" i="39"/>
  <c r="K38" i="40" s="1"/>
  <c r="K38" i="39"/>
  <c r="L38" i="39"/>
  <c r="L38" i="40" s="1"/>
  <c r="M38" i="39"/>
  <c r="M38" i="40" s="1"/>
  <c r="N38" i="39"/>
  <c r="N38" i="40" s="1"/>
  <c r="O38" i="39"/>
  <c r="O38" i="40" s="1"/>
  <c r="P38" i="39"/>
  <c r="Q38" i="39"/>
  <c r="Q38" i="40" s="1"/>
  <c r="R38" i="39"/>
  <c r="S38" i="39"/>
  <c r="T38" i="39"/>
  <c r="T38" i="40" s="1"/>
  <c r="U38" i="39"/>
  <c r="U38" i="40" s="1"/>
  <c r="V38" i="39"/>
  <c r="V38" i="40" s="1"/>
  <c r="W38" i="39"/>
  <c r="W38" i="40" s="1"/>
  <c r="X38" i="39"/>
  <c r="Y38" i="39"/>
  <c r="Y38" i="40" s="1"/>
  <c r="Z38" i="39"/>
  <c r="D39" i="39"/>
  <c r="E39" i="39"/>
  <c r="E39" i="40" s="1"/>
  <c r="F39" i="39"/>
  <c r="F39" i="40" s="1"/>
  <c r="G39" i="39"/>
  <c r="G39" i="40" s="1"/>
  <c r="H39" i="39"/>
  <c r="H39" i="40" s="1"/>
  <c r="I39" i="39"/>
  <c r="J39" i="39"/>
  <c r="J39" i="40" s="1"/>
  <c r="K39" i="39"/>
  <c r="L39" i="39"/>
  <c r="M39" i="39"/>
  <c r="M39" i="40" s="1"/>
  <c r="N39" i="39"/>
  <c r="N39" i="40" s="1"/>
  <c r="O39" i="39"/>
  <c r="O39" i="40" s="1"/>
  <c r="P39" i="39"/>
  <c r="P39" i="40" s="1"/>
  <c r="Q39" i="39"/>
  <c r="R39" i="39"/>
  <c r="R39" i="40" s="1"/>
  <c r="S39" i="39"/>
  <c r="T39" i="39"/>
  <c r="U39" i="39"/>
  <c r="V39" i="39"/>
  <c r="V39" i="40" s="1"/>
  <c r="W39" i="39"/>
  <c r="W39" i="40" s="1"/>
  <c r="X39" i="39"/>
  <c r="X39" i="40" s="1"/>
  <c r="Y39" i="39"/>
  <c r="Z39" i="39"/>
  <c r="Z39" i="40" s="1"/>
  <c r="D40" i="39"/>
  <c r="E40" i="39"/>
  <c r="F40" i="39"/>
  <c r="F40" i="40" s="1"/>
  <c r="G40" i="39"/>
  <c r="G40" i="40" s="1"/>
  <c r="H40" i="39"/>
  <c r="H40" i="40" s="1"/>
  <c r="I40" i="39"/>
  <c r="I40" i="40" s="1"/>
  <c r="J40" i="39"/>
  <c r="K40" i="39"/>
  <c r="K40" i="40" s="1"/>
  <c r="L40" i="39"/>
  <c r="M40" i="39"/>
  <c r="N40" i="39"/>
  <c r="N40" i="40" s="1"/>
  <c r="O40" i="39"/>
  <c r="O40" i="40" s="1"/>
  <c r="P40" i="39"/>
  <c r="P40" i="40" s="1"/>
  <c r="Q40" i="39"/>
  <c r="Q40" i="40" s="1"/>
  <c r="R40" i="39"/>
  <c r="S40" i="39"/>
  <c r="S40" i="40" s="1"/>
  <c r="T40" i="39"/>
  <c r="U40" i="39"/>
  <c r="V40" i="39"/>
  <c r="V40" i="40" s="1"/>
  <c r="W40" i="39"/>
  <c r="W40" i="40" s="1"/>
  <c r="X40" i="39"/>
  <c r="X40" i="40" s="1"/>
  <c r="Y40" i="39"/>
  <c r="Y40" i="40" s="1"/>
  <c r="Z40" i="39"/>
  <c r="D41" i="39"/>
  <c r="E41" i="39"/>
  <c r="F41" i="39"/>
  <c r="G41" i="39"/>
  <c r="G41" i="40" s="1"/>
  <c r="H41" i="39"/>
  <c r="I41" i="39"/>
  <c r="J41" i="39"/>
  <c r="J41" i="40" s="1"/>
  <c r="K41" i="39"/>
  <c r="L41" i="39"/>
  <c r="L41" i="40" s="1"/>
  <c r="M41" i="39"/>
  <c r="N41" i="39"/>
  <c r="O41" i="39"/>
  <c r="O41" i="40" s="1"/>
  <c r="P41" i="39"/>
  <c r="P41" i="40" s="1"/>
  <c r="Q41" i="39"/>
  <c r="Q41" i="40" s="1"/>
  <c r="R41" i="39"/>
  <c r="R41" i="40" s="1"/>
  <c r="S41" i="39"/>
  <c r="T41" i="39"/>
  <c r="T41" i="40" s="1"/>
  <c r="U41" i="39"/>
  <c r="V41" i="39"/>
  <c r="W41" i="39"/>
  <c r="W41" i="40" s="1"/>
  <c r="X41" i="39"/>
  <c r="X41" i="40" s="1"/>
  <c r="Y41" i="39"/>
  <c r="Y41" i="40" s="1"/>
  <c r="Z41" i="39"/>
  <c r="Z41" i="40" s="1"/>
  <c r="D42" i="39"/>
  <c r="E42" i="39"/>
  <c r="E42" i="40" s="1"/>
  <c r="F42" i="39"/>
  <c r="G42" i="39"/>
  <c r="H42" i="39"/>
  <c r="H42" i="40" s="1"/>
  <c r="I42" i="39"/>
  <c r="I42" i="40" s="1"/>
  <c r="J42" i="39"/>
  <c r="J42" i="40" s="1"/>
  <c r="K42" i="39"/>
  <c r="L42" i="39"/>
  <c r="M42" i="39"/>
  <c r="M42" i="40" s="1"/>
  <c r="N42" i="39"/>
  <c r="O42" i="39"/>
  <c r="P42" i="39"/>
  <c r="P42" i="40" s="1"/>
  <c r="Q42" i="39"/>
  <c r="Q42" i="40" s="1"/>
  <c r="R42" i="39"/>
  <c r="R42" i="40" s="1"/>
  <c r="S42" i="39"/>
  <c r="T42" i="39"/>
  <c r="U42" i="39"/>
  <c r="U42" i="40" s="1"/>
  <c r="V42" i="39"/>
  <c r="W42" i="39"/>
  <c r="X42" i="39"/>
  <c r="X42" i="40" s="1"/>
  <c r="Y42" i="39"/>
  <c r="Y42" i="40" s="1"/>
  <c r="Z42" i="39"/>
  <c r="Z42" i="40" s="1"/>
  <c r="D43" i="39"/>
  <c r="E43" i="39"/>
  <c r="F43" i="39"/>
  <c r="F43" i="40" s="1"/>
  <c r="G43" i="39"/>
  <c r="H43" i="39"/>
  <c r="I43" i="39"/>
  <c r="I43" i="40" s="1"/>
  <c r="J43" i="39"/>
  <c r="K43" i="39"/>
  <c r="K43" i="40" s="1"/>
  <c r="L43" i="39"/>
  <c r="M43" i="39"/>
  <c r="N43" i="39"/>
  <c r="N43" i="40" s="1"/>
  <c r="O43" i="39"/>
  <c r="P43" i="39"/>
  <c r="Q43" i="39"/>
  <c r="Q43" i="40" s="1"/>
  <c r="R43" i="39"/>
  <c r="R43" i="40" s="1"/>
  <c r="S43" i="39"/>
  <c r="S43" i="40" s="1"/>
  <c r="T43" i="39"/>
  <c r="U43" i="39"/>
  <c r="V43" i="39"/>
  <c r="V43" i="40" s="1"/>
  <c r="W43" i="39"/>
  <c r="X43" i="39"/>
  <c r="Y43" i="39"/>
  <c r="Y43" i="40" s="1"/>
  <c r="Z43" i="39"/>
  <c r="Z43" i="40" s="1"/>
  <c r="D44" i="39"/>
  <c r="E44" i="39"/>
  <c r="F44" i="39"/>
  <c r="G44" i="39"/>
  <c r="G44" i="40" s="1"/>
  <c r="H44" i="39"/>
  <c r="I44" i="39"/>
  <c r="J44" i="39"/>
  <c r="J44" i="40" s="1"/>
  <c r="K44" i="39"/>
  <c r="K44" i="40" s="1"/>
  <c r="L44" i="39"/>
  <c r="L44" i="40" s="1"/>
  <c r="M44" i="39"/>
  <c r="N44" i="39"/>
  <c r="O44" i="39"/>
  <c r="O44" i="40" s="1"/>
  <c r="P44" i="39"/>
  <c r="Q44" i="39"/>
  <c r="R44" i="39"/>
  <c r="R44" i="40" s="1"/>
  <c r="S44" i="39"/>
  <c r="S44" i="40" s="1"/>
  <c r="T44" i="39"/>
  <c r="T44" i="40" s="1"/>
  <c r="U44" i="39"/>
  <c r="V44" i="39"/>
  <c r="W44" i="39"/>
  <c r="W44" i="40" s="1"/>
  <c r="X44" i="39"/>
  <c r="Y44" i="39"/>
  <c r="Z44" i="39"/>
  <c r="Z44" i="40" s="1"/>
  <c r="D45" i="39"/>
  <c r="E45" i="39"/>
  <c r="E45" i="40" s="1"/>
  <c r="F45" i="39"/>
  <c r="G45" i="39"/>
  <c r="H45" i="39"/>
  <c r="H45" i="40" s="1"/>
  <c r="I45" i="39"/>
  <c r="J45" i="39"/>
  <c r="K45" i="39"/>
  <c r="K45" i="40" s="1"/>
  <c r="L45" i="39"/>
  <c r="M45" i="39"/>
  <c r="M45" i="40" s="1"/>
  <c r="N45" i="39"/>
  <c r="O45" i="39"/>
  <c r="P45" i="39"/>
  <c r="P45" i="40" s="1"/>
  <c r="Q45" i="39"/>
  <c r="R45" i="39"/>
  <c r="S45" i="39"/>
  <c r="S45" i="40" s="1"/>
  <c r="T45" i="39"/>
  <c r="U45" i="39"/>
  <c r="U45" i="40" s="1"/>
  <c r="V45" i="39"/>
  <c r="W45" i="39"/>
  <c r="X45" i="39"/>
  <c r="X45" i="40" s="1"/>
  <c r="Y45" i="39"/>
  <c r="Z45" i="39"/>
  <c r="D46" i="39"/>
  <c r="E46" i="39"/>
  <c r="F46" i="39"/>
  <c r="F46" i="40" s="1"/>
  <c r="G46" i="39"/>
  <c r="H46" i="39"/>
  <c r="I46" i="39"/>
  <c r="I46" i="40" s="1"/>
  <c r="J46" i="39"/>
  <c r="K46" i="39"/>
  <c r="L46" i="39"/>
  <c r="L46" i="40" s="1"/>
  <c r="M46" i="39"/>
  <c r="N46" i="39"/>
  <c r="N46" i="40" s="1"/>
  <c r="O46" i="39"/>
  <c r="P46" i="39"/>
  <c r="Q46" i="39"/>
  <c r="Q46" i="40" s="1"/>
  <c r="R46" i="39"/>
  <c r="S46" i="39"/>
  <c r="T46" i="39"/>
  <c r="T46" i="40" s="1"/>
  <c r="U46" i="39"/>
  <c r="V46" i="39"/>
  <c r="V46" i="40" s="1"/>
  <c r="W46" i="39"/>
  <c r="X46" i="39"/>
  <c r="Y46" i="39"/>
  <c r="Y46" i="40" s="1"/>
  <c r="Z46" i="39"/>
  <c r="D47" i="39"/>
  <c r="E47" i="39"/>
  <c r="E47" i="40" s="1"/>
  <c r="F47" i="39"/>
  <c r="G47" i="39"/>
  <c r="G47" i="40" s="1"/>
  <c r="H47" i="39"/>
  <c r="H47" i="40" s="1"/>
  <c r="I47" i="39"/>
  <c r="J47" i="39"/>
  <c r="J47" i="40" s="1"/>
  <c r="K47" i="39"/>
  <c r="L47" i="39"/>
  <c r="M47" i="39"/>
  <c r="M47" i="40" s="1"/>
  <c r="N47" i="39"/>
  <c r="O47" i="39"/>
  <c r="O47" i="40" s="1"/>
  <c r="P47" i="39"/>
  <c r="P47" i="40" s="1"/>
  <c r="Q47" i="39"/>
  <c r="R47" i="39"/>
  <c r="R47" i="40" s="1"/>
  <c r="S47" i="39"/>
  <c r="T47" i="39"/>
  <c r="U47" i="39"/>
  <c r="U47" i="40" s="1"/>
  <c r="V47" i="39"/>
  <c r="W47" i="39"/>
  <c r="W47" i="40" s="1"/>
  <c r="X47" i="39"/>
  <c r="X47" i="40" s="1"/>
  <c r="Y47" i="39"/>
  <c r="Z47" i="39"/>
  <c r="Z47" i="40" s="1"/>
  <c r="D48" i="39"/>
  <c r="E48" i="39"/>
  <c r="F48" i="39"/>
  <c r="F48" i="40" s="1"/>
  <c r="G48" i="39"/>
  <c r="H48" i="39"/>
  <c r="H48" i="40" s="1"/>
  <c r="I48" i="39"/>
  <c r="I48" i="40" s="1"/>
  <c r="J48" i="39"/>
  <c r="K48" i="39"/>
  <c r="K48" i="40" s="1"/>
  <c r="L48" i="39"/>
  <c r="M48" i="39"/>
  <c r="N48" i="39"/>
  <c r="N48" i="40" s="1"/>
  <c r="O48" i="39"/>
  <c r="P48" i="39"/>
  <c r="P48" i="40" s="1"/>
  <c r="Q48" i="39"/>
  <c r="Q48" i="40" s="1"/>
  <c r="R48" i="39"/>
  <c r="S48" i="39"/>
  <c r="S48" i="40" s="1"/>
  <c r="T48" i="39"/>
  <c r="U48" i="39"/>
  <c r="V48" i="39"/>
  <c r="V48" i="40" s="1"/>
  <c r="W48" i="39"/>
  <c r="X48" i="39"/>
  <c r="X48" i="40" s="1"/>
  <c r="Y48" i="39"/>
  <c r="Y48" i="40" s="1"/>
  <c r="Z48" i="39"/>
  <c r="D49" i="39"/>
  <c r="E49" i="39"/>
  <c r="F49" i="39"/>
  <c r="G49" i="39"/>
  <c r="G49" i="40" s="1"/>
  <c r="H49" i="39"/>
  <c r="I49" i="39"/>
  <c r="I49" i="40" s="1"/>
  <c r="J49" i="39"/>
  <c r="J49" i="40" s="1"/>
  <c r="K49" i="39"/>
  <c r="L49" i="39"/>
  <c r="L49" i="40" s="1"/>
  <c r="M49" i="39"/>
  <c r="N49" i="39"/>
  <c r="O49" i="39"/>
  <c r="O49" i="40" s="1"/>
  <c r="P49" i="39"/>
  <c r="Q49" i="39"/>
  <c r="Q49" i="40" s="1"/>
  <c r="R49" i="39"/>
  <c r="R49" i="40" s="1"/>
  <c r="S49" i="39"/>
  <c r="T49" i="39"/>
  <c r="T49" i="40" s="1"/>
  <c r="U49" i="39"/>
  <c r="V49" i="39"/>
  <c r="W49" i="39"/>
  <c r="W49" i="40" s="1"/>
  <c r="X49" i="39"/>
  <c r="Y49" i="39"/>
  <c r="Y49" i="40" s="1"/>
  <c r="Z49" i="39"/>
  <c r="Z49" i="40" s="1"/>
  <c r="D50" i="39"/>
  <c r="E50" i="39"/>
  <c r="E50" i="40" s="1"/>
  <c r="F50" i="39"/>
  <c r="G50" i="39"/>
  <c r="H50" i="39"/>
  <c r="H50" i="40" s="1"/>
  <c r="I50" i="39"/>
  <c r="J50" i="39"/>
  <c r="J50" i="40" s="1"/>
  <c r="K50" i="39"/>
  <c r="K50" i="40" s="1"/>
  <c r="L50" i="39"/>
  <c r="M50" i="39"/>
  <c r="M50" i="40" s="1"/>
  <c r="N50" i="39"/>
  <c r="O50" i="39"/>
  <c r="P50" i="39"/>
  <c r="P50" i="40" s="1"/>
  <c r="Q50" i="39"/>
  <c r="R50" i="39"/>
  <c r="R50" i="40" s="1"/>
  <c r="S50" i="39"/>
  <c r="S50" i="40" s="1"/>
  <c r="T50" i="39"/>
  <c r="U50" i="39"/>
  <c r="U50" i="40" s="1"/>
  <c r="V50" i="39"/>
  <c r="W50" i="39"/>
  <c r="X50" i="39"/>
  <c r="X50" i="40" s="1"/>
  <c r="Y50" i="39"/>
  <c r="Z50" i="39"/>
  <c r="Z50" i="40" s="1"/>
  <c r="D51" i="39"/>
  <c r="E51" i="39"/>
  <c r="F51" i="39"/>
  <c r="F51" i="40" s="1"/>
  <c r="G51" i="39"/>
  <c r="H51" i="39"/>
  <c r="I51" i="39"/>
  <c r="I51" i="40" s="1"/>
  <c r="J51" i="39"/>
  <c r="K51" i="39"/>
  <c r="K51" i="40" s="1"/>
  <c r="L51" i="39"/>
  <c r="L51" i="40" s="1"/>
  <c r="M51" i="39"/>
  <c r="N51" i="39"/>
  <c r="N51" i="40" s="1"/>
  <c r="O51" i="39"/>
  <c r="P51" i="39"/>
  <c r="Q51" i="39"/>
  <c r="Q51" i="40" s="1"/>
  <c r="R51" i="39"/>
  <c r="S51" i="39"/>
  <c r="S51" i="40" s="1"/>
  <c r="T51" i="39"/>
  <c r="T51" i="40" s="1"/>
  <c r="U51" i="39"/>
  <c r="V51" i="39"/>
  <c r="V51" i="40" s="1"/>
  <c r="W51" i="39"/>
  <c r="X51" i="39"/>
  <c r="Y51" i="39"/>
  <c r="Y51" i="40" s="1"/>
  <c r="Z51" i="39"/>
  <c r="D52" i="39"/>
  <c r="E52" i="39"/>
  <c r="E52" i="40" s="1"/>
  <c r="F52" i="39"/>
  <c r="G52" i="39"/>
  <c r="G52" i="40" s="1"/>
  <c r="H52" i="39"/>
  <c r="I52" i="39"/>
  <c r="J52" i="39"/>
  <c r="J52" i="40" s="1"/>
  <c r="K52" i="39"/>
  <c r="L52" i="39"/>
  <c r="L52" i="40" s="1"/>
  <c r="M52" i="39"/>
  <c r="M52" i="40" s="1"/>
  <c r="N52" i="39"/>
  <c r="O52" i="39"/>
  <c r="O52" i="40" s="1"/>
  <c r="P52" i="39"/>
  <c r="Q52" i="39"/>
  <c r="R52" i="39"/>
  <c r="R52" i="40" s="1"/>
  <c r="S52" i="39"/>
  <c r="T52" i="39"/>
  <c r="T52" i="40" s="1"/>
  <c r="U52" i="39"/>
  <c r="V52" i="39"/>
  <c r="W52" i="39"/>
  <c r="W52" i="40" s="1"/>
  <c r="X52" i="39"/>
  <c r="Y52" i="39"/>
  <c r="Z52" i="39"/>
  <c r="Z52" i="40" s="1"/>
  <c r="D53" i="39"/>
  <c r="E53" i="39"/>
  <c r="E53" i="40" s="1"/>
  <c r="F53" i="39"/>
  <c r="G53" i="39"/>
  <c r="H53" i="39"/>
  <c r="H53" i="40" s="1"/>
  <c r="I53" i="39"/>
  <c r="J53" i="39"/>
  <c r="K53" i="39"/>
  <c r="K53" i="40" s="1"/>
  <c r="L53" i="39"/>
  <c r="M53" i="39"/>
  <c r="M53" i="40" s="1"/>
  <c r="N53" i="39"/>
  <c r="O53" i="39"/>
  <c r="P53" i="39"/>
  <c r="P53" i="40" s="1"/>
  <c r="Q53" i="39"/>
  <c r="R53" i="39"/>
  <c r="S53" i="39"/>
  <c r="S53" i="40" s="1"/>
  <c r="T53" i="39"/>
  <c r="U53" i="39"/>
  <c r="U53" i="40" s="1"/>
  <c r="V53" i="39"/>
  <c r="W53" i="39"/>
  <c r="X53" i="39"/>
  <c r="X53" i="40" s="1"/>
  <c r="Y53" i="39"/>
  <c r="Z53" i="39"/>
  <c r="D54" i="39"/>
  <c r="E54" i="39"/>
  <c r="F54" i="39"/>
  <c r="F54" i="40" s="1"/>
  <c r="G54" i="39"/>
  <c r="H54" i="39"/>
  <c r="I54" i="39"/>
  <c r="I54" i="40" s="1"/>
  <c r="J54" i="39"/>
  <c r="K54" i="39"/>
  <c r="K54" i="40" s="1"/>
  <c r="L54" i="39"/>
  <c r="L54" i="40" s="1"/>
  <c r="M54" i="39"/>
  <c r="N54" i="39"/>
  <c r="N54" i="40" s="1"/>
  <c r="O54" i="39"/>
  <c r="P54" i="39"/>
  <c r="Q54" i="39"/>
  <c r="Q54" i="40" s="1"/>
  <c r="R54" i="39"/>
  <c r="S54" i="39"/>
  <c r="T54" i="39"/>
  <c r="T54" i="40" s="1"/>
  <c r="U54" i="39"/>
  <c r="V54" i="39"/>
  <c r="V54" i="40" s="1"/>
  <c r="W54" i="39"/>
  <c r="X54" i="39"/>
  <c r="Y54" i="39"/>
  <c r="Y54" i="40" s="1"/>
  <c r="Z54" i="39"/>
  <c r="D55" i="39"/>
  <c r="E55" i="39"/>
  <c r="E55" i="40" s="1"/>
  <c r="F55" i="39"/>
  <c r="G55" i="39"/>
  <c r="G55" i="40" s="1"/>
  <c r="H55" i="39"/>
  <c r="I55" i="39"/>
  <c r="J55" i="39"/>
  <c r="J55" i="40" s="1"/>
  <c r="K55" i="39"/>
  <c r="L55" i="39"/>
  <c r="M55" i="39"/>
  <c r="M55" i="40" s="1"/>
  <c r="N55" i="39"/>
  <c r="O55" i="39"/>
  <c r="O55" i="40" s="1"/>
  <c r="P55" i="39"/>
  <c r="Q55" i="39"/>
  <c r="R55" i="39"/>
  <c r="R55" i="40" s="1"/>
  <c r="S55" i="39"/>
  <c r="T55" i="39"/>
  <c r="T55" i="40" s="1"/>
  <c r="U55" i="39"/>
  <c r="U55" i="40" s="1"/>
  <c r="V55" i="39"/>
  <c r="W55" i="39"/>
  <c r="W55" i="40" s="1"/>
  <c r="X55" i="39"/>
  <c r="Y55" i="39"/>
  <c r="Z55" i="39"/>
  <c r="Z55" i="40" s="1"/>
  <c r="D56" i="39"/>
  <c r="E56" i="39"/>
  <c r="F56" i="39"/>
  <c r="F56" i="40" s="1"/>
  <c r="G56" i="39"/>
  <c r="H56" i="39"/>
  <c r="H56" i="40" s="1"/>
  <c r="I56" i="39"/>
  <c r="J56" i="39"/>
  <c r="K56" i="39"/>
  <c r="K56" i="40" s="1"/>
  <c r="L56" i="39"/>
  <c r="M56" i="39"/>
  <c r="N56" i="39"/>
  <c r="N56" i="40" s="1"/>
  <c r="O56" i="39"/>
  <c r="P56" i="39"/>
  <c r="P56" i="40" s="1"/>
  <c r="Q56" i="39"/>
  <c r="R56" i="39"/>
  <c r="S56" i="39"/>
  <c r="S56" i="40" s="1"/>
  <c r="T56" i="39"/>
  <c r="U56" i="39"/>
  <c r="V56" i="39"/>
  <c r="V56" i="40" s="1"/>
  <c r="W56" i="39"/>
  <c r="X56" i="39"/>
  <c r="X56" i="40" s="1"/>
  <c r="Y56" i="39"/>
  <c r="Z56" i="39"/>
  <c r="D57" i="39"/>
  <c r="E57" i="39"/>
  <c r="F57" i="39"/>
  <c r="G57" i="39"/>
  <c r="G57" i="40" s="1"/>
  <c r="H57" i="39"/>
  <c r="H57" i="40" s="1"/>
  <c r="I57" i="39"/>
  <c r="I57" i="40" s="1"/>
  <c r="J57" i="39"/>
  <c r="K57" i="39"/>
  <c r="L57" i="39"/>
  <c r="L57" i="40" s="1"/>
  <c r="M57" i="39"/>
  <c r="N57" i="39"/>
  <c r="O57" i="39"/>
  <c r="O57" i="40" s="1"/>
  <c r="P57" i="39"/>
  <c r="Q57" i="39"/>
  <c r="Q57" i="40" s="1"/>
  <c r="R57" i="39"/>
  <c r="S57" i="39"/>
  <c r="T57" i="39"/>
  <c r="T57" i="40" s="1"/>
  <c r="U57" i="39"/>
  <c r="V57" i="39"/>
  <c r="W57" i="39"/>
  <c r="X57" i="39"/>
  <c r="Y57" i="39"/>
  <c r="Y57" i="40" s="1"/>
  <c r="Z57" i="39"/>
  <c r="D58" i="39"/>
  <c r="E58" i="39"/>
  <c r="E58" i="40" s="1"/>
  <c r="F58" i="39"/>
  <c r="G58" i="39"/>
  <c r="H58" i="39"/>
  <c r="H58" i="40" s="1"/>
  <c r="I58" i="39"/>
  <c r="J58" i="39"/>
  <c r="J58" i="40" s="1"/>
  <c r="K58" i="39"/>
  <c r="K58" i="40" s="1"/>
  <c r="L58" i="39"/>
  <c r="M58" i="39"/>
  <c r="M58" i="40" s="1"/>
  <c r="N58" i="39"/>
  <c r="O58" i="39"/>
  <c r="P58" i="39"/>
  <c r="P58" i="40" s="1"/>
  <c r="Q58" i="39"/>
  <c r="R58" i="39"/>
  <c r="S58" i="39"/>
  <c r="T58" i="39"/>
  <c r="U58" i="39"/>
  <c r="U58" i="40" s="1"/>
  <c r="V58" i="39"/>
  <c r="W58" i="39"/>
  <c r="X58" i="39"/>
  <c r="X58" i="40" s="1"/>
  <c r="Y58" i="39"/>
  <c r="Z58" i="39"/>
  <c r="Z58" i="40" s="1"/>
  <c r="D59" i="39"/>
  <c r="E59" i="39"/>
  <c r="F59" i="39"/>
  <c r="F59" i="40" s="1"/>
  <c r="G59" i="39"/>
  <c r="H59" i="39"/>
  <c r="I59" i="39"/>
  <c r="I59" i="40" s="1"/>
  <c r="J59" i="39"/>
  <c r="K59" i="39"/>
  <c r="K59" i="40" s="1"/>
  <c r="L59" i="39"/>
  <c r="M59" i="39"/>
  <c r="N59" i="39"/>
  <c r="N59" i="40" s="1"/>
  <c r="O59" i="39"/>
  <c r="P59" i="39"/>
  <c r="Q59" i="39"/>
  <c r="Q59" i="40" s="1"/>
  <c r="R59" i="39"/>
  <c r="S59" i="39"/>
  <c r="S59" i="40" s="1"/>
  <c r="T59" i="39"/>
  <c r="U59" i="39"/>
  <c r="V59" i="39"/>
  <c r="V59" i="40" s="1"/>
  <c r="W59" i="39"/>
  <c r="X59" i="39"/>
  <c r="Y59" i="39"/>
  <c r="Y59" i="40" s="1"/>
  <c r="Z59" i="39"/>
  <c r="D60" i="39"/>
  <c r="E60" i="39"/>
  <c r="F60" i="39"/>
  <c r="G60" i="39"/>
  <c r="G60" i="40" s="1"/>
  <c r="H60" i="39"/>
  <c r="I60" i="39"/>
  <c r="J60" i="39"/>
  <c r="J60" i="40" s="1"/>
  <c r="K60" i="39"/>
  <c r="L60" i="39"/>
  <c r="L60" i="40" s="1"/>
  <c r="M60" i="39"/>
  <c r="N60" i="39"/>
  <c r="O60" i="39"/>
  <c r="O60" i="40" s="1"/>
  <c r="P60" i="39"/>
  <c r="Q60" i="39"/>
  <c r="R60" i="39"/>
  <c r="R60" i="40" s="1"/>
  <c r="S60" i="39"/>
  <c r="T60" i="39"/>
  <c r="T60" i="40" s="1"/>
  <c r="U60" i="39"/>
  <c r="V60" i="39"/>
  <c r="W60" i="39"/>
  <c r="W60" i="40" s="1"/>
  <c r="X60" i="39"/>
  <c r="Y60" i="39"/>
  <c r="Z60" i="39"/>
  <c r="Z60" i="40" s="1"/>
  <c r="D61" i="39"/>
  <c r="E61" i="39"/>
  <c r="E61" i="40" s="1"/>
  <c r="F61" i="39"/>
  <c r="G61" i="39"/>
  <c r="H61" i="39"/>
  <c r="H61" i="40" s="1"/>
  <c r="I61" i="39"/>
  <c r="I61" i="40" s="1"/>
  <c r="J61" i="39"/>
  <c r="K61" i="39"/>
  <c r="K61" i="40" s="1"/>
  <c r="L61" i="39"/>
  <c r="M61" i="39"/>
  <c r="M61" i="40" s="1"/>
  <c r="N61" i="39"/>
  <c r="O61" i="39"/>
  <c r="P61" i="39"/>
  <c r="P61" i="40" s="1"/>
  <c r="Q61" i="39"/>
  <c r="R61" i="39"/>
  <c r="S61" i="39"/>
  <c r="S61" i="40" s="1"/>
  <c r="T61" i="39"/>
  <c r="U61" i="39"/>
  <c r="U61" i="40" s="1"/>
  <c r="V61" i="39"/>
  <c r="W61" i="39"/>
  <c r="X61" i="39"/>
  <c r="X61" i="40" s="1"/>
  <c r="Y61" i="39"/>
  <c r="Z61" i="39"/>
  <c r="D62" i="39"/>
  <c r="E62" i="39"/>
  <c r="F62" i="39"/>
  <c r="F62" i="40" s="1"/>
  <c r="G62" i="39"/>
  <c r="H62" i="39"/>
  <c r="I62" i="39"/>
  <c r="I62" i="40" s="1"/>
  <c r="J62" i="39"/>
  <c r="K62" i="39"/>
  <c r="L62" i="39"/>
  <c r="L62" i="40" s="1"/>
  <c r="M62" i="39"/>
  <c r="N62" i="39"/>
  <c r="N62" i="40" s="1"/>
  <c r="O62" i="39"/>
  <c r="P62" i="39"/>
  <c r="Q62" i="39"/>
  <c r="Q62" i="40" s="1"/>
  <c r="R62" i="39"/>
  <c r="S62" i="39"/>
  <c r="S62" i="40" s="1"/>
  <c r="T62" i="39"/>
  <c r="T62" i="40" s="1"/>
  <c r="U62" i="39"/>
  <c r="V62" i="39"/>
  <c r="V62" i="40" s="1"/>
  <c r="W62" i="39"/>
  <c r="X62" i="39"/>
  <c r="Y62" i="39"/>
  <c r="Y62" i="40" s="1"/>
  <c r="Z62" i="39"/>
  <c r="Z62" i="40" s="1"/>
  <c r="D63" i="39"/>
  <c r="E63" i="39"/>
  <c r="E63" i="40" s="1"/>
  <c r="F63" i="39"/>
  <c r="G63" i="39"/>
  <c r="G63" i="40" s="1"/>
  <c r="H63" i="39"/>
  <c r="I63" i="39"/>
  <c r="J63" i="39"/>
  <c r="J63" i="40" s="1"/>
  <c r="K63" i="39"/>
  <c r="L63" i="39"/>
  <c r="M63" i="39"/>
  <c r="M63" i="40" s="1"/>
  <c r="N63" i="39"/>
  <c r="O63" i="39"/>
  <c r="O63" i="40" s="1"/>
  <c r="P63" i="39"/>
  <c r="Q63" i="39"/>
  <c r="R63" i="39"/>
  <c r="R63" i="40" s="1"/>
  <c r="S63" i="39"/>
  <c r="T63" i="39"/>
  <c r="U63" i="39"/>
  <c r="U63" i="40" s="1"/>
  <c r="V63" i="39"/>
  <c r="W63" i="39"/>
  <c r="W63" i="40" s="1"/>
  <c r="X63" i="39"/>
  <c r="Y63" i="39"/>
  <c r="Z63" i="39"/>
  <c r="Z63" i="40" s="1"/>
  <c r="D64" i="39"/>
  <c r="E64" i="39"/>
  <c r="F64" i="39"/>
  <c r="F64" i="40" s="1"/>
  <c r="G64" i="39"/>
  <c r="H64" i="39"/>
  <c r="H64" i="40" s="1"/>
  <c r="I64" i="39"/>
  <c r="J64" i="39"/>
  <c r="K64" i="39"/>
  <c r="K64" i="40" s="1"/>
  <c r="L64" i="39"/>
  <c r="M64" i="39"/>
  <c r="N64" i="39"/>
  <c r="N64" i="40" s="1"/>
  <c r="O64" i="39"/>
  <c r="O64" i="40" s="1"/>
  <c r="P64" i="39"/>
  <c r="P64" i="40" s="1"/>
  <c r="Q64" i="39"/>
  <c r="R64" i="39"/>
  <c r="S64" i="39"/>
  <c r="S64" i="40" s="1"/>
  <c r="T64" i="39"/>
  <c r="U64" i="39"/>
  <c r="V64" i="39"/>
  <c r="V64" i="40" s="1"/>
  <c r="W64" i="39"/>
  <c r="W64" i="40" s="1"/>
  <c r="X64" i="39"/>
  <c r="X64" i="40" s="1"/>
  <c r="Y64" i="39"/>
  <c r="Z64" i="39"/>
  <c r="D65" i="39"/>
  <c r="E65" i="39"/>
  <c r="F65" i="39"/>
  <c r="G65" i="39"/>
  <c r="G65" i="40" s="1"/>
  <c r="H65" i="39"/>
  <c r="H65" i="40" s="1"/>
  <c r="I65" i="39"/>
  <c r="I65" i="40" s="1"/>
  <c r="J65" i="39"/>
  <c r="K65" i="39"/>
  <c r="L65" i="39"/>
  <c r="L65" i="40" s="1"/>
  <c r="M65" i="39"/>
  <c r="N65" i="39"/>
  <c r="O65" i="39"/>
  <c r="O65" i="40" s="1"/>
  <c r="P65" i="39"/>
  <c r="P65" i="40" s="1"/>
  <c r="Q65" i="39"/>
  <c r="R65" i="39"/>
  <c r="S65" i="39"/>
  <c r="T65" i="39"/>
  <c r="T65" i="40" s="1"/>
  <c r="U65" i="39"/>
  <c r="V65" i="39"/>
  <c r="W65" i="39"/>
  <c r="W65" i="40" s="1"/>
  <c r="X65" i="39"/>
  <c r="Y65" i="39"/>
  <c r="Y65" i="40" s="1"/>
  <c r="Z65" i="39"/>
  <c r="D66" i="39"/>
  <c r="E66" i="39"/>
  <c r="E66" i="40" s="1"/>
  <c r="F66" i="39"/>
  <c r="G66" i="39"/>
  <c r="H66" i="39"/>
  <c r="H66" i="40" s="1"/>
  <c r="I66" i="39"/>
  <c r="J66" i="39"/>
  <c r="J66" i="40" s="1"/>
  <c r="K66" i="39"/>
  <c r="L66" i="39"/>
  <c r="M66" i="39"/>
  <c r="M66" i="40" s="1"/>
  <c r="N66" i="39"/>
  <c r="O66" i="39"/>
  <c r="P66" i="39"/>
  <c r="P66" i="40" s="1"/>
  <c r="Q66" i="39"/>
  <c r="R66" i="39"/>
  <c r="R66" i="40" s="1"/>
  <c r="S66" i="39"/>
  <c r="T66" i="39"/>
  <c r="U66" i="39"/>
  <c r="U66" i="40" s="1"/>
  <c r="V66" i="39"/>
  <c r="W66" i="39"/>
  <c r="X66" i="39"/>
  <c r="X66" i="40" s="1"/>
  <c r="Y66" i="39"/>
  <c r="Z66" i="39"/>
  <c r="Z66" i="40" s="1"/>
  <c r="D67" i="39"/>
  <c r="E67" i="39"/>
  <c r="E67" i="40" s="1"/>
  <c r="F67" i="39"/>
  <c r="F67" i="40" s="1"/>
  <c r="G67" i="39"/>
  <c r="H67" i="39"/>
  <c r="I67" i="39"/>
  <c r="I67" i="40" s="1"/>
  <c r="J67" i="39"/>
  <c r="K67" i="39"/>
  <c r="K67" i="40" s="1"/>
  <c r="L67" i="39"/>
  <c r="L67" i="40" s="1"/>
  <c r="M67" i="39"/>
  <c r="N67" i="39"/>
  <c r="N67" i="40" s="1"/>
  <c r="O67" i="39"/>
  <c r="P67" i="39"/>
  <c r="Q67" i="39"/>
  <c r="Q67" i="40" s="1"/>
  <c r="R67" i="39"/>
  <c r="S67" i="39"/>
  <c r="S67" i="40" s="1"/>
  <c r="T67" i="39"/>
  <c r="U67" i="39"/>
  <c r="V67" i="39"/>
  <c r="V67" i="40" s="1"/>
  <c r="W67" i="39"/>
  <c r="X67" i="39"/>
  <c r="Y67" i="39"/>
  <c r="Y67" i="40" s="1"/>
  <c r="Z67" i="39"/>
  <c r="D68" i="39"/>
  <c r="E68" i="39"/>
  <c r="F68" i="39"/>
  <c r="G68" i="39"/>
  <c r="G68" i="40" s="1"/>
  <c r="H68" i="39"/>
  <c r="I68" i="39"/>
  <c r="J68" i="39"/>
  <c r="J68" i="40" s="1"/>
  <c r="K68" i="39"/>
  <c r="L68" i="39"/>
  <c r="L68" i="40" s="1"/>
  <c r="M68" i="39"/>
  <c r="N68" i="39"/>
  <c r="O68" i="39"/>
  <c r="O68" i="40" s="1"/>
  <c r="P68" i="39"/>
  <c r="Q68" i="39"/>
  <c r="R68" i="39"/>
  <c r="R68" i="40" s="1"/>
  <c r="S68" i="39"/>
  <c r="T68" i="39"/>
  <c r="T68" i="40" s="1"/>
  <c r="U68" i="39"/>
  <c r="V68" i="39"/>
  <c r="V68" i="40" s="1"/>
  <c r="W68" i="39"/>
  <c r="W68" i="40" s="1"/>
  <c r="X68" i="39"/>
  <c r="Y68" i="39"/>
  <c r="Z68" i="39"/>
  <c r="Z68" i="40" s="1"/>
  <c r="E3" i="39"/>
  <c r="F3" i="39"/>
  <c r="F3" i="40" s="1"/>
  <c r="G3" i="39"/>
  <c r="H3" i="39"/>
  <c r="I3" i="39"/>
  <c r="I3" i="40" s="1"/>
  <c r="J3" i="39"/>
  <c r="K3" i="39"/>
  <c r="L3" i="39"/>
  <c r="L3" i="40" s="1"/>
  <c r="M3" i="39"/>
  <c r="N3" i="39"/>
  <c r="N3" i="40" s="1"/>
  <c r="O3" i="39"/>
  <c r="P3" i="39"/>
  <c r="Q3" i="39"/>
  <c r="Q3" i="40" s="1"/>
  <c r="R3" i="39"/>
  <c r="S3" i="39"/>
  <c r="T3" i="39"/>
  <c r="T3" i="40" s="1"/>
  <c r="U3" i="39"/>
  <c r="V3" i="39"/>
  <c r="V3" i="40" s="1"/>
  <c r="W3" i="39"/>
  <c r="X3" i="39"/>
  <c r="Y3" i="39"/>
  <c r="Y3" i="40" s="1"/>
  <c r="Z3" i="39"/>
  <c r="Z3" i="40" s="1"/>
  <c r="D3" i="39"/>
  <c r="W4" i="26"/>
  <c r="V4" i="26"/>
  <c r="I4" i="26"/>
  <c r="Z68" i="35"/>
  <c r="Y68" i="35"/>
  <c r="X68" i="35"/>
  <c r="W68" i="35"/>
  <c r="V68" i="35"/>
  <c r="U68" i="35"/>
  <c r="T68" i="35"/>
  <c r="S68" i="35"/>
  <c r="R68" i="35"/>
  <c r="Q68" i="35"/>
  <c r="P68" i="35"/>
  <c r="O68" i="35"/>
  <c r="N68" i="35"/>
  <c r="M68" i="35"/>
  <c r="L68" i="35"/>
  <c r="K68" i="35"/>
  <c r="J68" i="35"/>
  <c r="I68" i="35"/>
  <c r="H68" i="35"/>
  <c r="G68" i="35"/>
  <c r="F68" i="35"/>
  <c r="E68" i="35"/>
  <c r="D68" i="35"/>
  <c r="Z67" i="35" a="1"/>
  <c r="Z67" i="35" s="1"/>
  <c r="Y67" i="35" a="1"/>
  <c r="Y67" i="35" s="1"/>
  <c r="X67" i="35" a="1"/>
  <c r="X67" i="35" s="1"/>
  <c r="W67" i="35" a="1"/>
  <c r="W67" i="35" s="1"/>
  <c r="V67" i="35" a="1"/>
  <c r="V67" i="35" s="1"/>
  <c r="U67" i="35" a="1"/>
  <c r="U67" i="35" s="1"/>
  <c r="T67" i="35" a="1"/>
  <c r="T67" i="35" s="1"/>
  <c r="S67" i="35" a="1"/>
  <c r="S67" i="35" s="1"/>
  <c r="R67" i="35" a="1"/>
  <c r="R67" i="35" s="1"/>
  <c r="Q67" i="35" a="1"/>
  <c r="Q67" i="35" s="1"/>
  <c r="P67" i="35"/>
  <c r="P67" i="35" a="1"/>
  <c r="O67" i="35" a="1"/>
  <c r="O67" i="35" s="1"/>
  <c r="N67" i="35"/>
  <c r="N67" i="35" a="1"/>
  <c r="M67" i="35" a="1"/>
  <c r="M67" i="35" s="1"/>
  <c r="L67" i="35" a="1"/>
  <c r="L67" i="35" s="1"/>
  <c r="K67" i="35" a="1"/>
  <c r="K67" i="35" s="1"/>
  <c r="J67" i="35"/>
  <c r="J67" i="35" a="1"/>
  <c r="I67" i="35" a="1"/>
  <c r="I67" i="35" s="1"/>
  <c r="H67" i="35" a="1"/>
  <c r="H67" i="35" s="1"/>
  <c r="G67" i="35" a="1"/>
  <c r="G67" i="35" s="1"/>
  <c r="F67" i="35" a="1"/>
  <c r="F67" i="35" s="1"/>
  <c r="E67" i="35" a="1"/>
  <c r="E67" i="35" s="1"/>
  <c r="D67" i="35" a="1"/>
  <c r="D67" i="35" s="1"/>
  <c r="Z66" i="35" a="1"/>
  <c r="Z66" i="35" s="1"/>
  <c r="Y66" i="35" a="1"/>
  <c r="Y66" i="35" s="1"/>
  <c r="X66" i="35" a="1"/>
  <c r="X66" i="35" s="1"/>
  <c r="W66" i="35"/>
  <c r="W66" i="35" a="1"/>
  <c r="V66" i="35" a="1"/>
  <c r="V66" i="35" s="1"/>
  <c r="U66" i="35"/>
  <c r="U66" i="35" a="1"/>
  <c r="T66" i="35" a="1"/>
  <c r="T66" i="35" s="1"/>
  <c r="S66" i="35" a="1"/>
  <c r="S66" i="35" s="1"/>
  <c r="R66" i="35" a="1"/>
  <c r="R66" i="35" s="1"/>
  <c r="Q66" i="35"/>
  <c r="Q66" i="35" a="1"/>
  <c r="P66" i="35" a="1"/>
  <c r="P66" i="35" s="1"/>
  <c r="O66" i="35" a="1"/>
  <c r="O66" i="35" s="1"/>
  <c r="N66" i="35" a="1"/>
  <c r="N66" i="35" s="1"/>
  <c r="M66" i="35" a="1"/>
  <c r="M66" i="35" s="1"/>
  <c r="L66" i="35" a="1"/>
  <c r="L66" i="35" s="1"/>
  <c r="K66" i="35" a="1"/>
  <c r="K66" i="35" s="1"/>
  <c r="J66" i="35" a="1"/>
  <c r="J66" i="35" s="1"/>
  <c r="I66" i="35" a="1"/>
  <c r="I66" i="35" s="1"/>
  <c r="H66" i="35" a="1"/>
  <c r="H66" i="35" s="1"/>
  <c r="G66" i="35"/>
  <c r="G66" i="35" a="1"/>
  <c r="F66" i="35" a="1"/>
  <c r="F66" i="35" s="1"/>
  <c r="E66" i="35"/>
  <c r="E66" i="35" a="1"/>
  <c r="D66" i="35" a="1"/>
  <c r="D66" i="35" s="1"/>
  <c r="Z65" i="35" a="1"/>
  <c r="Z65" i="35" s="1"/>
  <c r="Y65" i="35" a="1"/>
  <c r="Y65" i="35" s="1"/>
  <c r="X65" i="35"/>
  <c r="X65" i="35" a="1"/>
  <c r="W65" i="35" a="1"/>
  <c r="W65" i="35" s="1"/>
  <c r="V65" i="35" a="1"/>
  <c r="V65" i="35" s="1"/>
  <c r="U65" i="35" a="1"/>
  <c r="U65" i="35" s="1"/>
  <c r="T65" i="35" a="1"/>
  <c r="T65" i="35" s="1"/>
  <c r="S65" i="35" a="1"/>
  <c r="S65" i="35" s="1"/>
  <c r="R65" i="35" a="1"/>
  <c r="R65" i="35" s="1"/>
  <c r="Q65" i="35" a="1"/>
  <c r="Q65" i="35" s="1"/>
  <c r="P65" i="35" a="1"/>
  <c r="P65" i="35" s="1"/>
  <c r="O65" i="35" a="1"/>
  <c r="O65" i="35" s="1"/>
  <c r="N65" i="35"/>
  <c r="N65" i="35" a="1"/>
  <c r="M65" i="35" a="1"/>
  <c r="M65" i="35" s="1"/>
  <c r="L65" i="35"/>
  <c r="L65" i="35" a="1"/>
  <c r="K65" i="35" a="1"/>
  <c r="K65" i="35" s="1"/>
  <c r="J65" i="35" a="1"/>
  <c r="J65" i="35" s="1"/>
  <c r="I65" i="35" a="1"/>
  <c r="I65" i="35" s="1"/>
  <c r="H65" i="35"/>
  <c r="H65" i="35" a="1"/>
  <c r="G65" i="35" a="1"/>
  <c r="G65" i="35" s="1"/>
  <c r="F65" i="35" a="1"/>
  <c r="F65" i="35" s="1"/>
  <c r="E65" i="35" a="1"/>
  <c r="E65" i="35" s="1"/>
  <c r="D65" i="35" a="1"/>
  <c r="D65" i="35" s="1"/>
  <c r="Z64" i="35" a="1"/>
  <c r="Z64" i="35" s="1"/>
  <c r="Y64" i="35" a="1"/>
  <c r="Y64" i="35" s="1"/>
  <c r="X64" i="35" a="1"/>
  <c r="X64" i="35" s="1"/>
  <c r="W64" i="35" a="1"/>
  <c r="W64" i="35" s="1"/>
  <c r="V64" i="35" a="1"/>
  <c r="V64" i="35" s="1"/>
  <c r="U64" i="35"/>
  <c r="U64" i="35" a="1"/>
  <c r="T64" i="35" a="1"/>
  <c r="T64" i="35" s="1"/>
  <c r="S64" i="35"/>
  <c r="S64" i="35" a="1"/>
  <c r="R64" i="35" a="1"/>
  <c r="R64" i="35" s="1"/>
  <c r="Q64" i="35" a="1"/>
  <c r="Q64" i="35" s="1"/>
  <c r="P64" i="35" a="1"/>
  <c r="P64" i="35" s="1"/>
  <c r="O64" i="35"/>
  <c r="O64" i="35" a="1"/>
  <c r="N64" i="35" a="1"/>
  <c r="N64" i="35" s="1"/>
  <c r="M64" i="35" a="1"/>
  <c r="M64" i="35" s="1"/>
  <c r="L64" i="35" a="1"/>
  <c r="L64" i="35" s="1"/>
  <c r="K64" i="35" a="1"/>
  <c r="K64" i="35" s="1"/>
  <c r="J64" i="35" a="1"/>
  <c r="J64" i="35" s="1"/>
  <c r="I64" i="35" a="1"/>
  <c r="I64" i="35" s="1"/>
  <c r="H64" i="35" a="1"/>
  <c r="H64" i="35" s="1"/>
  <c r="G64" i="35" a="1"/>
  <c r="G64" i="35" s="1"/>
  <c r="F64" i="35" a="1"/>
  <c r="F64" i="35" s="1"/>
  <c r="E64" i="35"/>
  <c r="E64" i="35" a="1"/>
  <c r="D64" i="35" a="1"/>
  <c r="D64" i="35" s="1"/>
  <c r="Z63" i="35"/>
  <c r="Z63" i="35" a="1"/>
  <c r="Y63" i="35" a="1"/>
  <c r="Y63" i="35" s="1"/>
  <c r="X63" i="35" a="1"/>
  <c r="X63" i="35" s="1"/>
  <c r="W63" i="35" a="1"/>
  <c r="W63" i="35" s="1"/>
  <c r="V63" i="35"/>
  <c r="V63" i="35" a="1"/>
  <c r="U63" i="35" a="1"/>
  <c r="U63" i="35" s="1"/>
  <c r="T63" i="35" a="1"/>
  <c r="T63" i="35" s="1"/>
  <c r="S63" i="35" a="1"/>
  <c r="S63" i="35" s="1"/>
  <c r="R63" i="35" a="1"/>
  <c r="R63" i="35" s="1"/>
  <c r="Q63" i="35" a="1"/>
  <c r="Q63" i="35" s="1"/>
  <c r="P63" i="35" a="1"/>
  <c r="P63" i="35" s="1"/>
  <c r="O63" i="35" a="1"/>
  <c r="O63" i="35" s="1"/>
  <c r="N63" i="35" a="1"/>
  <c r="N63" i="35" s="1"/>
  <c r="M63" i="35" a="1"/>
  <c r="M63" i="35" s="1"/>
  <c r="L63" i="35"/>
  <c r="L63" i="35" a="1"/>
  <c r="K63" i="35" a="1"/>
  <c r="K63" i="35" s="1"/>
  <c r="J63" i="35"/>
  <c r="J63" i="35" a="1"/>
  <c r="I63" i="35" a="1"/>
  <c r="I63" i="35" s="1"/>
  <c r="H63" i="35" a="1"/>
  <c r="H63" i="35" s="1"/>
  <c r="G63" i="35" a="1"/>
  <c r="G63" i="35" s="1"/>
  <c r="F63" i="35"/>
  <c r="F63" i="35" a="1"/>
  <c r="E63" i="35" a="1"/>
  <c r="E63" i="35" s="1"/>
  <c r="D63" i="35" a="1"/>
  <c r="D63" i="35" s="1"/>
  <c r="Z62" i="35" a="1"/>
  <c r="Z62" i="35" s="1"/>
  <c r="Y62" i="35" a="1"/>
  <c r="Y62" i="35" s="1"/>
  <c r="X62" i="35" a="1"/>
  <c r="X62" i="35" s="1"/>
  <c r="W62" i="35" a="1"/>
  <c r="W62" i="35" s="1"/>
  <c r="V62" i="35" a="1"/>
  <c r="V62" i="35" s="1"/>
  <c r="U62" i="35" a="1"/>
  <c r="U62" i="35" s="1"/>
  <c r="T62" i="35" a="1"/>
  <c r="T62" i="35" s="1"/>
  <c r="S62" i="35"/>
  <c r="S62" i="35" a="1"/>
  <c r="R62" i="35" a="1"/>
  <c r="R62" i="35" s="1"/>
  <c r="Q62" i="35"/>
  <c r="Q62" i="35" a="1"/>
  <c r="P62" i="35" a="1"/>
  <c r="P62" i="35" s="1"/>
  <c r="O62" i="35" a="1"/>
  <c r="O62" i="35" s="1"/>
  <c r="N62" i="35" a="1"/>
  <c r="N62" i="35" s="1"/>
  <c r="M62" i="35"/>
  <c r="M62" i="35" a="1"/>
  <c r="L62" i="35" a="1"/>
  <c r="L62" i="35" s="1"/>
  <c r="K62" i="35" a="1"/>
  <c r="K62" i="35" s="1"/>
  <c r="J62" i="35" a="1"/>
  <c r="J62" i="35" s="1"/>
  <c r="I62" i="35" a="1"/>
  <c r="I62" i="35" s="1"/>
  <c r="H62" i="35" a="1"/>
  <c r="H62" i="35" s="1"/>
  <c r="G62" i="35" a="1"/>
  <c r="G62" i="35" s="1"/>
  <c r="F62" i="35" a="1"/>
  <c r="F62" i="35" s="1"/>
  <c r="E62" i="35" a="1"/>
  <c r="E62" i="35" s="1"/>
  <c r="D62" i="35" a="1"/>
  <c r="D62" i="35" s="1"/>
  <c r="Z61" i="35"/>
  <c r="Z61" i="35" a="1"/>
  <c r="Y61" i="35" a="1"/>
  <c r="Y61" i="35" s="1"/>
  <c r="X61" i="35"/>
  <c r="X61" i="35" a="1"/>
  <c r="W61" i="35" a="1"/>
  <c r="W61" i="35" s="1"/>
  <c r="V61" i="35"/>
  <c r="V61" i="35" a="1"/>
  <c r="U61" i="35" a="1"/>
  <c r="U61" i="35" s="1"/>
  <c r="T61" i="35"/>
  <c r="T61" i="35" a="1"/>
  <c r="S61" i="35" a="1"/>
  <c r="S61" i="35" s="1"/>
  <c r="R61" i="35" a="1"/>
  <c r="R61" i="35" s="1"/>
  <c r="Q61" i="35" a="1"/>
  <c r="Q61" i="35" s="1"/>
  <c r="P61" i="35" a="1"/>
  <c r="P61" i="35" s="1"/>
  <c r="O61" i="35" a="1"/>
  <c r="O61" i="35" s="1"/>
  <c r="N61" i="35" a="1"/>
  <c r="N61" i="35" s="1"/>
  <c r="M61" i="35" a="1"/>
  <c r="M61" i="35" s="1"/>
  <c r="L61" i="35" a="1"/>
  <c r="L61" i="35" s="1"/>
  <c r="K61" i="35" a="1"/>
  <c r="K61" i="35" s="1"/>
  <c r="J61" i="35"/>
  <c r="J61" i="35" a="1"/>
  <c r="I61" i="35" a="1"/>
  <c r="I61" i="35" s="1"/>
  <c r="H61" i="35"/>
  <c r="H61" i="35" a="1"/>
  <c r="G61" i="35" a="1"/>
  <c r="G61" i="35" s="1"/>
  <c r="F61" i="35"/>
  <c r="F61" i="35" a="1"/>
  <c r="E61" i="35" a="1"/>
  <c r="E61" i="35" s="1"/>
  <c r="D61" i="35"/>
  <c r="D61" i="35" a="1"/>
  <c r="Z60" i="35" a="1"/>
  <c r="Z60" i="35" s="1"/>
  <c r="Y60" i="35" a="1"/>
  <c r="Y60" i="35" s="1"/>
  <c r="X60" i="35" a="1"/>
  <c r="X60" i="35" s="1"/>
  <c r="W60" i="35" a="1"/>
  <c r="W60" i="35" s="1"/>
  <c r="V60" i="35" a="1"/>
  <c r="V60" i="35" s="1"/>
  <c r="U60" i="35" a="1"/>
  <c r="U60" i="35" s="1"/>
  <c r="T60" i="35" a="1"/>
  <c r="T60" i="35" s="1"/>
  <c r="S60" i="35" a="1"/>
  <c r="S60" i="35" s="1"/>
  <c r="R60" i="35" a="1"/>
  <c r="R60" i="35" s="1"/>
  <c r="Q60" i="35"/>
  <c r="Q60" i="35" a="1"/>
  <c r="P60" i="35" a="1"/>
  <c r="P60" i="35" s="1"/>
  <c r="O60" i="35"/>
  <c r="O60" i="35" a="1"/>
  <c r="N60" i="35" a="1"/>
  <c r="N60" i="35" s="1"/>
  <c r="M60" i="35"/>
  <c r="M60" i="35" a="1"/>
  <c r="L60" i="35" a="1"/>
  <c r="L60" i="35" s="1"/>
  <c r="K60" i="35"/>
  <c r="K60" i="35" a="1"/>
  <c r="J60" i="35" a="1"/>
  <c r="J60" i="35" s="1"/>
  <c r="I60" i="35" a="1"/>
  <c r="I60" i="35" s="1"/>
  <c r="H60" i="35" a="1"/>
  <c r="H60" i="35" s="1"/>
  <c r="G60" i="35" a="1"/>
  <c r="G60" i="35" s="1"/>
  <c r="F60" i="35" a="1"/>
  <c r="F60" i="35" s="1"/>
  <c r="E60" i="35" a="1"/>
  <c r="E60" i="35" s="1"/>
  <c r="D60" i="35" a="1"/>
  <c r="D60" i="35" s="1"/>
  <c r="Z59" i="35" a="1"/>
  <c r="Z59" i="35" s="1"/>
  <c r="Y59" i="35" a="1"/>
  <c r="Y59" i="35" s="1"/>
  <c r="X59" i="35"/>
  <c r="X59" i="35" a="1"/>
  <c r="W59" i="35" a="1"/>
  <c r="W59" i="35" s="1"/>
  <c r="V59" i="35"/>
  <c r="V59" i="35" a="1"/>
  <c r="U59" i="35" a="1"/>
  <c r="U59" i="35" s="1"/>
  <c r="T59" i="35"/>
  <c r="T59" i="35" a="1"/>
  <c r="S59" i="35" a="1"/>
  <c r="S59" i="35" s="1"/>
  <c r="R59" i="35" a="1"/>
  <c r="R59" i="35" s="1"/>
  <c r="Q59" i="35" a="1"/>
  <c r="Q59" i="35" s="1"/>
  <c r="P59" i="35" a="1"/>
  <c r="P59" i="35" s="1"/>
  <c r="O59" i="35" a="1"/>
  <c r="O59" i="35" s="1"/>
  <c r="N59" i="35" a="1"/>
  <c r="N59" i="35" s="1"/>
  <c r="M59" i="35" a="1"/>
  <c r="M59" i="35" s="1"/>
  <c r="L59" i="35" a="1"/>
  <c r="L59" i="35" s="1"/>
  <c r="K59" i="35" a="1"/>
  <c r="K59" i="35" s="1"/>
  <c r="J59" i="35" a="1"/>
  <c r="J59" i="35" s="1"/>
  <c r="I59" i="35" a="1"/>
  <c r="I59" i="35" s="1"/>
  <c r="H59" i="35"/>
  <c r="H59" i="35" a="1"/>
  <c r="G59" i="35" a="1"/>
  <c r="G59" i="35" s="1"/>
  <c r="F59" i="35"/>
  <c r="F59" i="35" a="1"/>
  <c r="E59" i="35" a="1"/>
  <c r="E59" i="35" s="1"/>
  <c r="D59" i="35"/>
  <c r="D59" i="35" a="1"/>
  <c r="Z58" i="35" a="1"/>
  <c r="Z58" i="35" s="1"/>
  <c r="Y58" i="35"/>
  <c r="Y58" i="35" a="1"/>
  <c r="X58" i="35" a="1"/>
  <c r="X58" i="35" s="1"/>
  <c r="W58" i="35" a="1"/>
  <c r="W58" i="35" s="1"/>
  <c r="V58" i="35" a="1"/>
  <c r="V58" i="35" s="1"/>
  <c r="U58" i="35" a="1"/>
  <c r="U58" i="35" s="1"/>
  <c r="T58" i="35" a="1"/>
  <c r="T58" i="35" s="1"/>
  <c r="S58" i="35" a="1"/>
  <c r="S58" i="35" s="1"/>
  <c r="R58" i="35" a="1"/>
  <c r="R58" i="35" s="1"/>
  <c r="Q58" i="35" a="1"/>
  <c r="Q58" i="35" s="1"/>
  <c r="P58" i="35" a="1"/>
  <c r="P58" i="35" s="1"/>
  <c r="O58" i="35"/>
  <c r="O58" i="35" a="1"/>
  <c r="N58" i="35" a="1"/>
  <c r="N58" i="35" s="1"/>
  <c r="M58" i="35"/>
  <c r="M58" i="35" a="1"/>
  <c r="L58" i="35" a="1"/>
  <c r="L58" i="35" s="1"/>
  <c r="K58" i="35"/>
  <c r="K58" i="35" a="1"/>
  <c r="J58" i="35" a="1"/>
  <c r="J58" i="35" s="1"/>
  <c r="I58" i="35"/>
  <c r="I58" i="35" a="1"/>
  <c r="H58" i="35" a="1"/>
  <c r="H58" i="35" s="1"/>
  <c r="G58" i="35" a="1"/>
  <c r="G58" i="35" s="1"/>
  <c r="F58" i="35" a="1"/>
  <c r="F58" i="35" s="1"/>
  <c r="E58" i="35" a="1"/>
  <c r="E58" i="35" s="1"/>
  <c r="D58" i="35" a="1"/>
  <c r="D58" i="35" s="1"/>
  <c r="Z57" i="35" a="1"/>
  <c r="Z57" i="35" s="1"/>
  <c r="Y57" i="35" a="1"/>
  <c r="Y57" i="35" s="1"/>
  <c r="X57" i="35" a="1"/>
  <c r="X57" i="35" s="1"/>
  <c r="W57" i="35" a="1"/>
  <c r="W57" i="35" s="1"/>
  <c r="V57" i="35"/>
  <c r="V57" i="35" a="1"/>
  <c r="U57" i="35" a="1"/>
  <c r="U57" i="35" s="1"/>
  <c r="T57" i="35"/>
  <c r="T57" i="35" a="1"/>
  <c r="S57" i="35" a="1"/>
  <c r="S57" i="35" s="1"/>
  <c r="R57" i="35"/>
  <c r="R57" i="35" a="1"/>
  <c r="Q57" i="35" a="1"/>
  <c r="Q57" i="35" s="1"/>
  <c r="P57" i="35"/>
  <c r="P57" i="35" a="1"/>
  <c r="O57" i="35" a="1"/>
  <c r="O57" i="35" s="1"/>
  <c r="N57" i="35" a="1"/>
  <c r="N57" i="35" s="1"/>
  <c r="M57" i="35" a="1"/>
  <c r="M57" i="35" s="1"/>
  <c r="L57" i="35" a="1"/>
  <c r="L57" i="35" s="1"/>
  <c r="K57" i="35" a="1"/>
  <c r="K57" i="35" s="1"/>
  <c r="J57" i="35" a="1"/>
  <c r="J57" i="35" s="1"/>
  <c r="I57" i="35" a="1"/>
  <c r="I57" i="35" s="1"/>
  <c r="H57" i="35" a="1"/>
  <c r="H57" i="35" s="1"/>
  <c r="G57" i="35" a="1"/>
  <c r="G57" i="35" s="1"/>
  <c r="F57" i="35"/>
  <c r="F57" i="35" a="1"/>
  <c r="E57" i="35" a="1"/>
  <c r="E57" i="35" s="1"/>
  <c r="D57" i="35"/>
  <c r="D57" i="35" a="1"/>
  <c r="Z56" i="35" a="1"/>
  <c r="Z56" i="35" s="1"/>
  <c r="Y56" i="35"/>
  <c r="Y56" i="35" a="1"/>
  <c r="X56" i="35" a="1"/>
  <c r="X56" i="35" s="1"/>
  <c r="W56" i="35" a="1"/>
  <c r="W56" i="35" s="1"/>
  <c r="V56" i="35" a="1"/>
  <c r="V56" i="35" s="1"/>
  <c r="U56" i="35" a="1"/>
  <c r="U56" i="35" s="1"/>
  <c r="T56" i="35" a="1"/>
  <c r="T56" i="35" s="1"/>
  <c r="S56" i="35" a="1"/>
  <c r="S56" i="35" s="1"/>
  <c r="R56" i="35" a="1"/>
  <c r="R56" i="35" s="1"/>
  <c r="Q56" i="35" a="1"/>
  <c r="Q56" i="35" s="1"/>
  <c r="P56" i="35" a="1"/>
  <c r="P56" i="35" s="1"/>
  <c r="O56" i="35" a="1"/>
  <c r="O56" i="35" s="1"/>
  <c r="N56" i="35" a="1"/>
  <c r="N56" i="35" s="1"/>
  <c r="M56" i="35"/>
  <c r="M56" i="35" a="1"/>
  <c r="L56" i="35" a="1"/>
  <c r="L56" i="35" s="1"/>
  <c r="K56" i="35"/>
  <c r="K56" i="35" a="1"/>
  <c r="J56" i="35" a="1"/>
  <c r="J56" i="35" s="1"/>
  <c r="I56" i="35"/>
  <c r="I56" i="35" a="1"/>
  <c r="H56" i="35" a="1"/>
  <c r="H56" i="35" s="1"/>
  <c r="G56" i="35"/>
  <c r="G56" i="35" a="1"/>
  <c r="F56" i="35" a="1"/>
  <c r="F56" i="35" s="1"/>
  <c r="E56" i="35" a="1"/>
  <c r="E56" i="35" s="1"/>
  <c r="D56" i="35" a="1"/>
  <c r="D56" i="35" s="1"/>
  <c r="Z55" i="35" a="1"/>
  <c r="Z55" i="35" s="1"/>
  <c r="Y55" i="35" a="1"/>
  <c r="Y55" i="35" s="1"/>
  <c r="X55" i="35" a="1"/>
  <c r="X55" i="35" s="1"/>
  <c r="W55" i="35" a="1"/>
  <c r="W55" i="35" s="1"/>
  <c r="V55" i="35" a="1"/>
  <c r="V55" i="35" s="1"/>
  <c r="U55" i="35" a="1"/>
  <c r="U55" i="35" s="1"/>
  <c r="T55" i="35" a="1"/>
  <c r="T55" i="35" s="1"/>
  <c r="S55" i="35" a="1"/>
  <c r="S55" i="35" s="1"/>
  <c r="R55" i="35"/>
  <c r="R55" i="35" a="1"/>
  <c r="Q55" i="35" a="1"/>
  <c r="Q55" i="35" s="1"/>
  <c r="P55" i="35"/>
  <c r="P55" i="35" a="1"/>
  <c r="O55" i="35" a="1"/>
  <c r="O55" i="35" s="1"/>
  <c r="N55" i="35"/>
  <c r="N55" i="35" a="1"/>
  <c r="M55" i="35" a="1"/>
  <c r="M55" i="35" s="1"/>
  <c r="L55" i="35" a="1"/>
  <c r="L55" i="35" s="1"/>
  <c r="K55" i="35" a="1"/>
  <c r="K55" i="35" s="1"/>
  <c r="J55" i="35" a="1"/>
  <c r="J55" i="35" s="1"/>
  <c r="I55" i="35" a="1"/>
  <c r="I55" i="35" s="1"/>
  <c r="H55" i="35" a="1"/>
  <c r="H55" i="35" s="1"/>
  <c r="G55" i="35" a="1"/>
  <c r="G55" i="35" s="1"/>
  <c r="F55" i="35" a="1"/>
  <c r="F55" i="35" s="1"/>
  <c r="E55" i="35" a="1"/>
  <c r="E55" i="35" s="1"/>
  <c r="D55" i="35"/>
  <c r="D55" i="35" a="1"/>
  <c r="Z54" i="35" a="1"/>
  <c r="Z54" i="35" s="1"/>
  <c r="Y54" i="35"/>
  <c r="Y54" i="35" a="1"/>
  <c r="X54" i="35" a="1"/>
  <c r="X54" i="35" s="1"/>
  <c r="W54" i="35"/>
  <c r="W54" i="35" a="1"/>
  <c r="V54" i="35" a="1"/>
  <c r="V54" i="35" s="1"/>
  <c r="U54" i="35"/>
  <c r="U54" i="35" a="1"/>
  <c r="T54" i="35" a="1"/>
  <c r="T54" i="35" s="1"/>
  <c r="S54" i="35" a="1"/>
  <c r="S54" i="35" s="1"/>
  <c r="R54" i="35" a="1"/>
  <c r="R54" i="35" s="1"/>
  <c r="Q54" i="35" a="1"/>
  <c r="Q54" i="35" s="1"/>
  <c r="P54" i="35" a="1"/>
  <c r="P54" i="35" s="1"/>
  <c r="O54" i="35" a="1"/>
  <c r="O54" i="35" s="1"/>
  <c r="N54" i="35" a="1"/>
  <c r="N54" i="35" s="1"/>
  <c r="M54" i="35" a="1"/>
  <c r="M54" i="35" s="1"/>
  <c r="L54" i="35" a="1"/>
  <c r="L54" i="35" s="1"/>
  <c r="K54" i="35" a="1"/>
  <c r="K54" i="35" s="1"/>
  <c r="J54" i="35" a="1"/>
  <c r="J54" i="35" s="1"/>
  <c r="I54" i="35"/>
  <c r="I54" i="35" a="1"/>
  <c r="H54" i="35" a="1"/>
  <c r="H54" i="35" s="1"/>
  <c r="G54" i="35"/>
  <c r="G54" i="35" a="1"/>
  <c r="F54" i="35" a="1"/>
  <c r="F54" i="35" s="1"/>
  <c r="E54" i="35"/>
  <c r="E54" i="35" a="1"/>
  <c r="D54" i="35" a="1"/>
  <c r="D54" i="35" s="1"/>
  <c r="Z53" i="35" a="1"/>
  <c r="Z53" i="35" s="1"/>
  <c r="Y53" i="35" a="1"/>
  <c r="Y53" i="35" s="1"/>
  <c r="X53" i="35" a="1"/>
  <c r="X53" i="35" s="1"/>
  <c r="W53" i="35" a="1"/>
  <c r="W53" i="35" s="1"/>
  <c r="V53" i="35" a="1"/>
  <c r="V53" i="35" s="1"/>
  <c r="U53" i="35" a="1"/>
  <c r="U53" i="35" s="1"/>
  <c r="T53" i="35" a="1"/>
  <c r="T53" i="35" s="1"/>
  <c r="S53" i="35" a="1"/>
  <c r="S53" i="35" s="1"/>
  <c r="R53" i="35" a="1"/>
  <c r="R53" i="35" s="1"/>
  <c r="Q53" i="35" a="1"/>
  <c r="Q53" i="35" s="1"/>
  <c r="P53" i="35"/>
  <c r="P53" i="35" a="1"/>
  <c r="O53" i="35" a="1"/>
  <c r="O53" i="35" s="1"/>
  <c r="N53" i="35"/>
  <c r="N53" i="35" a="1"/>
  <c r="M53" i="35" a="1"/>
  <c r="M53" i="35" s="1"/>
  <c r="L53" i="35" a="1"/>
  <c r="L53" i="35" s="1"/>
  <c r="K53" i="35" a="1"/>
  <c r="K53" i="35" s="1"/>
  <c r="J53" i="35" a="1"/>
  <c r="J53" i="35" s="1"/>
  <c r="I53" i="35" a="1"/>
  <c r="I53" i="35" s="1"/>
  <c r="H53" i="35" a="1"/>
  <c r="H53" i="35" s="1"/>
  <c r="G53" i="35"/>
  <c r="G53" i="35" a="1"/>
  <c r="F53" i="35"/>
  <c r="F53" i="35" a="1"/>
  <c r="E53" i="35" a="1"/>
  <c r="E53" i="35" s="1"/>
  <c r="D53" i="35" a="1"/>
  <c r="D53" i="35" s="1"/>
  <c r="Z52" i="35" a="1"/>
  <c r="Z52" i="35" s="1"/>
  <c r="Y52" i="35"/>
  <c r="Y52" i="35" a="1"/>
  <c r="X52" i="35" a="1"/>
  <c r="X52" i="35" s="1"/>
  <c r="W52" i="35" a="1"/>
  <c r="W52" i="35" s="1"/>
  <c r="V52" i="35" a="1"/>
  <c r="V52" i="35" s="1"/>
  <c r="U52" i="35"/>
  <c r="U52" i="35" a="1"/>
  <c r="T52" i="35" a="1"/>
  <c r="T52" i="35" s="1"/>
  <c r="S52" i="35" a="1"/>
  <c r="S52" i="35" s="1"/>
  <c r="R52" i="35" a="1"/>
  <c r="R52" i="35" s="1"/>
  <c r="Q52" i="35"/>
  <c r="Q52" i="35" a="1"/>
  <c r="P52" i="35" a="1"/>
  <c r="P52" i="35" s="1"/>
  <c r="O52" i="35" a="1"/>
  <c r="O52" i="35" s="1"/>
  <c r="N52" i="35"/>
  <c r="N52" i="35" a="1"/>
  <c r="M52" i="35"/>
  <c r="M52" i="35" a="1"/>
  <c r="L52" i="35" a="1"/>
  <c r="L52" i="35" s="1"/>
  <c r="K52" i="35" a="1"/>
  <c r="K52" i="35" s="1"/>
  <c r="J52" i="35" a="1"/>
  <c r="J52" i="35" s="1"/>
  <c r="I52" i="35"/>
  <c r="I52" i="35" a="1"/>
  <c r="H52" i="35" a="1"/>
  <c r="H52" i="35" s="1"/>
  <c r="G52" i="35" a="1"/>
  <c r="G52" i="35" s="1"/>
  <c r="F52" i="35" a="1"/>
  <c r="F52" i="35" s="1"/>
  <c r="E52" i="35"/>
  <c r="E52" i="35" a="1"/>
  <c r="D52" i="35" a="1"/>
  <c r="D52" i="35" s="1"/>
  <c r="Z51" i="35" a="1"/>
  <c r="Z51" i="35" s="1"/>
  <c r="Y51" i="35" a="1"/>
  <c r="Y51" i="35" s="1"/>
  <c r="X51" i="35" a="1"/>
  <c r="X51" i="35" s="1"/>
  <c r="W51" i="35" a="1"/>
  <c r="W51" i="35" s="1"/>
  <c r="V51" i="35" a="1"/>
  <c r="V51" i="35" s="1"/>
  <c r="U51" i="35"/>
  <c r="U51" i="35" a="1"/>
  <c r="T51" i="35" a="1"/>
  <c r="T51" i="35" s="1"/>
  <c r="S51" i="35" a="1"/>
  <c r="S51" i="35" s="1"/>
  <c r="R51" i="35" a="1"/>
  <c r="R51" i="35" s="1"/>
  <c r="Q51" i="35" a="1"/>
  <c r="Q51" i="35" s="1"/>
  <c r="P51" i="35"/>
  <c r="P51" i="35" a="1"/>
  <c r="O51" i="35" a="1"/>
  <c r="O51" i="35" s="1"/>
  <c r="N51" i="35" a="1"/>
  <c r="N51" i="35" s="1"/>
  <c r="M51" i="35" a="1"/>
  <c r="M51" i="35" s="1"/>
  <c r="L51" i="35" a="1"/>
  <c r="L51" i="35" s="1"/>
  <c r="K51" i="35" a="1"/>
  <c r="K51" i="35" s="1"/>
  <c r="J51" i="35" a="1"/>
  <c r="J51" i="35" s="1"/>
  <c r="I51" i="35" a="1"/>
  <c r="I51" i="35" s="1"/>
  <c r="H51" i="35" a="1"/>
  <c r="H51" i="35" s="1"/>
  <c r="G51" i="35" a="1"/>
  <c r="G51" i="35" s="1"/>
  <c r="F51" i="35" a="1"/>
  <c r="F51" i="35" s="1"/>
  <c r="E51" i="35"/>
  <c r="E51" i="35" a="1"/>
  <c r="D51" i="35" a="1"/>
  <c r="D51" i="35" s="1"/>
  <c r="Z50" i="35" a="1"/>
  <c r="Z50" i="35" s="1"/>
  <c r="Y50" i="35" a="1"/>
  <c r="Y50" i="35" s="1"/>
  <c r="X50" i="35" a="1"/>
  <c r="X50" i="35" s="1"/>
  <c r="W50" i="35"/>
  <c r="W50" i="35" a="1"/>
  <c r="V50" i="35" a="1"/>
  <c r="V50" i="35" s="1"/>
  <c r="U50" i="35" a="1"/>
  <c r="U50" i="35" s="1"/>
  <c r="T50" i="35" a="1"/>
  <c r="T50" i="35" s="1"/>
  <c r="S50" i="35" a="1"/>
  <c r="S50" i="35" s="1"/>
  <c r="R50" i="35" a="1"/>
  <c r="R50" i="35" s="1"/>
  <c r="Q50" i="35" a="1"/>
  <c r="Q50" i="35" s="1"/>
  <c r="P50" i="35" a="1"/>
  <c r="P50" i="35" s="1"/>
  <c r="O50" i="35" a="1"/>
  <c r="O50" i="35" s="1"/>
  <c r="N50" i="35" a="1"/>
  <c r="N50" i="35" s="1"/>
  <c r="M50" i="35" a="1"/>
  <c r="M50" i="35" s="1"/>
  <c r="L50" i="35"/>
  <c r="L50" i="35" a="1"/>
  <c r="K50" i="35" a="1"/>
  <c r="K50" i="35" s="1"/>
  <c r="J50" i="35" a="1"/>
  <c r="J50" i="35" s="1"/>
  <c r="I50" i="35" a="1"/>
  <c r="I50" i="35" s="1"/>
  <c r="H50" i="35" a="1"/>
  <c r="H50" i="35" s="1"/>
  <c r="G50" i="35"/>
  <c r="G50" i="35" a="1"/>
  <c r="F50" i="35" a="1"/>
  <c r="F50" i="35" s="1"/>
  <c r="E50" i="35" a="1"/>
  <c r="E50" i="35" s="1"/>
  <c r="D50" i="35" a="1"/>
  <c r="D50" i="35" s="1"/>
  <c r="Z49" i="35" a="1"/>
  <c r="Z49" i="35" s="1"/>
  <c r="Y49" i="35" a="1"/>
  <c r="Y49" i="35" s="1"/>
  <c r="X49" i="35" a="1"/>
  <c r="X49" i="35" s="1"/>
  <c r="W49" i="35" a="1"/>
  <c r="W49" i="35" s="1"/>
  <c r="V49" i="35" a="1"/>
  <c r="V49" i="35" s="1"/>
  <c r="U49" i="35" a="1"/>
  <c r="U49" i="35" s="1"/>
  <c r="T49" i="35" a="1"/>
  <c r="T49" i="35" s="1"/>
  <c r="S49" i="35"/>
  <c r="S49" i="35" a="1"/>
  <c r="R49" i="35" a="1"/>
  <c r="R49" i="35" s="1"/>
  <c r="Q49" i="35" a="1"/>
  <c r="Q49" i="35" s="1"/>
  <c r="P49" i="35" a="1"/>
  <c r="P49" i="35" s="1"/>
  <c r="O49" i="35" a="1"/>
  <c r="O49" i="35" s="1"/>
  <c r="N49" i="35"/>
  <c r="N49" i="35" a="1"/>
  <c r="M49" i="35" a="1"/>
  <c r="M49" i="35" s="1"/>
  <c r="L49" i="35" a="1"/>
  <c r="L49" i="35" s="1"/>
  <c r="K49" i="35" a="1"/>
  <c r="K49" i="35" s="1"/>
  <c r="J49" i="35" a="1"/>
  <c r="J49" i="35" s="1"/>
  <c r="I49" i="35" a="1"/>
  <c r="I49" i="35" s="1"/>
  <c r="H49" i="35" a="1"/>
  <c r="H49" i="35" s="1"/>
  <c r="G49" i="35" a="1"/>
  <c r="G49" i="35" s="1"/>
  <c r="F49" i="35" a="1"/>
  <c r="F49" i="35" s="1"/>
  <c r="E49" i="35" a="1"/>
  <c r="E49" i="35" s="1"/>
  <c r="D49" i="35" a="1"/>
  <c r="D49" i="35" s="1"/>
  <c r="Z48" i="35"/>
  <c r="Z48" i="35" a="1"/>
  <c r="Y48" i="35" a="1"/>
  <c r="Y48" i="35" s="1"/>
  <c r="X48" i="35" a="1"/>
  <c r="X48" i="35" s="1"/>
  <c r="W48" i="35" a="1"/>
  <c r="W48" i="35" s="1"/>
  <c r="V48" i="35" a="1"/>
  <c r="V48" i="35" s="1"/>
  <c r="U48" i="35"/>
  <c r="U48" i="35" a="1"/>
  <c r="T48" i="35" a="1"/>
  <c r="T48" i="35" s="1"/>
  <c r="S48" i="35" a="1"/>
  <c r="S48" i="35" s="1"/>
  <c r="R48" i="35" a="1"/>
  <c r="R48" i="35" s="1"/>
  <c r="Q48" i="35" a="1"/>
  <c r="Q48" i="35" s="1"/>
  <c r="P48" i="35" a="1"/>
  <c r="P48" i="35" s="1"/>
  <c r="O48" i="35" a="1"/>
  <c r="O48" i="35" s="1"/>
  <c r="N48" i="35" a="1"/>
  <c r="N48" i="35" s="1"/>
  <c r="M48" i="35" a="1"/>
  <c r="M48" i="35" s="1"/>
  <c r="L48" i="35" a="1"/>
  <c r="L48" i="35" s="1"/>
  <c r="K48" i="35" a="1"/>
  <c r="K48" i="35" s="1"/>
  <c r="J48" i="35"/>
  <c r="J48" i="35" a="1"/>
  <c r="I48" i="35" a="1"/>
  <c r="I48" i="35" s="1"/>
  <c r="H48" i="35" a="1"/>
  <c r="H48" i="35" s="1"/>
  <c r="G48" i="35" a="1"/>
  <c r="G48" i="35" s="1"/>
  <c r="F48" i="35" a="1"/>
  <c r="F48" i="35" s="1"/>
  <c r="E48" i="35" a="1"/>
  <c r="E48" i="35" s="1"/>
  <c r="D48" i="35" a="1"/>
  <c r="D48" i="35" s="1"/>
  <c r="Z47" i="35" a="1"/>
  <c r="Z47" i="35" s="1"/>
  <c r="Y47" i="35" a="1"/>
  <c r="Y47" i="35" s="1"/>
  <c r="X47" i="35" a="1"/>
  <c r="X47" i="35" s="1"/>
  <c r="W47" i="35" a="1"/>
  <c r="W47" i="35" s="1"/>
  <c r="V47" i="35" a="1"/>
  <c r="V47" i="35" s="1"/>
  <c r="U47" i="35" a="1"/>
  <c r="U47" i="35" s="1"/>
  <c r="T47" i="35" a="1"/>
  <c r="T47" i="35" s="1"/>
  <c r="S47" i="35" a="1"/>
  <c r="S47" i="35" s="1"/>
  <c r="R47" i="35" a="1"/>
  <c r="R47" i="35" s="1"/>
  <c r="Q47" i="35"/>
  <c r="Q47" i="35" a="1"/>
  <c r="P47" i="35" a="1"/>
  <c r="P47" i="35" s="1"/>
  <c r="O47" i="35" a="1"/>
  <c r="O47" i="35" s="1"/>
  <c r="N47" i="35" a="1"/>
  <c r="N47" i="35" s="1"/>
  <c r="M47" i="35" a="1"/>
  <c r="M47" i="35" s="1"/>
  <c r="L47" i="35"/>
  <c r="L47" i="35" a="1"/>
  <c r="K47" i="35" a="1"/>
  <c r="K47" i="35" s="1"/>
  <c r="J47" i="35" a="1"/>
  <c r="J47" i="35" s="1"/>
  <c r="I47" i="35" a="1"/>
  <c r="I47" i="35" s="1"/>
  <c r="H47" i="35" a="1"/>
  <c r="H47" i="35" s="1"/>
  <c r="G47" i="35" a="1"/>
  <c r="G47" i="35" s="1"/>
  <c r="F47" i="35" a="1"/>
  <c r="F47" i="35" s="1"/>
  <c r="E47" i="35" a="1"/>
  <c r="E47" i="35" s="1"/>
  <c r="D47" i="35" a="1"/>
  <c r="D47" i="35" s="1"/>
  <c r="Z46" i="35" a="1"/>
  <c r="Z46" i="35" s="1"/>
  <c r="Y46" i="35" a="1"/>
  <c r="Y46" i="35" s="1"/>
  <c r="X46" i="35" a="1"/>
  <c r="X46" i="35" s="1"/>
  <c r="W46" i="35" a="1"/>
  <c r="W46" i="35" s="1"/>
  <c r="V46" i="35" a="1"/>
  <c r="V46" i="35" s="1"/>
  <c r="U46" i="35" a="1"/>
  <c r="U46" i="35" s="1"/>
  <c r="T46" i="35" a="1"/>
  <c r="T46" i="35" s="1"/>
  <c r="S46" i="35"/>
  <c r="S46" i="35" a="1"/>
  <c r="R46" i="35" a="1"/>
  <c r="R46" i="35" s="1"/>
  <c r="Q46" i="35" a="1"/>
  <c r="Q46" i="35" s="1"/>
  <c r="P46" i="35" a="1"/>
  <c r="P46" i="35" s="1"/>
  <c r="O46" i="35" a="1"/>
  <c r="O46" i="35" s="1"/>
  <c r="N46" i="35" a="1"/>
  <c r="N46" i="35" s="1"/>
  <c r="M46" i="35" a="1"/>
  <c r="M46" i="35" s="1"/>
  <c r="L46" i="35" a="1"/>
  <c r="L46" i="35" s="1"/>
  <c r="K46" i="35" a="1"/>
  <c r="K46" i="35" s="1"/>
  <c r="J46" i="35" a="1"/>
  <c r="J46" i="35" s="1"/>
  <c r="I46" i="35" a="1"/>
  <c r="I46" i="35" s="1"/>
  <c r="H46" i="35" a="1"/>
  <c r="H46" i="35" s="1"/>
  <c r="G46" i="35" a="1"/>
  <c r="G46" i="35" s="1"/>
  <c r="F46" i="35" a="1"/>
  <c r="F46" i="35" s="1"/>
  <c r="E46" i="35" a="1"/>
  <c r="E46" i="35" s="1"/>
  <c r="D46" i="35" a="1"/>
  <c r="D46" i="35" s="1"/>
  <c r="Z45" i="35" a="1"/>
  <c r="Z45" i="35" s="1"/>
  <c r="Y45" i="35" a="1"/>
  <c r="Y45" i="35" s="1"/>
  <c r="X45" i="35" a="1"/>
  <c r="X45" i="35" s="1"/>
  <c r="W45" i="35" a="1"/>
  <c r="W45" i="35" s="1"/>
  <c r="V45" i="35" a="1"/>
  <c r="V45" i="35" s="1"/>
  <c r="U45" i="35" a="1"/>
  <c r="U45" i="35" s="1"/>
  <c r="T45" i="35" a="1"/>
  <c r="T45" i="35" s="1"/>
  <c r="S45" i="35" a="1"/>
  <c r="S45" i="35" s="1"/>
  <c r="R45" i="35" a="1"/>
  <c r="R45" i="35" s="1"/>
  <c r="Q45" i="35" a="1"/>
  <c r="Q45" i="35" s="1"/>
  <c r="P45" i="35" a="1"/>
  <c r="P45" i="35" s="1"/>
  <c r="O45" i="35"/>
  <c r="O45" i="35" a="1"/>
  <c r="N45" i="35" a="1"/>
  <c r="N45" i="35" s="1"/>
  <c r="M45" i="35" a="1"/>
  <c r="M45" i="35" s="1"/>
  <c r="L45" i="35" a="1"/>
  <c r="L45" i="35" s="1"/>
  <c r="K45" i="35" a="1"/>
  <c r="K45" i="35" s="1"/>
  <c r="J45" i="35" a="1"/>
  <c r="J45" i="35" s="1"/>
  <c r="I45" i="35" a="1"/>
  <c r="I45" i="35" s="1"/>
  <c r="H45" i="35" a="1"/>
  <c r="H45" i="35" s="1"/>
  <c r="G45" i="35" a="1"/>
  <c r="G45" i="35" s="1"/>
  <c r="F45" i="35" a="1"/>
  <c r="F45" i="35" s="1"/>
  <c r="E45" i="35" a="1"/>
  <c r="E45" i="35" s="1"/>
  <c r="D45" i="35" a="1"/>
  <c r="D45" i="35" s="1"/>
  <c r="Z44" i="35" a="1"/>
  <c r="Z44" i="35" s="1"/>
  <c r="Y44" i="35" a="1"/>
  <c r="Y44" i="35" s="1"/>
  <c r="X44" i="35" a="1"/>
  <c r="X44" i="35" s="1"/>
  <c r="W44" i="35" a="1"/>
  <c r="W44" i="35" s="1"/>
  <c r="V44" i="35"/>
  <c r="V44" i="35" a="1"/>
  <c r="U44" i="35" a="1"/>
  <c r="U44" i="35" s="1"/>
  <c r="T44" i="35" a="1"/>
  <c r="T44" i="35" s="1"/>
  <c r="S44" i="35" a="1"/>
  <c r="S44" i="35" s="1"/>
  <c r="R44" i="35" a="1"/>
  <c r="R44" i="35" s="1"/>
  <c r="Q44" i="35" a="1"/>
  <c r="Q44" i="35" s="1"/>
  <c r="P44" i="35" a="1"/>
  <c r="P44" i="35" s="1"/>
  <c r="O44" i="35" a="1"/>
  <c r="O44" i="35" s="1"/>
  <c r="N44" i="35" a="1"/>
  <c r="N44" i="35" s="1"/>
  <c r="M44" i="35" a="1"/>
  <c r="M44" i="35" s="1"/>
  <c r="L44" i="35" a="1"/>
  <c r="L44" i="35" s="1"/>
  <c r="K44" i="35" a="1"/>
  <c r="K44" i="35" s="1"/>
  <c r="J44" i="35" a="1"/>
  <c r="J44" i="35" s="1"/>
  <c r="I44" i="35" a="1"/>
  <c r="I44" i="35" s="1"/>
  <c r="H44" i="35" a="1"/>
  <c r="H44" i="35" s="1"/>
  <c r="G44" i="35" a="1"/>
  <c r="G44" i="35" s="1"/>
  <c r="F44" i="35" a="1"/>
  <c r="F44" i="35" s="1"/>
  <c r="E44" i="35" a="1"/>
  <c r="E44" i="35" s="1"/>
  <c r="D44" i="35" a="1"/>
  <c r="D44" i="35" s="1"/>
  <c r="Z43" i="35" a="1"/>
  <c r="Z43" i="35" s="1"/>
  <c r="Y43" i="35" a="1"/>
  <c r="Y43" i="35" s="1"/>
  <c r="X43" i="35"/>
  <c r="X43" i="35" a="1"/>
  <c r="W43" i="35" a="1"/>
  <c r="W43" i="35" s="1"/>
  <c r="V43" i="35" a="1"/>
  <c r="V43" i="35" s="1"/>
  <c r="U43" i="35" a="1"/>
  <c r="U43" i="35" s="1"/>
  <c r="T43" i="35" a="1"/>
  <c r="T43" i="35" s="1"/>
  <c r="S43" i="35" a="1"/>
  <c r="S43" i="35" s="1"/>
  <c r="R43" i="35" a="1"/>
  <c r="R43" i="35" s="1"/>
  <c r="Q43" i="35" a="1"/>
  <c r="Q43" i="35" s="1"/>
  <c r="P43" i="35" a="1"/>
  <c r="P43" i="35" s="1"/>
  <c r="O43" i="35" a="1"/>
  <c r="O43" i="35" s="1"/>
  <c r="N43" i="35" a="1"/>
  <c r="N43" i="35" s="1"/>
  <c r="M43" i="35" a="1"/>
  <c r="M43" i="35" s="1"/>
  <c r="L43" i="35" a="1"/>
  <c r="L43" i="35" s="1"/>
  <c r="K43" i="35" a="1"/>
  <c r="K43" i="35" s="1"/>
  <c r="J43" i="35" a="1"/>
  <c r="J43" i="35" s="1"/>
  <c r="I43" i="35" a="1"/>
  <c r="I43" i="35" s="1"/>
  <c r="H43" i="35" a="1"/>
  <c r="H43" i="35" s="1"/>
  <c r="G43" i="35" a="1"/>
  <c r="G43" i="35" s="1"/>
  <c r="F43" i="35" a="1"/>
  <c r="F43" i="35" s="1"/>
  <c r="E43" i="35" a="1"/>
  <c r="E43" i="35" s="1"/>
  <c r="D43" i="35" a="1"/>
  <c r="D43" i="35" s="1"/>
  <c r="Z42" i="35" a="1"/>
  <c r="Z42" i="35" s="1"/>
  <c r="Y42" i="35" a="1"/>
  <c r="Y42" i="35" s="1"/>
  <c r="X42" i="35" a="1"/>
  <c r="X42" i="35" s="1"/>
  <c r="W42" i="35" a="1"/>
  <c r="W42" i="35" s="1"/>
  <c r="V42" i="35" a="1"/>
  <c r="V42" i="35" s="1"/>
  <c r="U42" i="35" a="1"/>
  <c r="U42" i="35" s="1"/>
  <c r="T42" i="35" a="1"/>
  <c r="T42" i="35" s="1"/>
  <c r="S42" i="35" a="1"/>
  <c r="S42" i="35" s="1"/>
  <c r="R42" i="35" a="1"/>
  <c r="R42" i="35" s="1"/>
  <c r="Q42" i="35" a="1"/>
  <c r="Q42" i="35" s="1"/>
  <c r="P42" i="35" a="1"/>
  <c r="P42" i="35" s="1"/>
  <c r="O42" i="35" a="1"/>
  <c r="O42" i="35" s="1"/>
  <c r="N42" i="35" a="1"/>
  <c r="N42" i="35" s="1"/>
  <c r="M42" i="35" a="1"/>
  <c r="M42" i="35" s="1"/>
  <c r="L42" i="35" a="1"/>
  <c r="L42" i="35" s="1"/>
  <c r="K42" i="35" a="1"/>
  <c r="K42" i="35" s="1"/>
  <c r="J42" i="35" a="1"/>
  <c r="J42" i="35" s="1"/>
  <c r="I42" i="35" a="1"/>
  <c r="I42" i="35" s="1"/>
  <c r="H42" i="35" a="1"/>
  <c r="H42" i="35" s="1"/>
  <c r="G42" i="35" a="1"/>
  <c r="G42" i="35" s="1"/>
  <c r="F42" i="35" a="1"/>
  <c r="F42" i="35" s="1"/>
  <c r="E42" i="35" a="1"/>
  <c r="E42" i="35" s="1"/>
  <c r="D42" i="35" a="1"/>
  <c r="D42" i="35" s="1"/>
  <c r="Z41" i="35" a="1"/>
  <c r="Z41" i="35" s="1"/>
  <c r="Y41" i="35" a="1"/>
  <c r="Y41" i="35" s="1"/>
  <c r="X41" i="35" a="1"/>
  <c r="X41" i="35" s="1"/>
  <c r="W41" i="35" a="1"/>
  <c r="W41" i="35" s="1"/>
  <c r="V41" i="35" a="1"/>
  <c r="V41" i="35" s="1"/>
  <c r="U41" i="35" a="1"/>
  <c r="U41" i="35" s="1"/>
  <c r="T41" i="35"/>
  <c r="T41" i="35" a="1"/>
  <c r="S41" i="35" a="1"/>
  <c r="S41" i="35" s="1"/>
  <c r="R41" i="35" a="1"/>
  <c r="R41" i="35" s="1"/>
  <c r="Q41" i="35" a="1"/>
  <c r="Q41" i="35" s="1"/>
  <c r="P41" i="35" a="1"/>
  <c r="P41" i="35" s="1"/>
  <c r="O41" i="35" a="1"/>
  <c r="O41" i="35" s="1"/>
  <c r="N41" i="35" a="1"/>
  <c r="N41" i="35" s="1"/>
  <c r="M41" i="35" a="1"/>
  <c r="M41" i="35" s="1"/>
  <c r="L41" i="35"/>
  <c r="L41" i="35" a="1"/>
  <c r="K41" i="35" a="1"/>
  <c r="K41" i="35" s="1"/>
  <c r="J41" i="35" a="1"/>
  <c r="J41" i="35" s="1"/>
  <c r="I41" i="35" a="1"/>
  <c r="I41" i="35" s="1"/>
  <c r="H41" i="35"/>
  <c r="H41" i="35" a="1"/>
  <c r="G41" i="35" a="1"/>
  <c r="G41" i="35" s="1"/>
  <c r="F41" i="35" a="1"/>
  <c r="F41" i="35" s="1"/>
  <c r="E41" i="35" a="1"/>
  <c r="E41" i="35" s="1"/>
  <c r="D41" i="35"/>
  <c r="D41" i="35" a="1"/>
  <c r="Z40" i="35" a="1"/>
  <c r="Z40" i="35" s="1"/>
  <c r="Y40" i="35" a="1"/>
  <c r="Y40" i="35" s="1"/>
  <c r="X40" i="35" a="1"/>
  <c r="X40" i="35" s="1"/>
  <c r="W40" i="35" a="1"/>
  <c r="W40" i="35" s="1"/>
  <c r="V40" i="35" a="1"/>
  <c r="V40" i="35" s="1"/>
  <c r="U40" i="35" a="1"/>
  <c r="U40" i="35" s="1"/>
  <c r="T40" i="35" a="1"/>
  <c r="T40" i="35" s="1"/>
  <c r="S40" i="35" a="1"/>
  <c r="S40" i="35" s="1"/>
  <c r="R40" i="35" a="1"/>
  <c r="R40" i="35" s="1"/>
  <c r="Q40" i="35" a="1"/>
  <c r="Q40" i="35" s="1"/>
  <c r="P40" i="35" a="1"/>
  <c r="P40" i="35" s="1"/>
  <c r="O40" i="35" a="1"/>
  <c r="O40" i="35" s="1"/>
  <c r="N40" i="35" a="1"/>
  <c r="N40" i="35" s="1"/>
  <c r="M40" i="35" a="1"/>
  <c r="M40" i="35" s="1"/>
  <c r="L40" i="35" a="1"/>
  <c r="L40" i="35" s="1"/>
  <c r="K40" i="35"/>
  <c r="K40" i="35" a="1"/>
  <c r="J40" i="35" a="1"/>
  <c r="J40" i="35" s="1"/>
  <c r="I40" i="35" a="1"/>
  <c r="I40" i="35" s="1"/>
  <c r="H40" i="35" a="1"/>
  <c r="H40" i="35" s="1"/>
  <c r="G40" i="35" a="1"/>
  <c r="G40" i="35" s="1"/>
  <c r="F40" i="35" a="1"/>
  <c r="F40" i="35" s="1"/>
  <c r="E40" i="35" a="1"/>
  <c r="E40" i="35" s="1"/>
  <c r="D40" i="35" a="1"/>
  <c r="D40" i="35" s="1"/>
  <c r="Z39" i="35"/>
  <c r="Z39" i="35" a="1"/>
  <c r="Y39" i="35" a="1"/>
  <c r="Y39" i="35" s="1"/>
  <c r="X39" i="35" a="1"/>
  <c r="X39" i="35" s="1"/>
  <c r="W39" i="35" a="1"/>
  <c r="W39" i="35" s="1"/>
  <c r="V39" i="35"/>
  <c r="V39" i="35" a="1"/>
  <c r="U39" i="35" a="1"/>
  <c r="U39" i="35" s="1"/>
  <c r="T39" i="35" a="1"/>
  <c r="T39" i="35" s="1"/>
  <c r="S39" i="35" a="1"/>
  <c r="S39" i="35" s="1"/>
  <c r="R39" i="35"/>
  <c r="R39" i="35" a="1"/>
  <c r="Q39" i="35" a="1"/>
  <c r="Q39" i="35" s="1"/>
  <c r="P39" i="35" a="1"/>
  <c r="P39" i="35" s="1"/>
  <c r="O39" i="35" a="1"/>
  <c r="O39" i="35" s="1"/>
  <c r="N39" i="35" a="1"/>
  <c r="N39" i="35" s="1"/>
  <c r="M39" i="35" a="1"/>
  <c r="M39" i="35" s="1"/>
  <c r="L39" i="35" a="1"/>
  <c r="L39" i="35" s="1"/>
  <c r="K39" i="35" a="1"/>
  <c r="K39" i="35" s="1"/>
  <c r="J39" i="35" a="1"/>
  <c r="J39" i="35" s="1"/>
  <c r="I39" i="35" a="1"/>
  <c r="I39" i="35" s="1"/>
  <c r="H39" i="35" a="1"/>
  <c r="H39" i="35" s="1"/>
  <c r="G39" i="35" a="1"/>
  <c r="G39" i="35" s="1"/>
  <c r="F39" i="35" a="1"/>
  <c r="F39" i="35" s="1"/>
  <c r="E39" i="35" a="1"/>
  <c r="E39" i="35" s="1"/>
  <c r="D39" i="35" a="1"/>
  <c r="D39" i="35" s="1"/>
  <c r="Z38" i="35" a="1"/>
  <c r="Z38" i="35" s="1"/>
  <c r="Y38" i="35" a="1"/>
  <c r="Y38" i="35" s="1"/>
  <c r="X38" i="35" a="1"/>
  <c r="X38" i="35" s="1"/>
  <c r="W38" i="35" a="1"/>
  <c r="W38" i="35" s="1"/>
  <c r="V38" i="35" a="1"/>
  <c r="V38" i="35" s="1"/>
  <c r="U38" i="35" a="1"/>
  <c r="U38" i="35" s="1"/>
  <c r="T38" i="35" a="1"/>
  <c r="T38" i="35" s="1"/>
  <c r="S38" i="35" a="1"/>
  <c r="S38" i="35" s="1"/>
  <c r="R38" i="35" a="1"/>
  <c r="R38" i="35" s="1"/>
  <c r="Q38" i="35" a="1"/>
  <c r="Q38" i="35" s="1"/>
  <c r="P38" i="35" a="1"/>
  <c r="P38" i="35" s="1"/>
  <c r="O38" i="35" a="1"/>
  <c r="O38" i="35" s="1"/>
  <c r="N38" i="35" a="1"/>
  <c r="N38" i="35" s="1"/>
  <c r="M38" i="35"/>
  <c r="M38" i="35" a="1"/>
  <c r="L38" i="35" a="1"/>
  <c r="L38" i="35" s="1"/>
  <c r="K38" i="35" a="1"/>
  <c r="K38" i="35" s="1"/>
  <c r="J38" i="35" a="1"/>
  <c r="J38" i="35" s="1"/>
  <c r="I38" i="35"/>
  <c r="I38" i="35" a="1"/>
  <c r="H38" i="35" a="1"/>
  <c r="H38" i="35" s="1"/>
  <c r="G38" i="35" a="1"/>
  <c r="G38" i="35" s="1"/>
  <c r="F38" i="35" a="1"/>
  <c r="F38" i="35" s="1"/>
  <c r="E38" i="35" a="1"/>
  <c r="E38" i="35" s="1"/>
  <c r="D38" i="35" a="1"/>
  <c r="D38" i="35" s="1"/>
  <c r="Z37" i="35" a="1"/>
  <c r="Z37" i="35" s="1"/>
  <c r="Y37" i="35" a="1"/>
  <c r="Y37" i="35" s="1"/>
  <c r="X37" i="35" a="1"/>
  <c r="X37" i="35" s="1"/>
  <c r="W37" i="35" a="1"/>
  <c r="W37" i="35" s="1"/>
  <c r="V37" i="35" a="1"/>
  <c r="V37" i="35" s="1"/>
  <c r="U37" i="35" a="1"/>
  <c r="U37" i="35" s="1"/>
  <c r="T37" i="35" a="1"/>
  <c r="T37" i="35" s="1"/>
  <c r="S37" i="35" a="1"/>
  <c r="S37" i="35" s="1"/>
  <c r="R37" i="35" a="1"/>
  <c r="R37" i="35" s="1"/>
  <c r="Q37" i="35" a="1"/>
  <c r="Q37" i="35" s="1"/>
  <c r="P37" i="35"/>
  <c r="P37" i="35" a="1"/>
  <c r="O37" i="35" a="1"/>
  <c r="O37" i="35" s="1"/>
  <c r="N37" i="35" a="1"/>
  <c r="N37" i="35" s="1"/>
  <c r="M37" i="35" a="1"/>
  <c r="M37" i="35" s="1"/>
  <c r="L37" i="35" a="1"/>
  <c r="L37" i="35" s="1"/>
  <c r="K37" i="35" a="1"/>
  <c r="K37" i="35" s="1"/>
  <c r="J37" i="35" a="1"/>
  <c r="J37" i="35" s="1"/>
  <c r="I37" i="35" a="1"/>
  <c r="I37" i="35" s="1"/>
  <c r="H37" i="35" a="1"/>
  <c r="H37" i="35" s="1"/>
  <c r="G37" i="35" a="1"/>
  <c r="G37" i="35" s="1"/>
  <c r="F37" i="35" a="1"/>
  <c r="F37" i="35" s="1"/>
  <c r="E37" i="35" a="1"/>
  <c r="E37" i="35" s="1"/>
  <c r="D37" i="35"/>
  <c r="D37" i="35" a="1"/>
  <c r="Z36" i="35" a="1"/>
  <c r="Z36" i="35" s="1"/>
  <c r="Y36" i="35" a="1"/>
  <c r="Y36" i="35" s="1"/>
  <c r="X36" i="35" a="1"/>
  <c r="X36" i="35" s="1"/>
  <c r="W36" i="35"/>
  <c r="W36" i="35" a="1"/>
  <c r="V36" i="35" a="1"/>
  <c r="V36" i="35" s="1"/>
  <c r="U36" i="35" a="1"/>
  <c r="U36" i="35" s="1"/>
  <c r="T36" i="35" a="1"/>
  <c r="T36" i="35" s="1"/>
  <c r="S36" i="35" a="1"/>
  <c r="S36" i="35" s="1"/>
  <c r="R36" i="35" a="1"/>
  <c r="R36" i="35" s="1"/>
  <c r="Q36" i="35" a="1"/>
  <c r="Q36" i="35" s="1"/>
  <c r="P36" i="35" a="1"/>
  <c r="P36" i="35" s="1"/>
  <c r="O36" i="35" a="1"/>
  <c r="O36" i="35" s="1"/>
  <c r="N36" i="35" a="1"/>
  <c r="N36" i="35" s="1"/>
  <c r="M36" i="35" a="1"/>
  <c r="M36" i="35" s="1"/>
  <c r="L36" i="35" a="1"/>
  <c r="L36" i="35" s="1"/>
  <c r="K36" i="35" a="1"/>
  <c r="K36" i="35" s="1"/>
  <c r="J36" i="35" a="1"/>
  <c r="J36" i="35" s="1"/>
  <c r="I36" i="35" a="1"/>
  <c r="I36" i="35" s="1"/>
  <c r="H36" i="35" a="1"/>
  <c r="H36" i="35" s="1"/>
  <c r="G36" i="35"/>
  <c r="G36" i="35" a="1"/>
  <c r="F36" i="35" a="1"/>
  <c r="F36" i="35" s="1"/>
  <c r="E36" i="35" a="1"/>
  <c r="E36" i="35" s="1"/>
  <c r="D36" i="35" a="1"/>
  <c r="D36" i="35" s="1"/>
  <c r="Z35" i="35" a="1"/>
  <c r="Z35" i="35" s="1"/>
  <c r="Y35" i="35" a="1"/>
  <c r="Y35" i="35" s="1"/>
  <c r="X35" i="35" a="1"/>
  <c r="X35" i="35" s="1"/>
  <c r="W35" i="35" a="1"/>
  <c r="W35" i="35" s="1"/>
  <c r="V35" i="35" a="1"/>
  <c r="V35" i="35" s="1"/>
  <c r="U35" i="35" a="1"/>
  <c r="U35" i="35" s="1"/>
  <c r="T35" i="35" a="1"/>
  <c r="T35" i="35" s="1"/>
  <c r="S35" i="35" a="1"/>
  <c r="S35" i="35" s="1"/>
  <c r="R35" i="35"/>
  <c r="R35" i="35" a="1"/>
  <c r="Q35" i="35" a="1"/>
  <c r="Q35" i="35" s="1"/>
  <c r="P35" i="35" a="1"/>
  <c r="P35" i="35" s="1"/>
  <c r="O35" i="35" a="1"/>
  <c r="O35" i="35" s="1"/>
  <c r="N35" i="35"/>
  <c r="N35" i="35" a="1"/>
  <c r="M35" i="35" a="1"/>
  <c r="M35" i="35" s="1"/>
  <c r="L35" i="35" a="1"/>
  <c r="L35" i="35" s="1"/>
  <c r="K35" i="35" a="1"/>
  <c r="K35" i="35" s="1"/>
  <c r="J35" i="35" a="1"/>
  <c r="J35" i="35" s="1"/>
  <c r="I35" i="35"/>
  <c r="I35" i="35" a="1"/>
  <c r="H35" i="35" a="1"/>
  <c r="H35" i="35" s="1"/>
  <c r="G35" i="35" a="1"/>
  <c r="G35" i="35" s="1"/>
  <c r="F35" i="35"/>
  <c r="F35" i="35" a="1"/>
  <c r="E35" i="35" a="1"/>
  <c r="E35" i="35" s="1"/>
  <c r="D35" i="35" a="1"/>
  <c r="D35" i="35" s="1"/>
  <c r="Z34" i="35" a="1"/>
  <c r="Z34" i="35" s="1"/>
  <c r="Y34" i="35" a="1"/>
  <c r="Y34" i="35" s="1"/>
  <c r="X34" i="35"/>
  <c r="X34" i="35" a="1"/>
  <c r="W34" i="35" a="1"/>
  <c r="W34" i="35" s="1"/>
  <c r="V34" i="35" a="1"/>
  <c r="V34" i="35" s="1"/>
  <c r="U34" i="35"/>
  <c r="U34" i="35" a="1"/>
  <c r="T34" i="35" a="1"/>
  <c r="T34" i="35" s="1"/>
  <c r="S34" i="35" a="1"/>
  <c r="S34" i="35" s="1"/>
  <c r="R34" i="35" a="1"/>
  <c r="R34" i="35" s="1"/>
  <c r="Q34" i="35" a="1"/>
  <c r="Q34" i="35" s="1"/>
  <c r="P34" i="35"/>
  <c r="P34" i="35" a="1"/>
  <c r="O34" i="35" a="1"/>
  <c r="O34" i="35" s="1"/>
  <c r="N34" i="35" a="1"/>
  <c r="N34" i="35" s="1"/>
  <c r="M34" i="35"/>
  <c r="M34" i="35" a="1"/>
  <c r="L34" i="35" a="1"/>
  <c r="L34" i="35" s="1"/>
  <c r="K34" i="35" a="1"/>
  <c r="K34" i="35" s="1"/>
  <c r="J34" i="35" a="1"/>
  <c r="J34" i="35" s="1"/>
  <c r="I34" i="35" a="1"/>
  <c r="I34" i="35" s="1"/>
  <c r="H34" i="35"/>
  <c r="H34" i="35" a="1"/>
  <c r="G34" i="35" a="1"/>
  <c r="G34" i="35" s="1"/>
  <c r="F34" i="35" a="1"/>
  <c r="F34" i="35" s="1"/>
  <c r="E34" i="35"/>
  <c r="E34" i="35" a="1"/>
  <c r="D34" i="35" a="1"/>
  <c r="D34" i="35" s="1"/>
  <c r="Z33" i="35" a="1"/>
  <c r="Z33" i="35" s="1"/>
  <c r="Y33" i="35" a="1"/>
  <c r="Y33" i="35" s="1"/>
  <c r="X33" i="35" a="1"/>
  <c r="X33" i="35" s="1"/>
  <c r="W33" i="35"/>
  <c r="W33" i="35" a="1"/>
  <c r="V33" i="35" a="1"/>
  <c r="V33" i="35" s="1"/>
  <c r="U33" i="35" a="1"/>
  <c r="U33" i="35" s="1"/>
  <c r="T33" i="35"/>
  <c r="T33" i="35" a="1"/>
  <c r="S33" i="35" a="1"/>
  <c r="S33" i="35" s="1"/>
  <c r="R33" i="35" a="1"/>
  <c r="R33" i="35" s="1"/>
  <c r="Q33" i="35" a="1"/>
  <c r="Q33" i="35" s="1"/>
  <c r="P33" i="35" a="1"/>
  <c r="P33" i="35" s="1"/>
  <c r="O33" i="35"/>
  <c r="O33" i="35" a="1"/>
  <c r="N33" i="35" a="1"/>
  <c r="N33" i="35" s="1"/>
  <c r="M33" i="35" a="1"/>
  <c r="M33" i="35" s="1"/>
  <c r="L33" i="35"/>
  <c r="L33" i="35" a="1"/>
  <c r="K33" i="35" a="1"/>
  <c r="K33" i="35" s="1"/>
  <c r="J33" i="35" a="1"/>
  <c r="J33" i="35" s="1"/>
  <c r="I33" i="35" a="1"/>
  <c r="I33" i="35" s="1"/>
  <c r="H33" i="35" a="1"/>
  <c r="H33" i="35" s="1"/>
  <c r="G33" i="35"/>
  <c r="G33" i="35" a="1"/>
  <c r="F33" i="35" a="1"/>
  <c r="F33" i="35" s="1"/>
  <c r="E33" i="35" a="1"/>
  <c r="E33" i="35" s="1"/>
  <c r="D33" i="35"/>
  <c r="D33" i="35" a="1"/>
  <c r="Z32" i="35" a="1"/>
  <c r="Z32" i="35" s="1"/>
  <c r="Y32" i="35" a="1"/>
  <c r="Y32" i="35" s="1"/>
  <c r="X32" i="35" a="1"/>
  <c r="X32" i="35" s="1"/>
  <c r="W32" i="35" a="1"/>
  <c r="W32" i="35" s="1"/>
  <c r="V32" i="35"/>
  <c r="V32" i="35" a="1"/>
  <c r="U32" i="35" a="1"/>
  <c r="U32" i="35" s="1"/>
  <c r="T32" i="35" a="1"/>
  <c r="T32" i="35" s="1"/>
  <c r="S32" i="35"/>
  <c r="S32" i="35" a="1"/>
  <c r="R32" i="35" a="1"/>
  <c r="R32" i="35" s="1"/>
  <c r="Q32" i="35" a="1"/>
  <c r="Q32" i="35" s="1"/>
  <c r="P32" i="35" a="1"/>
  <c r="P32" i="35" s="1"/>
  <c r="O32" i="35" a="1"/>
  <c r="O32" i="35" s="1"/>
  <c r="N32" i="35"/>
  <c r="N32" i="35" a="1"/>
  <c r="M32" i="35" a="1"/>
  <c r="M32" i="35" s="1"/>
  <c r="L32" i="35" a="1"/>
  <c r="L32" i="35" s="1"/>
  <c r="K32" i="35"/>
  <c r="K32" i="35" a="1"/>
  <c r="J32" i="35" a="1"/>
  <c r="J32" i="35" s="1"/>
  <c r="I32" i="35" a="1"/>
  <c r="I32" i="35" s="1"/>
  <c r="H32" i="35" a="1"/>
  <c r="H32" i="35" s="1"/>
  <c r="G32" i="35" a="1"/>
  <c r="G32" i="35" s="1"/>
  <c r="F32" i="35"/>
  <c r="F32" i="35" a="1"/>
  <c r="E32" i="35" a="1"/>
  <c r="E32" i="35" s="1"/>
  <c r="D32" i="35" a="1"/>
  <c r="D32" i="35" s="1"/>
  <c r="Z31" i="35"/>
  <c r="Z31" i="35" a="1"/>
  <c r="Y31" i="35" a="1"/>
  <c r="Y31" i="35" s="1"/>
  <c r="X31" i="35" a="1"/>
  <c r="X31" i="35" s="1"/>
  <c r="W31" i="35" a="1"/>
  <c r="W31" i="35" s="1"/>
  <c r="V31" i="35" a="1"/>
  <c r="V31" i="35" s="1"/>
  <c r="U31" i="35"/>
  <c r="U31" i="35" a="1"/>
  <c r="T31" i="35" a="1"/>
  <c r="T31" i="35" s="1"/>
  <c r="S31" i="35" a="1"/>
  <c r="S31" i="35" s="1"/>
  <c r="R31" i="35"/>
  <c r="R31" i="35" a="1"/>
  <c r="Q31" i="35" a="1"/>
  <c r="Q31" i="35" s="1"/>
  <c r="P31" i="35" a="1"/>
  <c r="P31" i="35" s="1"/>
  <c r="O31" i="35" a="1"/>
  <c r="O31" i="35" s="1"/>
  <c r="N31" i="35" a="1"/>
  <c r="N31" i="35" s="1"/>
  <c r="M31" i="35"/>
  <c r="M31" i="35" a="1"/>
  <c r="L31" i="35" a="1"/>
  <c r="L31" i="35" s="1"/>
  <c r="K31" i="35" a="1"/>
  <c r="K31" i="35" s="1"/>
  <c r="J31" i="35"/>
  <c r="J31" i="35" a="1"/>
  <c r="I31" i="35" a="1"/>
  <c r="I31" i="35" s="1"/>
  <c r="H31" i="35" a="1"/>
  <c r="H31" i="35" s="1"/>
  <c r="G31" i="35" a="1"/>
  <c r="G31" i="35" s="1"/>
  <c r="F31" i="35" a="1"/>
  <c r="F31" i="35" s="1"/>
  <c r="E31" i="35"/>
  <c r="E31" i="35" a="1"/>
  <c r="D31" i="35" a="1"/>
  <c r="D31" i="35" s="1"/>
  <c r="Z30" i="35" a="1"/>
  <c r="Z30" i="35" s="1"/>
  <c r="Y30" i="35"/>
  <c r="Y30" i="35" a="1"/>
  <c r="X30" i="35" a="1"/>
  <c r="X30" i="35" s="1"/>
  <c r="W30" i="35" a="1"/>
  <c r="W30" i="35" s="1"/>
  <c r="V30" i="35" a="1"/>
  <c r="V30" i="35" s="1"/>
  <c r="U30" i="35" a="1"/>
  <c r="U30" i="35" s="1"/>
  <c r="T30" i="35"/>
  <c r="T30" i="35" a="1"/>
  <c r="S30" i="35" a="1"/>
  <c r="S30" i="35" s="1"/>
  <c r="R30" i="35" a="1"/>
  <c r="R30" i="35" s="1"/>
  <c r="Q30" i="35"/>
  <c r="Q30" i="35" a="1"/>
  <c r="P30" i="35" a="1"/>
  <c r="P30" i="35" s="1"/>
  <c r="O30" i="35" a="1"/>
  <c r="O30" i="35" s="1"/>
  <c r="N30" i="35" a="1"/>
  <c r="N30" i="35" s="1"/>
  <c r="M30" i="35" a="1"/>
  <c r="M30" i="35" s="1"/>
  <c r="L30" i="35"/>
  <c r="L30" i="35" a="1"/>
  <c r="K30" i="35" a="1"/>
  <c r="K30" i="35" s="1"/>
  <c r="J30" i="35" a="1"/>
  <c r="J30" i="35" s="1"/>
  <c r="I30" i="35"/>
  <c r="I30" i="35" a="1"/>
  <c r="H30" i="35" a="1"/>
  <c r="H30" i="35" s="1"/>
  <c r="G30" i="35" a="1"/>
  <c r="G30" i="35" s="1"/>
  <c r="F30" i="35" a="1"/>
  <c r="F30" i="35" s="1"/>
  <c r="E30" i="35" a="1"/>
  <c r="E30" i="35" s="1"/>
  <c r="D30" i="35"/>
  <c r="D30" i="35" a="1"/>
  <c r="Z29" i="35" a="1"/>
  <c r="Z29" i="35" s="1"/>
  <c r="Y29" i="35" a="1"/>
  <c r="Y29" i="35" s="1"/>
  <c r="X29" i="35"/>
  <c r="X29" i="35" a="1"/>
  <c r="W29" i="35" a="1"/>
  <c r="W29" i="35" s="1"/>
  <c r="V29" i="35" a="1"/>
  <c r="V29" i="35" s="1"/>
  <c r="U29" i="35" a="1"/>
  <c r="U29" i="35" s="1"/>
  <c r="T29" i="35" a="1"/>
  <c r="T29" i="35" s="1"/>
  <c r="S29" i="35"/>
  <c r="S29" i="35" a="1"/>
  <c r="R29" i="35" a="1"/>
  <c r="R29" i="35" s="1"/>
  <c r="Q29" i="35" a="1"/>
  <c r="Q29" i="35" s="1"/>
  <c r="P29" i="35"/>
  <c r="P29" i="35" a="1"/>
  <c r="O29" i="35" a="1"/>
  <c r="O29" i="35" s="1"/>
  <c r="N29" i="35" a="1"/>
  <c r="N29" i="35" s="1"/>
  <c r="M29" i="35" a="1"/>
  <c r="M29" i="35" s="1"/>
  <c r="L29" i="35" a="1"/>
  <c r="L29" i="35" s="1"/>
  <c r="K29" i="35"/>
  <c r="K29" i="35" a="1"/>
  <c r="J29" i="35" a="1"/>
  <c r="J29" i="35" s="1"/>
  <c r="I29" i="35" a="1"/>
  <c r="I29" i="35" s="1"/>
  <c r="H29" i="35"/>
  <c r="H29" i="35" a="1"/>
  <c r="G29" i="35" a="1"/>
  <c r="G29" i="35" s="1"/>
  <c r="F29" i="35" a="1"/>
  <c r="F29" i="35" s="1"/>
  <c r="E29" i="35" a="1"/>
  <c r="E29" i="35" s="1"/>
  <c r="D29" i="35" a="1"/>
  <c r="D29" i="35" s="1"/>
  <c r="Z28" i="35"/>
  <c r="Z28" i="35" a="1"/>
  <c r="Y28" i="35" a="1"/>
  <c r="Y28" i="35" s="1"/>
  <c r="X28" i="35" a="1"/>
  <c r="X28" i="35" s="1"/>
  <c r="W28" i="35" a="1"/>
  <c r="W28" i="35" s="1"/>
  <c r="V28" i="35" a="1"/>
  <c r="V28" i="35" s="1"/>
  <c r="U28" i="35" a="1"/>
  <c r="U28" i="35" s="1"/>
  <c r="T28" i="35" a="1"/>
  <c r="T28" i="35" s="1"/>
  <c r="S28" i="35" a="1"/>
  <c r="S28" i="35" s="1"/>
  <c r="R28" i="35" a="1"/>
  <c r="R28" i="35" s="1"/>
  <c r="Q28" i="35" a="1"/>
  <c r="Q28" i="35" s="1"/>
  <c r="P28" i="35" a="1"/>
  <c r="P28" i="35" s="1"/>
  <c r="O28" i="35"/>
  <c r="O28" i="35" a="1"/>
  <c r="N28" i="35" a="1"/>
  <c r="N28" i="35" s="1"/>
  <c r="M28" i="35" a="1"/>
  <c r="M28" i="35" s="1"/>
  <c r="L28" i="35" a="1"/>
  <c r="L28" i="35" s="1"/>
  <c r="K28" i="35" a="1"/>
  <c r="K28" i="35" s="1"/>
  <c r="J28" i="35"/>
  <c r="J28" i="35" a="1"/>
  <c r="I28" i="35" a="1"/>
  <c r="I28" i="35" s="1"/>
  <c r="H28" i="35" a="1"/>
  <c r="H28" i="35" s="1"/>
  <c r="G28" i="35"/>
  <c r="G28" i="35" a="1"/>
  <c r="F28" i="35" a="1"/>
  <c r="F28" i="35" s="1"/>
  <c r="E28" i="35" a="1"/>
  <c r="E28" i="35" s="1"/>
  <c r="D28" i="35" a="1"/>
  <c r="D28" i="35" s="1"/>
  <c r="Z27" i="35" a="1"/>
  <c r="Z27" i="35" s="1"/>
  <c r="Y27" i="35"/>
  <c r="Y27" i="35" a="1"/>
  <c r="X27" i="35" a="1"/>
  <c r="X27" i="35" s="1"/>
  <c r="W27" i="35" a="1"/>
  <c r="W27" i="35" s="1"/>
  <c r="V27" i="35" a="1"/>
  <c r="V27" i="35" s="1"/>
  <c r="U27" i="35" a="1"/>
  <c r="U27" i="35" s="1"/>
  <c r="T27" i="35" a="1"/>
  <c r="T27" i="35" s="1"/>
  <c r="S27" i="35" a="1"/>
  <c r="S27" i="35" s="1"/>
  <c r="R27" i="35" a="1"/>
  <c r="R27" i="35" s="1"/>
  <c r="Q27" i="35"/>
  <c r="Q27" i="35" a="1"/>
  <c r="P27" i="35" a="1"/>
  <c r="P27" i="35" s="1"/>
  <c r="O27" i="35" a="1"/>
  <c r="O27" i="35" s="1"/>
  <c r="N27" i="35" a="1"/>
  <c r="N27" i="35" s="1"/>
  <c r="M27" i="35" a="1"/>
  <c r="M27" i="35" s="1"/>
  <c r="L27" i="35" a="1"/>
  <c r="L27" i="35" s="1"/>
  <c r="K27" i="35" a="1"/>
  <c r="K27" i="35" s="1"/>
  <c r="J27" i="35" a="1"/>
  <c r="J27" i="35" s="1"/>
  <c r="I27" i="35" a="1"/>
  <c r="I27" i="35" s="1"/>
  <c r="H27" i="35" a="1"/>
  <c r="H27" i="35" s="1"/>
  <c r="G27" i="35" a="1"/>
  <c r="G27" i="35" s="1"/>
  <c r="F27" i="35"/>
  <c r="F27" i="35" a="1"/>
  <c r="E27" i="35" a="1"/>
  <c r="E27" i="35" s="1"/>
  <c r="D27" i="35" a="1"/>
  <c r="D27" i="35" s="1"/>
  <c r="Z26" i="35" a="1"/>
  <c r="Z26" i="35" s="1"/>
  <c r="Y26" i="35"/>
  <c r="Y26" i="35" a="1"/>
  <c r="X26" i="35" a="1"/>
  <c r="X26" i="35" s="1"/>
  <c r="W26" i="35" a="1"/>
  <c r="W26" i="35" s="1"/>
  <c r="V26" i="35" a="1"/>
  <c r="V26" i="35" s="1"/>
  <c r="U26" i="35"/>
  <c r="U26" i="35" a="1"/>
  <c r="T26" i="35"/>
  <c r="T26" i="35" a="1"/>
  <c r="S26" i="35" a="1"/>
  <c r="S26" i="35" s="1"/>
  <c r="R26" i="35" a="1"/>
  <c r="R26" i="35" s="1"/>
  <c r="Q26" i="35" a="1"/>
  <c r="Q26" i="35" s="1"/>
  <c r="P26" i="35"/>
  <c r="P26" i="35" a="1"/>
  <c r="O26" i="35" a="1"/>
  <c r="O26" i="35" s="1"/>
  <c r="N26" i="35" a="1"/>
  <c r="N26" i="35" s="1"/>
  <c r="M26" i="35" a="1"/>
  <c r="M26" i="35" s="1"/>
  <c r="L26" i="35" a="1"/>
  <c r="L26" i="35" s="1"/>
  <c r="K26" i="35" a="1"/>
  <c r="K26" i="35" s="1"/>
  <c r="J26" i="35" a="1"/>
  <c r="J26" i="35" s="1"/>
  <c r="I26" i="35"/>
  <c r="I26" i="35" a="1"/>
  <c r="H26" i="35"/>
  <c r="H26" i="35" a="1"/>
  <c r="G26" i="35" a="1"/>
  <c r="G26" i="35" s="1"/>
  <c r="F26" i="35" a="1"/>
  <c r="F26" i="35" s="1"/>
  <c r="E26" i="35" a="1"/>
  <c r="E26" i="35" s="1"/>
  <c r="D26" i="35"/>
  <c r="D26" i="35" a="1"/>
  <c r="Z25" i="35" a="1"/>
  <c r="Z25" i="35" s="1"/>
  <c r="Y25" i="35" a="1"/>
  <c r="Y25" i="35" s="1"/>
  <c r="X25" i="35" a="1"/>
  <c r="X25" i="35" s="1"/>
  <c r="W25" i="35"/>
  <c r="W25" i="35" a="1"/>
  <c r="V25" i="35" a="1"/>
  <c r="V25" i="35" s="1"/>
  <c r="U25" i="35" a="1"/>
  <c r="U25" i="35" s="1"/>
  <c r="T25" i="35" a="1"/>
  <c r="T25" i="35" s="1"/>
  <c r="S25" i="35" a="1"/>
  <c r="S25" i="35" s="1"/>
  <c r="R25" i="35" a="1"/>
  <c r="R25" i="35" s="1"/>
  <c r="Q25" i="35" a="1"/>
  <c r="Q25" i="35" s="1"/>
  <c r="P25" i="35" a="1"/>
  <c r="P25" i="35" s="1"/>
  <c r="O25" i="35"/>
  <c r="O25" i="35" a="1"/>
  <c r="N25" i="35" a="1"/>
  <c r="N25" i="35" s="1"/>
  <c r="M25" i="35" a="1"/>
  <c r="M25" i="35" s="1"/>
  <c r="L25" i="35" a="1"/>
  <c r="L25" i="35" s="1"/>
  <c r="K25" i="35" a="1"/>
  <c r="K25" i="35" s="1"/>
  <c r="J25" i="35" a="1"/>
  <c r="J25" i="35" s="1"/>
  <c r="I25" i="35" a="1"/>
  <c r="I25" i="35" s="1"/>
  <c r="H25" i="35" a="1"/>
  <c r="H25" i="35" s="1"/>
  <c r="G25" i="35" a="1"/>
  <c r="G25" i="35" s="1"/>
  <c r="F25" i="35" a="1"/>
  <c r="F25" i="35" s="1"/>
  <c r="E25" i="35" a="1"/>
  <c r="E25" i="35" s="1"/>
  <c r="D25" i="35"/>
  <c r="D25" i="35" a="1"/>
  <c r="Z24" i="35" a="1"/>
  <c r="Z24" i="35" s="1"/>
  <c r="Y24" i="35" a="1"/>
  <c r="Y24" i="35" s="1"/>
  <c r="X24" i="35" a="1"/>
  <c r="X24" i="35" s="1"/>
  <c r="W24" i="35" a="1"/>
  <c r="W24" i="35" s="1"/>
  <c r="V24" i="35" a="1"/>
  <c r="V24" i="35" s="1"/>
  <c r="U24" i="35" a="1"/>
  <c r="U24" i="35" s="1"/>
  <c r="T24" i="35" a="1"/>
  <c r="T24" i="35" s="1"/>
  <c r="S24" i="35"/>
  <c r="S24" i="35" a="1"/>
  <c r="R24" i="35" a="1"/>
  <c r="R24" i="35" s="1"/>
  <c r="Q24" i="35" a="1"/>
  <c r="Q24" i="35" s="1"/>
  <c r="P24" i="35" a="1"/>
  <c r="P24" i="35" s="1"/>
  <c r="O24" i="35" a="1"/>
  <c r="O24" i="35" s="1"/>
  <c r="N24" i="35" a="1"/>
  <c r="N24" i="35" s="1"/>
  <c r="M24" i="35" a="1"/>
  <c r="M24" i="35" s="1"/>
  <c r="L24" i="35" a="1"/>
  <c r="L24" i="35" s="1"/>
  <c r="K24" i="35"/>
  <c r="K24" i="35" a="1"/>
  <c r="J24" i="35" a="1"/>
  <c r="J24" i="35" s="1"/>
  <c r="I24" i="35" a="1"/>
  <c r="I24" i="35" s="1"/>
  <c r="H24" i="35" a="1"/>
  <c r="H24" i="35" s="1"/>
  <c r="G24" i="35"/>
  <c r="G24" i="35" a="1"/>
  <c r="F24" i="35" a="1"/>
  <c r="F24" i="35" s="1"/>
  <c r="E24" i="35" a="1"/>
  <c r="E24" i="35" s="1"/>
  <c r="D24" i="35" a="1"/>
  <c r="D24" i="35" s="1"/>
  <c r="Z23" i="35"/>
  <c r="Z23" i="35" a="1"/>
  <c r="Y23" i="35"/>
  <c r="Y23" i="35" a="1"/>
  <c r="X23" i="35" a="1"/>
  <c r="X23" i="35" s="1"/>
  <c r="W23" i="35" a="1"/>
  <c r="W23" i="35" s="1"/>
  <c r="V23" i="35" a="1"/>
  <c r="V23" i="35" s="1"/>
  <c r="U23" i="35"/>
  <c r="U23" i="35" a="1"/>
  <c r="T23" i="35" a="1"/>
  <c r="T23" i="35" s="1"/>
  <c r="S23" i="35" a="1"/>
  <c r="S23" i="35" s="1"/>
  <c r="R23" i="35" a="1"/>
  <c r="R23" i="35" s="1"/>
  <c r="Q23" i="35" a="1"/>
  <c r="Q23" i="35" s="1"/>
  <c r="P23" i="35" a="1"/>
  <c r="P23" i="35" s="1"/>
  <c r="O23" i="35" a="1"/>
  <c r="O23" i="35" s="1"/>
  <c r="N23" i="35"/>
  <c r="N23" i="35" a="1"/>
  <c r="M23" i="35"/>
  <c r="M23" i="35" a="1"/>
  <c r="L23" i="35" a="1"/>
  <c r="L23" i="35" s="1"/>
  <c r="K23" i="35" a="1"/>
  <c r="K23" i="35" s="1"/>
  <c r="J23" i="35" a="1"/>
  <c r="J23" i="35" s="1"/>
  <c r="I23" i="35"/>
  <c r="I23" i="35" a="1"/>
  <c r="H23" i="35" a="1"/>
  <c r="H23" i="35" s="1"/>
  <c r="G23" i="35" a="1"/>
  <c r="G23" i="35" s="1"/>
  <c r="F23" i="35" a="1"/>
  <c r="F23" i="35" s="1"/>
  <c r="E23" i="35"/>
  <c r="E23" i="35" a="1"/>
  <c r="D23" i="35" a="1"/>
  <c r="D23" i="35" s="1"/>
  <c r="Z22" i="35" a="1"/>
  <c r="Z22" i="35" s="1"/>
  <c r="Y22" i="35" a="1"/>
  <c r="Y22" i="35" s="1"/>
  <c r="X22" i="35" a="1"/>
  <c r="X22" i="35" s="1"/>
  <c r="W22" i="35" a="1"/>
  <c r="W22" i="35" s="1"/>
  <c r="V22" i="35" a="1"/>
  <c r="V22" i="35" s="1"/>
  <c r="U22" i="35" a="1"/>
  <c r="U22" i="35" s="1"/>
  <c r="T22" i="35"/>
  <c r="T22" i="35" a="1"/>
  <c r="S22" i="35" a="1"/>
  <c r="S22" i="35" s="1"/>
  <c r="R22" i="35" a="1"/>
  <c r="R22" i="35" s="1"/>
  <c r="Q22" i="35" a="1"/>
  <c r="Q22" i="35" s="1"/>
  <c r="P22" i="35" a="1"/>
  <c r="P22" i="35" s="1"/>
  <c r="O22" i="35" a="1"/>
  <c r="O22" i="35" s="1"/>
  <c r="N22" i="35" a="1"/>
  <c r="N22" i="35" s="1"/>
  <c r="M22" i="35" a="1"/>
  <c r="M22" i="35" s="1"/>
  <c r="L22" i="35" a="1"/>
  <c r="L22" i="35" s="1"/>
  <c r="K22" i="35" a="1"/>
  <c r="K22" i="35" s="1"/>
  <c r="J22" i="35" a="1"/>
  <c r="J22" i="35" s="1"/>
  <c r="I22" i="35"/>
  <c r="I22" i="35" a="1"/>
  <c r="H22" i="35" a="1"/>
  <c r="H22" i="35" s="1"/>
  <c r="G22" i="35" a="1"/>
  <c r="G22" i="35" s="1"/>
  <c r="F22" i="35" a="1"/>
  <c r="F22" i="35" s="1"/>
  <c r="E22" i="35" a="1"/>
  <c r="E22" i="35" s="1"/>
  <c r="D22" i="35" a="1"/>
  <c r="D22" i="35" s="1"/>
  <c r="Z21" i="35" a="1"/>
  <c r="Z21" i="35" s="1"/>
  <c r="Y21" i="35" a="1"/>
  <c r="Y21" i="35" s="1"/>
  <c r="X21" i="35"/>
  <c r="X21" i="35" a="1"/>
  <c r="W21" i="35" a="1"/>
  <c r="W21" i="35" s="1"/>
  <c r="V21" i="35" a="1"/>
  <c r="V21" i="35" s="1"/>
  <c r="U21" i="35" a="1"/>
  <c r="U21" i="35" s="1"/>
  <c r="T21" i="35" a="1"/>
  <c r="T21" i="35" s="1"/>
  <c r="S21" i="35" a="1"/>
  <c r="S21" i="35" s="1"/>
  <c r="R21" i="35" a="1"/>
  <c r="R21" i="35" s="1"/>
  <c r="Q21" i="35" a="1"/>
  <c r="Q21" i="35" s="1"/>
  <c r="P21" i="35"/>
  <c r="P21" i="35" a="1"/>
  <c r="O21" i="35" a="1"/>
  <c r="O21" i="35" s="1"/>
  <c r="N21" i="35" a="1"/>
  <c r="N21" i="35" s="1"/>
  <c r="M21" i="35" a="1"/>
  <c r="M21" i="35" s="1"/>
  <c r="L21" i="35"/>
  <c r="L21" i="35" a="1"/>
  <c r="K21" i="35" a="1"/>
  <c r="K21" i="35" s="1"/>
  <c r="J21" i="35" a="1"/>
  <c r="J21" i="35" s="1"/>
  <c r="I21" i="35" a="1"/>
  <c r="I21" i="35" s="1"/>
  <c r="H21" i="35"/>
  <c r="H21" i="35" a="1"/>
  <c r="G21" i="35"/>
  <c r="G21" i="35" a="1"/>
  <c r="F21" i="35" a="1"/>
  <c r="F21" i="35" s="1"/>
  <c r="E21" i="35" a="1"/>
  <c r="E21" i="35" s="1"/>
  <c r="D21" i="35" a="1"/>
  <c r="D21" i="35" s="1"/>
  <c r="Z20" i="35"/>
  <c r="Z20" i="35" a="1"/>
  <c r="Y20" i="35" a="1"/>
  <c r="Y20" i="35" s="1"/>
  <c r="X20" i="35" a="1"/>
  <c r="X20" i="35" s="1"/>
  <c r="W20" i="35" a="1"/>
  <c r="W20" i="35" s="1"/>
  <c r="V20" i="35" a="1"/>
  <c r="V20" i="35" s="1"/>
  <c r="U20" i="35" a="1"/>
  <c r="U20" i="35" s="1"/>
  <c r="T20" i="35" a="1"/>
  <c r="T20" i="35" s="1"/>
  <c r="S20" i="35"/>
  <c r="S20" i="35" a="1"/>
  <c r="R20" i="35"/>
  <c r="R20" i="35" a="1"/>
  <c r="Q20" i="35" a="1"/>
  <c r="Q20" i="35" s="1"/>
  <c r="P20" i="35" a="1"/>
  <c r="P20" i="35" s="1"/>
  <c r="O20" i="35" a="1"/>
  <c r="O20" i="35" s="1"/>
  <c r="N20" i="35"/>
  <c r="N20" i="35" a="1"/>
  <c r="M20" i="35" a="1"/>
  <c r="M20" i="35" s="1"/>
  <c r="L20" i="35" a="1"/>
  <c r="L20" i="35" s="1"/>
  <c r="K20" i="35" a="1"/>
  <c r="K20" i="35" s="1"/>
  <c r="J20" i="35"/>
  <c r="J20" i="35" a="1"/>
  <c r="I20" i="35" a="1"/>
  <c r="I20" i="35" s="1"/>
  <c r="H20" i="35" a="1"/>
  <c r="H20" i="35" s="1"/>
  <c r="G20" i="35" a="1"/>
  <c r="G20" i="35" s="1"/>
  <c r="F20" i="35" a="1"/>
  <c r="F20" i="35" s="1"/>
  <c r="E20" i="35" a="1"/>
  <c r="E20" i="35" s="1"/>
  <c r="D20" i="35" a="1"/>
  <c r="D20" i="35" s="1"/>
  <c r="Z19" i="35" a="1"/>
  <c r="Z19" i="35" s="1"/>
  <c r="Y19" i="35"/>
  <c r="Y19" i="35" a="1"/>
  <c r="X19" i="35" a="1"/>
  <c r="X19" i="35" s="1"/>
  <c r="W19" i="35" a="1"/>
  <c r="W19" i="35" s="1"/>
  <c r="V19" i="35" a="1"/>
  <c r="V19" i="35" s="1"/>
  <c r="U19" i="35" a="1"/>
  <c r="U19" i="35" s="1"/>
  <c r="T19" i="35" a="1"/>
  <c r="T19" i="35" s="1"/>
  <c r="S19" i="35" a="1"/>
  <c r="S19" i="35" s="1"/>
  <c r="R19" i="35" a="1"/>
  <c r="R19" i="35" s="1"/>
  <c r="Q19" i="35" a="1"/>
  <c r="Q19" i="35" s="1"/>
  <c r="P19" i="35" a="1"/>
  <c r="P19" i="35" s="1"/>
  <c r="O19" i="35" a="1"/>
  <c r="O19" i="35" s="1"/>
  <c r="N19" i="35"/>
  <c r="N19" i="35" a="1"/>
  <c r="M19" i="35" a="1"/>
  <c r="M19" i="35" s="1"/>
  <c r="L19" i="35" a="1"/>
  <c r="L19" i="35" s="1"/>
  <c r="K19" i="35" a="1"/>
  <c r="K19" i="35" s="1"/>
  <c r="J19" i="35" a="1"/>
  <c r="J19" i="35" s="1"/>
  <c r="I19" i="35" a="1"/>
  <c r="I19" i="35" s="1"/>
  <c r="H19" i="35" a="1"/>
  <c r="H19" i="35" s="1"/>
  <c r="G19" i="35" a="1"/>
  <c r="G19" i="35" s="1"/>
  <c r="F19" i="35"/>
  <c r="F19" i="35" a="1"/>
  <c r="E19" i="35" a="1"/>
  <c r="E19" i="35" s="1"/>
  <c r="D19" i="35" a="1"/>
  <c r="D19" i="35" s="1"/>
  <c r="Z18" i="35" a="1"/>
  <c r="Z18" i="35" s="1"/>
  <c r="Y18" i="35" a="1"/>
  <c r="Y18" i="35" s="1"/>
  <c r="X18" i="35" a="1"/>
  <c r="X18" i="35" s="1"/>
  <c r="W18" i="35" a="1"/>
  <c r="W18" i="35" s="1"/>
  <c r="V18" i="35" a="1"/>
  <c r="V18" i="35" s="1"/>
  <c r="U18" i="35"/>
  <c r="U18" i="35" a="1"/>
  <c r="T18" i="35" a="1"/>
  <c r="T18" i="35" s="1"/>
  <c r="S18" i="35" a="1"/>
  <c r="S18" i="35" s="1"/>
  <c r="R18" i="35" a="1"/>
  <c r="R18" i="35" s="1"/>
  <c r="Q18" i="35"/>
  <c r="Q18" i="35" a="1"/>
  <c r="P18" i="35" a="1"/>
  <c r="P18" i="35" s="1"/>
  <c r="O18" i="35" a="1"/>
  <c r="O18" i="35" s="1"/>
  <c r="N18" i="35" a="1"/>
  <c r="N18" i="35" s="1"/>
  <c r="M18" i="35"/>
  <c r="M18" i="35" a="1"/>
  <c r="L18" i="35"/>
  <c r="L18" i="35" a="1"/>
  <c r="K18" i="35" a="1"/>
  <c r="K18" i="35" s="1"/>
  <c r="J18" i="35" a="1"/>
  <c r="J18" i="35" s="1"/>
  <c r="I18" i="35"/>
  <c r="I18" i="35" a="1"/>
  <c r="H18" i="35" a="1"/>
  <c r="H18" i="35" s="1"/>
  <c r="G18" i="35" a="1"/>
  <c r="G18" i="35" s="1"/>
  <c r="F18" i="35" a="1"/>
  <c r="F18" i="35" s="1"/>
  <c r="E18" i="35" a="1"/>
  <c r="E18" i="35" s="1"/>
  <c r="D18" i="35"/>
  <c r="D18" i="35" a="1"/>
  <c r="Z17" i="35"/>
  <c r="Z17" i="35" a="1"/>
  <c r="Y17" i="35" a="1"/>
  <c r="Y17" i="35" s="1"/>
  <c r="X17" i="35"/>
  <c r="X17" i="35" a="1"/>
  <c r="W17" i="35"/>
  <c r="W17" i="35" a="1"/>
  <c r="V17" i="35" a="1"/>
  <c r="V17" i="35" s="1"/>
  <c r="U17" i="35" a="1"/>
  <c r="U17" i="35" s="1"/>
  <c r="T17" i="35" a="1"/>
  <c r="T17" i="35" s="1"/>
  <c r="S17" i="35" a="1"/>
  <c r="S17" i="35" s="1"/>
  <c r="R17" i="35"/>
  <c r="R17" i="35" a="1"/>
  <c r="Q17" i="35" a="1"/>
  <c r="Q17" i="35" s="1"/>
  <c r="P17" i="35" a="1"/>
  <c r="P17" i="35" s="1"/>
  <c r="O17" i="35"/>
  <c r="O17" i="35" a="1"/>
  <c r="N17" i="35"/>
  <c r="N17" i="35" a="1"/>
  <c r="M17" i="35" a="1"/>
  <c r="M17" i="35" s="1"/>
  <c r="L17" i="35"/>
  <c r="L17" i="35" a="1"/>
  <c r="K17" i="35" a="1"/>
  <c r="K17" i="35" s="1"/>
  <c r="J17" i="35" a="1"/>
  <c r="J17" i="35" s="1"/>
  <c r="I17" i="35" a="1"/>
  <c r="I17" i="35" s="1"/>
  <c r="H17" i="35" a="1"/>
  <c r="H17" i="35" s="1"/>
  <c r="G17" i="35" a="1"/>
  <c r="G17" i="35" s="1"/>
  <c r="F17" i="35"/>
  <c r="F17" i="35" a="1"/>
  <c r="E17" i="35" a="1"/>
  <c r="E17" i="35" s="1"/>
  <c r="D17" i="35"/>
  <c r="D17" i="35" a="1"/>
  <c r="Z16" i="35"/>
  <c r="Z16" i="35" a="1"/>
  <c r="Y16" i="35" a="1"/>
  <c r="Y16" i="35" s="1"/>
  <c r="X16" i="35" a="1"/>
  <c r="X16" i="35" s="1"/>
  <c r="W16" i="35"/>
  <c r="W16" i="35" a="1"/>
  <c r="V16" i="35" a="1"/>
  <c r="V16" i="35" s="1"/>
  <c r="U16" i="35" a="1"/>
  <c r="U16" i="35" s="1"/>
  <c r="T16" i="35" a="1"/>
  <c r="T16" i="35" s="1"/>
  <c r="S16" i="35" a="1"/>
  <c r="S16" i="35" s="1"/>
  <c r="R16" i="35"/>
  <c r="R16" i="35" a="1"/>
  <c r="Q16" i="35"/>
  <c r="Q16" i="35" a="1"/>
  <c r="P16" i="35" a="1"/>
  <c r="P16" i="35" s="1"/>
  <c r="O16" i="35"/>
  <c r="O16" i="35" a="1"/>
  <c r="N16" i="35"/>
  <c r="N16" i="35" a="1"/>
  <c r="M16" i="35"/>
  <c r="M16" i="35" a="1"/>
  <c r="L16" i="35" a="1"/>
  <c r="L16" i="35" s="1"/>
  <c r="K16" i="35" a="1"/>
  <c r="K16" i="35" s="1"/>
  <c r="J16" i="35" a="1"/>
  <c r="J16" i="35" s="1"/>
  <c r="I16" i="35"/>
  <c r="I16" i="35" a="1"/>
  <c r="H16" i="35" a="1"/>
  <c r="H16" i="35" s="1"/>
  <c r="G16" i="35" a="1"/>
  <c r="G16" i="35" s="1"/>
  <c r="F16" i="35"/>
  <c r="F16" i="35" a="1"/>
  <c r="E16" i="35"/>
  <c r="E16" i="35" a="1"/>
  <c r="D16" i="35" a="1"/>
  <c r="D16" i="35" s="1"/>
  <c r="Z15" i="35"/>
  <c r="Z15" i="35" a="1"/>
  <c r="Y15" i="35" a="1"/>
  <c r="Y15" i="35" s="1"/>
  <c r="X15" i="35" a="1"/>
  <c r="X15" i="35" s="1"/>
  <c r="W15" i="35" a="1"/>
  <c r="W15" i="35" s="1"/>
  <c r="V15" i="35"/>
  <c r="V15" i="35" a="1"/>
  <c r="U15" i="35" a="1"/>
  <c r="U15" i="35" s="1"/>
  <c r="T15" i="35"/>
  <c r="T15" i="35" a="1"/>
  <c r="S15" i="35" a="1"/>
  <c r="S15" i="35" s="1"/>
  <c r="R15" i="35"/>
  <c r="R15" i="35" a="1"/>
  <c r="Q15" i="35"/>
  <c r="Q15" i="35" a="1"/>
  <c r="P15" i="35" a="1"/>
  <c r="P15" i="35" s="1"/>
  <c r="O15" i="35" a="1"/>
  <c r="O15" i="35" s="1"/>
  <c r="N15" i="35"/>
  <c r="N15" i="35" a="1"/>
  <c r="M15" i="35"/>
  <c r="M15" i="35" a="1"/>
  <c r="L15" i="35" a="1"/>
  <c r="L15" i="35" s="1"/>
  <c r="K15" i="35" a="1"/>
  <c r="K15" i="35" s="1"/>
  <c r="J15" i="35" a="1"/>
  <c r="J15" i="35" s="1"/>
  <c r="I15" i="35"/>
  <c r="I15" i="35" a="1"/>
  <c r="H15" i="35"/>
  <c r="H15" i="35" a="1"/>
  <c r="G15" i="35" a="1"/>
  <c r="G15" i="35" s="1"/>
  <c r="F15" i="35"/>
  <c r="F15" i="35" a="1"/>
  <c r="E15" i="35"/>
  <c r="E15" i="35" a="1"/>
  <c r="D15" i="35"/>
  <c r="D15" i="35" a="1"/>
  <c r="Z14" i="35" a="1"/>
  <c r="Z14" i="35" s="1"/>
  <c r="Y14" i="35" a="1"/>
  <c r="Y14" i="35" s="1"/>
  <c r="X14" i="35" a="1"/>
  <c r="X14" i="35" s="1"/>
  <c r="W14" i="35"/>
  <c r="W14" i="35" a="1"/>
  <c r="V14" i="35" a="1"/>
  <c r="V14" i="35" s="1"/>
  <c r="U14" i="35" a="1"/>
  <c r="U14" i="35" s="1"/>
  <c r="T14" i="35"/>
  <c r="T14" i="35" a="1"/>
  <c r="S14" i="35"/>
  <c r="S14" i="35" a="1"/>
  <c r="R14" i="35" a="1"/>
  <c r="R14" i="35" s="1"/>
  <c r="Q14" i="35"/>
  <c r="Q14" i="35" a="1"/>
  <c r="P14" i="35" a="1"/>
  <c r="P14" i="35" s="1"/>
  <c r="O14" i="35" a="1"/>
  <c r="O14" i="35" s="1"/>
  <c r="N14" i="35" a="1"/>
  <c r="N14" i="35" s="1"/>
  <c r="M14" i="35"/>
  <c r="M14" i="35" a="1"/>
  <c r="L14" i="35" a="1"/>
  <c r="L14" i="35" s="1"/>
  <c r="K14" i="35"/>
  <c r="K14" i="35" a="1"/>
  <c r="J14" i="35" a="1"/>
  <c r="J14" i="35" s="1"/>
  <c r="I14" i="35"/>
  <c r="I14" i="35" a="1"/>
  <c r="H14" i="35"/>
  <c r="H14" i="35" a="1"/>
  <c r="G14" i="35" a="1"/>
  <c r="G14" i="35" s="1"/>
  <c r="F14" i="35" a="1"/>
  <c r="F14" i="35" s="1"/>
  <c r="E14" i="35"/>
  <c r="E14" i="35" a="1"/>
  <c r="D14" i="35"/>
  <c r="D14" i="35" a="1"/>
  <c r="Z13" i="35" a="1"/>
  <c r="Z13" i="35" s="1"/>
  <c r="Y13" i="35" a="1"/>
  <c r="Y13" i="35" s="1"/>
  <c r="X13" i="35" a="1"/>
  <c r="X13" i="35" s="1"/>
  <c r="W13" i="35"/>
  <c r="W13" i="35" a="1"/>
  <c r="V13" i="35"/>
  <c r="V13" i="35" a="1"/>
  <c r="U13" i="35" a="1"/>
  <c r="U13" i="35" s="1"/>
  <c r="T13" i="35"/>
  <c r="T13" i="35" a="1"/>
  <c r="S13" i="35"/>
  <c r="S13" i="35" a="1"/>
  <c r="R13" i="35"/>
  <c r="R13" i="35" a="1"/>
  <c r="Q13" i="35" a="1"/>
  <c r="Q13" i="35" s="1"/>
  <c r="P13" i="35" a="1"/>
  <c r="P13" i="35" s="1"/>
  <c r="O13" i="35" a="1"/>
  <c r="O13" i="35" s="1"/>
  <c r="N13" i="35"/>
  <c r="N13" i="35" a="1"/>
  <c r="M13" i="35" a="1"/>
  <c r="M13" i="35" s="1"/>
  <c r="L13" i="35" a="1"/>
  <c r="L13" i="35" s="1"/>
  <c r="K13" i="35"/>
  <c r="K13" i="35" a="1"/>
  <c r="J13" i="35"/>
  <c r="J13" i="35" a="1"/>
  <c r="I13" i="35" a="1"/>
  <c r="I13" i="35" s="1"/>
  <c r="H13" i="35"/>
  <c r="H13" i="35" a="1"/>
  <c r="G13" i="35" a="1"/>
  <c r="G13" i="35" s="1"/>
  <c r="F13" i="35" a="1"/>
  <c r="F13" i="35" s="1"/>
  <c r="E13" i="35" a="1"/>
  <c r="E13" i="35" s="1"/>
  <c r="D13" i="35"/>
  <c r="D13" i="35" a="1"/>
  <c r="Z12" i="35" a="1"/>
  <c r="Z12" i="35" s="1"/>
  <c r="Y12" i="35"/>
  <c r="Y12" i="35" a="1"/>
  <c r="X12" i="35"/>
  <c r="X12" i="35" a="1"/>
  <c r="W12" i="35" a="1"/>
  <c r="W12" i="35" s="1"/>
  <c r="V12" i="35" a="1"/>
  <c r="V12" i="35" s="1"/>
  <c r="U12" i="35"/>
  <c r="U12" i="35" a="1"/>
  <c r="T12" i="35"/>
  <c r="T12" i="35" a="1"/>
  <c r="S12" i="35" a="1"/>
  <c r="S12" i="35" s="1"/>
  <c r="R12" i="35" a="1"/>
  <c r="R12" i="35" s="1"/>
  <c r="Q12" i="35"/>
  <c r="Q12" i="35" a="1"/>
  <c r="P12" i="35"/>
  <c r="P12" i="35" a="1"/>
  <c r="O12" i="35" a="1"/>
  <c r="O12" i="35" s="1"/>
  <c r="N12" i="35" a="1"/>
  <c r="N12" i="35" s="1"/>
  <c r="M12" i="35"/>
  <c r="M12" i="35" a="1"/>
  <c r="L12" i="35"/>
  <c r="L12" i="35" a="1"/>
  <c r="K12" i="35" a="1"/>
  <c r="K12" i="35" s="1"/>
  <c r="J12" i="35" a="1"/>
  <c r="J12" i="35" s="1"/>
  <c r="I12" i="35"/>
  <c r="I12" i="35" a="1"/>
  <c r="H12" i="35"/>
  <c r="H12" i="35" a="1"/>
  <c r="G12" i="35" a="1"/>
  <c r="G12" i="35" s="1"/>
  <c r="F12" i="35" a="1"/>
  <c r="F12" i="35" s="1"/>
  <c r="E12" i="35"/>
  <c r="E12" i="35" a="1"/>
  <c r="D12" i="35"/>
  <c r="D12" i="35" a="1"/>
  <c r="Z11" i="35" a="1"/>
  <c r="Z11" i="35" s="1"/>
  <c r="Y11" i="35" a="1"/>
  <c r="Y11" i="35" s="1"/>
  <c r="X11" i="35"/>
  <c r="X11" i="35" a="1"/>
  <c r="W11" i="35"/>
  <c r="W11" i="35" a="1"/>
  <c r="V11" i="35" a="1"/>
  <c r="V11" i="35" s="1"/>
  <c r="U11" i="35" a="1"/>
  <c r="U11" i="35" s="1"/>
  <c r="T11" i="35"/>
  <c r="T11" i="35" a="1"/>
  <c r="S11" i="35"/>
  <c r="S11" i="35" a="1"/>
  <c r="R11" i="35" a="1"/>
  <c r="R11" i="35" s="1"/>
  <c r="Q11" i="35" a="1"/>
  <c r="Q11" i="35" s="1"/>
  <c r="P11" i="35"/>
  <c r="P11" i="35" a="1"/>
  <c r="O11" i="35"/>
  <c r="O11" i="35" a="1"/>
  <c r="N11" i="35" a="1"/>
  <c r="N11" i="35" s="1"/>
  <c r="M11" i="35" a="1"/>
  <c r="M11" i="35" s="1"/>
  <c r="L11" i="35"/>
  <c r="L11" i="35" a="1"/>
  <c r="K11" i="35"/>
  <c r="K11" i="35" a="1"/>
  <c r="J11" i="35" a="1"/>
  <c r="J11" i="35" s="1"/>
  <c r="I11" i="35" a="1"/>
  <c r="I11" i="35" s="1"/>
  <c r="H11" i="35"/>
  <c r="H11" i="35" a="1"/>
  <c r="G11" i="35"/>
  <c r="G11" i="35" a="1"/>
  <c r="F11" i="35" a="1"/>
  <c r="F11" i="35" s="1"/>
  <c r="E11" i="35" a="1"/>
  <c r="E11" i="35" s="1"/>
  <c r="D11" i="35"/>
  <c r="D11" i="35" a="1"/>
  <c r="Z10" i="35"/>
  <c r="Z10" i="35" a="1"/>
  <c r="Y10" i="35" a="1"/>
  <c r="Y10" i="35" s="1"/>
  <c r="X10" i="35" a="1"/>
  <c r="X10" i="35" s="1"/>
  <c r="W10" i="35"/>
  <c r="W10" i="35" a="1"/>
  <c r="V10" i="35"/>
  <c r="V10" i="35" a="1"/>
  <c r="U10" i="35" a="1"/>
  <c r="U10" i="35" s="1"/>
  <c r="T10" i="35" a="1"/>
  <c r="T10" i="35" s="1"/>
  <c r="S10" i="35"/>
  <c r="S10" i="35" a="1"/>
  <c r="R10" i="35"/>
  <c r="R10" i="35" a="1"/>
  <c r="Q10" i="35" a="1"/>
  <c r="Q10" i="35" s="1"/>
  <c r="P10" i="35" a="1"/>
  <c r="P10" i="35" s="1"/>
  <c r="O10" i="35"/>
  <c r="O10" i="35" a="1"/>
  <c r="N10" i="35"/>
  <c r="N10" i="35" a="1"/>
  <c r="M10" i="35" a="1"/>
  <c r="M10" i="35" s="1"/>
  <c r="L10" i="35" a="1"/>
  <c r="L10" i="35" s="1"/>
  <c r="K10" i="35"/>
  <c r="K10" i="35" a="1"/>
  <c r="J10" i="35"/>
  <c r="J10" i="35" a="1"/>
  <c r="I10" i="35" a="1"/>
  <c r="I10" i="35" s="1"/>
  <c r="H10" i="35" a="1"/>
  <c r="H10" i="35" s="1"/>
  <c r="G10" i="35"/>
  <c r="G10" i="35" a="1"/>
  <c r="F10" i="35"/>
  <c r="F10" i="35" a="1"/>
  <c r="E10" i="35" a="1"/>
  <c r="E10" i="35" s="1"/>
  <c r="D10" i="35" a="1"/>
  <c r="D10" i="35" s="1"/>
  <c r="Z9" i="35"/>
  <c r="Z9" i="35" a="1"/>
  <c r="Y9" i="35"/>
  <c r="Y9" i="35" a="1"/>
  <c r="X9" i="35" a="1"/>
  <c r="X9" i="35" s="1"/>
  <c r="W9" i="35" a="1"/>
  <c r="W9" i="35" s="1"/>
  <c r="V9" i="35"/>
  <c r="V9" i="35" a="1"/>
  <c r="U9" i="35"/>
  <c r="U9" i="35" a="1"/>
  <c r="T9" i="35" a="1"/>
  <c r="T9" i="35" s="1"/>
  <c r="S9" i="35" a="1"/>
  <c r="S9" i="35" s="1"/>
  <c r="R9" i="35"/>
  <c r="R9" i="35" a="1"/>
  <c r="Q9" i="35"/>
  <c r="Q9" i="35" a="1"/>
  <c r="P9" i="35" a="1"/>
  <c r="P9" i="35" s="1"/>
  <c r="O9" i="35" a="1"/>
  <c r="O9" i="35" s="1"/>
  <c r="N9" i="35"/>
  <c r="N9" i="35" a="1"/>
  <c r="M9" i="35"/>
  <c r="M9" i="35" a="1"/>
  <c r="L9" i="35" a="1"/>
  <c r="L9" i="35" s="1"/>
  <c r="K9" i="35" a="1"/>
  <c r="K9" i="35" s="1"/>
  <c r="J9" i="35"/>
  <c r="J9" i="35" a="1"/>
  <c r="I9" i="35"/>
  <c r="I9" i="35" a="1"/>
  <c r="H9" i="35" a="1"/>
  <c r="H9" i="35" s="1"/>
  <c r="G9" i="35" a="1"/>
  <c r="G9" i="35" s="1"/>
  <c r="F9" i="35"/>
  <c r="F9" i="35" a="1"/>
  <c r="E9" i="35"/>
  <c r="E9" i="35" a="1"/>
  <c r="D9" i="35" a="1"/>
  <c r="D9" i="35" s="1"/>
  <c r="Z8" i="35" a="1"/>
  <c r="Z8" i="35" s="1"/>
  <c r="Y8" i="35"/>
  <c r="Y8" i="35" a="1"/>
  <c r="X8" i="35"/>
  <c r="X8" i="35" a="1"/>
  <c r="W8" i="35" a="1"/>
  <c r="W8" i="35" s="1"/>
  <c r="V8" i="35" a="1"/>
  <c r="V8" i="35" s="1"/>
  <c r="U8" i="35"/>
  <c r="U8" i="35" a="1"/>
  <c r="T8" i="35"/>
  <c r="T8" i="35" a="1"/>
  <c r="S8" i="35" a="1"/>
  <c r="S8" i="35" s="1"/>
  <c r="R8" i="35" a="1"/>
  <c r="R8" i="35" s="1"/>
  <c r="Q8" i="35" a="1"/>
  <c r="Q8" i="35" s="1"/>
  <c r="P8" i="35"/>
  <c r="P8" i="35" a="1"/>
  <c r="O8" i="35" a="1"/>
  <c r="O8" i="35" s="1"/>
  <c r="N8" i="35" a="1"/>
  <c r="N8" i="35" s="1"/>
  <c r="M8" i="35"/>
  <c r="M8" i="35" a="1"/>
  <c r="L8" i="35"/>
  <c r="L8" i="35" a="1"/>
  <c r="K8" i="35" a="1"/>
  <c r="K8" i="35" s="1"/>
  <c r="J8" i="35" a="1"/>
  <c r="J8" i="35" s="1"/>
  <c r="I8" i="35"/>
  <c r="I8" i="35" a="1"/>
  <c r="H8" i="35"/>
  <c r="H8" i="35" a="1"/>
  <c r="G8" i="35" a="1"/>
  <c r="G8" i="35" s="1"/>
  <c r="F8" i="35" a="1"/>
  <c r="F8" i="35" s="1"/>
  <c r="E8" i="35"/>
  <c r="E8" i="35" a="1"/>
  <c r="D8" i="35"/>
  <c r="D8" i="35" a="1"/>
  <c r="Z7" i="35" a="1"/>
  <c r="Z7" i="35" s="1"/>
  <c r="Y7" i="35" a="1"/>
  <c r="Y7" i="35" s="1"/>
  <c r="X7" i="35" a="1"/>
  <c r="X7" i="35" s="1"/>
  <c r="W7" i="35"/>
  <c r="W7" i="35" a="1"/>
  <c r="V7" i="35" a="1"/>
  <c r="V7" i="35" s="1"/>
  <c r="U7" i="35" a="1"/>
  <c r="U7" i="35" s="1"/>
  <c r="T7" i="35" a="1"/>
  <c r="T7" i="35" s="1"/>
  <c r="S7" i="35"/>
  <c r="S7" i="35" a="1"/>
  <c r="R7" i="35" a="1"/>
  <c r="R7" i="35" s="1"/>
  <c r="Q7" i="35" a="1"/>
  <c r="Q7" i="35" s="1"/>
  <c r="P7" i="35" a="1"/>
  <c r="P7" i="35" s="1"/>
  <c r="O7" i="35"/>
  <c r="O7" i="35" a="1"/>
  <c r="N7" i="35" a="1"/>
  <c r="N7" i="35" s="1"/>
  <c r="M7" i="35" a="1"/>
  <c r="M7" i="35" s="1"/>
  <c r="L7" i="35" a="1"/>
  <c r="L7" i="35" s="1"/>
  <c r="K7" i="35"/>
  <c r="K7" i="35" a="1"/>
  <c r="J7" i="35" a="1"/>
  <c r="J7" i="35" s="1"/>
  <c r="I7" i="35" a="1"/>
  <c r="I7" i="35" s="1"/>
  <c r="H7" i="35" a="1"/>
  <c r="H7" i="35" s="1"/>
  <c r="G7" i="35"/>
  <c r="G7" i="35" a="1"/>
  <c r="F7" i="35" a="1"/>
  <c r="F7" i="35" s="1"/>
  <c r="E7" i="35" a="1"/>
  <c r="E7" i="35" s="1"/>
  <c r="D7" i="35" a="1"/>
  <c r="D7" i="35" s="1"/>
  <c r="Z6" i="35" a="1"/>
  <c r="Z6" i="35" s="1"/>
  <c r="Y6" i="35" a="1"/>
  <c r="Y6" i="35" s="1"/>
  <c r="X6" i="35" a="1"/>
  <c r="X6" i="35" s="1"/>
  <c r="W6" i="35" a="1"/>
  <c r="W6" i="35" s="1"/>
  <c r="V6" i="35" a="1"/>
  <c r="V6" i="35" s="1"/>
  <c r="U6" i="35" a="1"/>
  <c r="U6" i="35" s="1"/>
  <c r="T6" i="35" a="1"/>
  <c r="T6" i="35" s="1"/>
  <c r="S6" i="35" a="1"/>
  <c r="S6" i="35" s="1"/>
  <c r="R6" i="35" a="1"/>
  <c r="R6" i="35" s="1"/>
  <c r="Q6" i="35" a="1"/>
  <c r="Q6" i="35" s="1"/>
  <c r="P6" i="35" a="1"/>
  <c r="P6" i="35" s="1"/>
  <c r="O6" i="35" a="1"/>
  <c r="O6" i="35" s="1"/>
  <c r="N6" i="35" a="1"/>
  <c r="N6" i="35" s="1"/>
  <c r="M6" i="35" a="1"/>
  <c r="M6" i="35" s="1"/>
  <c r="L6" i="35" a="1"/>
  <c r="L6" i="35" s="1"/>
  <c r="K6" i="35" a="1"/>
  <c r="K6" i="35" s="1"/>
  <c r="J6" i="35" a="1"/>
  <c r="J6" i="35" s="1"/>
  <c r="I6" i="35" a="1"/>
  <c r="I6" i="35" s="1"/>
  <c r="H6" i="35" a="1"/>
  <c r="H6" i="35" s="1"/>
  <c r="G6" i="35" a="1"/>
  <c r="G6" i="35" s="1"/>
  <c r="F6" i="35" a="1"/>
  <c r="F6" i="35" s="1"/>
  <c r="E6" i="35" a="1"/>
  <c r="E6" i="35" s="1"/>
  <c r="D6" i="35" a="1"/>
  <c r="D6" i="35" s="1"/>
  <c r="Z5" i="35" a="1"/>
  <c r="Z5" i="35" s="1"/>
  <c r="Y5" i="35" a="1"/>
  <c r="Y5" i="35" s="1"/>
  <c r="X5" i="35" a="1"/>
  <c r="X5" i="35" s="1"/>
  <c r="W5" i="35" a="1"/>
  <c r="W5" i="35" s="1"/>
  <c r="V5" i="35" a="1"/>
  <c r="V5" i="35" s="1"/>
  <c r="U5" i="35" a="1"/>
  <c r="U5" i="35" s="1"/>
  <c r="T5" i="35" a="1"/>
  <c r="T5" i="35" s="1"/>
  <c r="S5" i="35" a="1"/>
  <c r="S5" i="35" s="1"/>
  <c r="R5" i="35" a="1"/>
  <c r="R5" i="35" s="1"/>
  <c r="Q5" i="35" a="1"/>
  <c r="Q5" i="35" s="1"/>
  <c r="P5" i="35" a="1"/>
  <c r="P5" i="35" s="1"/>
  <c r="O5" i="35" a="1"/>
  <c r="O5" i="35" s="1"/>
  <c r="N5" i="35" a="1"/>
  <c r="N5" i="35" s="1"/>
  <c r="M5" i="35" a="1"/>
  <c r="M5" i="35" s="1"/>
  <c r="L5" i="35" a="1"/>
  <c r="L5" i="35" s="1"/>
  <c r="K5" i="35" a="1"/>
  <c r="K5" i="35" s="1"/>
  <c r="J5" i="35" a="1"/>
  <c r="J5" i="35" s="1"/>
  <c r="I5" i="35" a="1"/>
  <c r="I5" i="35" s="1"/>
  <c r="H5" i="35" a="1"/>
  <c r="H5" i="35" s="1"/>
  <c r="G5" i="35" a="1"/>
  <c r="G5" i="35" s="1"/>
  <c r="F5" i="35" a="1"/>
  <c r="F5" i="35" s="1"/>
  <c r="E5" i="35" a="1"/>
  <c r="E5" i="35" s="1"/>
  <c r="D5" i="35" a="1"/>
  <c r="D5" i="35" s="1"/>
  <c r="N4" i="35" a="1"/>
  <c r="N4" i="35" s="1"/>
  <c r="M4" i="35" a="1"/>
  <c r="M4" i="35" s="1"/>
  <c r="L4" i="35" a="1"/>
  <c r="L4" i="35" s="1"/>
  <c r="K4" i="35" a="1"/>
  <c r="K4" i="35" s="1"/>
  <c r="J4" i="35" a="1"/>
  <c r="J4" i="35" s="1"/>
  <c r="I4" i="35" a="1"/>
  <c r="I4" i="35" s="1"/>
  <c r="H4" i="35" a="1"/>
  <c r="H4" i="35" s="1"/>
  <c r="G4" i="35" a="1"/>
  <c r="G4" i="35" s="1"/>
  <c r="F4" i="35" a="1"/>
  <c r="F4" i="35" s="1"/>
  <c r="E4" i="35" a="1"/>
  <c r="E4" i="35" s="1"/>
  <c r="D4" i="35" a="1"/>
  <c r="D4" i="35" s="1"/>
  <c r="N3" i="35" a="1"/>
  <c r="N3" i="35" s="1"/>
  <c r="M3" i="35" a="1"/>
  <c r="M3" i="35" s="1"/>
  <c r="L3" i="35" a="1"/>
  <c r="L3" i="35" s="1"/>
  <c r="K3" i="35" a="1"/>
  <c r="K3" i="35" s="1"/>
  <c r="J3" i="35" a="1"/>
  <c r="J3" i="35" s="1"/>
  <c r="I3" i="35" a="1"/>
  <c r="I3" i="35" s="1"/>
  <c r="H3" i="35" a="1"/>
  <c r="H3" i="35" s="1"/>
  <c r="G3" i="35" a="1"/>
  <c r="G3" i="35" s="1"/>
  <c r="F3" i="35" a="1"/>
  <c r="F3" i="35" s="1"/>
  <c r="E3" i="35" a="1"/>
  <c r="E3" i="35" s="1"/>
  <c r="D3" i="35" a="1"/>
  <c r="D3" i="35" s="1"/>
  <c r="D4" i="34"/>
  <c r="E4" i="34"/>
  <c r="F4" i="34"/>
  <c r="G4" i="34"/>
  <c r="H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X4" i="34"/>
  <c r="Y4" i="34"/>
  <c r="Z4" i="34"/>
  <c r="D5" i="34"/>
  <c r="E5" i="34"/>
  <c r="F5" i="34"/>
  <c r="G5" i="34"/>
  <c r="H5" i="34"/>
  <c r="I5" i="34"/>
  <c r="J5" i="34"/>
  <c r="K5" i="34"/>
  <c r="L5" i="34"/>
  <c r="M5" i="34"/>
  <c r="N5" i="34"/>
  <c r="O5" i="34"/>
  <c r="P5" i="34"/>
  <c r="Q5" i="34"/>
  <c r="R5" i="34"/>
  <c r="S5" i="34"/>
  <c r="T5" i="34"/>
  <c r="U5" i="34"/>
  <c r="V5" i="34"/>
  <c r="W5" i="34"/>
  <c r="X5" i="34"/>
  <c r="Y5" i="34"/>
  <c r="Z5" i="34"/>
  <c r="D6" i="34"/>
  <c r="E6" i="34"/>
  <c r="F6" i="34"/>
  <c r="G6" i="34"/>
  <c r="H6" i="34"/>
  <c r="I6" i="34"/>
  <c r="J6" i="34"/>
  <c r="K6" i="34"/>
  <c r="L6" i="34"/>
  <c r="M6" i="34"/>
  <c r="N6" i="34"/>
  <c r="O6" i="34"/>
  <c r="P6" i="34"/>
  <c r="Q6" i="34"/>
  <c r="R6" i="34"/>
  <c r="S6" i="34"/>
  <c r="T6" i="34"/>
  <c r="U6" i="34"/>
  <c r="V6" i="34"/>
  <c r="W6" i="34"/>
  <c r="X6" i="34"/>
  <c r="Y6" i="34"/>
  <c r="Z6" i="34"/>
  <c r="D7" i="34"/>
  <c r="E7" i="34"/>
  <c r="F7" i="34"/>
  <c r="G7" i="34"/>
  <c r="H7" i="34"/>
  <c r="I7" i="34"/>
  <c r="J7" i="34"/>
  <c r="K7" i="34"/>
  <c r="L7" i="34"/>
  <c r="M7" i="34"/>
  <c r="N7" i="34"/>
  <c r="O7" i="34"/>
  <c r="P7" i="34"/>
  <c r="Q7" i="34"/>
  <c r="R7" i="34"/>
  <c r="S7" i="34"/>
  <c r="T7" i="34"/>
  <c r="U7" i="34"/>
  <c r="V7" i="34"/>
  <c r="W7" i="34"/>
  <c r="X7" i="34"/>
  <c r="Y7" i="34"/>
  <c r="Z7" i="34"/>
  <c r="D8" i="34"/>
  <c r="E8" i="34"/>
  <c r="F8" i="34"/>
  <c r="G8" i="34"/>
  <c r="H8" i="34"/>
  <c r="I8" i="34"/>
  <c r="J8" i="34"/>
  <c r="K8" i="34"/>
  <c r="L8" i="34"/>
  <c r="M8" i="34"/>
  <c r="N8" i="34"/>
  <c r="O8" i="34"/>
  <c r="P8" i="34"/>
  <c r="Q8" i="34"/>
  <c r="R8" i="34"/>
  <c r="S8" i="34"/>
  <c r="T8" i="34"/>
  <c r="U8" i="34"/>
  <c r="V8" i="34"/>
  <c r="W8" i="34"/>
  <c r="X8" i="34"/>
  <c r="Y8" i="34"/>
  <c r="Z8" i="34"/>
  <c r="D9" i="34"/>
  <c r="E9" i="34"/>
  <c r="F9" i="34"/>
  <c r="G9" i="34"/>
  <c r="H9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Z9" i="34"/>
  <c r="D10" i="34"/>
  <c r="E10" i="34"/>
  <c r="F10" i="34"/>
  <c r="G10" i="34"/>
  <c r="H10" i="34"/>
  <c r="I10" i="34"/>
  <c r="J10" i="34"/>
  <c r="K10" i="34"/>
  <c r="L10" i="34"/>
  <c r="M10" i="34"/>
  <c r="N10" i="34"/>
  <c r="O10" i="34"/>
  <c r="P10" i="34"/>
  <c r="Q10" i="34"/>
  <c r="R10" i="34"/>
  <c r="S10" i="34"/>
  <c r="T10" i="34"/>
  <c r="U10" i="34"/>
  <c r="V10" i="34"/>
  <c r="W10" i="34"/>
  <c r="X10" i="34"/>
  <c r="Y10" i="34"/>
  <c r="Z10" i="34"/>
  <c r="D11" i="34"/>
  <c r="E11" i="34"/>
  <c r="F11" i="34"/>
  <c r="G11" i="34"/>
  <c r="H11" i="34"/>
  <c r="I11" i="34"/>
  <c r="J11" i="34"/>
  <c r="K11" i="34"/>
  <c r="L11" i="34"/>
  <c r="M11" i="34"/>
  <c r="N11" i="34"/>
  <c r="O11" i="34"/>
  <c r="P11" i="34"/>
  <c r="Q11" i="34"/>
  <c r="R11" i="34"/>
  <c r="S11" i="34"/>
  <c r="T11" i="34"/>
  <c r="U11" i="34"/>
  <c r="V11" i="34"/>
  <c r="W11" i="34"/>
  <c r="X11" i="34"/>
  <c r="Y11" i="34"/>
  <c r="Z11" i="34"/>
  <c r="D12" i="34"/>
  <c r="E12" i="34"/>
  <c r="F12" i="34"/>
  <c r="G12" i="34"/>
  <c r="H12" i="34"/>
  <c r="I12" i="34"/>
  <c r="J12" i="34"/>
  <c r="K12" i="34"/>
  <c r="L12" i="34"/>
  <c r="M12" i="34"/>
  <c r="N12" i="34"/>
  <c r="O12" i="34"/>
  <c r="P12" i="34"/>
  <c r="Q12" i="34"/>
  <c r="R12" i="34"/>
  <c r="S12" i="34"/>
  <c r="T12" i="34"/>
  <c r="U12" i="34"/>
  <c r="V12" i="34"/>
  <c r="W12" i="34"/>
  <c r="X12" i="34"/>
  <c r="Y12" i="34"/>
  <c r="Z12" i="34"/>
  <c r="D13" i="34"/>
  <c r="E13" i="34"/>
  <c r="F13" i="34"/>
  <c r="G13" i="34"/>
  <c r="H13" i="34"/>
  <c r="I13" i="34"/>
  <c r="J13" i="34"/>
  <c r="K13" i="34"/>
  <c r="L13" i="34"/>
  <c r="M13" i="34"/>
  <c r="N13" i="34"/>
  <c r="O13" i="34"/>
  <c r="P13" i="34"/>
  <c r="Q13" i="34"/>
  <c r="R13" i="34"/>
  <c r="S13" i="34"/>
  <c r="T13" i="34"/>
  <c r="U13" i="34"/>
  <c r="V13" i="34"/>
  <c r="W13" i="34"/>
  <c r="X13" i="34"/>
  <c r="Y13" i="34"/>
  <c r="Z13" i="34"/>
  <c r="D14" i="34"/>
  <c r="E14" i="34"/>
  <c r="F14" i="34"/>
  <c r="G14" i="34"/>
  <c r="H14" i="34"/>
  <c r="I14" i="34"/>
  <c r="J14" i="34"/>
  <c r="K14" i="34"/>
  <c r="L14" i="34"/>
  <c r="M14" i="34"/>
  <c r="N14" i="34"/>
  <c r="O14" i="34"/>
  <c r="P14" i="34"/>
  <c r="Q14" i="34"/>
  <c r="R14" i="34"/>
  <c r="S14" i="34"/>
  <c r="T14" i="34"/>
  <c r="U14" i="34"/>
  <c r="V14" i="34"/>
  <c r="W14" i="34"/>
  <c r="X14" i="34"/>
  <c r="Y14" i="34"/>
  <c r="Z14" i="34"/>
  <c r="D15" i="34"/>
  <c r="E15" i="34"/>
  <c r="F15" i="34"/>
  <c r="G15" i="34"/>
  <c r="H15" i="34"/>
  <c r="I15" i="34"/>
  <c r="J15" i="34"/>
  <c r="K15" i="34"/>
  <c r="L15" i="34"/>
  <c r="M15" i="34"/>
  <c r="N15" i="34"/>
  <c r="O15" i="34"/>
  <c r="P15" i="34"/>
  <c r="Q15" i="34"/>
  <c r="R15" i="34"/>
  <c r="S15" i="34"/>
  <c r="T15" i="34"/>
  <c r="U15" i="34"/>
  <c r="V15" i="34"/>
  <c r="W15" i="34"/>
  <c r="X15" i="34"/>
  <c r="Y15" i="34"/>
  <c r="Z15" i="34"/>
  <c r="D16" i="34"/>
  <c r="E16" i="34"/>
  <c r="F16" i="34"/>
  <c r="G16" i="34"/>
  <c r="H16" i="34"/>
  <c r="I16" i="34"/>
  <c r="J16" i="34"/>
  <c r="K16" i="34"/>
  <c r="L16" i="34"/>
  <c r="M16" i="34"/>
  <c r="N16" i="34"/>
  <c r="O16" i="34"/>
  <c r="P16" i="34"/>
  <c r="Q16" i="34"/>
  <c r="R16" i="34"/>
  <c r="S16" i="34"/>
  <c r="T16" i="34"/>
  <c r="U16" i="34"/>
  <c r="V16" i="34"/>
  <c r="W16" i="34"/>
  <c r="X16" i="34"/>
  <c r="Y16" i="34"/>
  <c r="Z16" i="34"/>
  <c r="D17" i="34"/>
  <c r="E17" i="34"/>
  <c r="F17" i="34"/>
  <c r="G17" i="34"/>
  <c r="H17" i="34"/>
  <c r="I17" i="34"/>
  <c r="J17" i="34"/>
  <c r="K17" i="34"/>
  <c r="L17" i="34"/>
  <c r="M17" i="34"/>
  <c r="N17" i="34"/>
  <c r="O17" i="34"/>
  <c r="P17" i="34"/>
  <c r="Q17" i="34"/>
  <c r="R17" i="34"/>
  <c r="S17" i="34"/>
  <c r="T17" i="34"/>
  <c r="U17" i="34"/>
  <c r="V17" i="34"/>
  <c r="W17" i="34"/>
  <c r="X17" i="34"/>
  <c r="Y17" i="34"/>
  <c r="Z17" i="34"/>
  <c r="D18" i="34"/>
  <c r="E18" i="34"/>
  <c r="F18" i="34"/>
  <c r="G18" i="34"/>
  <c r="H18" i="34"/>
  <c r="I18" i="34"/>
  <c r="J18" i="34"/>
  <c r="K18" i="34"/>
  <c r="L18" i="34"/>
  <c r="M18" i="34"/>
  <c r="N18" i="34"/>
  <c r="O18" i="34"/>
  <c r="P18" i="34"/>
  <c r="Q18" i="34"/>
  <c r="R18" i="34"/>
  <c r="S18" i="34"/>
  <c r="T18" i="34"/>
  <c r="U18" i="34"/>
  <c r="V18" i="34"/>
  <c r="W18" i="34"/>
  <c r="X18" i="34"/>
  <c r="Y18" i="34"/>
  <c r="Z18" i="34"/>
  <c r="D19" i="34"/>
  <c r="E19" i="34"/>
  <c r="F19" i="34"/>
  <c r="G19" i="34"/>
  <c r="H19" i="34"/>
  <c r="I19" i="34"/>
  <c r="J19" i="34"/>
  <c r="K19" i="34"/>
  <c r="L19" i="34"/>
  <c r="M19" i="34"/>
  <c r="N19" i="34"/>
  <c r="O19" i="34"/>
  <c r="P19" i="34"/>
  <c r="Q19" i="34"/>
  <c r="R19" i="34"/>
  <c r="S19" i="34"/>
  <c r="T19" i="34"/>
  <c r="U19" i="34"/>
  <c r="V19" i="34"/>
  <c r="W19" i="34"/>
  <c r="X19" i="34"/>
  <c r="Y19" i="34"/>
  <c r="Z19" i="34"/>
  <c r="D20" i="34"/>
  <c r="E20" i="34"/>
  <c r="F20" i="34"/>
  <c r="G20" i="34"/>
  <c r="H20" i="34"/>
  <c r="I20" i="34"/>
  <c r="J20" i="34"/>
  <c r="K20" i="34"/>
  <c r="L20" i="34"/>
  <c r="M20" i="34"/>
  <c r="N20" i="34"/>
  <c r="O20" i="34"/>
  <c r="P20" i="34"/>
  <c r="Q20" i="34"/>
  <c r="R20" i="34"/>
  <c r="S20" i="34"/>
  <c r="T20" i="34"/>
  <c r="U20" i="34"/>
  <c r="V20" i="34"/>
  <c r="W20" i="34"/>
  <c r="X20" i="34"/>
  <c r="Y20" i="34"/>
  <c r="Z20" i="34"/>
  <c r="D21" i="34"/>
  <c r="E21" i="34"/>
  <c r="F21" i="34"/>
  <c r="G21" i="34"/>
  <c r="H21" i="34"/>
  <c r="I21" i="34"/>
  <c r="J21" i="34"/>
  <c r="K21" i="34"/>
  <c r="L21" i="34"/>
  <c r="M21" i="34"/>
  <c r="N21" i="34"/>
  <c r="O21" i="34"/>
  <c r="P21" i="34"/>
  <c r="Q21" i="34"/>
  <c r="R21" i="34"/>
  <c r="S21" i="34"/>
  <c r="T21" i="34"/>
  <c r="U21" i="34"/>
  <c r="V21" i="34"/>
  <c r="W21" i="34"/>
  <c r="X21" i="34"/>
  <c r="Y21" i="34"/>
  <c r="Z21" i="34"/>
  <c r="D22" i="34"/>
  <c r="E22" i="34"/>
  <c r="F22" i="34"/>
  <c r="G22" i="34"/>
  <c r="H22" i="34"/>
  <c r="I22" i="34"/>
  <c r="J22" i="34"/>
  <c r="K22" i="34"/>
  <c r="L22" i="34"/>
  <c r="M22" i="34"/>
  <c r="N22" i="34"/>
  <c r="O22" i="34"/>
  <c r="P22" i="34"/>
  <c r="Q22" i="34"/>
  <c r="R22" i="34"/>
  <c r="S22" i="34"/>
  <c r="T22" i="34"/>
  <c r="U22" i="34"/>
  <c r="V22" i="34"/>
  <c r="W22" i="34"/>
  <c r="X22" i="34"/>
  <c r="Y22" i="34"/>
  <c r="Z22" i="34"/>
  <c r="D23" i="34"/>
  <c r="E23" i="34"/>
  <c r="F23" i="34"/>
  <c r="G23" i="34"/>
  <c r="H23" i="34"/>
  <c r="I23" i="34"/>
  <c r="J23" i="34"/>
  <c r="K23" i="34"/>
  <c r="L23" i="34"/>
  <c r="M23" i="34"/>
  <c r="N23" i="34"/>
  <c r="O23" i="34"/>
  <c r="P23" i="34"/>
  <c r="Q23" i="34"/>
  <c r="R23" i="34"/>
  <c r="S23" i="34"/>
  <c r="T23" i="34"/>
  <c r="U23" i="34"/>
  <c r="V23" i="34"/>
  <c r="W23" i="34"/>
  <c r="X23" i="34"/>
  <c r="Y23" i="34"/>
  <c r="Z23" i="34"/>
  <c r="D24" i="34"/>
  <c r="E24" i="34"/>
  <c r="F24" i="34"/>
  <c r="G24" i="34"/>
  <c r="H24" i="34"/>
  <c r="I24" i="34"/>
  <c r="J24" i="34"/>
  <c r="K24" i="34"/>
  <c r="L24" i="34"/>
  <c r="M24" i="34"/>
  <c r="N24" i="34"/>
  <c r="O24" i="34"/>
  <c r="P24" i="34"/>
  <c r="Q24" i="34"/>
  <c r="R24" i="34"/>
  <c r="S24" i="34"/>
  <c r="T24" i="34"/>
  <c r="U24" i="34"/>
  <c r="V24" i="34"/>
  <c r="W24" i="34"/>
  <c r="X24" i="34"/>
  <c r="Y24" i="34"/>
  <c r="Z24" i="34"/>
  <c r="D25" i="34"/>
  <c r="E25" i="34"/>
  <c r="F25" i="34"/>
  <c r="G25" i="34"/>
  <c r="H25" i="34"/>
  <c r="I25" i="34"/>
  <c r="J25" i="34"/>
  <c r="K25" i="34"/>
  <c r="L25" i="34"/>
  <c r="M25" i="34"/>
  <c r="N25" i="34"/>
  <c r="O25" i="34"/>
  <c r="P25" i="34"/>
  <c r="Q25" i="34"/>
  <c r="R25" i="34"/>
  <c r="S25" i="34"/>
  <c r="T25" i="34"/>
  <c r="U25" i="34"/>
  <c r="V25" i="34"/>
  <c r="W25" i="34"/>
  <c r="X25" i="34"/>
  <c r="Y25" i="34"/>
  <c r="Z25" i="34"/>
  <c r="D26" i="34"/>
  <c r="E26" i="34"/>
  <c r="F26" i="34"/>
  <c r="G26" i="34"/>
  <c r="H26" i="34"/>
  <c r="I26" i="34"/>
  <c r="J26" i="34"/>
  <c r="K26" i="34"/>
  <c r="L26" i="34"/>
  <c r="M26" i="34"/>
  <c r="N26" i="34"/>
  <c r="O26" i="34"/>
  <c r="P26" i="34"/>
  <c r="Q26" i="34"/>
  <c r="R26" i="34"/>
  <c r="S26" i="34"/>
  <c r="T26" i="34"/>
  <c r="U26" i="34"/>
  <c r="V26" i="34"/>
  <c r="W26" i="34"/>
  <c r="X26" i="34"/>
  <c r="Y26" i="34"/>
  <c r="Z26" i="34"/>
  <c r="D27" i="34"/>
  <c r="E27" i="34"/>
  <c r="F27" i="34"/>
  <c r="G27" i="34"/>
  <c r="H27" i="34"/>
  <c r="I27" i="34"/>
  <c r="J27" i="34"/>
  <c r="K27" i="34"/>
  <c r="L27" i="34"/>
  <c r="M27" i="34"/>
  <c r="N27" i="34"/>
  <c r="O27" i="34"/>
  <c r="P27" i="34"/>
  <c r="Q27" i="34"/>
  <c r="R27" i="34"/>
  <c r="S27" i="34"/>
  <c r="T27" i="34"/>
  <c r="U27" i="34"/>
  <c r="V27" i="34"/>
  <c r="W27" i="34"/>
  <c r="X27" i="34"/>
  <c r="Y27" i="34"/>
  <c r="Z27" i="34"/>
  <c r="D28" i="34"/>
  <c r="E28" i="34"/>
  <c r="F28" i="34"/>
  <c r="G28" i="34"/>
  <c r="H28" i="34"/>
  <c r="I28" i="34"/>
  <c r="J28" i="34"/>
  <c r="K28" i="34"/>
  <c r="L28" i="34"/>
  <c r="M28" i="34"/>
  <c r="N28" i="34"/>
  <c r="O28" i="34"/>
  <c r="P28" i="34"/>
  <c r="Q28" i="34"/>
  <c r="R28" i="34"/>
  <c r="S28" i="34"/>
  <c r="T28" i="34"/>
  <c r="U28" i="34"/>
  <c r="V28" i="34"/>
  <c r="W28" i="34"/>
  <c r="X28" i="34"/>
  <c r="Y28" i="34"/>
  <c r="Z28" i="34"/>
  <c r="D29" i="34"/>
  <c r="E29" i="34"/>
  <c r="F29" i="34"/>
  <c r="G29" i="34"/>
  <c r="H29" i="34"/>
  <c r="I29" i="34"/>
  <c r="J29" i="34"/>
  <c r="K29" i="34"/>
  <c r="L29" i="34"/>
  <c r="M29" i="34"/>
  <c r="N29" i="34"/>
  <c r="O29" i="34"/>
  <c r="P29" i="34"/>
  <c r="Q29" i="34"/>
  <c r="R29" i="34"/>
  <c r="S29" i="34"/>
  <c r="T29" i="34"/>
  <c r="U29" i="34"/>
  <c r="V29" i="34"/>
  <c r="W29" i="34"/>
  <c r="X29" i="34"/>
  <c r="Y29" i="34"/>
  <c r="Z29" i="34"/>
  <c r="D30" i="34"/>
  <c r="E30" i="34"/>
  <c r="F30" i="34"/>
  <c r="G30" i="34"/>
  <c r="H30" i="34"/>
  <c r="I30" i="34"/>
  <c r="J30" i="34"/>
  <c r="K30" i="34"/>
  <c r="L30" i="34"/>
  <c r="M30" i="34"/>
  <c r="N30" i="34"/>
  <c r="O30" i="34"/>
  <c r="P30" i="34"/>
  <c r="Q30" i="34"/>
  <c r="R30" i="34"/>
  <c r="S30" i="34"/>
  <c r="T30" i="34"/>
  <c r="U30" i="34"/>
  <c r="V30" i="34"/>
  <c r="W30" i="34"/>
  <c r="X30" i="34"/>
  <c r="Y30" i="34"/>
  <c r="Z30" i="34"/>
  <c r="D31" i="34"/>
  <c r="E31" i="34"/>
  <c r="F31" i="34"/>
  <c r="G31" i="34"/>
  <c r="H31" i="34"/>
  <c r="I31" i="34"/>
  <c r="J31" i="34"/>
  <c r="K31" i="34"/>
  <c r="L31" i="34"/>
  <c r="M31" i="34"/>
  <c r="N31" i="34"/>
  <c r="O31" i="34"/>
  <c r="P31" i="34"/>
  <c r="Q31" i="34"/>
  <c r="R31" i="34"/>
  <c r="S31" i="34"/>
  <c r="T31" i="34"/>
  <c r="U31" i="34"/>
  <c r="V31" i="34"/>
  <c r="W31" i="34"/>
  <c r="X31" i="34"/>
  <c r="Y31" i="34"/>
  <c r="Z31" i="34"/>
  <c r="D32" i="34"/>
  <c r="E32" i="34"/>
  <c r="F32" i="34"/>
  <c r="G32" i="34"/>
  <c r="H32" i="34"/>
  <c r="I32" i="34"/>
  <c r="J32" i="34"/>
  <c r="K32" i="34"/>
  <c r="L32" i="34"/>
  <c r="M32" i="34"/>
  <c r="N32" i="34"/>
  <c r="O32" i="34"/>
  <c r="P32" i="34"/>
  <c r="Q32" i="34"/>
  <c r="R32" i="34"/>
  <c r="S32" i="34"/>
  <c r="T32" i="34"/>
  <c r="U32" i="34"/>
  <c r="V32" i="34"/>
  <c r="W32" i="34"/>
  <c r="X32" i="34"/>
  <c r="Y32" i="34"/>
  <c r="Z32" i="34"/>
  <c r="D33" i="34"/>
  <c r="E33" i="34"/>
  <c r="F33" i="34"/>
  <c r="G33" i="34"/>
  <c r="H33" i="34"/>
  <c r="I33" i="34"/>
  <c r="J33" i="34"/>
  <c r="K33" i="34"/>
  <c r="L33" i="34"/>
  <c r="M33" i="34"/>
  <c r="N33" i="34"/>
  <c r="O33" i="34"/>
  <c r="P33" i="34"/>
  <c r="Q33" i="34"/>
  <c r="R33" i="34"/>
  <c r="S33" i="34"/>
  <c r="T33" i="34"/>
  <c r="U33" i="34"/>
  <c r="V33" i="34"/>
  <c r="W33" i="34"/>
  <c r="X33" i="34"/>
  <c r="Y33" i="34"/>
  <c r="Z33" i="34"/>
  <c r="D34" i="34"/>
  <c r="E34" i="34"/>
  <c r="F34" i="34"/>
  <c r="G34" i="34"/>
  <c r="H34" i="34"/>
  <c r="I34" i="34"/>
  <c r="J34" i="34"/>
  <c r="K34" i="34"/>
  <c r="L34" i="34"/>
  <c r="M34" i="34"/>
  <c r="N34" i="34"/>
  <c r="O34" i="34"/>
  <c r="P34" i="34"/>
  <c r="Q34" i="34"/>
  <c r="R34" i="34"/>
  <c r="S34" i="34"/>
  <c r="T34" i="34"/>
  <c r="U34" i="34"/>
  <c r="V34" i="34"/>
  <c r="W34" i="34"/>
  <c r="X34" i="34"/>
  <c r="Y34" i="34"/>
  <c r="Z34" i="34"/>
  <c r="D35" i="34"/>
  <c r="E35" i="34"/>
  <c r="F35" i="34"/>
  <c r="G35" i="34"/>
  <c r="H35" i="34"/>
  <c r="I35" i="34"/>
  <c r="J35" i="34"/>
  <c r="K35" i="34"/>
  <c r="L35" i="34"/>
  <c r="M35" i="34"/>
  <c r="N35" i="34"/>
  <c r="O35" i="34"/>
  <c r="P35" i="34"/>
  <c r="Q35" i="34"/>
  <c r="R35" i="34"/>
  <c r="S35" i="34"/>
  <c r="T35" i="34"/>
  <c r="U35" i="34"/>
  <c r="V35" i="34"/>
  <c r="W35" i="34"/>
  <c r="X35" i="34"/>
  <c r="Y35" i="34"/>
  <c r="Z35" i="34"/>
  <c r="D36" i="34"/>
  <c r="E36" i="34"/>
  <c r="F36" i="34"/>
  <c r="G36" i="34"/>
  <c r="H36" i="34"/>
  <c r="I36" i="34"/>
  <c r="J36" i="34"/>
  <c r="K36" i="34"/>
  <c r="L36" i="34"/>
  <c r="M36" i="34"/>
  <c r="N36" i="34"/>
  <c r="O36" i="34"/>
  <c r="P36" i="34"/>
  <c r="Q36" i="34"/>
  <c r="R36" i="34"/>
  <c r="S36" i="34"/>
  <c r="T36" i="34"/>
  <c r="U36" i="34"/>
  <c r="V36" i="34"/>
  <c r="W36" i="34"/>
  <c r="X36" i="34"/>
  <c r="Y36" i="34"/>
  <c r="Z36" i="34"/>
  <c r="D37" i="34"/>
  <c r="E37" i="34"/>
  <c r="F37" i="34"/>
  <c r="G37" i="34"/>
  <c r="H37" i="34"/>
  <c r="I37" i="34"/>
  <c r="J37" i="34"/>
  <c r="K37" i="34"/>
  <c r="L37" i="34"/>
  <c r="M37" i="34"/>
  <c r="N37" i="34"/>
  <c r="O37" i="34"/>
  <c r="P37" i="34"/>
  <c r="Q37" i="34"/>
  <c r="R37" i="34"/>
  <c r="S37" i="34"/>
  <c r="T37" i="34"/>
  <c r="U37" i="34"/>
  <c r="V37" i="34"/>
  <c r="W37" i="34"/>
  <c r="X37" i="34"/>
  <c r="Y37" i="34"/>
  <c r="Z37" i="34"/>
  <c r="D38" i="34"/>
  <c r="E38" i="34"/>
  <c r="F38" i="34"/>
  <c r="G38" i="34"/>
  <c r="H38" i="34"/>
  <c r="I38" i="34"/>
  <c r="J38" i="34"/>
  <c r="K38" i="34"/>
  <c r="L38" i="34"/>
  <c r="M38" i="34"/>
  <c r="N38" i="34"/>
  <c r="O38" i="34"/>
  <c r="P38" i="34"/>
  <c r="Q38" i="34"/>
  <c r="R38" i="34"/>
  <c r="S38" i="34"/>
  <c r="T38" i="34"/>
  <c r="U38" i="34"/>
  <c r="V38" i="34"/>
  <c r="W38" i="34"/>
  <c r="X38" i="34"/>
  <c r="Y38" i="34"/>
  <c r="Z38" i="34"/>
  <c r="D39" i="34"/>
  <c r="E39" i="34"/>
  <c r="F39" i="34"/>
  <c r="G39" i="34"/>
  <c r="H39" i="34"/>
  <c r="I39" i="34"/>
  <c r="J39" i="34"/>
  <c r="K39" i="34"/>
  <c r="L39" i="34"/>
  <c r="M39" i="34"/>
  <c r="N39" i="34"/>
  <c r="O39" i="34"/>
  <c r="P39" i="34"/>
  <c r="Q39" i="34"/>
  <c r="R39" i="34"/>
  <c r="S39" i="34"/>
  <c r="T39" i="34"/>
  <c r="U39" i="34"/>
  <c r="V39" i="34"/>
  <c r="W39" i="34"/>
  <c r="X39" i="34"/>
  <c r="Y39" i="34"/>
  <c r="Z39" i="34"/>
  <c r="D40" i="34"/>
  <c r="E40" i="34"/>
  <c r="F40" i="34"/>
  <c r="G40" i="34"/>
  <c r="H40" i="34"/>
  <c r="I40" i="34"/>
  <c r="J40" i="34"/>
  <c r="K40" i="34"/>
  <c r="L40" i="34"/>
  <c r="M40" i="34"/>
  <c r="N40" i="34"/>
  <c r="O40" i="34"/>
  <c r="P40" i="34"/>
  <c r="Q40" i="34"/>
  <c r="R40" i="34"/>
  <c r="S40" i="34"/>
  <c r="T40" i="34"/>
  <c r="U40" i="34"/>
  <c r="V40" i="34"/>
  <c r="W40" i="34"/>
  <c r="X40" i="34"/>
  <c r="Y40" i="34"/>
  <c r="Z40" i="34"/>
  <c r="D41" i="34"/>
  <c r="E41" i="34"/>
  <c r="F41" i="34"/>
  <c r="G41" i="34"/>
  <c r="H41" i="34"/>
  <c r="I41" i="34"/>
  <c r="J41" i="34"/>
  <c r="K41" i="34"/>
  <c r="L41" i="34"/>
  <c r="M41" i="34"/>
  <c r="N41" i="34"/>
  <c r="O41" i="34"/>
  <c r="P41" i="34"/>
  <c r="Q41" i="34"/>
  <c r="R41" i="34"/>
  <c r="S41" i="34"/>
  <c r="T41" i="34"/>
  <c r="U41" i="34"/>
  <c r="V41" i="34"/>
  <c r="W41" i="34"/>
  <c r="X41" i="34"/>
  <c r="Y41" i="34"/>
  <c r="Z41" i="34"/>
  <c r="D42" i="34"/>
  <c r="E42" i="34"/>
  <c r="F42" i="34"/>
  <c r="G42" i="34"/>
  <c r="H42" i="34"/>
  <c r="I42" i="34"/>
  <c r="J42" i="34"/>
  <c r="K42" i="34"/>
  <c r="L42" i="34"/>
  <c r="M42" i="34"/>
  <c r="N42" i="34"/>
  <c r="O42" i="34"/>
  <c r="P42" i="34"/>
  <c r="Q42" i="34"/>
  <c r="R42" i="34"/>
  <c r="S42" i="34"/>
  <c r="T42" i="34"/>
  <c r="U42" i="34"/>
  <c r="V42" i="34"/>
  <c r="W42" i="34"/>
  <c r="X42" i="34"/>
  <c r="Y42" i="34"/>
  <c r="Z42" i="34"/>
  <c r="D43" i="34"/>
  <c r="E43" i="34"/>
  <c r="F43" i="34"/>
  <c r="G43" i="34"/>
  <c r="H43" i="34"/>
  <c r="I43" i="34"/>
  <c r="J43" i="34"/>
  <c r="K43" i="34"/>
  <c r="L43" i="34"/>
  <c r="M43" i="34"/>
  <c r="N43" i="34"/>
  <c r="O43" i="34"/>
  <c r="P43" i="34"/>
  <c r="Q43" i="34"/>
  <c r="R43" i="34"/>
  <c r="S43" i="34"/>
  <c r="T43" i="34"/>
  <c r="U43" i="34"/>
  <c r="V43" i="34"/>
  <c r="W43" i="34"/>
  <c r="X43" i="34"/>
  <c r="Y43" i="34"/>
  <c r="Z43" i="34"/>
  <c r="D44" i="34"/>
  <c r="E44" i="34"/>
  <c r="F44" i="34"/>
  <c r="G44" i="34"/>
  <c r="H44" i="34"/>
  <c r="I44" i="34"/>
  <c r="J44" i="34"/>
  <c r="K44" i="34"/>
  <c r="L44" i="34"/>
  <c r="M44" i="34"/>
  <c r="N44" i="34"/>
  <c r="O44" i="34"/>
  <c r="P44" i="34"/>
  <c r="Q44" i="34"/>
  <c r="R44" i="34"/>
  <c r="S44" i="34"/>
  <c r="T44" i="34"/>
  <c r="U44" i="34"/>
  <c r="V44" i="34"/>
  <c r="W44" i="34"/>
  <c r="X44" i="34"/>
  <c r="Y44" i="34"/>
  <c r="Z44" i="34"/>
  <c r="D45" i="34"/>
  <c r="E45" i="34"/>
  <c r="F45" i="34"/>
  <c r="G45" i="34"/>
  <c r="H45" i="34"/>
  <c r="I45" i="34"/>
  <c r="J45" i="34"/>
  <c r="K45" i="34"/>
  <c r="L45" i="34"/>
  <c r="M45" i="34"/>
  <c r="N45" i="34"/>
  <c r="O45" i="34"/>
  <c r="P45" i="34"/>
  <c r="Q45" i="34"/>
  <c r="R45" i="34"/>
  <c r="S45" i="34"/>
  <c r="T45" i="34"/>
  <c r="U45" i="34"/>
  <c r="V45" i="34"/>
  <c r="W45" i="34"/>
  <c r="X45" i="34"/>
  <c r="Y45" i="34"/>
  <c r="Z45" i="34"/>
  <c r="D46" i="34"/>
  <c r="E46" i="34"/>
  <c r="F46" i="34"/>
  <c r="G46" i="34"/>
  <c r="H46" i="34"/>
  <c r="I46" i="34"/>
  <c r="J46" i="34"/>
  <c r="K46" i="34"/>
  <c r="L46" i="34"/>
  <c r="M46" i="34"/>
  <c r="N46" i="34"/>
  <c r="O46" i="34"/>
  <c r="P46" i="34"/>
  <c r="Q46" i="34"/>
  <c r="R46" i="34"/>
  <c r="S46" i="34"/>
  <c r="T46" i="34"/>
  <c r="U46" i="34"/>
  <c r="V46" i="34"/>
  <c r="W46" i="34"/>
  <c r="X46" i="34"/>
  <c r="Y46" i="34"/>
  <c r="Z46" i="34"/>
  <c r="D47" i="34"/>
  <c r="E47" i="34"/>
  <c r="F47" i="34"/>
  <c r="G47" i="34"/>
  <c r="H47" i="34"/>
  <c r="I47" i="34"/>
  <c r="J47" i="34"/>
  <c r="K47" i="34"/>
  <c r="L47" i="34"/>
  <c r="M47" i="34"/>
  <c r="N47" i="34"/>
  <c r="O47" i="34"/>
  <c r="P47" i="34"/>
  <c r="Q47" i="34"/>
  <c r="R47" i="34"/>
  <c r="S47" i="34"/>
  <c r="T47" i="34"/>
  <c r="U47" i="34"/>
  <c r="V47" i="34"/>
  <c r="W47" i="34"/>
  <c r="X47" i="34"/>
  <c r="Y47" i="34"/>
  <c r="Z47" i="34"/>
  <c r="D48" i="34"/>
  <c r="E48" i="34"/>
  <c r="F48" i="34"/>
  <c r="G48" i="34"/>
  <c r="H48" i="34"/>
  <c r="I48" i="34"/>
  <c r="J48" i="34"/>
  <c r="K48" i="34"/>
  <c r="L48" i="34"/>
  <c r="M48" i="34"/>
  <c r="N48" i="34"/>
  <c r="O48" i="34"/>
  <c r="P48" i="34"/>
  <c r="Q48" i="34"/>
  <c r="R48" i="34"/>
  <c r="S48" i="34"/>
  <c r="T48" i="34"/>
  <c r="U48" i="34"/>
  <c r="V48" i="34"/>
  <c r="W48" i="34"/>
  <c r="X48" i="34"/>
  <c r="Y48" i="34"/>
  <c r="Z48" i="34"/>
  <c r="D49" i="34"/>
  <c r="E49" i="34"/>
  <c r="F49" i="34"/>
  <c r="G49" i="34"/>
  <c r="H49" i="34"/>
  <c r="I49" i="34"/>
  <c r="J49" i="34"/>
  <c r="K49" i="34"/>
  <c r="L49" i="34"/>
  <c r="M49" i="34"/>
  <c r="N49" i="34"/>
  <c r="O49" i="34"/>
  <c r="P49" i="34"/>
  <c r="Q49" i="34"/>
  <c r="R49" i="34"/>
  <c r="S49" i="34"/>
  <c r="T49" i="34"/>
  <c r="U49" i="34"/>
  <c r="V49" i="34"/>
  <c r="W49" i="34"/>
  <c r="X49" i="34"/>
  <c r="Y49" i="34"/>
  <c r="Z49" i="34"/>
  <c r="D50" i="34"/>
  <c r="E50" i="34"/>
  <c r="F50" i="34"/>
  <c r="G50" i="34"/>
  <c r="H50" i="34"/>
  <c r="I50" i="34"/>
  <c r="J50" i="34"/>
  <c r="K50" i="34"/>
  <c r="L50" i="34"/>
  <c r="M50" i="34"/>
  <c r="N50" i="34"/>
  <c r="O50" i="34"/>
  <c r="P50" i="34"/>
  <c r="Q50" i="34"/>
  <c r="R50" i="34"/>
  <c r="S50" i="34"/>
  <c r="T50" i="34"/>
  <c r="U50" i="34"/>
  <c r="V50" i="34"/>
  <c r="W50" i="34"/>
  <c r="X50" i="34"/>
  <c r="Y50" i="34"/>
  <c r="Z50" i="34"/>
  <c r="D51" i="34"/>
  <c r="E51" i="34"/>
  <c r="F51" i="34"/>
  <c r="G51" i="34"/>
  <c r="H51" i="34"/>
  <c r="I51" i="34"/>
  <c r="J51" i="34"/>
  <c r="K51" i="34"/>
  <c r="L51" i="34"/>
  <c r="M51" i="34"/>
  <c r="N51" i="34"/>
  <c r="O51" i="34"/>
  <c r="P51" i="34"/>
  <c r="Q51" i="34"/>
  <c r="R51" i="34"/>
  <c r="S51" i="34"/>
  <c r="T51" i="34"/>
  <c r="U51" i="34"/>
  <c r="V51" i="34"/>
  <c r="W51" i="34"/>
  <c r="X51" i="34"/>
  <c r="Y51" i="34"/>
  <c r="Z51" i="34"/>
  <c r="D52" i="34"/>
  <c r="E52" i="34"/>
  <c r="F52" i="34"/>
  <c r="G52" i="34"/>
  <c r="H52" i="34"/>
  <c r="I52" i="34"/>
  <c r="J52" i="34"/>
  <c r="K52" i="34"/>
  <c r="L52" i="34"/>
  <c r="M52" i="34"/>
  <c r="N52" i="34"/>
  <c r="O52" i="34"/>
  <c r="P52" i="34"/>
  <c r="Q52" i="34"/>
  <c r="R52" i="34"/>
  <c r="S52" i="34"/>
  <c r="T52" i="34"/>
  <c r="U52" i="34"/>
  <c r="V52" i="34"/>
  <c r="W52" i="34"/>
  <c r="X52" i="34"/>
  <c r="Y52" i="34"/>
  <c r="Z52" i="34"/>
  <c r="D53" i="34"/>
  <c r="E53" i="34"/>
  <c r="F53" i="34"/>
  <c r="G53" i="34"/>
  <c r="H53" i="34"/>
  <c r="I53" i="34"/>
  <c r="J53" i="34"/>
  <c r="K53" i="34"/>
  <c r="L53" i="34"/>
  <c r="M53" i="34"/>
  <c r="N53" i="34"/>
  <c r="O53" i="34"/>
  <c r="P53" i="34"/>
  <c r="Q53" i="34"/>
  <c r="R53" i="34"/>
  <c r="S53" i="34"/>
  <c r="T53" i="34"/>
  <c r="U53" i="34"/>
  <c r="V53" i="34"/>
  <c r="W53" i="34"/>
  <c r="X53" i="34"/>
  <c r="Y53" i="34"/>
  <c r="Z53" i="34"/>
  <c r="D54" i="34"/>
  <c r="E54" i="34"/>
  <c r="F54" i="34"/>
  <c r="G54" i="34"/>
  <c r="H54" i="34"/>
  <c r="I54" i="34"/>
  <c r="J54" i="34"/>
  <c r="K54" i="34"/>
  <c r="L54" i="34"/>
  <c r="M54" i="34"/>
  <c r="N54" i="34"/>
  <c r="O54" i="34"/>
  <c r="P54" i="34"/>
  <c r="Q54" i="34"/>
  <c r="R54" i="34"/>
  <c r="S54" i="34"/>
  <c r="T54" i="34"/>
  <c r="U54" i="34"/>
  <c r="V54" i="34"/>
  <c r="W54" i="34"/>
  <c r="X54" i="34"/>
  <c r="Y54" i="34"/>
  <c r="Z54" i="34"/>
  <c r="D55" i="34"/>
  <c r="E55" i="34"/>
  <c r="F55" i="34"/>
  <c r="G55" i="34"/>
  <c r="H55" i="34"/>
  <c r="I55" i="34"/>
  <c r="J55" i="34"/>
  <c r="K55" i="34"/>
  <c r="L55" i="34"/>
  <c r="M55" i="34"/>
  <c r="N55" i="34"/>
  <c r="O55" i="34"/>
  <c r="P55" i="34"/>
  <c r="Q55" i="34"/>
  <c r="R55" i="34"/>
  <c r="S55" i="34"/>
  <c r="T55" i="34"/>
  <c r="U55" i="34"/>
  <c r="V55" i="34"/>
  <c r="W55" i="34"/>
  <c r="X55" i="34"/>
  <c r="Y55" i="34"/>
  <c r="Z55" i="34"/>
  <c r="D56" i="34"/>
  <c r="E56" i="34"/>
  <c r="F56" i="34"/>
  <c r="G56" i="34"/>
  <c r="H56" i="34"/>
  <c r="I56" i="34"/>
  <c r="J56" i="34"/>
  <c r="K56" i="34"/>
  <c r="L56" i="34"/>
  <c r="M56" i="34"/>
  <c r="N56" i="34"/>
  <c r="O56" i="34"/>
  <c r="P56" i="34"/>
  <c r="Q56" i="34"/>
  <c r="R56" i="34"/>
  <c r="S56" i="34"/>
  <c r="T56" i="34"/>
  <c r="U56" i="34"/>
  <c r="V56" i="34"/>
  <c r="W56" i="34"/>
  <c r="X56" i="34"/>
  <c r="Y56" i="34"/>
  <c r="Z56" i="34"/>
  <c r="D57" i="34"/>
  <c r="E57" i="34"/>
  <c r="F57" i="34"/>
  <c r="G57" i="34"/>
  <c r="H57" i="34"/>
  <c r="I57" i="34"/>
  <c r="J57" i="34"/>
  <c r="K57" i="34"/>
  <c r="L57" i="34"/>
  <c r="M57" i="34"/>
  <c r="N57" i="34"/>
  <c r="O57" i="34"/>
  <c r="P57" i="34"/>
  <c r="Q57" i="34"/>
  <c r="R57" i="34"/>
  <c r="S57" i="34"/>
  <c r="T57" i="34"/>
  <c r="U57" i="34"/>
  <c r="V57" i="34"/>
  <c r="W57" i="34"/>
  <c r="X57" i="34"/>
  <c r="Y57" i="34"/>
  <c r="Z57" i="34"/>
  <c r="D58" i="34"/>
  <c r="E58" i="34"/>
  <c r="F58" i="34"/>
  <c r="G58" i="34"/>
  <c r="H58" i="34"/>
  <c r="I58" i="34"/>
  <c r="J58" i="34"/>
  <c r="K58" i="34"/>
  <c r="L58" i="34"/>
  <c r="M58" i="34"/>
  <c r="N58" i="34"/>
  <c r="O58" i="34"/>
  <c r="P58" i="34"/>
  <c r="Q58" i="34"/>
  <c r="R58" i="34"/>
  <c r="S58" i="34"/>
  <c r="T58" i="34"/>
  <c r="U58" i="34"/>
  <c r="V58" i="34"/>
  <c r="W58" i="34"/>
  <c r="X58" i="34"/>
  <c r="Y58" i="34"/>
  <c r="Z58" i="34"/>
  <c r="D59" i="34"/>
  <c r="E59" i="34"/>
  <c r="F59" i="34"/>
  <c r="G59" i="34"/>
  <c r="H59" i="34"/>
  <c r="I59" i="34"/>
  <c r="J59" i="34"/>
  <c r="K59" i="34"/>
  <c r="L59" i="34"/>
  <c r="M59" i="34"/>
  <c r="N59" i="34"/>
  <c r="O59" i="34"/>
  <c r="P59" i="34"/>
  <c r="Q59" i="34"/>
  <c r="R59" i="34"/>
  <c r="S59" i="34"/>
  <c r="T59" i="34"/>
  <c r="U59" i="34"/>
  <c r="V59" i="34"/>
  <c r="W59" i="34"/>
  <c r="X59" i="34"/>
  <c r="Y59" i="34"/>
  <c r="Z59" i="34"/>
  <c r="D60" i="34"/>
  <c r="E60" i="34"/>
  <c r="F60" i="34"/>
  <c r="G60" i="34"/>
  <c r="H60" i="34"/>
  <c r="I60" i="34"/>
  <c r="J60" i="34"/>
  <c r="K60" i="34"/>
  <c r="L60" i="34"/>
  <c r="M60" i="34"/>
  <c r="N60" i="34"/>
  <c r="O60" i="34"/>
  <c r="P60" i="34"/>
  <c r="Q60" i="34"/>
  <c r="R60" i="34"/>
  <c r="S60" i="34"/>
  <c r="T60" i="34"/>
  <c r="U60" i="34"/>
  <c r="V60" i="34"/>
  <c r="W60" i="34"/>
  <c r="X60" i="34"/>
  <c r="Y60" i="34"/>
  <c r="Z60" i="34"/>
  <c r="D61" i="34"/>
  <c r="E61" i="34"/>
  <c r="F61" i="34"/>
  <c r="G61" i="34"/>
  <c r="H61" i="34"/>
  <c r="I61" i="34"/>
  <c r="J61" i="34"/>
  <c r="K61" i="34"/>
  <c r="L61" i="34"/>
  <c r="M61" i="34"/>
  <c r="N61" i="34"/>
  <c r="O61" i="34"/>
  <c r="P61" i="34"/>
  <c r="Q61" i="34"/>
  <c r="R61" i="34"/>
  <c r="S61" i="34"/>
  <c r="T61" i="34"/>
  <c r="U61" i="34"/>
  <c r="V61" i="34"/>
  <c r="W61" i="34"/>
  <c r="X61" i="34"/>
  <c r="Y61" i="34"/>
  <c r="Z61" i="34"/>
  <c r="D62" i="34"/>
  <c r="E62" i="34"/>
  <c r="F62" i="34"/>
  <c r="G62" i="34"/>
  <c r="H62" i="34"/>
  <c r="I62" i="34"/>
  <c r="J62" i="34"/>
  <c r="K62" i="34"/>
  <c r="L62" i="34"/>
  <c r="M62" i="34"/>
  <c r="N62" i="34"/>
  <c r="O62" i="34"/>
  <c r="P62" i="34"/>
  <c r="Q62" i="34"/>
  <c r="R62" i="34"/>
  <c r="S62" i="34"/>
  <c r="T62" i="34"/>
  <c r="U62" i="34"/>
  <c r="V62" i="34"/>
  <c r="W62" i="34"/>
  <c r="X62" i="34"/>
  <c r="Y62" i="34"/>
  <c r="Z62" i="34"/>
  <c r="D63" i="34"/>
  <c r="E63" i="34"/>
  <c r="F63" i="34"/>
  <c r="G63" i="34"/>
  <c r="H63" i="34"/>
  <c r="I63" i="34"/>
  <c r="J63" i="34"/>
  <c r="K63" i="34"/>
  <c r="L63" i="34"/>
  <c r="M63" i="34"/>
  <c r="N63" i="34"/>
  <c r="O63" i="34"/>
  <c r="P63" i="34"/>
  <c r="Q63" i="34"/>
  <c r="R63" i="34"/>
  <c r="S63" i="34"/>
  <c r="T63" i="34"/>
  <c r="U63" i="34"/>
  <c r="V63" i="34"/>
  <c r="W63" i="34"/>
  <c r="X63" i="34"/>
  <c r="Y63" i="34"/>
  <c r="Z63" i="34"/>
  <c r="D64" i="34"/>
  <c r="E64" i="34"/>
  <c r="F64" i="34"/>
  <c r="G64" i="34"/>
  <c r="H64" i="34"/>
  <c r="I64" i="34"/>
  <c r="J64" i="34"/>
  <c r="K64" i="34"/>
  <c r="L64" i="34"/>
  <c r="M64" i="34"/>
  <c r="N64" i="34"/>
  <c r="O64" i="34"/>
  <c r="P64" i="34"/>
  <c r="Q64" i="34"/>
  <c r="R64" i="34"/>
  <c r="S64" i="34"/>
  <c r="T64" i="34"/>
  <c r="U64" i="34"/>
  <c r="V64" i="34"/>
  <c r="W64" i="34"/>
  <c r="X64" i="34"/>
  <c r="Y64" i="34"/>
  <c r="Z64" i="34"/>
  <c r="D65" i="34"/>
  <c r="E65" i="34"/>
  <c r="F65" i="34"/>
  <c r="G65" i="34"/>
  <c r="H65" i="34"/>
  <c r="I65" i="34"/>
  <c r="J65" i="34"/>
  <c r="K65" i="34"/>
  <c r="L65" i="34"/>
  <c r="M65" i="34"/>
  <c r="N65" i="34"/>
  <c r="O65" i="34"/>
  <c r="P65" i="34"/>
  <c r="Q65" i="34"/>
  <c r="R65" i="34"/>
  <c r="S65" i="34"/>
  <c r="T65" i="34"/>
  <c r="U65" i="34"/>
  <c r="V65" i="34"/>
  <c r="W65" i="34"/>
  <c r="X65" i="34"/>
  <c r="Y65" i="34"/>
  <c r="Z65" i="34"/>
  <c r="D66" i="34"/>
  <c r="E66" i="34"/>
  <c r="F66" i="34"/>
  <c r="G66" i="34"/>
  <c r="H66" i="34"/>
  <c r="I66" i="34"/>
  <c r="J66" i="34"/>
  <c r="K66" i="34"/>
  <c r="L66" i="34"/>
  <c r="M66" i="34"/>
  <c r="N66" i="34"/>
  <c r="O66" i="34"/>
  <c r="P66" i="34"/>
  <c r="Q66" i="34"/>
  <c r="R66" i="34"/>
  <c r="S66" i="34"/>
  <c r="T66" i="34"/>
  <c r="U66" i="34"/>
  <c r="V66" i="34"/>
  <c r="W66" i="34"/>
  <c r="X66" i="34"/>
  <c r="Y66" i="34"/>
  <c r="Z66" i="34"/>
  <c r="D67" i="34"/>
  <c r="E67" i="34"/>
  <c r="F67" i="34"/>
  <c r="G67" i="34"/>
  <c r="H67" i="34"/>
  <c r="I67" i="34"/>
  <c r="J67" i="34"/>
  <c r="K67" i="34"/>
  <c r="L67" i="34"/>
  <c r="M67" i="34"/>
  <c r="N67" i="34"/>
  <c r="O67" i="34"/>
  <c r="P67" i="34"/>
  <c r="Q67" i="34"/>
  <c r="R67" i="34"/>
  <c r="S67" i="34"/>
  <c r="T67" i="34"/>
  <c r="U67" i="34"/>
  <c r="V67" i="34"/>
  <c r="W67" i="34"/>
  <c r="X67" i="34"/>
  <c r="Y67" i="34"/>
  <c r="Z67" i="34"/>
  <c r="D68" i="34"/>
  <c r="E68" i="34"/>
  <c r="F68" i="34"/>
  <c r="G68" i="34"/>
  <c r="H68" i="34"/>
  <c r="I68" i="34"/>
  <c r="J68" i="34"/>
  <c r="K68" i="34"/>
  <c r="L68" i="34"/>
  <c r="M68" i="34"/>
  <c r="N68" i="34"/>
  <c r="O68" i="34"/>
  <c r="P68" i="34"/>
  <c r="Q68" i="34"/>
  <c r="R68" i="34"/>
  <c r="S68" i="34"/>
  <c r="T68" i="34"/>
  <c r="U68" i="34"/>
  <c r="V68" i="34"/>
  <c r="W68" i="34"/>
  <c r="X68" i="34"/>
  <c r="Y68" i="34"/>
  <c r="Z68" i="34"/>
  <c r="E3" i="34"/>
  <c r="F3" i="34"/>
  <c r="G3" i="34"/>
  <c r="H3" i="34"/>
  <c r="I3" i="34"/>
  <c r="J3" i="34"/>
  <c r="K3" i="34"/>
  <c r="L3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D3" i="34"/>
  <c r="D45" i="33"/>
  <c r="E45" i="33"/>
  <c r="F45" i="33"/>
  <c r="G45" i="33"/>
  <c r="H45" i="33"/>
  <c r="I45" i="33"/>
  <c r="J45" i="33"/>
  <c r="K45" i="33"/>
  <c r="L45" i="33"/>
  <c r="M45" i="33"/>
  <c r="N45" i="33"/>
  <c r="O45" i="33"/>
  <c r="P45" i="33"/>
  <c r="Q45" i="33"/>
  <c r="R45" i="33"/>
  <c r="S45" i="33"/>
  <c r="T45" i="33"/>
  <c r="U45" i="33"/>
  <c r="V45" i="33"/>
  <c r="W45" i="33"/>
  <c r="X45" i="33"/>
  <c r="Y45" i="33"/>
  <c r="Z45" i="33"/>
  <c r="D46" i="33"/>
  <c r="E46" i="33"/>
  <c r="F46" i="33"/>
  <c r="G46" i="33"/>
  <c r="H46" i="33"/>
  <c r="I46" i="33"/>
  <c r="J46" i="33"/>
  <c r="K46" i="33"/>
  <c r="L46" i="33"/>
  <c r="M46" i="33"/>
  <c r="N46" i="33"/>
  <c r="O46" i="33"/>
  <c r="P46" i="33"/>
  <c r="Q46" i="33"/>
  <c r="R46" i="33"/>
  <c r="S46" i="33"/>
  <c r="T46" i="33"/>
  <c r="U46" i="33"/>
  <c r="V46" i="33"/>
  <c r="W46" i="33"/>
  <c r="X46" i="33"/>
  <c r="Y46" i="33"/>
  <c r="Z46" i="33"/>
  <c r="D47" i="33"/>
  <c r="E47" i="33"/>
  <c r="F47" i="33"/>
  <c r="G47" i="33"/>
  <c r="H47" i="33"/>
  <c r="I47" i="33"/>
  <c r="J47" i="33"/>
  <c r="K47" i="33"/>
  <c r="L47" i="33"/>
  <c r="M47" i="33"/>
  <c r="N47" i="33"/>
  <c r="O47" i="33"/>
  <c r="P47" i="33"/>
  <c r="Q47" i="33"/>
  <c r="R47" i="33"/>
  <c r="S47" i="33"/>
  <c r="T47" i="33"/>
  <c r="U47" i="33"/>
  <c r="V47" i="33"/>
  <c r="W47" i="33"/>
  <c r="X47" i="33"/>
  <c r="Y47" i="33"/>
  <c r="Z47" i="33"/>
  <c r="D48" i="33"/>
  <c r="E48" i="33"/>
  <c r="F48" i="33"/>
  <c r="G48" i="33"/>
  <c r="H48" i="33"/>
  <c r="I48" i="33"/>
  <c r="J48" i="33"/>
  <c r="K48" i="33"/>
  <c r="L48" i="33"/>
  <c r="M48" i="33"/>
  <c r="N48" i="33"/>
  <c r="O48" i="33"/>
  <c r="P48" i="33"/>
  <c r="Q48" i="33"/>
  <c r="R48" i="33"/>
  <c r="S48" i="33"/>
  <c r="T48" i="33"/>
  <c r="U48" i="33"/>
  <c r="V48" i="33"/>
  <c r="W48" i="33"/>
  <c r="X48" i="33"/>
  <c r="Y48" i="33"/>
  <c r="Z48" i="33"/>
  <c r="D49" i="33"/>
  <c r="E49" i="33"/>
  <c r="F49" i="33"/>
  <c r="G49" i="33"/>
  <c r="H49" i="33"/>
  <c r="I49" i="33"/>
  <c r="J49" i="33"/>
  <c r="K49" i="33"/>
  <c r="L49" i="33"/>
  <c r="M49" i="33"/>
  <c r="N49" i="33"/>
  <c r="O49" i="33"/>
  <c r="P49" i="33"/>
  <c r="Q49" i="33"/>
  <c r="R49" i="33"/>
  <c r="S49" i="33"/>
  <c r="T49" i="33"/>
  <c r="U49" i="33"/>
  <c r="V49" i="33"/>
  <c r="W49" i="33"/>
  <c r="X49" i="33"/>
  <c r="Y49" i="33"/>
  <c r="Z49" i="33"/>
  <c r="D50" i="33"/>
  <c r="E50" i="33"/>
  <c r="F50" i="33"/>
  <c r="G50" i="33"/>
  <c r="H50" i="33"/>
  <c r="I50" i="33"/>
  <c r="J50" i="33"/>
  <c r="K50" i="33"/>
  <c r="L50" i="33"/>
  <c r="M50" i="33"/>
  <c r="N50" i="33"/>
  <c r="O50" i="33"/>
  <c r="P50" i="33"/>
  <c r="Q50" i="33"/>
  <c r="R50" i="33"/>
  <c r="S50" i="33"/>
  <c r="T50" i="33"/>
  <c r="U50" i="33"/>
  <c r="V50" i="33"/>
  <c r="W50" i="33"/>
  <c r="X50" i="33"/>
  <c r="Y50" i="33"/>
  <c r="Z50" i="33"/>
  <c r="D51" i="33"/>
  <c r="E51" i="33"/>
  <c r="F51" i="33"/>
  <c r="G51" i="33"/>
  <c r="H51" i="33"/>
  <c r="I51" i="33"/>
  <c r="J51" i="33"/>
  <c r="K51" i="33"/>
  <c r="L51" i="33"/>
  <c r="M51" i="33"/>
  <c r="N51" i="33"/>
  <c r="O51" i="33"/>
  <c r="P51" i="33"/>
  <c r="Q51" i="33"/>
  <c r="R51" i="33"/>
  <c r="S51" i="33"/>
  <c r="T51" i="33"/>
  <c r="U51" i="33"/>
  <c r="V51" i="33"/>
  <c r="W51" i="33"/>
  <c r="X51" i="33"/>
  <c r="Y51" i="33"/>
  <c r="Z51" i="33"/>
  <c r="D52" i="33"/>
  <c r="E52" i="33"/>
  <c r="F52" i="33"/>
  <c r="G52" i="33"/>
  <c r="H52" i="33"/>
  <c r="I52" i="33"/>
  <c r="J52" i="33"/>
  <c r="K52" i="33"/>
  <c r="L52" i="33"/>
  <c r="M52" i="33"/>
  <c r="N52" i="33"/>
  <c r="O52" i="33"/>
  <c r="P52" i="33"/>
  <c r="Q52" i="33"/>
  <c r="R52" i="33"/>
  <c r="S52" i="33"/>
  <c r="T52" i="33"/>
  <c r="U52" i="33"/>
  <c r="V52" i="33"/>
  <c r="W52" i="33"/>
  <c r="X52" i="33"/>
  <c r="Y52" i="33"/>
  <c r="Z52" i="33"/>
  <c r="D53" i="33"/>
  <c r="E53" i="33"/>
  <c r="F53" i="33"/>
  <c r="G53" i="33"/>
  <c r="H53" i="33"/>
  <c r="I53" i="33"/>
  <c r="J53" i="33"/>
  <c r="K53" i="33"/>
  <c r="L53" i="33"/>
  <c r="M53" i="33"/>
  <c r="N53" i="33"/>
  <c r="O53" i="33"/>
  <c r="P53" i="33"/>
  <c r="Q53" i="33"/>
  <c r="R53" i="33"/>
  <c r="S53" i="33"/>
  <c r="T53" i="33"/>
  <c r="U53" i="33"/>
  <c r="V53" i="33"/>
  <c r="W53" i="33"/>
  <c r="X53" i="33"/>
  <c r="Y53" i="33"/>
  <c r="Z53" i="33"/>
  <c r="D54" i="33"/>
  <c r="E54" i="33"/>
  <c r="F54" i="33"/>
  <c r="G54" i="33"/>
  <c r="H54" i="33"/>
  <c r="I54" i="33"/>
  <c r="J54" i="33"/>
  <c r="K54" i="33"/>
  <c r="L54" i="33"/>
  <c r="M54" i="33"/>
  <c r="N54" i="33"/>
  <c r="O54" i="33"/>
  <c r="P54" i="33"/>
  <c r="Q54" i="33"/>
  <c r="R54" i="33"/>
  <c r="S54" i="33"/>
  <c r="T54" i="33"/>
  <c r="U54" i="33"/>
  <c r="V54" i="33"/>
  <c r="W54" i="33"/>
  <c r="X54" i="33"/>
  <c r="Y54" i="33"/>
  <c r="Z54" i="33"/>
  <c r="D55" i="33"/>
  <c r="E55" i="33"/>
  <c r="F55" i="33"/>
  <c r="G55" i="33"/>
  <c r="H55" i="33"/>
  <c r="I55" i="33"/>
  <c r="J55" i="33"/>
  <c r="K55" i="33"/>
  <c r="L55" i="33"/>
  <c r="M55" i="33"/>
  <c r="N55" i="33"/>
  <c r="O55" i="33"/>
  <c r="P55" i="33"/>
  <c r="Q55" i="33"/>
  <c r="R55" i="33"/>
  <c r="S55" i="33"/>
  <c r="T55" i="33"/>
  <c r="U55" i="33"/>
  <c r="V55" i="33"/>
  <c r="W55" i="33"/>
  <c r="X55" i="33"/>
  <c r="Y55" i="33"/>
  <c r="Z55" i="33"/>
  <c r="D56" i="33"/>
  <c r="E56" i="33"/>
  <c r="F56" i="33"/>
  <c r="G56" i="33"/>
  <c r="H56" i="33"/>
  <c r="I56" i="33"/>
  <c r="J56" i="33"/>
  <c r="K56" i="33"/>
  <c r="L56" i="33"/>
  <c r="M56" i="33"/>
  <c r="N56" i="33"/>
  <c r="O56" i="33"/>
  <c r="P56" i="33"/>
  <c r="Q56" i="33"/>
  <c r="R56" i="33"/>
  <c r="S56" i="33"/>
  <c r="T56" i="33"/>
  <c r="U56" i="33"/>
  <c r="V56" i="33"/>
  <c r="W56" i="33"/>
  <c r="X56" i="33"/>
  <c r="Y56" i="33"/>
  <c r="Z56" i="33"/>
  <c r="D57" i="33"/>
  <c r="E57" i="33"/>
  <c r="F57" i="33"/>
  <c r="G57" i="33"/>
  <c r="H57" i="33"/>
  <c r="I57" i="33"/>
  <c r="J57" i="33"/>
  <c r="K57" i="33"/>
  <c r="L57" i="33"/>
  <c r="M57" i="33"/>
  <c r="N57" i="33"/>
  <c r="O57" i="33"/>
  <c r="P57" i="33"/>
  <c r="Q57" i="33"/>
  <c r="R57" i="33"/>
  <c r="S57" i="33"/>
  <c r="T57" i="33"/>
  <c r="U57" i="33"/>
  <c r="V57" i="33"/>
  <c r="W57" i="33"/>
  <c r="X57" i="33"/>
  <c r="Y57" i="33"/>
  <c r="Z57" i="33"/>
  <c r="D58" i="33"/>
  <c r="E58" i="33"/>
  <c r="F58" i="33"/>
  <c r="G58" i="33"/>
  <c r="H58" i="33"/>
  <c r="I58" i="33"/>
  <c r="J58" i="33"/>
  <c r="K58" i="33"/>
  <c r="L58" i="33"/>
  <c r="M58" i="33"/>
  <c r="N58" i="33"/>
  <c r="O58" i="33"/>
  <c r="P58" i="33"/>
  <c r="Q58" i="33"/>
  <c r="R58" i="33"/>
  <c r="S58" i="33"/>
  <c r="T58" i="33"/>
  <c r="U58" i="33"/>
  <c r="V58" i="33"/>
  <c r="W58" i="33"/>
  <c r="X58" i="33"/>
  <c r="Y58" i="33"/>
  <c r="Z58" i="33"/>
  <c r="D59" i="33"/>
  <c r="E59" i="33"/>
  <c r="F59" i="33"/>
  <c r="G59" i="33"/>
  <c r="H59" i="33"/>
  <c r="I59" i="33"/>
  <c r="J59" i="33"/>
  <c r="K59" i="33"/>
  <c r="L59" i="33"/>
  <c r="M59" i="33"/>
  <c r="N59" i="33"/>
  <c r="O59" i="33"/>
  <c r="P59" i="33"/>
  <c r="Q59" i="33"/>
  <c r="R59" i="33"/>
  <c r="S59" i="33"/>
  <c r="T59" i="33"/>
  <c r="U59" i="33"/>
  <c r="V59" i="33"/>
  <c r="W59" i="33"/>
  <c r="X59" i="33"/>
  <c r="Y59" i="33"/>
  <c r="Z59" i="33"/>
  <c r="D60" i="33"/>
  <c r="E60" i="33"/>
  <c r="F60" i="33"/>
  <c r="G60" i="33"/>
  <c r="H60" i="33"/>
  <c r="I60" i="33"/>
  <c r="J60" i="33"/>
  <c r="K60" i="33"/>
  <c r="L60" i="33"/>
  <c r="M60" i="33"/>
  <c r="N60" i="33"/>
  <c r="O60" i="33"/>
  <c r="P60" i="33"/>
  <c r="Q60" i="33"/>
  <c r="R60" i="33"/>
  <c r="S60" i="33"/>
  <c r="T60" i="33"/>
  <c r="U60" i="33"/>
  <c r="V60" i="33"/>
  <c r="W60" i="33"/>
  <c r="X60" i="33"/>
  <c r="Y60" i="33"/>
  <c r="Z60" i="33"/>
  <c r="D61" i="33"/>
  <c r="E61" i="33"/>
  <c r="F61" i="33"/>
  <c r="G61" i="33"/>
  <c r="H61" i="33"/>
  <c r="I61" i="33"/>
  <c r="J61" i="33"/>
  <c r="K61" i="33"/>
  <c r="L61" i="33"/>
  <c r="M61" i="33"/>
  <c r="N61" i="33"/>
  <c r="O61" i="33"/>
  <c r="P61" i="33"/>
  <c r="Q61" i="33"/>
  <c r="R61" i="33"/>
  <c r="S61" i="33"/>
  <c r="T61" i="33"/>
  <c r="U61" i="33"/>
  <c r="V61" i="33"/>
  <c r="W61" i="33"/>
  <c r="X61" i="33"/>
  <c r="Y61" i="33"/>
  <c r="Z61" i="33"/>
  <c r="D62" i="33"/>
  <c r="E62" i="33"/>
  <c r="F62" i="33"/>
  <c r="G62" i="33"/>
  <c r="H62" i="33"/>
  <c r="I62" i="33"/>
  <c r="J62" i="33"/>
  <c r="K62" i="33"/>
  <c r="L62" i="33"/>
  <c r="M62" i="33"/>
  <c r="N62" i="33"/>
  <c r="O62" i="33"/>
  <c r="P62" i="33"/>
  <c r="Q62" i="33"/>
  <c r="R62" i="33"/>
  <c r="S62" i="33"/>
  <c r="T62" i="33"/>
  <c r="U62" i="33"/>
  <c r="V62" i="33"/>
  <c r="W62" i="33"/>
  <c r="X62" i="33"/>
  <c r="Y62" i="33"/>
  <c r="Z62" i="33"/>
  <c r="D63" i="33"/>
  <c r="E63" i="33"/>
  <c r="F63" i="33"/>
  <c r="G63" i="33"/>
  <c r="H63" i="33"/>
  <c r="I63" i="33"/>
  <c r="J63" i="33"/>
  <c r="K63" i="33"/>
  <c r="L63" i="33"/>
  <c r="M63" i="33"/>
  <c r="N63" i="33"/>
  <c r="O63" i="33"/>
  <c r="P63" i="33"/>
  <c r="Q63" i="33"/>
  <c r="R63" i="33"/>
  <c r="S63" i="33"/>
  <c r="T63" i="33"/>
  <c r="U63" i="33"/>
  <c r="V63" i="33"/>
  <c r="W63" i="33"/>
  <c r="X63" i="33"/>
  <c r="Y63" i="33"/>
  <c r="Z63" i="33"/>
  <c r="D64" i="33"/>
  <c r="E64" i="33"/>
  <c r="F64" i="33"/>
  <c r="G64" i="33"/>
  <c r="H64" i="33"/>
  <c r="I64" i="33"/>
  <c r="J64" i="33"/>
  <c r="K64" i="33"/>
  <c r="L64" i="33"/>
  <c r="M64" i="33"/>
  <c r="N64" i="33"/>
  <c r="O64" i="33"/>
  <c r="P64" i="33"/>
  <c r="Q64" i="33"/>
  <c r="R64" i="33"/>
  <c r="S64" i="33"/>
  <c r="T64" i="33"/>
  <c r="U64" i="33"/>
  <c r="V64" i="33"/>
  <c r="W64" i="33"/>
  <c r="X64" i="33"/>
  <c r="Y64" i="33"/>
  <c r="Z64" i="33"/>
  <c r="D65" i="33"/>
  <c r="E65" i="33"/>
  <c r="F65" i="33"/>
  <c r="G65" i="33"/>
  <c r="H65" i="33"/>
  <c r="I65" i="33"/>
  <c r="J65" i="33"/>
  <c r="K65" i="33"/>
  <c r="L65" i="33"/>
  <c r="M65" i="33"/>
  <c r="N65" i="33"/>
  <c r="O65" i="33"/>
  <c r="P65" i="33"/>
  <c r="Q65" i="33"/>
  <c r="R65" i="33"/>
  <c r="S65" i="33"/>
  <c r="T65" i="33"/>
  <c r="U65" i="33"/>
  <c r="V65" i="33"/>
  <c r="W65" i="33"/>
  <c r="X65" i="33"/>
  <c r="Y65" i="33"/>
  <c r="Z65" i="33"/>
  <c r="D66" i="33"/>
  <c r="E66" i="33"/>
  <c r="F66" i="33"/>
  <c r="G66" i="33"/>
  <c r="H66" i="33"/>
  <c r="I66" i="33"/>
  <c r="J66" i="33"/>
  <c r="K66" i="33"/>
  <c r="L66" i="33"/>
  <c r="M66" i="33"/>
  <c r="N66" i="33"/>
  <c r="O66" i="33"/>
  <c r="P66" i="33"/>
  <c r="Q66" i="33"/>
  <c r="R66" i="33"/>
  <c r="S66" i="33"/>
  <c r="T66" i="33"/>
  <c r="U66" i="33"/>
  <c r="V66" i="33"/>
  <c r="W66" i="33"/>
  <c r="X66" i="33"/>
  <c r="Y66" i="33"/>
  <c r="Z66" i="33"/>
  <c r="D67" i="33"/>
  <c r="E67" i="33"/>
  <c r="F67" i="33"/>
  <c r="G67" i="33"/>
  <c r="H67" i="33"/>
  <c r="I67" i="33"/>
  <c r="J67" i="33"/>
  <c r="K67" i="33"/>
  <c r="L67" i="33"/>
  <c r="M67" i="33"/>
  <c r="N67" i="33"/>
  <c r="O67" i="33"/>
  <c r="P67" i="33"/>
  <c r="Q67" i="33"/>
  <c r="R67" i="33"/>
  <c r="S67" i="33"/>
  <c r="T67" i="33"/>
  <c r="U67" i="33"/>
  <c r="V67" i="33"/>
  <c r="W67" i="33"/>
  <c r="X67" i="33"/>
  <c r="Y67" i="33"/>
  <c r="Z67" i="33"/>
  <c r="E44" i="33"/>
  <c r="F44" i="33"/>
  <c r="G44" i="33"/>
  <c r="H44" i="33"/>
  <c r="I44" i="33"/>
  <c r="J44" i="33"/>
  <c r="K44" i="33"/>
  <c r="L44" i="33"/>
  <c r="M44" i="33"/>
  <c r="N44" i="33"/>
  <c r="O44" i="33"/>
  <c r="P44" i="33"/>
  <c r="Q44" i="33"/>
  <c r="R44" i="33"/>
  <c r="S44" i="33"/>
  <c r="T44" i="33"/>
  <c r="U44" i="33"/>
  <c r="V44" i="33"/>
  <c r="W44" i="33"/>
  <c r="X44" i="33"/>
  <c r="Y44" i="33"/>
  <c r="Z44" i="33"/>
  <c r="D44" i="33"/>
  <c r="E43" i="33"/>
  <c r="F43" i="33"/>
  <c r="G43" i="33"/>
  <c r="H43" i="33"/>
  <c r="I43" i="33"/>
  <c r="J43" i="33"/>
  <c r="K43" i="33"/>
  <c r="L43" i="33"/>
  <c r="M43" i="33"/>
  <c r="N43" i="33"/>
  <c r="O43" i="33"/>
  <c r="P43" i="33"/>
  <c r="Q43" i="33"/>
  <c r="R43" i="33"/>
  <c r="S43" i="33"/>
  <c r="T43" i="33"/>
  <c r="U43" i="33"/>
  <c r="V43" i="33"/>
  <c r="W43" i="33"/>
  <c r="X43" i="33"/>
  <c r="Y43" i="33"/>
  <c r="Z43" i="33"/>
  <c r="D43" i="33"/>
  <c r="E42" i="33"/>
  <c r="F42" i="33"/>
  <c r="G42" i="33"/>
  <c r="H42" i="33"/>
  <c r="I42" i="33"/>
  <c r="J42" i="33"/>
  <c r="K42" i="33"/>
  <c r="L42" i="33"/>
  <c r="M42" i="33"/>
  <c r="N42" i="33"/>
  <c r="O42" i="33"/>
  <c r="P42" i="33"/>
  <c r="Q42" i="33"/>
  <c r="R42" i="33"/>
  <c r="S42" i="33"/>
  <c r="T42" i="33"/>
  <c r="U42" i="33"/>
  <c r="V42" i="33"/>
  <c r="W42" i="33"/>
  <c r="X42" i="33"/>
  <c r="Y42" i="33"/>
  <c r="Z42" i="33"/>
  <c r="D42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E30" i="33"/>
  <c r="F30" i="33"/>
  <c r="G30" i="33"/>
  <c r="H30" i="33"/>
  <c r="I30" i="33"/>
  <c r="J30" i="33"/>
  <c r="K30" i="33"/>
  <c r="L30" i="33"/>
  <c r="M30" i="33"/>
  <c r="N30" i="33"/>
  <c r="O30" i="33"/>
  <c r="P30" i="33"/>
  <c r="Q30" i="33"/>
  <c r="R30" i="33"/>
  <c r="S30" i="33"/>
  <c r="T30" i="33"/>
  <c r="U30" i="33"/>
  <c r="V30" i="33"/>
  <c r="W30" i="33"/>
  <c r="X30" i="33"/>
  <c r="Y30" i="33"/>
  <c r="Z30" i="33"/>
  <c r="E31" i="33"/>
  <c r="F31" i="33"/>
  <c r="G31" i="33"/>
  <c r="H31" i="33"/>
  <c r="I31" i="33"/>
  <c r="J31" i="33"/>
  <c r="K31" i="33"/>
  <c r="L31" i="33"/>
  <c r="M31" i="33"/>
  <c r="N31" i="33"/>
  <c r="O31" i="33"/>
  <c r="P31" i="33"/>
  <c r="Q31" i="33"/>
  <c r="R31" i="33"/>
  <c r="S31" i="33"/>
  <c r="T31" i="33"/>
  <c r="U31" i="33"/>
  <c r="V31" i="33"/>
  <c r="W31" i="33"/>
  <c r="X31" i="33"/>
  <c r="Y31" i="33"/>
  <c r="Z31" i="33"/>
  <c r="E32" i="33"/>
  <c r="F32" i="33"/>
  <c r="G32" i="33"/>
  <c r="H32" i="33"/>
  <c r="I32" i="33"/>
  <c r="J32" i="33"/>
  <c r="K32" i="33"/>
  <c r="L32" i="33"/>
  <c r="M32" i="33"/>
  <c r="N32" i="33"/>
  <c r="O32" i="33"/>
  <c r="P32" i="33"/>
  <c r="Q32" i="33"/>
  <c r="R32" i="33"/>
  <c r="S32" i="33"/>
  <c r="T32" i="33"/>
  <c r="U32" i="33"/>
  <c r="V32" i="33"/>
  <c r="W32" i="33"/>
  <c r="X32" i="33"/>
  <c r="Y32" i="33"/>
  <c r="Z32" i="33"/>
  <c r="E33" i="33"/>
  <c r="F33" i="33"/>
  <c r="G33" i="33"/>
  <c r="H33" i="33"/>
  <c r="I33" i="33"/>
  <c r="J33" i="33"/>
  <c r="K33" i="33"/>
  <c r="L33" i="33"/>
  <c r="M33" i="33"/>
  <c r="N33" i="33"/>
  <c r="O33" i="33"/>
  <c r="P33" i="33"/>
  <c r="Q33" i="33"/>
  <c r="R33" i="33"/>
  <c r="S33" i="33"/>
  <c r="T33" i="33"/>
  <c r="U33" i="33"/>
  <c r="V33" i="33"/>
  <c r="W33" i="33"/>
  <c r="X33" i="33"/>
  <c r="Y33" i="33"/>
  <c r="Z33" i="33"/>
  <c r="E34" i="33"/>
  <c r="F34" i="33"/>
  <c r="G34" i="33"/>
  <c r="H34" i="33"/>
  <c r="I34" i="33"/>
  <c r="J34" i="33"/>
  <c r="K34" i="33"/>
  <c r="L34" i="33"/>
  <c r="M34" i="33"/>
  <c r="N34" i="33"/>
  <c r="O34" i="33"/>
  <c r="P34" i="33"/>
  <c r="Q34" i="33"/>
  <c r="R34" i="33"/>
  <c r="S34" i="33"/>
  <c r="T34" i="33"/>
  <c r="U34" i="33"/>
  <c r="V34" i="33"/>
  <c r="W34" i="33"/>
  <c r="X34" i="33"/>
  <c r="Y34" i="33"/>
  <c r="Z34" i="33"/>
  <c r="E35" i="33"/>
  <c r="F35" i="33"/>
  <c r="G35" i="33"/>
  <c r="H35" i="33"/>
  <c r="I35" i="33"/>
  <c r="J35" i="33"/>
  <c r="K35" i="33"/>
  <c r="L35" i="33"/>
  <c r="M35" i="33"/>
  <c r="N35" i="33"/>
  <c r="O35" i="33"/>
  <c r="P35" i="33"/>
  <c r="Q35" i="33"/>
  <c r="R35" i="33"/>
  <c r="S35" i="33"/>
  <c r="T35" i="33"/>
  <c r="U35" i="33"/>
  <c r="V35" i="33"/>
  <c r="W35" i="33"/>
  <c r="X35" i="33"/>
  <c r="Y35" i="33"/>
  <c r="Z35" i="33"/>
  <c r="E36" i="33"/>
  <c r="F36" i="33"/>
  <c r="G36" i="33"/>
  <c r="H36" i="33"/>
  <c r="I36" i="33"/>
  <c r="J36" i="33"/>
  <c r="K36" i="33"/>
  <c r="L36" i="33"/>
  <c r="M36" i="33"/>
  <c r="N36" i="33"/>
  <c r="O36" i="33"/>
  <c r="P36" i="33"/>
  <c r="Q36" i="33"/>
  <c r="R36" i="33"/>
  <c r="S36" i="33"/>
  <c r="T36" i="33"/>
  <c r="U36" i="33"/>
  <c r="V36" i="33"/>
  <c r="W36" i="33"/>
  <c r="X36" i="33"/>
  <c r="Y36" i="33"/>
  <c r="Z36" i="33"/>
  <c r="E37" i="33"/>
  <c r="F37" i="33"/>
  <c r="G37" i="33"/>
  <c r="H37" i="33"/>
  <c r="I37" i="33"/>
  <c r="J37" i="33"/>
  <c r="K37" i="33"/>
  <c r="L37" i="33"/>
  <c r="M37" i="33"/>
  <c r="N37" i="33"/>
  <c r="O37" i="33"/>
  <c r="P37" i="33"/>
  <c r="Q37" i="33"/>
  <c r="R37" i="33"/>
  <c r="S37" i="33"/>
  <c r="T37" i="33"/>
  <c r="U37" i="33"/>
  <c r="V37" i="33"/>
  <c r="W37" i="33"/>
  <c r="X37" i="33"/>
  <c r="Y37" i="33"/>
  <c r="Z37" i="33"/>
  <c r="E38" i="33"/>
  <c r="F38" i="33"/>
  <c r="G38" i="33"/>
  <c r="H38" i="33"/>
  <c r="I38" i="33"/>
  <c r="J38" i="33"/>
  <c r="K38" i="33"/>
  <c r="L38" i="33"/>
  <c r="M38" i="33"/>
  <c r="N38" i="33"/>
  <c r="O38" i="33"/>
  <c r="P38" i="33"/>
  <c r="Q38" i="33"/>
  <c r="R38" i="33"/>
  <c r="S38" i="33"/>
  <c r="T38" i="33"/>
  <c r="U38" i="33"/>
  <c r="V38" i="33"/>
  <c r="W38" i="33"/>
  <c r="X38" i="33"/>
  <c r="Y38" i="33"/>
  <c r="Z38" i="33"/>
  <c r="D28" i="33"/>
  <c r="D29" i="33"/>
  <c r="D30" i="33"/>
  <c r="D31" i="33"/>
  <c r="D32" i="33"/>
  <c r="D33" i="33"/>
  <c r="D34" i="33"/>
  <c r="D35" i="33"/>
  <c r="D36" i="33"/>
  <c r="D37" i="33"/>
  <c r="D38" i="33"/>
  <c r="D27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D26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E21" i="33"/>
  <c r="F21" i="33"/>
  <c r="G21" i="33"/>
  <c r="H21" i="33"/>
  <c r="I21" i="33"/>
  <c r="J21" i="33"/>
  <c r="K21" i="33"/>
  <c r="L21" i="33"/>
  <c r="M21" i="33"/>
  <c r="N21" i="33"/>
  <c r="O21" i="33"/>
  <c r="P21" i="33"/>
  <c r="Q21" i="33"/>
  <c r="R21" i="33"/>
  <c r="S21" i="33"/>
  <c r="T21" i="33"/>
  <c r="U21" i="33"/>
  <c r="V21" i="33"/>
  <c r="W21" i="33"/>
  <c r="X21" i="33"/>
  <c r="Y21" i="33"/>
  <c r="Z21" i="33"/>
  <c r="E22" i="33"/>
  <c r="F22" i="33"/>
  <c r="G22" i="33"/>
  <c r="H22" i="33"/>
  <c r="I22" i="33"/>
  <c r="J22" i="33"/>
  <c r="K22" i="33"/>
  <c r="L22" i="33"/>
  <c r="M22" i="33"/>
  <c r="N22" i="33"/>
  <c r="O22" i="33"/>
  <c r="P22" i="33"/>
  <c r="Q22" i="33"/>
  <c r="R22" i="33"/>
  <c r="S22" i="33"/>
  <c r="T22" i="33"/>
  <c r="U22" i="33"/>
  <c r="V22" i="33"/>
  <c r="W22" i="33"/>
  <c r="X22" i="33"/>
  <c r="Y22" i="33"/>
  <c r="Z22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E25" i="33"/>
  <c r="F25" i="33"/>
  <c r="G25" i="33"/>
  <c r="H25" i="33"/>
  <c r="I25" i="33"/>
  <c r="J25" i="33"/>
  <c r="K25" i="33"/>
  <c r="L25" i="33"/>
  <c r="M25" i="33"/>
  <c r="N25" i="33"/>
  <c r="O25" i="33"/>
  <c r="P25" i="33"/>
  <c r="Q25" i="33"/>
  <c r="R25" i="33"/>
  <c r="S25" i="33"/>
  <c r="T25" i="33"/>
  <c r="U25" i="33"/>
  <c r="V25" i="33"/>
  <c r="W25" i="33"/>
  <c r="X25" i="33"/>
  <c r="Y25" i="33"/>
  <c r="Z25" i="33"/>
  <c r="D21" i="33"/>
  <c r="D22" i="33"/>
  <c r="D23" i="33"/>
  <c r="D24" i="33"/>
  <c r="D25" i="33"/>
  <c r="D20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D19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T18" i="33"/>
  <c r="U18" i="33"/>
  <c r="V18" i="33"/>
  <c r="W18" i="33"/>
  <c r="X18" i="33"/>
  <c r="Y18" i="33"/>
  <c r="Z18" i="33"/>
  <c r="D18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T17" i="33"/>
  <c r="U17" i="33"/>
  <c r="V17" i="33"/>
  <c r="W17" i="33"/>
  <c r="X17" i="33"/>
  <c r="Y17" i="33"/>
  <c r="Z17" i="33"/>
  <c r="D17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T16" i="33"/>
  <c r="U16" i="33"/>
  <c r="V16" i="33"/>
  <c r="W16" i="33"/>
  <c r="X16" i="33"/>
  <c r="Y16" i="33"/>
  <c r="Z16" i="33"/>
  <c r="D16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T15" i="33"/>
  <c r="U15" i="33"/>
  <c r="V15" i="33"/>
  <c r="W15" i="33"/>
  <c r="X15" i="33"/>
  <c r="Y15" i="33"/>
  <c r="Z15" i="33"/>
  <c r="D15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U14" i="33"/>
  <c r="V14" i="33"/>
  <c r="W14" i="33"/>
  <c r="X14" i="33"/>
  <c r="Y14" i="33"/>
  <c r="Z14" i="33"/>
  <c r="D14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U13" i="33"/>
  <c r="V13" i="33"/>
  <c r="W13" i="33"/>
  <c r="X13" i="33"/>
  <c r="Y13" i="33"/>
  <c r="Z13" i="33"/>
  <c r="D13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T11" i="33"/>
  <c r="U11" i="33"/>
  <c r="V11" i="33"/>
  <c r="W11" i="33"/>
  <c r="X11" i="33"/>
  <c r="Y11" i="33"/>
  <c r="Z11" i="33"/>
  <c r="D11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U10" i="33"/>
  <c r="V10" i="33"/>
  <c r="W10" i="33"/>
  <c r="X10" i="33"/>
  <c r="Y10" i="33"/>
  <c r="Z10" i="33"/>
  <c r="D10" i="33"/>
  <c r="X9" i="33"/>
  <c r="Y9" i="33"/>
  <c r="Z9" i="33"/>
  <c r="X7" i="33"/>
  <c r="Y7" i="33"/>
  <c r="Z7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U9" i="33"/>
  <c r="V9" i="33"/>
  <c r="W9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T7" i="33"/>
  <c r="U7" i="33"/>
  <c r="V7" i="33"/>
  <c r="W7" i="33"/>
  <c r="D9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D8" i="33"/>
  <c r="D7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T6" i="33"/>
  <c r="U6" i="33"/>
  <c r="V6" i="33"/>
  <c r="W6" i="33"/>
  <c r="X6" i="33"/>
  <c r="Y6" i="33"/>
  <c r="Z6" i="33"/>
  <c r="D6" i="33"/>
  <c r="D5" i="33"/>
  <c r="E60" i="32"/>
  <c r="F60" i="32"/>
  <c r="G60" i="32"/>
  <c r="H60" i="32"/>
  <c r="I60" i="32"/>
  <c r="J60" i="32"/>
  <c r="K60" i="32"/>
  <c r="L60" i="32"/>
  <c r="M60" i="32"/>
  <c r="N60" i="32"/>
  <c r="O60" i="32"/>
  <c r="P60" i="32"/>
  <c r="Q60" i="32"/>
  <c r="R60" i="32"/>
  <c r="S60" i="32"/>
  <c r="T60" i="32"/>
  <c r="U60" i="32"/>
  <c r="V60" i="32"/>
  <c r="W60" i="32"/>
  <c r="X60" i="32"/>
  <c r="Y60" i="32"/>
  <c r="Z60" i="32"/>
  <c r="D60" i="32"/>
  <c r="E57" i="32"/>
  <c r="F57" i="32"/>
  <c r="G57" i="32"/>
  <c r="H57" i="32"/>
  <c r="I57" i="32"/>
  <c r="J57" i="32"/>
  <c r="K57" i="32"/>
  <c r="L57" i="32"/>
  <c r="M57" i="32"/>
  <c r="N57" i="32"/>
  <c r="O57" i="32"/>
  <c r="P57" i="32"/>
  <c r="Q57" i="32"/>
  <c r="R57" i="32"/>
  <c r="S57" i="32"/>
  <c r="T57" i="32"/>
  <c r="U57" i="32"/>
  <c r="V57" i="32"/>
  <c r="W57" i="32"/>
  <c r="X57" i="32"/>
  <c r="Y57" i="32"/>
  <c r="Z57" i="32"/>
  <c r="E58" i="32"/>
  <c r="F58" i="32"/>
  <c r="G58" i="32"/>
  <c r="H58" i="32"/>
  <c r="I58" i="32"/>
  <c r="J58" i="32"/>
  <c r="K58" i="32"/>
  <c r="L58" i="32"/>
  <c r="M58" i="32"/>
  <c r="N58" i="32"/>
  <c r="O58" i="32"/>
  <c r="P58" i="32"/>
  <c r="Q58" i="32"/>
  <c r="R58" i="32"/>
  <c r="S58" i="32"/>
  <c r="T58" i="32"/>
  <c r="U58" i="32"/>
  <c r="V58" i="32"/>
  <c r="W58" i="32"/>
  <c r="X58" i="32"/>
  <c r="Y58" i="32"/>
  <c r="Z58" i="32"/>
  <c r="E59" i="32"/>
  <c r="F59" i="32"/>
  <c r="G59" i="32"/>
  <c r="H59" i="32"/>
  <c r="I59" i="32"/>
  <c r="J59" i="32"/>
  <c r="K59" i="32"/>
  <c r="L59" i="32"/>
  <c r="M59" i="32"/>
  <c r="N59" i="32"/>
  <c r="O59" i="32"/>
  <c r="P59" i="32"/>
  <c r="Q59" i="32"/>
  <c r="R59" i="32"/>
  <c r="S59" i="32"/>
  <c r="T59" i="32"/>
  <c r="U59" i="32"/>
  <c r="V59" i="32"/>
  <c r="W59" i="32"/>
  <c r="X59" i="32"/>
  <c r="Y59" i="32"/>
  <c r="Z59" i="32"/>
  <c r="D58" i="32"/>
  <c r="D59" i="32"/>
  <c r="D57" i="32"/>
  <c r="E54" i="32"/>
  <c r="F54" i="32"/>
  <c r="G54" i="32"/>
  <c r="H54" i="32"/>
  <c r="I54" i="32"/>
  <c r="J54" i="32"/>
  <c r="K54" i="32"/>
  <c r="L54" i="32"/>
  <c r="M54" i="32"/>
  <c r="N54" i="32"/>
  <c r="O54" i="32"/>
  <c r="P54" i="32"/>
  <c r="Q54" i="32"/>
  <c r="R54" i="32"/>
  <c r="S54" i="32"/>
  <c r="T54" i="32"/>
  <c r="U54" i="32"/>
  <c r="V54" i="32"/>
  <c r="W54" i="32"/>
  <c r="X54" i="32"/>
  <c r="Y54" i="32"/>
  <c r="Z54" i="32"/>
  <c r="D54" i="32"/>
  <c r="E51" i="32"/>
  <c r="F51" i="32"/>
  <c r="G51" i="32"/>
  <c r="H51" i="32"/>
  <c r="I51" i="32"/>
  <c r="J51" i="32"/>
  <c r="K51" i="32"/>
  <c r="L51" i="32"/>
  <c r="M51" i="32"/>
  <c r="N51" i="32"/>
  <c r="O51" i="32"/>
  <c r="P51" i="32"/>
  <c r="Q51" i="32"/>
  <c r="R51" i="32"/>
  <c r="S51" i="32"/>
  <c r="T51" i="32"/>
  <c r="U51" i="32"/>
  <c r="V51" i="32"/>
  <c r="W51" i="32"/>
  <c r="X51" i="32"/>
  <c r="Y51" i="32"/>
  <c r="Z51" i="32"/>
  <c r="E52" i="32"/>
  <c r="F52" i="32"/>
  <c r="G52" i="32"/>
  <c r="H52" i="32"/>
  <c r="I52" i="32"/>
  <c r="J52" i="32"/>
  <c r="K52" i="32"/>
  <c r="L52" i="32"/>
  <c r="M52" i="32"/>
  <c r="N52" i="32"/>
  <c r="O52" i="32"/>
  <c r="P52" i="32"/>
  <c r="Q52" i="32"/>
  <c r="R52" i="32"/>
  <c r="S52" i="32"/>
  <c r="T52" i="32"/>
  <c r="U52" i="32"/>
  <c r="V52" i="32"/>
  <c r="W52" i="32"/>
  <c r="X52" i="32"/>
  <c r="Y52" i="32"/>
  <c r="Z52" i="32"/>
  <c r="E53" i="32"/>
  <c r="F53" i="32"/>
  <c r="G53" i="32"/>
  <c r="H53" i="32"/>
  <c r="I53" i="32"/>
  <c r="J53" i="32"/>
  <c r="K53" i="32"/>
  <c r="L53" i="32"/>
  <c r="M53" i="32"/>
  <c r="N53" i="32"/>
  <c r="O53" i="32"/>
  <c r="P53" i="32"/>
  <c r="Q53" i="32"/>
  <c r="R53" i="32"/>
  <c r="S53" i="32"/>
  <c r="T53" i="32"/>
  <c r="U53" i="32"/>
  <c r="V53" i="32"/>
  <c r="W53" i="32"/>
  <c r="X53" i="32"/>
  <c r="Y53" i="32"/>
  <c r="Z53" i="32"/>
  <c r="D52" i="32"/>
  <c r="D53" i="32"/>
  <c r="D51" i="32"/>
  <c r="E41" i="32"/>
  <c r="F41" i="32"/>
  <c r="G41" i="32"/>
  <c r="H41" i="32"/>
  <c r="I41" i="32"/>
  <c r="J41" i="32"/>
  <c r="K41" i="32"/>
  <c r="L41" i="32"/>
  <c r="M41" i="32"/>
  <c r="N41" i="32"/>
  <c r="O41" i="32"/>
  <c r="P41" i="32"/>
  <c r="Q41" i="32"/>
  <c r="R41" i="32"/>
  <c r="S41" i="32"/>
  <c r="T41" i="32"/>
  <c r="U41" i="32"/>
  <c r="V41" i="32"/>
  <c r="W41" i="32"/>
  <c r="X41" i="32"/>
  <c r="Y41" i="32"/>
  <c r="Z41" i="32"/>
  <c r="E42" i="32"/>
  <c r="F42" i="32"/>
  <c r="G42" i="32"/>
  <c r="H42" i="32"/>
  <c r="I42" i="32"/>
  <c r="J42" i="32"/>
  <c r="K42" i="32"/>
  <c r="L42" i="32"/>
  <c r="M42" i="32"/>
  <c r="N42" i="32"/>
  <c r="O42" i="32"/>
  <c r="P42" i="32"/>
  <c r="Q42" i="32"/>
  <c r="R42" i="32"/>
  <c r="S42" i="32"/>
  <c r="T42" i="32"/>
  <c r="U42" i="32"/>
  <c r="V42" i="32"/>
  <c r="W42" i="32"/>
  <c r="X42" i="32"/>
  <c r="Y42" i="32"/>
  <c r="Z42" i="32"/>
  <c r="D42" i="32"/>
  <c r="D41" i="32"/>
  <c r="E60" i="31"/>
  <c r="F60" i="31"/>
  <c r="G60" i="31"/>
  <c r="H60" i="31"/>
  <c r="I60" i="31"/>
  <c r="J60" i="31"/>
  <c r="K60" i="31"/>
  <c r="L60" i="31"/>
  <c r="M60" i="31"/>
  <c r="N60" i="31"/>
  <c r="O60" i="31"/>
  <c r="P60" i="31"/>
  <c r="Q60" i="31"/>
  <c r="R60" i="31"/>
  <c r="S60" i="31"/>
  <c r="T60" i="31"/>
  <c r="U60" i="31"/>
  <c r="V60" i="31"/>
  <c r="W60" i="31"/>
  <c r="X60" i="31"/>
  <c r="Y60" i="31"/>
  <c r="Z60" i="31"/>
  <c r="D60" i="31"/>
  <c r="E54" i="31"/>
  <c r="F54" i="31"/>
  <c r="G54" i="31"/>
  <c r="H54" i="31"/>
  <c r="I54" i="31"/>
  <c r="J54" i="31"/>
  <c r="K54" i="31"/>
  <c r="L54" i="31"/>
  <c r="M54" i="31"/>
  <c r="N54" i="31"/>
  <c r="O54" i="31"/>
  <c r="P54" i="31"/>
  <c r="Q54" i="31"/>
  <c r="R54" i="31"/>
  <c r="S54" i="31"/>
  <c r="T54" i="31"/>
  <c r="U54" i="31"/>
  <c r="V54" i="31"/>
  <c r="W54" i="31"/>
  <c r="X54" i="31"/>
  <c r="Y54" i="31"/>
  <c r="Z54" i="31"/>
  <c r="D54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D43" i="31"/>
  <c r="E22" i="32"/>
  <c r="F22" i="32"/>
  <c r="G22" i="32"/>
  <c r="H22" i="32"/>
  <c r="I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W22" i="32"/>
  <c r="X22" i="32"/>
  <c r="Y22" i="32"/>
  <c r="Z22" i="32"/>
  <c r="D22" i="32"/>
  <c r="E12" i="32"/>
  <c r="F12" i="32"/>
  <c r="G12" i="32"/>
  <c r="H12" i="32"/>
  <c r="I12" i="32"/>
  <c r="J12" i="32"/>
  <c r="K12" i="32"/>
  <c r="L12" i="32"/>
  <c r="M12" i="32"/>
  <c r="N12" i="32"/>
  <c r="O12" i="32"/>
  <c r="P12" i="32"/>
  <c r="Q12" i="32"/>
  <c r="R12" i="32"/>
  <c r="S12" i="32"/>
  <c r="T12" i="32"/>
  <c r="U12" i="32"/>
  <c r="V12" i="32"/>
  <c r="W12" i="32"/>
  <c r="X12" i="32"/>
  <c r="Y12" i="32"/>
  <c r="Z12" i="32"/>
  <c r="E13" i="32"/>
  <c r="F13" i="32"/>
  <c r="G13" i="32"/>
  <c r="H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W13" i="32"/>
  <c r="X13" i="32"/>
  <c r="Y13" i="32"/>
  <c r="Z13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X14" i="32"/>
  <c r="Y14" i="32"/>
  <c r="Z14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X15" i="32"/>
  <c r="Y15" i="32"/>
  <c r="Z15" i="32"/>
  <c r="E16" i="32"/>
  <c r="F16" i="32"/>
  <c r="G16" i="32"/>
  <c r="H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W16" i="32"/>
  <c r="X16" i="32"/>
  <c r="Y16" i="32"/>
  <c r="Z16" i="32"/>
  <c r="E17" i="32"/>
  <c r="F17" i="32"/>
  <c r="G17" i="32"/>
  <c r="H17" i="32"/>
  <c r="I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W17" i="32"/>
  <c r="X17" i="32"/>
  <c r="Y17" i="32"/>
  <c r="Z17" i="32"/>
  <c r="E18" i="32"/>
  <c r="F18" i="32"/>
  <c r="G18" i="32"/>
  <c r="H18" i="32"/>
  <c r="I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W18" i="32"/>
  <c r="X18" i="32"/>
  <c r="Y18" i="32"/>
  <c r="Z18" i="32"/>
  <c r="E19" i="32"/>
  <c r="F19" i="32"/>
  <c r="G19" i="32"/>
  <c r="H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W19" i="32"/>
  <c r="X19" i="32"/>
  <c r="Y19" i="32"/>
  <c r="Z19" i="32"/>
  <c r="E22" i="31"/>
  <c r="F22" i="31"/>
  <c r="G22" i="31"/>
  <c r="H22" i="31"/>
  <c r="I22" i="31"/>
  <c r="J22" i="31"/>
  <c r="K22" i="31"/>
  <c r="L22" i="31"/>
  <c r="M22" i="31"/>
  <c r="N22" i="31"/>
  <c r="O22" i="31"/>
  <c r="P22" i="31"/>
  <c r="Q22" i="31"/>
  <c r="R22" i="31"/>
  <c r="S22" i="31"/>
  <c r="T22" i="31"/>
  <c r="U22" i="31"/>
  <c r="V22" i="31"/>
  <c r="W22" i="31"/>
  <c r="X22" i="31"/>
  <c r="Y22" i="31"/>
  <c r="Z22" i="31"/>
  <c r="D22" i="31"/>
  <c r="D14" i="32" s="1"/>
  <c r="D13" i="32"/>
  <c r="D16" i="32"/>
  <c r="D17" i="32"/>
  <c r="D18" i="32"/>
  <c r="D19" i="32"/>
  <c r="D12" i="32"/>
  <c r="H49" i="32"/>
  <c r="S31" i="32"/>
  <c r="A4" i="32"/>
  <c r="A6" i="32"/>
  <c r="B6" i="32"/>
  <c r="C6" i="32"/>
  <c r="A11" i="32"/>
  <c r="B11" i="32"/>
  <c r="C11" i="32"/>
  <c r="A12" i="32"/>
  <c r="A13" i="32"/>
  <c r="A14" i="32"/>
  <c r="C14" i="32"/>
  <c r="A15" i="32"/>
  <c r="A16" i="32"/>
  <c r="A17" i="32"/>
  <c r="A18" i="32"/>
  <c r="A19" i="32"/>
  <c r="A20" i="32"/>
  <c r="A21" i="32"/>
  <c r="A22" i="32"/>
  <c r="B22" i="32"/>
  <c r="C22" i="32"/>
  <c r="A23" i="32"/>
  <c r="A24" i="32"/>
  <c r="B24" i="32"/>
  <c r="A25" i="32"/>
  <c r="A26" i="32"/>
  <c r="B26" i="32"/>
  <c r="C26" i="32"/>
  <c r="A27" i="32"/>
  <c r="A28" i="32"/>
  <c r="A29" i="32"/>
  <c r="C29" i="32"/>
  <c r="A30" i="32"/>
  <c r="B30" i="32"/>
  <c r="C30" i="32"/>
  <c r="A31" i="32"/>
  <c r="A32" i="32"/>
  <c r="A33" i="32"/>
  <c r="A34" i="32"/>
  <c r="A35" i="32"/>
  <c r="A36" i="32"/>
  <c r="A37" i="32"/>
  <c r="C37" i="32"/>
  <c r="A38" i="32"/>
  <c r="B38" i="32"/>
  <c r="C38" i="32"/>
  <c r="A39" i="32"/>
  <c r="A40" i="32"/>
  <c r="A41" i="32"/>
  <c r="A42" i="32"/>
  <c r="A43" i="32"/>
  <c r="B43" i="32"/>
  <c r="C43" i="32"/>
  <c r="A44" i="32"/>
  <c r="C44" i="32"/>
  <c r="A45" i="32"/>
  <c r="A46" i="32"/>
  <c r="B46" i="32"/>
  <c r="C46" i="32"/>
  <c r="A47" i="32"/>
  <c r="A48" i="32"/>
  <c r="A49" i="32"/>
  <c r="A50" i="32"/>
  <c r="A51" i="32"/>
  <c r="A52" i="32"/>
  <c r="C52" i="32"/>
  <c r="A53" i="32"/>
  <c r="A54" i="32"/>
  <c r="B54" i="32"/>
  <c r="C54" i="32"/>
  <c r="A55" i="32"/>
  <c r="A56" i="32"/>
  <c r="A57" i="32"/>
  <c r="A58" i="32"/>
  <c r="A59" i="32"/>
  <c r="C59" i="32"/>
  <c r="A60" i="32"/>
  <c r="B60" i="32"/>
  <c r="C60" i="32"/>
  <c r="B61" i="32"/>
  <c r="A63" i="32"/>
  <c r="B63" i="32"/>
  <c r="C63" i="32"/>
  <c r="C66" i="32"/>
  <c r="A68" i="32"/>
  <c r="B68" i="32"/>
  <c r="C68" i="32"/>
  <c r="A69" i="32"/>
  <c r="A70" i="32"/>
  <c r="A71" i="32"/>
  <c r="B71" i="32"/>
  <c r="C71" i="32"/>
  <c r="A72" i="32"/>
  <c r="A73" i="32"/>
  <c r="A74" i="32"/>
  <c r="C74" i="32"/>
  <c r="A75" i="32"/>
  <c r="B75" i="32"/>
  <c r="C75" i="32"/>
  <c r="A76" i="32"/>
  <c r="A77" i="32"/>
  <c r="B77" i="32"/>
  <c r="A78" i="32"/>
  <c r="B78" i="32"/>
  <c r="C78" i="32"/>
  <c r="E2" i="32"/>
  <c r="F2" i="32" s="1"/>
  <c r="G2" i="32" s="1"/>
  <c r="H2" i="32" s="1"/>
  <c r="I2" i="32" s="1"/>
  <c r="J2" i="32" s="1"/>
  <c r="K2" i="32" s="1"/>
  <c r="L2" i="32" s="1"/>
  <c r="M2" i="32" s="1"/>
  <c r="N2" i="32" s="1"/>
  <c r="O2" i="32" s="1"/>
  <c r="P2" i="32" s="1"/>
  <c r="Q2" i="32" s="1"/>
  <c r="R2" i="32" s="1"/>
  <c r="S2" i="32" s="1"/>
  <c r="T2" i="32" s="1"/>
  <c r="U2" i="32" s="1"/>
  <c r="V2" i="32" s="1"/>
  <c r="W2" i="32" s="1"/>
  <c r="X2" i="32" s="1"/>
  <c r="Y2" i="32" s="1"/>
  <c r="Z2" i="32" s="1"/>
  <c r="K78" i="31"/>
  <c r="K78" i="32" s="1"/>
  <c r="S78" i="31"/>
  <c r="S78" i="32" s="1"/>
  <c r="D78" i="31"/>
  <c r="D78" i="32" s="1"/>
  <c r="L71" i="31"/>
  <c r="L71" i="32" s="1"/>
  <c r="T71" i="31"/>
  <c r="T71" i="32" s="1"/>
  <c r="E46" i="31"/>
  <c r="M46" i="31"/>
  <c r="M46" i="32" s="1"/>
  <c r="U46" i="31"/>
  <c r="U46" i="32" s="1"/>
  <c r="F38" i="31"/>
  <c r="F38" i="32" s="1"/>
  <c r="N38" i="31"/>
  <c r="N38" i="32" s="1"/>
  <c r="V38" i="31"/>
  <c r="V38" i="32" s="1"/>
  <c r="G30" i="31"/>
  <c r="G30" i="32" s="1"/>
  <c r="O30" i="31"/>
  <c r="O30" i="32" s="1"/>
  <c r="W30" i="31"/>
  <c r="W30" i="32" s="1"/>
  <c r="H26" i="31"/>
  <c r="H26" i="32" s="1"/>
  <c r="P26" i="31"/>
  <c r="P26" i="32" s="1"/>
  <c r="X26" i="31"/>
  <c r="X26" i="32" s="1"/>
  <c r="B72" i="31" a="1"/>
  <c r="C73" i="32" s="1"/>
  <c r="B76" i="31" a="1"/>
  <c r="C76" i="32" s="1"/>
  <c r="B69" i="31" a="1"/>
  <c r="K71" i="31" s="1"/>
  <c r="K71" i="32" s="1"/>
  <c r="A64" i="31" a="1"/>
  <c r="A61" i="31" a="1"/>
  <c r="B57" i="31" a="1"/>
  <c r="C58" i="32" s="1"/>
  <c r="B56" i="31" a="1"/>
  <c r="C56" i="32" s="1"/>
  <c r="B55" i="31" a="1"/>
  <c r="B51" i="31" a="1"/>
  <c r="B50" i="31" a="1"/>
  <c r="B49" i="31" a="1"/>
  <c r="B48" i="31" a="1"/>
  <c r="C48" i="32" s="1"/>
  <c r="B47" i="31" a="1"/>
  <c r="R47" i="32" s="1"/>
  <c r="B39" i="31" a="1"/>
  <c r="K39" i="32" s="1"/>
  <c r="B31" i="31" a="1"/>
  <c r="K31" i="32" s="1"/>
  <c r="B44" i="31" a="1"/>
  <c r="B41" i="31" a="1"/>
  <c r="B40" i="31" a="1"/>
  <c r="B32" i="31" a="1"/>
  <c r="B28" i="31" a="1"/>
  <c r="B28" i="31" s="1"/>
  <c r="B28" i="32" s="1"/>
  <c r="B29" i="31" a="1"/>
  <c r="B29" i="31" s="1"/>
  <c r="B29" i="32" s="1"/>
  <c r="B27" i="31" a="1"/>
  <c r="B24" i="31" a="1"/>
  <c r="B24" i="31" s="1"/>
  <c r="B25" i="31" a="1"/>
  <c r="B25" i="31" s="1"/>
  <c r="B25" i="32" s="1"/>
  <c r="B23" i="31" a="1"/>
  <c r="B23" i="31" s="1"/>
  <c r="B23" i="32" s="1"/>
  <c r="B20" i="31" a="1"/>
  <c r="B12" i="31" a="1"/>
  <c r="B12" i="31" s="1"/>
  <c r="B12" i="32" s="1"/>
  <c r="A7" i="31" a="1"/>
  <c r="A7" i="31" s="1"/>
  <c r="A7" i="32" s="1"/>
  <c r="A3" i="31" a="1"/>
  <c r="A3" i="31" s="1"/>
  <c r="A3" i="32" s="1"/>
  <c r="E2" i="31"/>
  <c r="F2" i="31" s="1"/>
  <c r="G2" i="31" s="1"/>
  <c r="H2" i="31" s="1"/>
  <c r="I2" i="31" s="1"/>
  <c r="J2" i="31" s="1"/>
  <c r="K2" i="31" s="1"/>
  <c r="L2" i="31" s="1"/>
  <c r="M2" i="31" s="1"/>
  <c r="N2" i="31" s="1"/>
  <c r="O2" i="31" s="1"/>
  <c r="P2" i="31" s="1"/>
  <c r="Q2" i="31" s="1"/>
  <c r="R2" i="31" s="1"/>
  <c r="S2" i="31" s="1"/>
  <c r="T2" i="31" s="1"/>
  <c r="U2" i="31" s="1"/>
  <c r="V2" i="31" s="1"/>
  <c r="W2" i="31" s="1"/>
  <c r="X2" i="31" s="1"/>
  <c r="Y2" i="31" s="1"/>
  <c r="Z2" i="31" s="1"/>
  <c r="E3" i="27"/>
  <c r="F3" i="27"/>
  <c r="G3" i="27"/>
  <c r="H3" i="27"/>
  <c r="I3" i="27"/>
  <c r="J3" i="27"/>
  <c r="K3" i="27"/>
  <c r="L3" i="27"/>
  <c r="M3" i="27"/>
  <c r="N3" i="27"/>
  <c r="O3" i="27"/>
  <c r="P3" i="27"/>
  <c r="Q3" i="27"/>
  <c r="R3" i="27"/>
  <c r="S3" i="27"/>
  <c r="T3" i="27"/>
  <c r="U3" i="27"/>
  <c r="V3" i="27"/>
  <c r="W3" i="27"/>
  <c r="X3" i="27"/>
  <c r="Y3" i="27"/>
  <c r="Z3" i="27"/>
  <c r="E4" i="27"/>
  <c r="F4" i="27"/>
  <c r="G4" i="27"/>
  <c r="H4" i="27"/>
  <c r="I4" i="27"/>
  <c r="J4" i="27"/>
  <c r="K4" i="27"/>
  <c r="L4" i="27"/>
  <c r="M4" i="27"/>
  <c r="N4" i="27"/>
  <c r="O4" i="27"/>
  <c r="P4" i="27"/>
  <c r="Q4" i="27"/>
  <c r="R4" i="27"/>
  <c r="S4" i="27"/>
  <c r="T4" i="27"/>
  <c r="U4" i="27"/>
  <c r="X4" i="27"/>
  <c r="Y4" i="27"/>
  <c r="Z4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W5" i="27"/>
  <c r="X5" i="27"/>
  <c r="Y5" i="27"/>
  <c r="Z5" i="27"/>
  <c r="E6" i="27"/>
  <c r="F6" i="27"/>
  <c r="G6" i="27"/>
  <c r="H6" i="27"/>
  <c r="I6" i="27"/>
  <c r="J6" i="27"/>
  <c r="K6" i="27"/>
  <c r="L6" i="27"/>
  <c r="M6" i="27"/>
  <c r="N6" i="27"/>
  <c r="O6" i="27"/>
  <c r="P6" i="27"/>
  <c r="Q6" i="27"/>
  <c r="R6" i="27"/>
  <c r="S6" i="27"/>
  <c r="T6" i="27"/>
  <c r="U6" i="27"/>
  <c r="V6" i="27"/>
  <c r="W6" i="27"/>
  <c r="X6" i="27"/>
  <c r="Y6" i="27"/>
  <c r="Z6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T7" i="27"/>
  <c r="U7" i="27"/>
  <c r="V7" i="27"/>
  <c r="W7" i="27"/>
  <c r="X7" i="27"/>
  <c r="Y7" i="27"/>
  <c r="Z7" i="27"/>
  <c r="E8" i="27"/>
  <c r="F8" i="27"/>
  <c r="G8" i="27"/>
  <c r="H8" i="27"/>
  <c r="I8" i="27"/>
  <c r="J8" i="27"/>
  <c r="K8" i="27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E9" i="27"/>
  <c r="F9" i="27"/>
  <c r="G9" i="27"/>
  <c r="H9" i="27"/>
  <c r="I9" i="27"/>
  <c r="J9" i="27"/>
  <c r="K9" i="27"/>
  <c r="L9" i="27"/>
  <c r="M9" i="27"/>
  <c r="N9" i="27"/>
  <c r="O9" i="27"/>
  <c r="P9" i="27"/>
  <c r="Q9" i="27"/>
  <c r="R9" i="27"/>
  <c r="S9" i="27"/>
  <c r="T9" i="27"/>
  <c r="U9" i="27"/>
  <c r="V9" i="27"/>
  <c r="W9" i="27"/>
  <c r="X9" i="27"/>
  <c r="Y9" i="27"/>
  <c r="Z9" i="27"/>
  <c r="E10" i="27"/>
  <c r="F10" i="27"/>
  <c r="G10" i="27"/>
  <c r="H10" i="27"/>
  <c r="I10" i="27"/>
  <c r="J10" i="27"/>
  <c r="K10" i="27"/>
  <c r="L10" i="27"/>
  <c r="M10" i="27"/>
  <c r="N10" i="27"/>
  <c r="O10" i="27"/>
  <c r="P10" i="27"/>
  <c r="Q10" i="27"/>
  <c r="R10" i="27"/>
  <c r="S10" i="27"/>
  <c r="T10" i="27"/>
  <c r="U10" i="27"/>
  <c r="V10" i="27"/>
  <c r="W10" i="27"/>
  <c r="X10" i="27"/>
  <c r="Y10" i="27"/>
  <c r="Z10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E17" i="27"/>
  <c r="F17" i="27"/>
  <c r="G17" i="27"/>
  <c r="H17" i="27"/>
  <c r="I17" i="27"/>
  <c r="J17" i="27"/>
  <c r="K17" i="27"/>
  <c r="L17" i="27"/>
  <c r="M17" i="27"/>
  <c r="N17" i="27"/>
  <c r="O17" i="27"/>
  <c r="P17" i="27"/>
  <c r="Q17" i="27"/>
  <c r="R17" i="27"/>
  <c r="S17" i="27"/>
  <c r="T17" i="27"/>
  <c r="U17" i="27"/>
  <c r="V17" i="27"/>
  <c r="W17" i="27"/>
  <c r="X17" i="27"/>
  <c r="Y17" i="27"/>
  <c r="Z17" i="27"/>
  <c r="E18" i="27"/>
  <c r="F18" i="27"/>
  <c r="G18" i="27"/>
  <c r="H18" i="27"/>
  <c r="I18" i="27"/>
  <c r="J18" i="27"/>
  <c r="K18" i="27"/>
  <c r="L18" i="27"/>
  <c r="M18" i="27"/>
  <c r="N18" i="27"/>
  <c r="O18" i="27"/>
  <c r="P18" i="27"/>
  <c r="Q18" i="27"/>
  <c r="R18" i="27"/>
  <c r="S18" i="27"/>
  <c r="T18" i="27"/>
  <c r="U18" i="27"/>
  <c r="V18" i="27"/>
  <c r="W18" i="27"/>
  <c r="X18" i="27"/>
  <c r="Y18" i="27"/>
  <c r="Z18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E25" i="27"/>
  <c r="F25" i="27"/>
  <c r="G25" i="27"/>
  <c r="H25" i="27"/>
  <c r="I25" i="27"/>
  <c r="J25" i="27"/>
  <c r="K25" i="27"/>
  <c r="L25" i="27"/>
  <c r="M25" i="27"/>
  <c r="N25" i="27"/>
  <c r="O25" i="27"/>
  <c r="P25" i="27"/>
  <c r="Q25" i="27"/>
  <c r="R25" i="27"/>
  <c r="S25" i="27"/>
  <c r="T25" i="27"/>
  <c r="U25" i="27"/>
  <c r="V25" i="27"/>
  <c r="W25" i="27"/>
  <c r="X25" i="27"/>
  <c r="Y25" i="27"/>
  <c r="Z25" i="27"/>
  <c r="E26" i="27"/>
  <c r="F26" i="27"/>
  <c r="G26" i="27"/>
  <c r="H26" i="27"/>
  <c r="I26" i="27"/>
  <c r="J26" i="27"/>
  <c r="K26" i="27"/>
  <c r="L26" i="27"/>
  <c r="M26" i="27"/>
  <c r="N26" i="27"/>
  <c r="O26" i="27"/>
  <c r="P26" i="27"/>
  <c r="Q26" i="27"/>
  <c r="R26" i="27"/>
  <c r="S26" i="27"/>
  <c r="T26" i="27"/>
  <c r="U26" i="27"/>
  <c r="V26" i="27"/>
  <c r="W26" i="27"/>
  <c r="X26" i="27"/>
  <c r="Y26" i="27"/>
  <c r="Z26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E30" i="27"/>
  <c r="F30" i="27"/>
  <c r="G30" i="27"/>
  <c r="H30" i="27"/>
  <c r="I30" i="27"/>
  <c r="J30" i="27"/>
  <c r="K30" i="27"/>
  <c r="L30" i="27"/>
  <c r="M30" i="27"/>
  <c r="N30" i="27"/>
  <c r="O30" i="27"/>
  <c r="P30" i="27"/>
  <c r="Q30" i="27"/>
  <c r="R30" i="27"/>
  <c r="S30" i="27"/>
  <c r="T30" i="27"/>
  <c r="U30" i="27"/>
  <c r="V30" i="27"/>
  <c r="W30" i="27"/>
  <c r="X30" i="27"/>
  <c r="Y30" i="27"/>
  <c r="Z30" i="27"/>
  <c r="E31" i="27"/>
  <c r="F31" i="27"/>
  <c r="G31" i="27"/>
  <c r="H31" i="27"/>
  <c r="I31" i="27"/>
  <c r="J31" i="27"/>
  <c r="K31" i="27"/>
  <c r="L31" i="27"/>
  <c r="M31" i="27"/>
  <c r="N31" i="27"/>
  <c r="O31" i="27"/>
  <c r="P31" i="27"/>
  <c r="Q31" i="27"/>
  <c r="R31" i="27"/>
  <c r="S31" i="27"/>
  <c r="T31" i="27"/>
  <c r="U31" i="27"/>
  <c r="V31" i="27"/>
  <c r="W31" i="27"/>
  <c r="X31" i="27"/>
  <c r="Y31" i="27"/>
  <c r="Z31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E37" i="27"/>
  <c r="F37" i="27"/>
  <c r="G37" i="27"/>
  <c r="H37" i="27"/>
  <c r="I37" i="27"/>
  <c r="J37" i="27"/>
  <c r="K37" i="27"/>
  <c r="L37" i="27"/>
  <c r="M37" i="27"/>
  <c r="N37" i="27"/>
  <c r="O37" i="27"/>
  <c r="P37" i="27"/>
  <c r="Q37" i="27"/>
  <c r="R37" i="27"/>
  <c r="S37" i="27"/>
  <c r="T37" i="27"/>
  <c r="U37" i="27"/>
  <c r="V37" i="27"/>
  <c r="W37" i="27"/>
  <c r="X37" i="27"/>
  <c r="Y37" i="27"/>
  <c r="Z37" i="27"/>
  <c r="E38" i="27"/>
  <c r="F38" i="27"/>
  <c r="G38" i="27"/>
  <c r="H38" i="27"/>
  <c r="I38" i="27"/>
  <c r="J38" i="27"/>
  <c r="K38" i="27"/>
  <c r="L38" i="27"/>
  <c r="M38" i="27"/>
  <c r="N38" i="27"/>
  <c r="O38" i="27"/>
  <c r="P38" i="27"/>
  <c r="Q38" i="27"/>
  <c r="R38" i="27"/>
  <c r="S38" i="27"/>
  <c r="T38" i="27"/>
  <c r="U38" i="27"/>
  <c r="V38" i="27"/>
  <c r="W38" i="27"/>
  <c r="X38" i="27"/>
  <c r="Y38" i="27"/>
  <c r="Z38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E44" i="27"/>
  <c r="F44" i="27"/>
  <c r="G44" i="27"/>
  <c r="H44" i="27"/>
  <c r="I44" i="27"/>
  <c r="J44" i="27"/>
  <c r="K44" i="27"/>
  <c r="L44" i="27"/>
  <c r="M44" i="27"/>
  <c r="N44" i="27"/>
  <c r="O44" i="27"/>
  <c r="P44" i="27"/>
  <c r="Q44" i="27"/>
  <c r="R44" i="27"/>
  <c r="S44" i="27"/>
  <c r="T44" i="27"/>
  <c r="U44" i="27"/>
  <c r="V44" i="27"/>
  <c r="W44" i="27"/>
  <c r="X44" i="27"/>
  <c r="Y44" i="27"/>
  <c r="Z44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E46" i="27"/>
  <c r="F46" i="27"/>
  <c r="G46" i="27"/>
  <c r="H46" i="27"/>
  <c r="I46" i="27"/>
  <c r="J46" i="27"/>
  <c r="K46" i="27"/>
  <c r="L46" i="27"/>
  <c r="M46" i="27"/>
  <c r="N46" i="27"/>
  <c r="O46" i="27"/>
  <c r="P46" i="27"/>
  <c r="Q46" i="27"/>
  <c r="R46" i="27"/>
  <c r="S46" i="27"/>
  <c r="T46" i="27"/>
  <c r="U46" i="27"/>
  <c r="V46" i="27"/>
  <c r="W46" i="27"/>
  <c r="X46" i="27"/>
  <c r="Y46" i="27"/>
  <c r="Z46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E48" i="27"/>
  <c r="F48" i="27"/>
  <c r="G48" i="27"/>
  <c r="H48" i="27"/>
  <c r="I48" i="27"/>
  <c r="J48" i="27"/>
  <c r="K48" i="27"/>
  <c r="L48" i="27"/>
  <c r="M48" i="27"/>
  <c r="N48" i="27"/>
  <c r="O48" i="27"/>
  <c r="P48" i="27"/>
  <c r="Q48" i="27"/>
  <c r="R48" i="27"/>
  <c r="S48" i="27"/>
  <c r="T48" i="27"/>
  <c r="U48" i="27"/>
  <c r="V48" i="27"/>
  <c r="W48" i="27"/>
  <c r="X48" i="27"/>
  <c r="Y48" i="27"/>
  <c r="Z48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E50" i="27"/>
  <c r="F50" i="27"/>
  <c r="G50" i="27"/>
  <c r="H50" i="27"/>
  <c r="I50" i="27"/>
  <c r="J50" i="27"/>
  <c r="K50" i="27"/>
  <c r="L50" i="27"/>
  <c r="M50" i="27"/>
  <c r="N50" i="27"/>
  <c r="O50" i="27"/>
  <c r="P50" i="27"/>
  <c r="Q50" i="27"/>
  <c r="R50" i="27"/>
  <c r="S50" i="27"/>
  <c r="T50" i="27"/>
  <c r="U50" i="27"/>
  <c r="V50" i="27"/>
  <c r="W50" i="27"/>
  <c r="X50" i="27"/>
  <c r="Y50" i="27"/>
  <c r="Z50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E52" i="27"/>
  <c r="F52" i="27"/>
  <c r="G52" i="27"/>
  <c r="H52" i="27"/>
  <c r="I52" i="27"/>
  <c r="J52" i="27"/>
  <c r="K52" i="27"/>
  <c r="L52" i="27"/>
  <c r="M52" i="27"/>
  <c r="N52" i="27"/>
  <c r="O52" i="27"/>
  <c r="P52" i="27"/>
  <c r="Q52" i="27"/>
  <c r="R52" i="27"/>
  <c r="S52" i="27"/>
  <c r="T52" i="27"/>
  <c r="U52" i="27"/>
  <c r="V52" i="27"/>
  <c r="W52" i="27"/>
  <c r="X52" i="27"/>
  <c r="Y52" i="27"/>
  <c r="Z52" i="27"/>
  <c r="E53" i="27"/>
  <c r="F53" i="27"/>
  <c r="G53" i="27"/>
  <c r="H53" i="27"/>
  <c r="I53" i="27"/>
  <c r="J53" i="27"/>
  <c r="K53" i="27"/>
  <c r="L53" i="27"/>
  <c r="M53" i="27"/>
  <c r="N53" i="27"/>
  <c r="O53" i="27"/>
  <c r="P53" i="27"/>
  <c r="Q53" i="27"/>
  <c r="R53" i="27"/>
  <c r="S53" i="27"/>
  <c r="T53" i="27"/>
  <c r="U53" i="27"/>
  <c r="V53" i="27"/>
  <c r="W53" i="27"/>
  <c r="X53" i="27"/>
  <c r="Y53" i="27"/>
  <c r="Z53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E57" i="27"/>
  <c r="F57" i="27"/>
  <c r="G57" i="27"/>
  <c r="H57" i="27"/>
  <c r="I57" i="27"/>
  <c r="J57" i="27"/>
  <c r="K57" i="27"/>
  <c r="L57" i="27"/>
  <c r="M57" i="27"/>
  <c r="N57" i="27"/>
  <c r="O57" i="27"/>
  <c r="P57" i="27"/>
  <c r="Q57" i="27"/>
  <c r="R57" i="27"/>
  <c r="S57" i="27"/>
  <c r="T57" i="27"/>
  <c r="U57" i="27"/>
  <c r="V57" i="27"/>
  <c r="W57" i="27"/>
  <c r="X57" i="27"/>
  <c r="Y57" i="27"/>
  <c r="Z57" i="27"/>
  <c r="E58" i="27"/>
  <c r="F58" i="27"/>
  <c r="G58" i="27"/>
  <c r="H58" i="27"/>
  <c r="I58" i="27"/>
  <c r="J58" i="27"/>
  <c r="K58" i="27"/>
  <c r="L58" i="27"/>
  <c r="M58" i="27"/>
  <c r="N58" i="27"/>
  <c r="O58" i="27"/>
  <c r="P58" i="27"/>
  <c r="Q58" i="27"/>
  <c r="R58" i="27"/>
  <c r="S58" i="27"/>
  <c r="T58" i="27"/>
  <c r="U58" i="27"/>
  <c r="V58" i="27"/>
  <c r="W58" i="27"/>
  <c r="X58" i="27"/>
  <c r="Y58" i="27"/>
  <c r="Z58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E62" i="27"/>
  <c r="F62" i="27"/>
  <c r="G62" i="27"/>
  <c r="H62" i="27"/>
  <c r="I62" i="27"/>
  <c r="J62" i="27"/>
  <c r="K62" i="27"/>
  <c r="L62" i="27"/>
  <c r="M62" i="27"/>
  <c r="N62" i="27"/>
  <c r="O62" i="27"/>
  <c r="P62" i="27"/>
  <c r="Q62" i="27"/>
  <c r="R62" i="27"/>
  <c r="S62" i="27"/>
  <c r="T62" i="27"/>
  <c r="U62" i="27"/>
  <c r="V62" i="27"/>
  <c r="W62" i="27"/>
  <c r="X62" i="27"/>
  <c r="Y62" i="27"/>
  <c r="Z62" i="27"/>
  <c r="E63" i="27"/>
  <c r="F63" i="27"/>
  <c r="G63" i="27"/>
  <c r="H63" i="27"/>
  <c r="I63" i="27"/>
  <c r="J63" i="27"/>
  <c r="K63" i="27"/>
  <c r="L63" i="27"/>
  <c r="M63" i="27"/>
  <c r="N63" i="27"/>
  <c r="O63" i="27"/>
  <c r="P63" i="27"/>
  <c r="Q63" i="27"/>
  <c r="R63" i="27"/>
  <c r="S63" i="27"/>
  <c r="T63" i="27"/>
  <c r="U63" i="27"/>
  <c r="V63" i="27"/>
  <c r="W63" i="27"/>
  <c r="X63" i="27"/>
  <c r="Y63" i="27"/>
  <c r="Z63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E67" i="27"/>
  <c r="F67" i="27"/>
  <c r="G67" i="27"/>
  <c r="H67" i="27"/>
  <c r="I67" i="27"/>
  <c r="J67" i="27"/>
  <c r="K67" i="27"/>
  <c r="L67" i="27"/>
  <c r="M67" i="27"/>
  <c r="N67" i="27"/>
  <c r="O67" i="27"/>
  <c r="P67" i="27"/>
  <c r="Q67" i="27"/>
  <c r="R67" i="27"/>
  <c r="S67" i="27"/>
  <c r="T67" i="27"/>
  <c r="U67" i="27"/>
  <c r="V67" i="27"/>
  <c r="W67" i="27"/>
  <c r="X67" i="27"/>
  <c r="Y67" i="27"/>
  <c r="Z67" i="27"/>
  <c r="E68" i="27"/>
  <c r="F68" i="27"/>
  <c r="G68" i="27"/>
  <c r="H68" i="27"/>
  <c r="I68" i="27"/>
  <c r="J68" i="27"/>
  <c r="K68" i="27"/>
  <c r="L68" i="27"/>
  <c r="M68" i="27"/>
  <c r="N68" i="27"/>
  <c r="O68" i="27"/>
  <c r="P68" i="27"/>
  <c r="Q68" i="27"/>
  <c r="R68" i="27"/>
  <c r="S68" i="27"/>
  <c r="T68" i="27"/>
  <c r="U68" i="27"/>
  <c r="V68" i="27"/>
  <c r="W68" i="27"/>
  <c r="X68" i="27"/>
  <c r="Y68" i="27"/>
  <c r="Z68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3" i="27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B3" i="28"/>
  <c r="A108" i="30"/>
  <c r="A107" i="30"/>
  <c r="A106" i="30"/>
  <c r="A105" i="30"/>
  <c r="A104" i="30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U17" i="47" l="1"/>
  <c r="M17" i="47"/>
  <c r="E17" i="47"/>
  <c r="T19" i="47"/>
  <c r="L19" i="47"/>
  <c r="D19" i="47"/>
  <c r="S18" i="47"/>
  <c r="K18" i="47"/>
  <c r="T17" i="47"/>
  <c r="L17" i="47"/>
  <c r="R18" i="47"/>
  <c r="J18" i="47"/>
  <c r="S17" i="47"/>
  <c r="Y19" i="47"/>
  <c r="R19" i="47"/>
  <c r="J19" i="47"/>
  <c r="Y18" i="47"/>
  <c r="Q18" i="47"/>
  <c r="I18" i="47"/>
  <c r="R17" i="47"/>
  <c r="J17" i="47"/>
  <c r="H18" i="47"/>
  <c r="P17" i="47"/>
  <c r="H17" i="47"/>
  <c r="W17" i="47"/>
  <c r="O17" i="47"/>
  <c r="G17" i="47"/>
  <c r="U18" i="47"/>
  <c r="M18" i="47"/>
  <c r="E18" i="47"/>
  <c r="V17" i="47"/>
  <c r="N17" i="47"/>
  <c r="F17" i="47"/>
  <c r="U19" i="47"/>
  <c r="M19" i="47"/>
  <c r="E19" i="47"/>
  <c r="T18" i="47"/>
  <c r="L18" i="47"/>
  <c r="D18" i="47"/>
  <c r="Q19" i="47"/>
  <c r="V19" i="47"/>
  <c r="N19" i="47"/>
  <c r="F19" i="47"/>
  <c r="I19" i="47"/>
  <c r="AA3" i="44"/>
  <c r="W57" i="40"/>
  <c r="X57" i="40"/>
  <c r="S3" i="40"/>
  <c r="K3" i="40"/>
  <c r="Y68" i="40"/>
  <c r="Q68" i="40"/>
  <c r="I68" i="40"/>
  <c r="X67" i="40"/>
  <c r="P67" i="40"/>
  <c r="H67" i="40"/>
  <c r="W66" i="40"/>
  <c r="O66" i="40"/>
  <c r="G66" i="40"/>
  <c r="V65" i="40"/>
  <c r="N65" i="40"/>
  <c r="F65" i="40"/>
  <c r="U64" i="40"/>
  <c r="M64" i="40"/>
  <c r="E64" i="40"/>
  <c r="T63" i="40"/>
  <c r="L63" i="40"/>
  <c r="K62" i="40"/>
  <c r="Z61" i="40"/>
  <c r="R61" i="40"/>
  <c r="J61" i="40"/>
  <c r="Y60" i="40"/>
  <c r="Q60" i="40"/>
  <c r="I60" i="40"/>
  <c r="X59" i="40"/>
  <c r="P59" i="40"/>
  <c r="H59" i="40"/>
  <c r="W58" i="40"/>
  <c r="O58" i="40"/>
  <c r="G58" i="40"/>
  <c r="V57" i="40"/>
  <c r="N57" i="40"/>
  <c r="F57" i="40"/>
  <c r="U56" i="40"/>
  <c r="M56" i="40"/>
  <c r="E56" i="40"/>
  <c r="L55" i="40"/>
  <c r="S54" i="40"/>
  <c r="Z53" i="40"/>
  <c r="R53" i="40"/>
  <c r="J53" i="40"/>
  <c r="Y52" i="40"/>
  <c r="Q52" i="40"/>
  <c r="I52" i="40"/>
  <c r="X51" i="40"/>
  <c r="P51" i="40"/>
  <c r="H51" i="40"/>
  <c r="W50" i="40"/>
  <c r="O50" i="40"/>
  <c r="G50" i="40"/>
  <c r="T47" i="40"/>
  <c r="L47" i="40"/>
  <c r="S46" i="40"/>
  <c r="K46" i="40"/>
  <c r="L39" i="40"/>
  <c r="S38" i="40"/>
  <c r="G64" i="40"/>
  <c r="W19" i="40"/>
  <c r="R3" i="40"/>
  <c r="J3" i="40"/>
  <c r="X68" i="40"/>
  <c r="P68" i="40"/>
  <c r="H68" i="40"/>
  <c r="W67" i="40"/>
  <c r="O67" i="40"/>
  <c r="G67" i="40"/>
  <c r="V66" i="40"/>
  <c r="N66" i="40"/>
  <c r="F66" i="40"/>
  <c r="U65" i="40"/>
  <c r="M65" i="40"/>
  <c r="E65" i="40"/>
  <c r="T64" i="40"/>
  <c r="L64" i="40"/>
  <c r="S63" i="40"/>
  <c r="K63" i="40"/>
  <c r="R62" i="40"/>
  <c r="J62" i="40"/>
  <c r="Y61" i="40"/>
  <c r="Q61" i="40"/>
  <c r="X60" i="40"/>
  <c r="P60" i="40"/>
  <c r="H60" i="40"/>
  <c r="W59" i="40"/>
  <c r="O59" i="40"/>
  <c r="G59" i="40"/>
  <c r="V58" i="40"/>
  <c r="N58" i="40"/>
  <c r="F58" i="40"/>
  <c r="U57" i="40"/>
  <c r="M57" i="40"/>
  <c r="E57" i="40"/>
  <c r="T56" i="40"/>
  <c r="L56" i="40"/>
  <c r="S55" i="40"/>
  <c r="K55" i="40"/>
  <c r="Z54" i="40"/>
  <c r="R54" i="40"/>
  <c r="J54" i="40"/>
  <c r="Y53" i="40"/>
  <c r="Q53" i="40"/>
  <c r="I53" i="40"/>
  <c r="X52" i="40"/>
  <c r="P52" i="40"/>
  <c r="H52" i="40"/>
  <c r="W51" i="40"/>
  <c r="O51" i="40"/>
  <c r="G51" i="40"/>
  <c r="V50" i="40"/>
  <c r="N50" i="40"/>
  <c r="F50" i="40"/>
  <c r="U49" i="40"/>
  <c r="M49" i="40"/>
  <c r="E49" i="40"/>
  <c r="T48" i="40"/>
  <c r="L48" i="40"/>
  <c r="S47" i="40"/>
  <c r="K47" i="40"/>
  <c r="Z46" i="40"/>
  <c r="R46" i="40"/>
  <c r="J46" i="40"/>
  <c r="Y45" i="40"/>
  <c r="Q45" i="40"/>
  <c r="I45" i="40"/>
  <c r="X44" i="40"/>
  <c r="P44" i="40"/>
  <c r="H44" i="40"/>
  <c r="W43" i="40"/>
  <c r="O43" i="40"/>
  <c r="G43" i="40"/>
  <c r="V42" i="40"/>
  <c r="N42" i="40"/>
  <c r="F42" i="40"/>
  <c r="U41" i="40"/>
  <c r="M41" i="40"/>
  <c r="E41" i="40"/>
  <c r="T40" i="40"/>
  <c r="L40" i="40"/>
  <c r="S39" i="40"/>
  <c r="T39" i="40"/>
  <c r="K39" i="40"/>
  <c r="Z38" i="40"/>
  <c r="R38" i="40"/>
  <c r="Y37" i="40"/>
  <c r="Q37" i="40"/>
  <c r="I37" i="40"/>
  <c r="X36" i="40"/>
  <c r="P36" i="40"/>
  <c r="H36" i="40"/>
  <c r="W35" i="40"/>
  <c r="O35" i="40"/>
  <c r="G35" i="40"/>
  <c r="V34" i="40"/>
  <c r="N34" i="40"/>
  <c r="F34" i="40"/>
  <c r="U33" i="40"/>
  <c r="M33" i="40"/>
  <c r="E33" i="40"/>
  <c r="T32" i="40"/>
  <c r="L32" i="40"/>
  <c r="S31" i="40"/>
  <c r="K31" i="40"/>
  <c r="Z30" i="40"/>
  <c r="R30" i="40"/>
  <c r="J30" i="40"/>
  <c r="J38" i="40"/>
  <c r="X3" i="40"/>
  <c r="P3" i="40"/>
  <c r="H3" i="40"/>
  <c r="N68" i="40"/>
  <c r="F68" i="40"/>
  <c r="U67" i="40"/>
  <c r="M67" i="40"/>
  <c r="T66" i="40"/>
  <c r="L66" i="40"/>
  <c r="S65" i="40"/>
  <c r="K65" i="40"/>
  <c r="Z64" i="40"/>
  <c r="R64" i="40"/>
  <c r="V60" i="40"/>
  <c r="N60" i="40"/>
  <c r="M59" i="40"/>
  <c r="E59" i="40"/>
  <c r="V52" i="40"/>
  <c r="M51" i="40"/>
  <c r="X49" i="40"/>
  <c r="W3" i="40"/>
  <c r="O3" i="40"/>
  <c r="G3" i="40"/>
  <c r="U68" i="40"/>
  <c r="M68" i="40"/>
  <c r="E68" i="40"/>
  <c r="T67" i="40"/>
  <c r="S66" i="40"/>
  <c r="K66" i="40"/>
  <c r="Z65" i="40"/>
  <c r="R65" i="40"/>
  <c r="J65" i="40"/>
  <c r="Y64" i="40"/>
  <c r="Q64" i="40"/>
  <c r="I64" i="40"/>
  <c r="X63" i="40"/>
  <c r="P63" i="40"/>
  <c r="H63" i="40"/>
  <c r="W62" i="40"/>
  <c r="O62" i="40"/>
  <c r="G62" i="40"/>
  <c r="V61" i="40"/>
  <c r="N61" i="40"/>
  <c r="F61" i="40"/>
  <c r="U60" i="40"/>
  <c r="M60" i="40"/>
  <c r="E60" i="40"/>
  <c r="T59" i="40"/>
  <c r="L59" i="40"/>
  <c r="S58" i="40"/>
  <c r="Z57" i="40"/>
  <c r="R57" i="40"/>
  <c r="J57" i="40"/>
  <c r="Y56" i="40"/>
  <c r="Q56" i="40"/>
  <c r="I56" i="40"/>
  <c r="X55" i="40"/>
  <c r="P55" i="40"/>
  <c r="H55" i="40"/>
  <c r="W54" i="40"/>
  <c r="O54" i="40"/>
  <c r="G54" i="40"/>
  <c r="V53" i="40"/>
  <c r="N53" i="40"/>
  <c r="F53" i="40"/>
  <c r="U52" i="40"/>
  <c r="O48" i="40"/>
  <c r="X65" i="40"/>
  <c r="F60" i="40"/>
  <c r="Y29" i="40"/>
  <c r="Q29" i="40"/>
  <c r="I29" i="40"/>
  <c r="X28" i="40"/>
  <c r="P28" i="40"/>
  <c r="H28" i="40"/>
  <c r="W27" i="40"/>
  <c r="O27" i="40"/>
  <c r="G27" i="40"/>
  <c r="V26" i="40"/>
  <c r="N26" i="40"/>
  <c r="F26" i="40"/>
  <c r="U25" i="40"/>
  <c r="M25" i="40"/>
  <c r="E25" i="40"/>
  <c r="T24" i="40"/>
  <c r="L24" i="40"/>
  <c r="S23" i="40"/>
  <c r="K23" i="40"/>
  <c r="Z22" i="40"/>
  <c r="R22" i="40"/>
  <c r="J22" i="40"/>
  <c r="Y21" i="40"/>
  <c r="Q21" i="40"/>
  <c r="I21" i="40"/>
  <c r="X20" i="40"/>
  <c r="P20" i="40"/>
  <c r="H20" i="40"/>
  <c r="O19" i="40"/>
  <c r="G19" i="40"/>
  <c r="V18" i="40"/>
  <c r="N18" i="40"/>
  <c r="F18" i="40"/>
  <c r="U17" i="40"/>
  <c r="M17" i="40"/>
  <c r="E17" i="40"/>
  <c r="T16" i="40"/>
  <c r="L16" i="40"/>
  <c r="S15" i="40"/>
  <c r="K15" i="40"/>
  <c r="Z14" i="40"/>
  <c r="R14" i="40"/>
  <c r="J14" i="40"/>
  <c r="Y13" i="40"/>
  <c r="Q13" i="40"/>
  <c r="I13" i="40"/>
  <c r="X12" i="40"/>
  <c r="P12" i="40"/>
  <c r="H12" i="40"/>
  <c r="W11" i="40"/>
  <c r="O11" i="40"/>
  <c r="G11" i="40"/>
  <c r="V10" i="40"/>
  <c r="N10" i="40"/>
  <c r="F10" i="40"/>
  <c r="U9" i="40"/>
  <c r="M9" i="40"/>
  <c r="E9" i="40"/>
  <c r="T8" i="40"/>
  <c r="L8" i="40"/>
  <c r="S7" i="40"/>
  <c r="K7" i="40"/>
  <c r="Z6" i="40"/>
  <c r="R6" i="40"/>
  <c r="J6" i="40"/>
  <c r="Y5" i="40"/>
  <c r="Q5" i="40"/>
  <c r="I5" i="40"/>
  <c r="X4" i="40"/>
  <c r="P4" i="40"/>
  <c r="H4" i="40"/>
  <c r="V36" i="40"/>
  <c r="P19" i="40"/>
  <c r="J64" i="40"/>
  <c r="Y63" i="40"/>
  <c r="Q63" i="40"/>
  <c r="I63" i="40"/>
  <c r="X62" i="40"/>
  <c r="P62" i="40"/>
  <c r="H62" i="40"/>
  <c r="W61" i="40"/>
  <c r="O61" i="40"/>
  <c r="G61" i="40"/>
  <c r="T58" i="40"/>
  <c r="L58" i="40"/>
  <c r="S57" i="40"/>
  <c r="K57" i="40"/>
  <c r="Z56" i="40"/>
  <c r="R56" i="40"/>
  <c r="J56" i="40"/>
  <c r="Y55" i="40"/>
  <c r="Q55" i="40"/>
  <c r="I55" i="40"/>
  <c r="X54" i="40"/>
  <c r="P54" i="40"/>
  <c r="H54" i="40"/>
  <c r="W53" i="40"/>
  <c r="O53" i="40"/>
  <c r="G53" i="40"/>
  <c r="N52" i="40"/>
  <c r="F52" i="40"/>
  <c r="U51" i="40"/>
  <c r="E51" i="40"/>
  <c r="T50" i="40"/>
  <c r="L50" i="40"/>
  <c r="S49" i="40"/>
  <c r="K49" i="40"/>
  <c r="Z48" i="40"/>
  <c r="R48" i="40"/>
  <c r="J48" i="40"/>
  <c r="Y47" i="40"/>
  <c r="Q47" i="40"/>
  <c r="I47" i="40"/>
  <c r="X46" i="40"/>
  <c r="P46" i="40"/>
  <c r="H46" i="40"/>
  <c r="W45" i="40"/>
  <c r="O45" i="40"/>
  <c r="G45" i="40"/>
  <c r="V44" i="40"/>
  <c r="N44" i="40"/>
  <c r="U43" i="40"/>
  <c r="M43" i="40"/>
  <c r="E43" i="40"/>
  <c r="T42" i="40"/>
  <c r="N36" i="40"/>
  <c r="F36" i="40"/>
  <c r="U35" i="40"/>
  <c r="E35" i="40"/>
  <c r="R32" i="40"/>
  <c r="W46" i="40"/>
  <c r="O46" i="40"/>
  <c r="G46" i="40"/>
  <c r="V45" i="40"/>
  <c r="N45" i="40"/>
  <c r="F45" i="40"/>
  <c r="U44" i="40"/>
  <c r="M44" i="40"/>
  <c r="E44" i="40"/>
  <c r="T43" i="40"/>
  <c r="L43" i="40"/>
  <c r="K42" i="40"/>
  <c r="M36" i="40"/>
  <c r="E36" i="40"/>
  <c r="T35" i="40"/>
  <c r="U3" i="40"/>
  <c r="M3" i="40"/>
  <c r="E3" i="40"/>
  <c r="S68" i="40"/>
  <c r="K68" i="40"/>
  <c r="Z67" i="40"/>
  <c r="R67" i="40"/>
  <c r="J67" i="40"/>
  <c r="Y66" i="40"/>
  <c r="Q66" i="40"/>
  <c r="I66" i="40"/>
  <c r="V63" i="40"/>
  <c r="N63" i="40"/>
  <c r="F63" i="40"/>
  <c r="U62" i="40"/>
  <c r="M62" i="40"/>
  <c r="E62" i="40"/>
  <c r="T61" i="40"/>
  <c r="L61" i="40"/>
  <c r="S60" i="40"/>
  <c r="K60" i="40"/>
  <c r="Z59" i="40"/>
  <c r="R59" i="40"/>
  <c r="J59" i="40"/>
  <c r="Y58" i="40"/>
  <c r="Q58" i="40"/>
  <c r="I58" i="40"/>
  <c r="P57" i="40"/>
  <c r="W56" i="40"/>
  <c r="O56" i="40"/>
  <c r="G56" i="40"/>
  <c r="V55" i="40"/>
  <c r="N55" i="40"/>
  <c r="F55" i="40"/>
  <c r="U54" i="40"/>
  <c r="M54" i="40"/>
  <c r="E54" i="40"/>
  <c r="T53" i="40"/>
  <c r="L53" i="40"/>
  <c r="S52" i="40"/>
  <c r="K52" i="40"/>
  <c r="Z51" i="40"/>
  <c r="R51" i="40"/>
  <c r="J51" i="40"/>
  <c r="Y50" i="40"/>
  <c r="Q50" i="40"/>
  <c r="I50" i="40"/>
  <c r="P49" i="40"/>
  <c r="H49" i="40"/>
  <c r="W48" i="40"/>
  <c r="G48" i="40"/>
  <c r="V47" i="40"/>
  <c r="N47" i="40"/>
  <c r="F47" i="40"/>
  <c r="U46" i="40"/>
  <c r="M46" i="40"/>
  <c r="V49" i="40"/>
  <c r="N49" i="40"/>
  <c r="F49" i="40"/>
  <c r="U48" i="40"/>
  <c r="M48" i="40"/>
  <c r="E48" i="40"/>
  <c r="Z45" i="40"/>
  <c r="R45" i="40"/>
  <c r="J45" i="40"/>
  <c r="Y44" i="40"/>
  <c r="Q44" i="40"/>
  <c r="I44" i="40"/>
  <c r="X43" i="40"/>
  <c r="P43" i="40"/>
  <c r="H43" i="40"/>
  <c r="W42" i="40"/>
  <c r="O42" i="40"/>
  <c r="G42" i="40"/>
  <c r="V41" i="40"/>
  <c r="N41" i="40"/>
  <c r="F41" i="40"/>
  <c r="U40" i="40"/>
  <c r="M40" i="40"/>
  <c r="E40" i="40"/>
  <c r="Z37" i="40"/>
  <c r="R37" i="40"/>
  <c r="J37" i="40"/>
  <c r="Y36" i="40"/>
  <c r="Q36" i="40"/>
  <c r="I36" i="40"/>
  <c r="X35" i="40"/>
  <c r="P35" i="40"/>
  <c r="H35" i="40"/>
  <c r="W34" i="40"/>
  <c r="O34" i="40"/>
  <c r="G34" i="40"/>
  <c r="V33" i="40"/>
  <c r="N33" i="40"/>
  <c r="F33" i="40"/>
  <c r="U32" i="40"/>
  <c r="M32" i="40"/>
  <c r="E32" i="40"/>
  <c r="T31" i="40"/>
  <c r="L31" i="40"/>
  <c r="S30" i="40"/>
  <c r="K30" i="40"/>
  <c r="Z29" i="40"/>
  <c r="R29" i="40"/>
  <c r="J29" i="40"/>
  <c r="Y28" i="40"/>
  <c r="I28" i="40"/>
  <c r="X27" i="40"/>
  <c r="P27" i="40"/>
  <c r="H27" i="40"/>
  <c r="W26" i="40"/>
  <c r="O26" i="40"/>
  <c r="G26" i="40"/>
  <c r="V25" i="40"/>
  <c r="N25" i="40"/>
  <c r="F25" i="40"/>
  <c r="U24" i="40"/>
  <c r="M24" i="40"/>
  <c r="E24" i="40"/>
  <c r="T23" i="40"/>
  <c r="L23" i="40"/>
  <c r="S22" i="40"/>
  <c r="K22" i="40"/>
  <c r="Z21" i="40"/>
  <c r="R21" i="40"/>
  <c r="J21" i="40"/>
  <c r="Y20" i="40"/>
  <c r="Q20" i="40"/>
  <c r="I20" i="40"/>
  <c r="X19" i="40"/>
  <c r="H19" i="40"/>
  <c r="W18" i="40"/>
  <c r="O18" i="40"/>
  <c r="G18" i="40"/>
  <c r="V17" i="40"/>
  <c r="N17" i="40"/>
  <c r="F17" i="40"/>
  <c r="U16" i="40"/>
  <c r="M16" i="40"/>
  <c r="E16" i="40"/>
  <c r="T15" i="40"/>
  <c r="L15" i="40"/>
  <c r="S14" i="40"/>
  <c r="K14" i="40"/>
  <c r="Z13" i="40"/>
  <c r="R13" i="40"/>
  <c r="J13" i="40"/>
  <c r="Y12" i="40"/>
  <c r="I12" i="40"/>
  <c r="X11" i="40"/>
  <c r="P11" i="40"/>
  <c r="H11" i="40"/>
  <c r="W10" i="40"/>
  <c r="O10" i="40"/>
  <c r="G10" i="40"/>
  <c r="V9" i="40"/>
  <c r="N9" i="40"/>
  <c r="F9" i="40"/>
  <c r="U8" i="40"/>
  <c r="M8" i="40"/>
  <c r="E8" i="40"/>
  <c r="T7" i="40"/>
  <c r="L7" i="40"/>
  <c r="S6" i="40"/>
  <c r="K6" i="40"/>
  <c r="Z5" i="40"/>
  <c r="R5" i="40"/>
  <c r="J5" i="40"/>
  <c r="Y4" i="40"/>
  <c r="Q4" i="40"/>
  <c r="I4" i="40"/>
  <c r="L42" i="40"/>
  <c r="S41" i="40"/>
  <c r="K41" i="40"/>
  <c r="Z40" i="40"/>
  <c r="R40" i="40"/>
  <c r="J40" i="40"/>
  <c r="Y39" i="40"/>
  <c r="Q39" i="40"/>
  <c r="I39" i="40"/>
  <c r="X38" i="40"/>
  <c r="P38" i="40"/>
  <c r="H38" i="40"/>
  <c r="W37" i="40"/>
  <c r="O37" i="40"/>
  <c r="G37" i="40"/>
  <c r="T34" i="40"/>
  <c r="L34" i="40"/>
  <c r="S33" i="40"/>
  <c r="K33" i="40"/>
  <c r="Z32" i="40"/>
  <c r="J32" i="40"/>
  <c r="Y31" i="40"/>
  <c r="Q31" i="40"/>
  <c r="I31" i="40"/>
  <c r="X30" i="40"/>
  <c r="P30" i="40"/>
  <c r="H30" i="40"/>
  <c r="T10" i="40"/>
  <c r="J8" i="40"/>
  <c r="Y7" i="40"/>
  <c r="Q7" i="40"/>
  <c r="P6" i="40"/>
  <c r="H6" i="40"/>
  <c r="W5" i="40"/>
  <c r="O5" i="40"/>
  <c r="G5" i="40"/>
  <c r="V4" i="40"/>
  <c r="N4" i="40"/>
  <c r="N29" i="40"/>
  <c r="F29" i="40"/>
  <c r="U28" i="40"/>
  <c r="M28" i="40"/>
  <c r="E28" i="40"/>
  <c r="T27" i="40"/>
  <c r="L27" i="40"/>
  <c r="S26" i="40"/>
  <c r="K26" i="40"/>
  <c r="Z25" i="40"/>
  <c r="R25" i="40"/>
  <c r="J25" i="40"/>
  <c r="Y24" i="40"/>
  <c r="Q24" i="40"/>
  <c r="P23" i="40"/>
  <c r="H23" i="40"/>
  <c r="W22" i="40"/>
  <c r="O22" i="40"/>
  <c r="G22" i="40"/>
  <c r="V21" i="40"/>
  <c r="N21" i="40"/>
  <c r="F21" i="40"/>
  <c r="U20" i="40"/>
  <c r="M20" i="40"/>
  <c r="E20" i="40"/>
  <c r="T19" i="40"/>
  <c r="L19" i="40"/>
  <c r="S18" i="40"/>
  <c r="K18" i="40"/>
  <c r="Z17" i="40"/>
  <c r="R17" i="40"/>
  <c r="J17" i="40"/>
  <c r="Q16" i="40"/>
  <c r="I16" i="40"/>
  <c r="X15" i="40"/>
  <c r="P15" i="40"/>
  <c r="W14" i="40"/>
  <c r="O14" i="40"/>
  <c r="G14" i="40"/>
  <c r="V13" i="40"/>
  <c r="N13" i="40"/>
  <c r="F13" i="40"/>
  <c r="U12" i="40"/>
  <c r="M12" i="40"/>
  <c r="E12" i="40"/>
  <c r="T11" i="40"/>
  <c r="K11" i="40"/>
  <c r="Z10" i="40"/>
  <c r="R10" i="40"/>
  <c r="J10" i="40"/>
  <c r="Y9" i="40"/>
  <c r="Q9" i="40"/>
  <c r="E46" i="40"/>
  <c r="T45" i="40"/>
  <c r="L45" i="40"/>
  <c r="J43" i="40"/>
  <c r="X33" i="40"/>
  <c r="P33" i="40"/>
  <c r="H33" i="40"/>
  <c r="U30" i="40"/>
  <c r="I27" i="40"/>
  <c r="X26" i="40"/>
  <c r="P26" i="40"/>
  <c r="H26" i="40"/>
  <c r="W25" i="40"/>
  <c r="O25" i="40"/>
  <c r="G25" i="40"/>
  <c r="V24" i="40"/>
  <c r="N24" i="40"/>
  <c r="F24" i="40"/>
  <c r="U23" i="40"/>
  <c r="M23" i="40"/>
  <c r="E23" i="40"/>
  <c r="T22" i="40"/>
  <c r="L22" i="40"/>
  <c r="S21" i="40"/>
  <c r="R20" i="40"/>
  <c r="J20" i="40"/>
  <c r="Y19" i="40"/>
  <c r="Q19" i="40"/>
  <c r="I19" i="40"/>
  <c r="X18" i="40"/>
  <c r="P18" i="40"/>
  <c r="H18" i="40"/>
  <c r="W17" i="40"/>
  <c r="O17" i="40"/>
  <c r="G17" i="40"/>
  <c r="V16" i="40"/>
  <c r="N16" i="40"/>
  <c r="F16" i="40"/>
  <c r="U15" i="40"/>
  <c r="M15" i="40"/>
  <c r="E15" i="40"/>
  <c r="T14" i="40"/>
  <c r="L14" i="40"/>
  <c r="S13" i="40"/>
  <c r="K13" i="40"/>
  <c r="Z12" i="40"/>
  <c r="R12" i="40"/>
  <c r="Y11" i="40"/>
  <c r="Q11" i="40"/>
  <c r="I11" i="40"/>
  <c r="X10" i="40"/>
  <c r="P10" i="40"/>
  <c r="H10" i="40"/>
  <c r="W9" i="40"/>
  <c r="O9" i="40"/>
  <c r="G9" i="40"/>
  <c r="V8" i="40"/>
  <c r="N8" i="40"/>
  <c r="F8" i="40"/>
  <c r="U7" i="40"/>
  <c r="M7" i="40"/>
  <c r="E7" i="40"/>
  <c r="T6" i="40"/>
  <c r="L6" i="40"/>
  <c r="S5" i="40"/>
  <c r="D15" i="32"/>
  <c r="E46" i="32"/>
  <c r="E45" i="32"/>
  <c r="B50" i="31"/>
  <c r="B50" i="32" s="1"/>
  <c r="J50" i="32"/>
  <c r="X50" i="32"/>
  <c r="C50" i="32"/>
  <c r="A64" i="31"/>
  <c r="A64" i="32" s="1"/>
  <c r="Z64" i="32"/>
  <c r="X67" i="32"/>
  <c r="W66" i="32"/>
  <c r="D66" i="32"/>
  <c r="Q66" i="32"/>
  <c r="H65" i="32"/>
  <c r="G64" i="32"/>
  <c r="E67" i="32"/>
  <c r="S65" i="32"/>
  <c r="F67" i="32"/>
  <c r="T66" i="32"/>
  <c r="C64" i="32"/>
  <c r="B67" i="32"/>
  <c r="A65" i="32"/>
  <c r="C67" i="32"/>
  <c r="B65" i="32"/>
  <c r="C65" i="32"/>
  <c r="A66" i="32"/>
  <c r="L66" i="32"/>
  <c r="B66" i="32"/>
  <c r="Z68" i="31"/>
  <c r="Z68" i="32" s="1"/>
  <c r="B64" i="32"/>
  <c r="A67" i="32"/>
  <c r="B40" i="31"/>
  <c r="B40" i="32" s="1"/>
  <c r="E40" i="32"/>
  <c r="W40" i="32"/>
  <c r="S40" i="32"/>
  <c r="C40" i="32"/>
  <c r="B20" i="31"/>
  <c r="B20" i="32" s="1"/>
  <c r="V20" i="32"/>
  <c r="U20" i="32"/>
  <c r="H20" i="32"/>
  <c r="R20" i="32"/>
  <c r="G21" i="32"/>
  <c r="P21" i="32"/>
  <c r="Y21" i="32"/>
  <c r="J20" i="32"/>
  <c r="H21" i="32"/>
  <c r="Q21" i="32"/>
  <c r="Z21" i="32"/>
  <c r="M20" i="32"/>
  <c r="W20" i="32"/>
  <c r="I21" i="32"/>
  <c r="R21" i="32"/>
  <c r="C20" i="32"/>
  <c r="J21" i="32"/>
  <c r="E20" i="32"/>
  <c r="O20" i="32"/>
  <c r="Y20" i="32"/>
  <c r="U21" i="32"/>
  <c r="B21" i="32"/>
  <c r="Z20" i="32"/>
  <c r="P20" i="32"/>
  <c r="M21" i="32"/>
  <c r="V21" i="32"/>
  <c r="C21" i="32"/>
  <c r="G20" i="32"/>
  <c r="Q20" i="32"/>
  <c r="E21" i="32"/>
  <c r="N21" i="32"/>
  <c r="W21" i="32"/>
  <c r="B32" i="31"/>
  <c r="B32" i="32" s="1"/>
  <c r="F32" i="32"/>
  <c r="N32" i="32"/>
  <c r="V32" i="32"/>
  <c r="P33" i="32"/>
  <c r="F36" i="32"/>
  <c r="N36" i="32"/>
  <c r="V36" i="32"/>
  <c r="I33" i="32"/>
  <c r="P32" i="32"/>
  <c r="F35" i="32"/>
  <c r="N35" i="32"/>
  <c r="V35" i="32"/>
  <c r="D34" i="32"/>
  <c r="U34" i="32"/>
  <c r="S37" i="32"/>
  <c r="F34" i="32"/>
  <c r="N34" i="32"/>
  <c r="V34" i="32"/>
  <c r="L37" i="32"/>
  <c r="E37" i="32"/>
  <c r="W33" i="32"/>
  <c r="U36" i="32"/>
  <c r="B49" i="31"/>
  <c r="B49" i="32" s="1"/>
  <c r="J49" i="32"/>
  <c r="R49" i="32"/>
  <c r="Z49" i="32"/>
  <c r="K49" i="32"/>
  <c r="S49" i="32"/>
  <c r="D49" i="32"/>
  <c r="L49" i="32"/>
  <c r="T49" i="32"/>
  <c r="E49" i="32"/>
  <c r="M49" i="32"/>
  <c r="U49" i="32"/>
  <c r="F49" i="32"/>
  <c r="N49" i="32"/>
  <c r="V49" i="32"/>
  <c r="G49" i="32"/>
  <c r="O49" i="32"/>
  <c r="W49" i="32"/>
  <c r="I49" i="32"/>
  <c r="Q49" i="32"/>
  <c r="Y49" i="32"/>
  <c r="A61" i="31"/>
  <c r="A61" i="32" s="1"/>
  <c r="Y62" i="32"/>
  <c r="I61" i="32"/>
  <c r="Z61" i="32"/>
  <c r="L61" i="32"/>
  <c r="H62" i="32"/>
  <c r="Y26" i="31"/>
  <c r="Y26" i="32" s="1"/>
  <c r="Q26" i="31"/>
  <c r="Q26" i="32" s="1"/>
  <c r="I26" i="31"/>
  <c r="I26" i="32" s="1"/>
  <c r="X30" i="31"/>
  <c r="P30" i="31"/>
  <c r="H30" i="31"/>
  <c r="W38" i="31"/>
  <c r="W38" i="32" s="1"/>
  <c r="O38" i="31"/>
  <c r="O38" i="32" s="1"/>
  <c r="G38" i="31"/>
  <c r="G38" i="32" s="1"/>
  <c r="V46" i="31"/>
  <c r="V46" i="32" s="1"/>
  <c r="N46" i="31"/>
  <c r="N46" i="32" s="1"/>
  <c r="F46" i="31"/>
  <c r="F46" i="32" s="1"/>
  <c r="U71" i="31"/>
  <c r="U71" i="32" s="1"/>
  <c r="M71" i="31"/>
  <c r="M71" i="32" s="1"/>
  <c r="E71" i="31"/>
  <c r="E71" i="32" s="1"/>
  <c r="T78" i="31"/>
  <c r="T78" i="32" s="1"/>
  <c r="L78" i="31"/>
  <c r="L78" i="32" s="1"/>
  <c r="C77" i="32"/>
  <c r="C69" i="32"/>
  <c r="C61" i="32"/>
  <c r="C47" i="32"/>
  <c r="B35" i="32"/>
  <c r="C32" i="32"/>
  <c r="C24" i="32"/>
  <c r="C17" i="32"/>
  <c r="C9" i="32"/>
  <c r="B4" i="32"/>
  <c r="E4" i="32"/>
  <c r="I9" i="32"/>
  <c r="K29" i="32"/>
  <c r="W27" i="32"/>
  <c r="O27" i="32"/>
  <c r="Z31" i="32"/>
  <c r="T32" i="32"/>
  <c r="M45" i="32"/>
  <c r="P49" i="32"/>
  <c r="B9" i="32"/>
  <c r="X9" i="32"/>
  <c r="N25" i="32"/>
  <c r="B17" i="32"/>
  <c r="B41" i="31"/>
  <c r="B41" i="32" s="1"/>
  <c r="B51" i="31"/>
  <c r="B51" i="32" s="1"/>
  <c r="W26" i="31"/>
  <c r="W26" i="32" s="1"/>
  <c r="O26" i="31"/>
  <c r="O26" i="32" s="1"/>
  <c r="G26" i="31"/>
  <c r="G26" i="32" s="1"/>
  <c r="V30" i="31"/>
  <c r="V30" i="32" s="1"/>
  <c r="N30" i="31"/>
  <c r="N30" i="32" s="1"/>
  <c r="F30" i="31"/>
  <c r="F30" i="32" s="1"/>
  <c r="U38" i="31"/>
  <c r="U38" i="32" s="1"/>
  <c r="M38" i="31"/>
  <c r="M38" i="32" s="1"/>
  <c r="E38" i="31"/>
  <c r="E38" i="32" s="1"/>
  <c r="T46" i="31"/>
  <c r="T46" i="32" s="1"/>
  <c r="L46" i="31"/>
  <c r="L46" i="32" s="1"/>
  <c r="D71" i="31"/>
  <c r="D71" i="32" s="1"/>
  <c r="S71" i="31"/>
  <c r="S71" i="32" s="1"/>
  <c r="Z78" i="31"/>
  <c r="Z78" i="32" s="1"/>
  <c r="R78" i="31"/>
  <c r="R78" i="32" s="1"/>
  <c r="J78" i="31"/>
  <c r="J78" i="32" s="1"/>
  <c r="B74" i="32"/>
  <c r="B59" i="32"/>
  <c r="B52" i="32"/>
  <c r="C49" i="32"/>
  <c r="C42" i="32"/>
  <c r="B37" i="32"/>
  <c r="C34" i="32"/>
  <c r="C19" i="32"/>
  <c r="B14" i="32"/>
  <c r="A9" i="32"/>
  <c r="D3" i="32"/>
  <c r="I3" i="32"/>
  <c r="U8" i="32"/>
  <c r="Q23" i="32"/>
  <c r="I23" i="32"/>
  <c r="W28" i="32"/>
  <c r="O28" i="32"/>
  <c r="G28" i="32"/>
  <c r="R31" i="32"/>
  <c r="V37" i="32"/>
  <c r="D39" i="32"/>
  <c r="W48" i="32"/>
  <c r="B44" i="31"/>
  <c r="B44" i="32" s="1"/>
  <c r="E44" i="32"/>
  <c r="M44" i="32"/>
  <c r="U44" i="32"/>
  <c r="F44" i="32"/>
  <c r="N44" i="32"/>
  <c r="V44" i="32"/>
  <c r="G44" i="32"/>
  <c r="K45" i="32"/>
  <c r="T45" i="32"/>
  <c r="L44" i="32"/>
  <c r="T44" i="32"/>
  <c r="F45" i="32"/>
  <c r="N45" i="32"/>
  <c r="V45" i="32"/>
  <c r="B55" i="31"/>
  <c r="B55" i="32" s="1"/>
  <c r="X55" i="32"/>
  <c r="R55" i="32"/>
  <c r="S55" i="32"/>
  <c r="M55" i="32"/>
  <c r="N55" i="32"/>
  <c r="B69" i="31"/>
  <c r="B69" i="32" s="1"/>
  <c r="I70" i="32"/>
  <c r="D70" i="32"/>
  <c r="R70" i="32"/>
  <c r="K70" i="32"/>
  <c r="S70" i="32"/>
  <c r="D69" i="32"/>
  <c r="Z69" i="32"/>
  <c r="L70" i="32"/>
  <c r="T70" i="32"/>
  <c r="K69" i="32"/>
  <c r="S69" i="32"/>
  <c r="E70" i="32"/>
  <c r="M70" i="32"/>
  <c r="U70" i="32"/>
  <c r="L69" i="32"/>
  <c r="T69" i="32"/>
  <c r="N69" i="32"/>
  <c r="M69" i="32"/>
  <c r="U69" i="32"/>
  <c r="O70" i="32"/>
  <c r="E69" i="32"/>
  <c r="V26" i="31"/>
  <c r="V26" i="32" s="1"/>
  <c r="N26" i="31"/>
  <c r="N26" i="32" s="1"/>
  <c r="F26" i="31"/>
  <c r="F26" i="32" s="1"/>
  <c r="U30" i="31"/>
  <c r="U30" i="32" s="1"/>
  <c r="M30" i="31"/>
  <c r="M30" i="32" s="1"/>
  <c r="E30" i="31"/>
  <c r="E30" i="32" s="1"/>
  <c r="T38" i="31"/>
  <c r="T38" i="32" s="1"/>
  <c r="L38" i="31"/>
  <c r="L35" i="32" s="1"/>
  <c r="D46" i="31"/>
  <c r="D46" i="32" s="1"/>
  <c r="S46" i="31"/>
  <c r="S46" i="32" s="1"/>
  <c r="K46" i="31"/>
  <c r="K46" i="32" s="1"/>
  <c r="Z71" i="31"/>
  <c r="Z71" i="32" s="1"/>
  <c r="R71" i="31"/>
  <c r="R71" i="32" s="1"/>
  <c r="J71" i="31"/>
  <c r="J71" i="32" s="1"/>
  <c r="Y78" i="31"/>
  <c r="Y78" i="32" s="1"/>
  <c r="Q78" i="31"/>
  <c r="Q78" i="32" s="1"/>
  <c r="I78" i="31"/>
  <c r="I78" i="32" s="1"/>
  <c r="C3" i="32"/>
  <c r="B42" i="32"/>
  <c r="C39" i="32"/>
  <c r="B34" i="32"/>
  <c r="C31" i="32"/>
  <c r="C23" i="32"/>
  <c r="B19" i="32"/>
  <c r="C16" i="32"/>
  <c r="C8" i="32"/>
  <c r="Z4" i="32"/>
  <c r="H10" i="32"/>
  <c r="J7" i="32"/>
  <c r="D23" i="32"/>
  <c r="X23" i="32"/>
  <c r="P23" i="32"/>
  <c r="H23" i="32"/>
  <c r="X29" i="32"/>
  <c r="P29" i="32"/>
  <c r="H29" i="32"/>
  <c r="V28" i="32"/>
  <c r="N28" i="32"/>
  <c r="F28" i="32"/>
  <c r="L27" i="32"/>
  <c r="N37" i="32"/>
  <c r="S39" i="32"/>
  <c r="K44" i="32"/>
  <c r="O48" i="32"/>
  <c r="B31" i="31"/>
  <c r="B31" i="32" s="1"/>
  <c r="E31" i="32"/>
  <c r="M31" i="32"/>
  <c r="U31" i="32"/>
  <c r="F31" i="32"/>
  <c r="N31" i="32"/>
  <c r="V31" i="32"/>
  <c r="G31" i="32"/>
  <c r="O31" i="32"/>
  <c r="W31" i="32"/>
  <c r="H31" i="32"/>
  <c r="P31" i="32"/>
  <c r="X31" i="32"/>
  <c r="I31" i="32"/>
  <c r="Q31" i="32"/>
  <c r="Y31" i="32"/>
  <c r="L31" i="32"/>
  <c r="T31" i="32"/>
  <c r="B56" i="31"/>
  <c r="B56" i="32" s="1"/>
  <c r="W56" i="32"/>
  <c r="R56" i="32"/>
  <c r="S56" i="32"/>
  <c r="T56" i="32"/>
  <c r="B76" i="31"/>
  <c r="B76" i="32" s="1"/>
  <c r="X76" i="32"/>
  <c r="J77" i="32"/>
  <c r="R77" i="32"/>
  <c r="Z77" i="32"/>
  <c r="I76" i="32"/>
  <c r="Q76" i="32"/>
  <c r="Y76" i="32"/>
  <c r="K77" i="32"/>
  <c r="S77" i="32"/>
  <c r="D76" i="32"/>
  <c r="J76" i="32"/>
  <c r="R76" i="32"/>
  <c r="Z76" i="32"/>
  <c r="T77" i="32"/>
  <c r="K76" i="32"/>
  <c r="S76" i="32"/>
  <c r="L76" i="32"/>
  <c r="T76" i="32"/>
  <c r="G77" i="32"/>
  <c r="I77" i="32"/>
  <c r="Q77" i="32"/>
  <c r="Y77" i="32"/>
  <c r="D77" i="32"/>
  <c r="X77" i="32"/>
  <c r="U26" i="31"/>
  <c r="U26" i="32" s="1"/>
  <c r="M26" i="31"/>
  <c r="M26" i="32" s="1"/>
  <c r="E26" i="31"/>
  <c r="E26" i="32" s="1"/>
  <c r="T30" i="31"/>
  <c r="T30" i="32" s="1"/>
  <c r="L30" i="31"/>
  <c r="L30" i="32" s="1"/>
  <c r="D38" i="31"/>
  <c r="D38" i="32" s="1"/>
  <c r="S38" i="31"/>
  <c r="S38" i="32" s="1"/>
  <c r="K38" i="31"/>
  <c r="K38" i="32" s="1"/>
  <c r="Z46" i="31"/>
  <c r="Z46" i="32" s="1"/>
  <c r="R46" i="31"/>
  <c r="R46" i="32" s="1"/>
  <c r="J46" i="31"/>
  <c r="J46" i="32" s="1"/>
  <c r="Y71" i="31"/>
  <c r="Y71" i="32" s="1"/>
  <c r="Q71" i="31"/>
  <c r="Q71" i="32" s="1"/>
  <c r="I71" i="31"/>
  <c r="I71" i="32" s="1"/>
  <c r="X78" i="31"/>
  <c r="X78" i="32" s="1"/>
  <c r="P78" i="31"/>
  <c r="P78" i="32" s="1"/>
  <c r="H78" i="31"/>
  <c r="H78" i="32" s="1"/>
  <c r="B3" i="32"/>
  <c r="C51" i="32"/>
  <c r="C36" i="32"/>
  <c r="C28" i="32"/>
  <c r="B16" i="32"/>
  <c r="C13" i="32"/>
  <c r="B8" i="32"/>
  <c r="C5" i="32"/>
  <c r="D4" i="32"/>
  <c r="G3" i="32"/>
  <c r="Q24" i="32"/>
  <c r="I24" i="32"/>
  <c r="W23" i="32"/>
  <c r="O23" i="32"/>
  <c r="W29" i="32"/>
  <c r="O29" i="32"/>
  <c r="G29" i="32"/>
  <c r="U28" i="32"/>
  <c r="M28" i="32"/>
  <c r="E28" i="32"/>
  <c r="J31" i="32"/>
  <c r="F37" i="32"/>
  <c r="Z47" i="32"/>
  <c r="G48" i="32"/>
  <c r="B27" i="31"/>
  <c r="B27" i="32" s="1"/>
  <c r="F27" i="32"/>
  <c r="H27" i="32"/>
  <c r="B39" i="31"/>
  <c r="B39" i="32" s="1"/>
  <c r="E39" i="32"/>
  <c r="M39" i="32"/>
  <c r="U39" i="32"/>
  <c r="F39" i="32"/>
  <c r="N39" i="32"/>
  <c r="V39" i="32"/>
  <c r="G39" i="32"/>
  <c r="O39" i="32"/>
  <c r="W39" i="32"/>
  <c r="H39" i="32"/>
  <c r="P39" i="32"/>
  <c r="X39" i="32"/>
  <c r="I39" i="32"/>
  <c r="Q39" i="32"/>
  <c r="Y39" i="32"/>
  <c r="J39" i="32"/>
  <c r="R39" i="32"/>
  <c r="Z39" i="32"/>
  <c r="L39" i="32"/>
  <c r="T39" i="32"/>
  <c r="B57" i="31"/>
  <c r="B57" i="32" s="1"/>
  <c r="B72" i="31"/>
  <c r="B72" i="32" s="1"/>
  <c r="W74" i="32"/>
  <c r="X74" i="32"/>
  <c r="Q74" i="32"/>
  <c r="X73" i="32"/>
  <c r="I73" i="32"/>
  <c r="J73" i="32"/>
  <c r="Z72" i="32"/>
  <c r="M74" i="32"/>
  <c r="T26" i="31"/>
  <c r="T26" i="32" s="1"/>
  <c r="L26" i="31"/>
  <c r="L26" i="32" s="1"/>
  <c r="D30" i="31"/>
  <c r="S30" i="31"/>
  <c r="S30" i="32" s="1"/>
  <c r="K30" i="31"/>
  <c r="K30" i="32" s="1"/>
  <c r="Z38" i="31"/>
  <c r="Z38" i="32" s="1"/>
  <c r="R38" i="31"/>
  <c r="R38" i="32" s="1"/>
  <c r="J38" i="31"/>
  <c r="J37" i="32" s="1"/>
  <c r="Y46" i="31"/>
  <c r="Y46" i="32" s="1"/>
  <c r="Q46" i="31"/>
  <c r="Q46" i="32" s="1"/>
  <c r="I46" i="31"/>
  <c r="I46" i="32" s="1"/>
  <c r="X71" i="31"/>
  <c r="X71" i="32" s="1"/>
  <c r="P71" i="31"/>
  <c r="P71" i="32" s="1"/>
  <c r="H71" i="31"/>
  <c r="H71" i="32" s="1"/>
  <c r="W78" i="31"/>
  <c r="W78" i="32" s="1"/>
  <c r="O78" i="31"/>
  <c r="O78" i="32" s="1"/>
  <c r="G78" i="31"/>
  <c r="G78" i="32" s="1"/>
  <c r="B73" i="32"/>
  <c r="C70" i="32"/>
  <c r="C62" i="32"/>
  <c r="B58" i="32"/>
  <c r="C55" i="32"/>
  <c r="C41" i="32"/>
  <c r="B36" i="32"/>
  <c r="C33" i="32"/>
  <c r="C25" i="32"/>
  <c r="C18" i="32"/>
  <c r="B13" i="32"/>
  <c r="C10" i="32"/>
  <c r="A8" i="32"/>
  <c r="B5" i="32"/>
  <c r="P4" i="32"/>
  <c r="T9" i="32"/>
  <c r="Z25" i="32"/>
  <c r="R25" i="32"/>
  <c r="X24" i="32"/>
  <c r="P24" i="32"/>
  <c r="H24" i="32"/>
  <c r="V23" i="32"/>
  <c r="N23" i="32"/>
  <c r="F23" i="32"/>
  <c r="V29" i="32"/>
  <c r="N29" i="32"/>
  <c r="F29" i="32"/>
  <c r="T28" i="32"/>
  <c r="L28" i="32"/>
  <c r="J27" i="32"/>
  <c r="T36" i="32"/>
  <c r="V33" i="32"/>
  <c r="B47" i="31"/>
  <c r="B47" i="32" s="1"/>
  <c r="L47" i="32"/>
  <c r="T47" i="32"/>
  <c r="E47" i="32"/>
  <c r="M47" i="32"/>
  <c r="U47" i="32"/>
  <c r="F47" i="32"/>
  <c r="N47" i="32"/>
  <c r="V47" i="32"/>
  <c r="G47" i="32"/>
  <c r="O47" i="32"/>
  <c r="W47" i="32"/>
  <c r="H47" i="32"/>
  <c r="P47" i="32"/>
  <c r="X47" i="32"/>
  <c r="I47" i="32"/>
  <c r="Q47" i="32"/>
  <c r="Y47" i="32"/>
  <c r="K47" i="32"/>
  <c r="S47" i="32"/>
  <c r="D47" i="32"/>
  <c r="D26" i="31"/>
  <c r="D26" i="32" s="1"/>
  <c r="S26" i="31"/>
  <c r="S26" i="32" s="1"/>
  <c r="K26" i="31"/>
  <c r="K26" i="32" s="1"/>
  <c r="Z30" i="31"/>
  <c r="R30" i="31"/>
  <c r="R27" i="32" s="1"/>
  <c r="J30" i="31"/>
  <c r="Y38" i="31"/>
  <c r="Y38" i="32" s="1"/>
  <c r="Q38" i="31"/>
  <c r="Q38" i="32" s="1"/>
  <c r="I38" i="31"/>
  <c r="I38" i="32" s="1"/>
  <c r="X46" i="31"/>
  <c r="X46" i="32" s="1"/>
  <c r="P46" i="31"/>
  <c r="P46" i="32" s="1"/>
  <c r="H46" i="31"/>
  <c r="H46" i="32" s="1"/>
  <c r="W71" i="31"/>
  <c r="W71" i="32" s="1"/>
  <c r="O71" i="31"/>
  <c r="O71" i="32" s="1"/>
  <c r="G71" i="31"/>
  <c r="G71" i="32" s="1"/>
  <c r="V78" i="31"/>
  <c r="V78" i="32" s="1"/>
  <c r="N78" i="31"/>
  <c r="N78" i="32" s="1"/>
  <c r="F78" i="31"/>
  <c r="F78" i="32" s="1"/>
  <c r="B70" i="32"/>
  <c r="B62" i="32"/>
  <c r="C53" i="32"/>
  <c r="C45" i="32"/>
  <c r="B33" i="32"/>
  <c r="B18" i="32"/>
  <c r="C15" i="32"/>
  <c r="B10" i="32"/>
  <c r="C7" i="32"/>
  <c r="A5" i="32"/>
  <c r="U3" i="32"/>
  <c r="D24" i="32"/>
  <c r="Q25" i="32"/>
  <c r="I25" i="32"/>
  <c r="W24" i="32"/>
  <c r="O24" i="32"/>
  <c r="U23" i="32"/>
  <c r="E23" i="32"/>
  <c r="U29" i="32"/>
  <c r="M29" i="32"/>
  <c r="K28" i="32"/>
  <c r="G27" i="32"/>
  <c r="D37" i="32"/>
  <c r="L36" i="32"/>
  <c r="N33" i="32"/>
  <c r="J47" i="32"/>
  <c r="H77" i="32"/>
  <c r="B48" i="31"/>
  <c r="B48" i="32" s="1"/>
  <c r="I48" i="32"/>
  <c r="Q48" i="32"/>
  <c r="Y48" i="32"/>
  <c r="J48" i="32"/>
  <c r="R48" i="32"/>
  <c r="Z48" i="32"/>
  <c r="K48" i="32"/>
  <c r="S48" i="32"/>
  <c r="D48" i="32"/>
  <c r="L48" i="32"/>
  <c r="T48" i="32"/>
  <c r="E48" i="32"/>
  <c r="M48" i="32"/>
  <c r="U48" i="32"/>
  <c r="F48" i="32"/>
  <c r="N48" i="32"/>
  <c r="V48" i="32"/>
  <c r="H48" i="32"/>
  <c r="P48" i="32"/>
  <c r="X48" i="32"/>
  <c r="Z26" i="31"/>
  <c r="R26" i="31"/>
  <c r="J26" i="31"/>
  <c r="Y30" i="31"/>
  <c r="Y30" i="32" s="1"/>
  <c r="Q30" i="31"/>
  <c r="Q30" i="32" s="1"/>
  <c r="I30" i="31"/>
  <c r="I30" i="32" s="1"/>
  <c r="X38" i="31"/>
  <c r="X38" i="32" s="1"/>
  <c r="P38" i="31"/>
  <c r="P38" i="32" s="1"/>
  <c r="H38" i="31"/>
  <c r="H38" i="32" s="1"/>
  <c r="W46" i="31"/>
  <c r="W46" i="32" s="1"/>
  <c r="O46" i="31"/>
  <c r="O46" i="32" s="1"/>
  <c r="G46" i="31"/>
  <c r="G46" i="32" s="1"/>
  <c r="V71" i="31"/>
  <c r="V71" i="32" s="1"/>
  <c r="N71" i="31"/>
  <c r="N71" i="32" s="1"/>
  <c r="F71" i="31"/>
  <c r="F71" i="32" s="1"/>
  <c r="U78" i="31"/>
  <c r="U78" i="32" s="1"/>
  <c r="M78" i="31"/>
  <c r="M78" i="32" s="1"/>
  <c r="E78" i="31"/>
  <c r="E78" i="32" s="1"/>
  <c r="C72" i="32"/>
  <c r="A62" i="32"/>
  <c r="C57" i="32"/>
  <c r="B53" i="32"/>
  <c r="B45" i="32"/>
  <c r="C35" i="32"/>
  <c r="C27" i="32"/>
  <c r="B15" i="32"/>
  <c r="C12" i="32"/>
  <c r="A10" i="32"/>
  <c r="B7" i="32"/>
  <c r="C4" i="32"/>
  <c r="N4" i="32"/>
  <c r="J9" i="32"/>
  <c r="X25" i="32"/>
  <c r="P25" i="32"/>
  <c r="H25" i="32"/>
  <c r="V24" i="32"/>
  <c r="N24" i="32"/>
  <c r="F24" i="32"/>
  <c r="T23" i="32"/>
  <c r="L23" i="32"/>
  <c r="D27" i="32"/>
  <c r="T29" i="32"/>
  <c r="L29" i="32"/>
  <c r="Z28" i="32"/>
  <c r="R28" i="32"/>
  <c r="J28" i="32"/>
  <c r="X27" i="32"/>
  <c r="P27" i="32"/>
  <c r="D31" i="32"/>
  <c r="Z35" i="32"/>
  <c r="F33" i="32"/>
  <c r="U45" i="32"/>
  <c r="X49" i="32"/>
  <c r="L20" i="32"/>
  <c r="T21" i="32"/>
  <c r="L75" i="31"/>
  <c r="L75" i="32" s="1"/>
  <c r="M56" i="32"/>
  <c r="Z63" i="31"/>
  <c r="Z63" i="32" s="1"/>
  <c r="Y68" i="31"/>
  <c r="Y68" i="32" s="1"/>
  <c r="D75" i="31"/>
  <c r="D75" i="32" s="1"/>
  <c r="S75" i="31"/>
  <c r="S75" i="32" s="1"/>
  <c r="K75" i="31"/>
  <c r="K75" i="32" s="1"/>
  <c r="K55" i="32"/>
  <c r="Y63" i="31"/>
  <c r="Y63" i="32" s="1"/>
  <c r="R68" i="31"/>
  <c r="R68" i="32" s="1"/>
  <c r="Z75" i="31"/>
  <c r="Z75" i="32" s="1"/>
  <c r="R75" i="31"/>
  <c r="R75" i="32" s="1"/>
  <c r="J75" i="31"/>
  <c r="J75" i="32" s="1"/>
  <c r="J55" i="32"/>
  <c r="R63" i="31"/>
  <c r="R63" i="32" s="1"/>
  <c r="Q68" i="31"/>
  <c r="Q68" i="32" s="1"/>
  <c r="Y75" i="31"/>
  <c r="Y75" i="32" s="1"/>
  <c r="Q75" i="31"/>
  <c r="Q75" i="32" s="1"/>
  <c r="I75" i="31"/>
  <c r="I75" i="32" s="1"/>
  <c r="T75" i="31"/>
  <c r="T75" i="32" s="1"/>
  <c r="E55" i="32"/>
  <c r="Q63" i="31"/>
  <c r="Q63" i="32" s="1"/>
  <c r="J68" i="31"/>
  <c r="J68" i="32" s="1"/>
  <c r="X75" i="31"/>
  <c r="X75" i="32" s="1"/>
  <c r="P75" i="31"/>
  <c r="P75" i="32" s="1"/>
  <c r="H75" i="31"/>
  <c r="H75" i="32" s="1"/>
  <c r="Z56" i="32"/>
  <c r="J63" i="31"/>
  <c r="J63" i="32" s="1"/>
  <c r="I68" i="31"/>
  <c r="I68" i="32" s="1"/>
  <c r="W75" i="31"/>
  <c r="W75" i="32" s="1"/>
  <c r="O75" i="31"/>
  <c r="O75" i="32" s="1"/>
  <c r="G75" i="31"/>
  <c r="G75" i="32" s="1"/>
  <c r="U56" i="32"/>
  <c r="I63" i="31"/>
  <c r="I63" i="32" s="1"/>
  <c r="V75" i="31"/>
  <c r="V75" i="32" s="1"/>
  <c r="N75" i="31"/>
  <c r="N75" i="32" s="1"/>
  <c r="F75" i="31"/>
  <c r="F75" i="32" s="1"/>
  <c r="U75" i="31"/>
  <c r="U75" i="32" s="1"/>
  <c r="M75" i="31"/>
  <c r="M75" i="32" s="1"/>
  <c r="E75" i="31"/>
  <c r="E75" i="32" s="1"/>
  <c r="D50" i="32"/>
  <c r="Y56" i="32"/>
  <c r="Q55" i="32"/>
  <c r="X63" i="31"/>
  <c r="X63" i="32" s="1"/>
  <c r="P63" i="31"/>
  <c r="P63" i="32" s="1"/>
  <c r="H63" i="31"/>
  <c r="H63" i="32" s="1"/>
  <c r="X68" i="31"/>
  <c r="X68" i="32" s="1"/>
  <c r="P68" i="31"/>
  <c r="P68" i="32" s="1"/>
  <c r="H68" i="31"/>
  <c r="H68" i="32" s="1"/>
  <c r="P55" i="32"/>
  <c r="W63" i="31"/>
  <c r="W63" i="32" s="1"/>
  <c r="O63" i="31"/>
  <c r="O63" i="32" s="1"/>
  <c r="G63" i="31"/>
  <c r="G63" i="32" s="1"/>
  <c r="W68" i="31"/>
  <c r="W68" i="32" s="1"/>
  <c r="O68" i="31"/>
  <c r="O68" i="32" s="1"/>
  <c r="G68" i="31"/>
  <c r="G68" i="32" s="1"/>
  <c r="O55" i="32"/>
  <c r="G56" i="32"/>
  <c r="V63" i="31"/>
  <c r="V63" i="32" s="1"/>
  <c r="N63" i="31"/>
  <c r="N63" i="32" s="1"/>
  <c r="F63" i="31"/>
  <c r="F63" i="32" s="1"/>
  <c r="V68" i="31"/>
  <c r="V68" i="32" s="1"/>
  <c r="N68" i="31"/>
  <c r="N68" i="32" s="1"/>
  <c r="F68" i="31"/>
  <c r="F68" i="32" s="1"/>
  <c r="V56" i="32"/>
  <c r="N56" i="32"/>
  <c r="F55" i="32"/>
  <c r="U63" i="31"/>
  <c r="U63" i="32" s="1"/>
  <c r="M63" i="31"/>
  <c r="M63" i="32" s="1"/>
  <c r="E63" i="31"/>
  <c r="U68" i="31"/>
  <c r="U68" i="32" s="1"/>
  <c r="M68" i="31"/>
  <c r="M68" i="32" s="1"/>
  <c r="E68" i="31"/>
  <c r="E68" i="32" s="1"/>
  <c r="T63" i="31"/>
  <c r="T63" i="32" s="1"/>
  <c r="L63" i="31"/>
  <c r="L63" i="32" s="1"/>
  <c r="T68" i="31"/>
  <c r="T68" i="32" s="1"/>
  <c r="L68" i="31"/>
  <c r="L68" i="32" s="1"/>
  <c r="L56" i="32"/>
  <c r="D63" i="31"/>
  <c r="D63" i="32" s="1"/>
  <c r="S63" i="31"/>
  <c r="S63" i="32" s="1"/>
  <c r="K63" i="31"/>
  <c r="K63" i="32" s="1"/>
  <c r="D68" i="31"/>
  <c r="D68" i="32" s="1"/>
  <c r="S68" i="31"/>
  <c r="S68" i="32" s="1"/>
  <c r="K68" i="31"/>
  <c r="K68" i="32" s="1"/>
  <c r="R50" i="32"/>
  <c r="Y50" i="32"/>
  <c r="Q50" i="32"/>
  <c r="I50" i="32"/>
  <c r="P50" i="32"/>
  <c r="G50" i="32"/>
  <c r="V50" i="32"/>
  <c r="M50" i="32"/>
  <c r="E50" i="32"/>
  <c r="L50" i="32"/>
  <c r="D6" i="31"/>
  <c r="D6" i="32" s="1"/>
  <c r="T11" i="31"/>
  <c r="T11" i="32" s="1"/>
  <c r="L11" i="31"/>
  <c r="L11" i="32" s="1"/>
  <c r="D40" i="32"/>
  <c r="Y6" i="31"/>
  <c r="Y6" i="32" s="1"/>
  <c r="Z11" i="31"/>
  <c r="Z11" i="32" s="1"/>
  <c r="R11" i="31"/>
  <c r="R11" i="32" s="1"/>
  <c r="J11" i="31"/>
  <c r="J11" i="32" s="1"/>
  <c r="Q6" i="31"/>
  <c r="Q6" i="32" s="1"/>
  <c r="X11" i="31"/>
  <c r="X11" i="32" s="1"/>
  <c r="P11" i="31"/>
  <c r="P11" i="32" s="1"/>
  <c r="H11" i="31"/>
  <c r="H11" i="32" s="1"/>
  <c r="H40" i="32"/>
  <c r="S6" i="31"/>
  <c r="S6" i="32" s="1"/>
  <c r="Y11" i="31"/>
  <c r="Y11" i="32" s="1"/>
  <c r="Q11" i="31"/>
  <c r="Q11" i="32" s="1"/>
  <c r="I11" i="31"/>
  <c r="I11" i="32" s="1"/>
  <c r="Y40" i="32"/>
  <c r="K6" i="31"/>
  <c r="K6" i="32" s="1"/>
  <c r="W11" i="31"/>
  <c r="W11" i="32" s="1"/>
  <c r="O11" i="31"/>
  <c r="O11" i="32" s="1"/>
  <c r="G11" i="31"/>
  <c r="G11" i="32" s="1"/>
  <c r="O40" i="32"/>
  <c r="G40" i="32"/>
  <c r="L40" i="32"/>
  <c r="D11" i="31"/>
  <c r="D11" i="32" s="1"/>
  <c r="S11" i="31"/>
  <c r="S11" i="32" s="1"/>
  <c r="K11" i="31"/>
  <c r="K11" i="32" s="1"/>
  <c r="I6" i="31"/>
  <c r="I6" i="32" s="1"/>
  <c r="V11" i="31"/>
  <c r="V11" i="32" s="1"/>
  <c r="N11" i="31"/>
  <c r="N11" i="32" s="1"/>
  <c r="F11" i="31"/>
  <c r="F11" i="32" s="1"/>
  <c r="U11" i="31"/>
  <c r="U11" i="32" s="1"/>
  <c r="M11" i="31"/>
  <c r="M11" i="32" s="1"/>
  <c r="E11" i="31"/>
  <c r="E11" i="32" s="1"/>
  <c r="M40" i="32"/>
  <c r="Z6" i="31"/>
  <c r="R6" i="31"/>
  <c r="R5" i="32" s="1"/>
  <c r="J6" i="31"/>
  <c r="X6" i="31"/>
  <c r="X6" i="32" s="1"/>
  <c r="P6" i="31"/>
  <c r="P6" i="32" s="1"/>
  <c r="H6" i="31"/>
  <c r="H6" i="32" s="1"/>
  <c r="W6" i="31"/>
  <c r="W6" i="32" s="1"/>
  <c r="O6" i="31"/>
  <c r="O6" i="32" s="1"/>
  <c r="G6" i="31"/>
  <c r="G6" i="32" s="1"/>
  <c r="V6" i="31"/>
  <c r="V4" i="32" s="1"/>
  <c r="N6" i="31"/>
  <c r="F6" i="31"/>
  <c r="F3" i="32" s="1"/>
  <c r="U6" i="31"/>
  <c r="U6" i="32" s="1"/>
  <c r="M6" i="31"/>
  <c r="M6" i="32" s="1"/>
  <c r="E6" i="31"/>
  <c r="E6" i="32" s="1"/>
  <c r="T6" i="31"/>
  <c r="L6" i="31"/>
  <c r="T43" i="32" l="1"/>
  <c r="J26" i="32"/>
  <c r="J23" i="32"/>
  <c r="K9" i="32"/>
  <c r="N6" i="32"/>
  <c r="N5" i="32"/>
  <c r="J6" i="32"/>
  <c r="J3" i="32"/>
  <c r="X8" i="32"/>
  <c r="F4" i="32"/>
  <c r="F3" i="33" s="1"/>
  <c r="Y8" i="32"/>
  <c r="M3" i="32"/>
  <c r="Z30" i="32"/>
  <c r="Z29" i="32"/>
  <c r="L9" i="32"/>
  <c r="H4" i="32"/>
  <c r="U74" i="32"/>
  <c r="L73" i="32"/>
  <c r="R73" i="32"/>
  <c r="Q73" i="32"/>
  <c r="J74" i="32"/>
  <c r="Y74" i="32"/>
  <c r="E72" i="32"/>
  <c r="L72" i="32"/>
  <c r="K72" i="32"/>
  <c r="S27" i="32"/>
  <c r="Y7" i="32"/>
  <c r="W10" i="32"/>
  <c r="S5" i="32"/>
  <c r="O77" i="32"/>
  <c r="L77" i="32"/>
  <c r="H56" i="32"/>
  <c r="T25" i="32"/>
  <c r="V9" i="32"/>
  <c r="R4" i="32"/>
  <c r="W70" i="32"/>
  <c r="V69" i="32"/>
  <c r="R69" i="32"/>
  <c r="Z70" i="32"/>
  <c r="Q70" i="32"/>
  <c r="U55" i="32"/>
  <c r="S45" i="32"/>
  <c r="X44" i="32"/>
  <c r="O44" i="32"/>
  <c r="W45" i="32"/>
  <c r="Y23" i="32"/>
  <c r="M8" i="32"/>
  <c r="D8" i="32"/>
  <c r="U5" i="32"/>
  <c r="F25" i="32"/>
  <c r="P9" i="32"/>
  <c r="Y28" i="32"/>
  <c r="U24" i="32"/>
  <c r="W8" i="32"/>
  <c r="S3" i="32"/>
  <c r="P62" i="32"/>
  <c r="T61" i="32"/>
  <c r="L62" i="32"/>
  <c r="Q61" i="32"/>
  <c r="H61" i="32"/>
  <c r="G37" i="32"/>
  <c r="I34" i="32"/>
  <c r="M37" i="32"/>
  <c r="O34" i="32"/>
  <c r="T37" i="32"/>
  <c r="D35" i="32"/>
  <c r="G35" i="32"/>
  <c r="I32" i="32"/>
  <c r="X32" i="32"/>
  <c r="O36" i="32"/>
  <c r="Q33" i="32"/>
  <c r="X33" i="32"/>
  <c r="P64" i="32"/>
  <c r="E66" i="32"/>
  <c r="M67" i="32"/>
  <c r="O64" i="32"/>
  <c r="P65" i="32"/>
  <c r="Y66" i="32"/>
  <c r="E64" i="32"/>
  <c r="V65" i="32"/>
  <c r="I67" i="32"/>
  <c r="K64" i="32"/>
  <c r="L65" i="32"/>
  <c r="K43" i="32"/>
  <c r="O45" i="32"/>
  <c r="J69" i="32"/>
  <c r="P44" i="32"/>
  <c r="G25" i="32"/>
  <c r="G34" i="32"/>
  <c r="G36" i="32"/>
  <c r="S20" i="32"/>
  <c r="N65" i="32"/>
  <c r="L6" i="32"/>
  <c r="L4" i="32"/>
  <c r="Z6" i="32"/>
  <c r="Z3" i="32"/>
  <c r="F43" i="32"/>
  <c r="H43" i="32"/>
  <c r="J43" i="32"/>
  <c r="S43" i="32"/>
  <c r="E63" i="32"/>
  <c r="E61" i="32"/>
  <c r="R9" i="32"/>
  <c r="R26" i="32"/>
  <c r="R23" i="32"/>
  <c r="Y25" i="32"/>
  <c r="S9" i="32"/>
  <c r="G4" i="32"/>
  <c r="D25" i="32"/>
  <c r="H7" i="32"/>
  <c r="F10" i="32"/>
  <c r="X4" i="32"/>
  <c r="D30" i="32"/>
  <c r="D28" i="32"/>
  <c r="E74" i="32"/>
  <c r="R72" i="32"/>
  <c r="X72" i="32"/>
  <c r="W72" i="32"/>
  <c r="P73" i="32"/>
  <c r="I74" i="32"/>
  <c r="P74" i="32"/>
  <c r="O74" i="32"/>
  <c r="S8" i="32"/>
  <c r="O3" i="32"/>
  <c r="U76" i="32"/>
  <c r="U77" i="32"/>
  <c r="D56" i="32"/>
  <c r="J56" i="32"/>
  <c r="O56" i="32"/>
  <c r="T27" i="32"/>
  <c r="R7" i="32"/>
  <c r="P10" i="32"/>
  <c r="L5" i="32"/>
  <c r="G70" i="32"/>
  <c r="F69" i="32"/>
  <c r="J70" i="32"/>
  <c r="W69" i="32"/>
  <c r="L55" i="32"/>
  <c r="Y44" i="32"/>
  <c r="H44" i="32"/>
  <c r="X45" i="32"/>
  <c r="G45" i="32"/>
  <c r="S24" i="32"/>
  <c r="G9" i="32"/>
  <c r="Q3" i="32"/>
  <c r="V25" i="32"/>
  <c r="L7" i="32"/>
  <c r="J10" i="32"/>
  <c r="R35" i="32"/>
  <c r="S29" i="32"/>
  <c r="O25" i="32"/>
  <c r="Q9" i="32"/>
  <c r="M4" i="32"/>
  <c r="M61" i="32"/>
  <c r="V61" i="32"/>
  <c r="U62" i="32"/>
  <c r="R61" i="32"/>
  <c r="D62" i="32"/>
  <c r="Q62" i="32"/>
  <c r="M36" i="32"/>
  <c r="O33" i="32"/>
  <c r="S36" i="32"/>
  <c r="U33" i="32"/>
  <c r="Z36" i="32"/>
  <c r="K37" i="32"/>
  <c r="M34" i="32"/>
  <c r="Z37" i="32"/>
  <c r="H32" i="32"/>
  <c r="U35" i="32"/>
  <c r="W32" i="32"/>
  <c r="H33" i="32"/>
  <c r="F20" i="32"/>
  <c r="S21" i="32"/>
  <c r="D21" i="32"/>
  <c r="K20" i="32"/>
  <c r="K40" i="32"/>
  <c r="T40" i="32"/>
  <c r="Z65" i="32"/>
  <c r="H64" i="32"/>
  <c r="K65" i="32"/>
  <c r="S66" i="32"/>
  <c r="T67" i="32"/>
  <c r="V64" i="32"/>
  <c r="I66" i="32"/>
  <c r="Z67" i="32"/>
  <c r="F65" i="32"/>
  <c r="O66" i="32"/>
  <c r="P67" i="32"/>
  <c r="R64" i="32"/>
  <c r="T50" i="32"/>
  <c r="T6" i="32"/>
  <c r="T4" i="32"/>
  <c r="E43" i="32"/>
  <c r="N43" i="32"/>
  <c r="P43" i="32"/>
  <c r="R43" i="32"/>
  <c r="D43" i="32"/>
  <c r="F7" i="32"/>
  <c r="Z9" i="32"/>
  <c r="H5" i="32"/>
  <c r="Z26" i="32"/>
  <c r="Z23" i="32"/>
  <c r="Q27" i="32"/>
  <c r="M23" i="32"/>
  <c r="G7" i="32"/>
  <c r="E10" i="32"/>
  <c r="O4" i="32"/>
  <c r="Y72" i="32"/>
  <c r="Z27" i="32"/>
  <c r="P7" i="32"/>
  <c r="N10" i="32"/>
  <c r="J5" i="32"/>
  <c r="S73" i="32"/>
  <c r="J72" i="32"/>
  <c r="P72" i="32"/>
  <c r="O72" i="32"/>
  <c r="H73" i="32"/>
  <c r="W73" i="32"/>
  <c r="H74" i="32"/>
  <c r="G74" i="32"/>
  <c r="E9" i="32"/>
  <c r="W3" i="32"/>
  <c r="P77" i="32"/>
  <c r="M76" i="32"/>
  <c r="M77" i="32"/>
  <c r="Z7" i="32"/>
  <c r="X10" i="32"/>
  <c r="T5" i="32"/>
  <c r="V70" i="32"/>
  <c r="X69" i="32"/>
  <c r="O69" i="32"/>
  <c r="I55" i="32"/>
  <c r="D55" i="32"/>
  <c r="H55" i="32"/>
  <c r="L45" i="32"/>
  <c r="Q44" i="32"/>
  <c r="D45" i="32"/>
  <c r="P45" i="32"/>
  <c r="X34" i="32"/>
  <c r="I29" i="32"/>
  <c r="E25" i="32"/>
  <c r="O9" i="32"/>
  <c r="Y3" i="32"/>
  <c r="T7" i="32"/>
  <c r="R10" i="32"/>
  <c r="D29" i="32"/>
  <c r="W25" i="32"/>
  <c r="E7" i="32"/>
  <c r="Y9" i="32"/>
  <c r="U4" i="32"/>
  <c r="W62" i="32"/>
  <c r="N61" i="32"/>
  <c r="M62" i="32"/>
  <c r="J61" i="32"/>
  <c r="Z62" i="32"/>
  <c r="I62" i="32"/>
  <c r="E36" i="32"/>
  <c r="G33" i="32"/>
  <c r="K36" i="32"/>
  <c r="M33" i="32"/>
  <c r="R36" i="32"/>
  <c r="T33" i="32"/>
  <c r="Y36" i="32"/>
  <c r="E34" i="32"/>
  <c r="R37" i="32"/>
  <c r="T34" i="32"/>
  <c r="D33" i="32"/>
  <c r="M35" i="32"/>
  <c r="O32" i="32"/>
  <c r="T35" i="32"/>
  <c r="T20" i="32"/>
  <c r="S44" i="32"/>
  <c r="R65" i="32"/>
  <c r="W67" i="32"/>
  <c r="Y64" i="32"/>
  <c r="K66" i="32"/>
  <c r="L67" i="32"/>
  <c r="N64" i="32"/>
  <c r="W65" i="32"/>
  <c r="R67" i="32"/>
  <c r="T64" i="32"/>
  <c r="G66" i="32"/>
  <c r="H67" i="32"/>
  <c r="J64" i="32"/>
  <c r="H50" i="32"/>
  <c r="I43" i="32"/>
  <c r="M43" i="32"/>
  <c r="V43" i="32"/>
  <c r="L43" i="32"/>
  <c r="Q43" i="32"/>
  <c r="X43" i="32"/>
  <c r="Z43" i="32"/>
  <c r="N7" i="32"/>
  <c r="L10" i="32"/>
  <c r="P5" i="32"/>
  <c r="Y27" i="32"/>
  <c r="O7" i="32"/>
  <c r="M10" i="32"/>
  <c r="W4" i="32"/>
  <c r="V55" i="32"/>
  <c r="X7" i="32"/>
  <c r="X4" i="33" s="1"/>
  <c r="V10" i="32"/>
  <c r="V74" i="32"/>
  <c r="D72" i="32"/>
  <c r="H72" i="32"/>
  <c r="G72" i="32"/>
  <c r="V72" i="32"/>
  <c r="O73" i="32"/>
  <c r="V73" i="32"/>
  <c r="U73" i="32"/>
  <c r="E27" i="32"/>
  <c r="Y24" i="32"/>
  <c r="M9" i="32"/>
  <c r="I4" i="32"/>
  <c r="V76" i="32"/>
  <c r="W76" i="32"/>
  <c r="E76" i="32"/>
  <c r="E77" i="32"/>
  <c r="Q56" i="32"/>
  <c r="J24" i="32"/>
  <c r="L8" i="32"/>
  <c r="H3" i="32"/>
  <c r="D5" i="32"/>
  <c r="D3" i="33" s="1"/>
  <c r="N70" i="32"/>
  <c r="P69" i="32"/>
  <c r="G69" i="32"/>
  <c r="Z44" i="32"/>
  <c r="I44" i="32"/>
  <c r="Y45" i="32"/>
  <c r="H45" i="32"/>
  <c r="Q29" i="32"/>
  <c r="M25" i="32"/>
  <c r="W9" i="32"/>
  <c r="K4" i="32"/>
  <c r="N27" i="32"/>
  <c r="F8" i="32"/>
  <c r="Z10" i="32"/>
  <c r="K23" i="32"/>
  <c r="M7" i="32"/>
  <c r="M4" i="33" s="1"/>
  <c r="K10" i="32"/>
  <c r="G5" i="32"/>
  <c r="G3" i="33" s="1"/>
  <c r="H30" i="32"/>
  <c r="H28" i="32"/>
  <c r="O62" i="32"/>
  <c r="F61" i="32"/>
  <c r="E62" i="32"/>
  <c r="D61" i="32"/>
  <c r="R62" i="32"/>
  <c r="W61" i="32"/>
  <c r="S35" i="32"/>
  <c r="U32" i="32"/>
  <c r="Y35" i="32"/>
  <c r="E33" i="32"/>
  <c r="J36" i="32"/>
  <c r="L33" i="32"/>
  <c r="Q36" i="32"/>
  <c r="S33" i="32"/>
  <c r="L34" i="32"/>
  <c r="Y37" i="32"/>
  <c r="E35" i="32"/>
  <c r="G32" i="32"/>
  <c r="X20" i="32"/>
  <c r="I20" i="32"/>
  <c r="L21" i="32"/>
  <c r="Q40" i="32"/>
  <c r="V40" i="32"/>
  <c r="J65" i="32"/>
  <c r="O67" i="32"/>
  <c r="Q64" i="32"/>
  <c r="Y65" i="32"/>
  <c r="Z66" i="32"/>
  <c r="F64" i="32"/>
  <c r="O65" i="32"/>
  <c r="J67" i="32"/>
  <c r="L64" i="32"/>
  <c r="U65" i="32"/>
  <c r="V66" i="32"/>
  <c r="U43" i="32"/>
  <c r="G43" i="32"/>
  <c r="Y43" i="32"/>
  <c r="V7" i="32"/>
  <c r="T10" i="32"/>
  <c r="X5" i="32"/>
  <c r="G24" i="32"/>
  <c r="W7" i="32"/>
  <c r="U10" i="32"/>
  <c r="I5" i="32"/>
  <c r="J8" i="32"/>
  <c r="Z5" i="32"/>
  <c r="J38" i="32"/>
  <c r="J35" i="32"/>
  <c r="K73" i="32"/>
  <c r="N74" i="32"/>
  <c r="T74" i="32"/>
  <c r="S74" i="32"/>
  <c r="D74" i="32"/>
  <c r="N72" i="32"/>
  <c r="G73" i="32"/>
  <c r="N73" i="32"/>
  <c r="M73" i="32"/>
  <c r="I27" i="32"/>
  <c r="H34" i="32"/>
  <c r="K25" i="32"/>
  <c r="U9" i="32"/>
  <c r="Q4" i="32"/>
  <c r="N76" i="32"/>
  <c r="O76" i="32"/>
  <c r="V77" i="32"/>
  <c r="E56" i="32"/>
  <c r="I56" i="32"/>
  <c r="R24" i="32"/>
  <c r="T8" i="32"/>
  <c r="P3" i="32"/>
  <c r="X70" i="32"/>
  <c r="F70" i="32"/>
  <c r="Y69" i="32"/>
  <c r="H69" i="32"/>
  <c r="W55" i="32"/>
  <c r="R44" i="32"/>
  <c r="Z45" i="32"/>
  <c r="Q45" i="32"/>
  <c r="Y29" i="32"/>
  <c r="U25" i="32"/>
  <c r="K7" i="32"/>
  <c r="I10" i="32"/>
  <c r="S4" i="32"/>
  <c r="V27" i="32"/>
  <c r="N8" i="32"/>
  <c r="D9" i="32"/>
  <c r="S23" i="32"/>
  <c r="U7" i="32"/>
  <c r="S10" i="32"/>
  <c r="O5" i="32"/>
  <c r="P30" i="32"/>
  <c r="P28" i="32"/>
  <c r="G62" i="32"/>
  <c r="V62" i="32"/>
  <c r="S61" i="32"/>
  <c r="S62" i="32"/>
  <c r="J62" i="32"/>
  <c r="O61" i="32"/>
  <c r="D32" i="32"/>
  <c r="K35" i="32"/>
  <c r="M32" i="32"/>
  <c r="Q35" i="32"/>
  <c r="S32" i="32"/>
  <c r="X35" i="32"/>
  <c r="Z32" i="32"/>
  <c r="I36" i="32"/>
  <c r="K33" i="32"/>
  <c r="X36" i="32"/>
  <c r="Z33" i="32"/>
  <c r="Q37" i="32"/>
  <c r="S34" i="32"/>
  <c r="X37" i="32"/>
  <c r="Z34" i="32"/>
  <c r="N20" i="32"/>
  <c r="X21" i="32"/>
  <c r="Z40" i="32"/>
  <c r="I40" i="32"/>
  <c r="N40" i="32"/>
  <c r="V67" i="32"/>
  <c r="G67" i="32"/>
  <c r="I64" i="32"/>
  <c r="Q65" i="32"/>
  <c r="R66" i="32"/>
  <c r="D67" i="32"/>
  <c r="G65" i="32"/>
  <c r="X66" i="32"/>
  <c r="D65" i="32"/>
  <c r="M65" i="32"/>
  <c r="N66" i="32"/>
  <c r="W50" i="32"/>
  <c r="N50" i="32"/>
  <c r="S50" i="32"/>
  <c r="R6" i="32"/>
  <c r="R3" i="32"/>
  <c r="U3" i="33"/>
  <c r="K24" i="32"/>
  <c r="O43" i="32"/>
  <c r="H8" i="32"/>
  <c r="L3" i="32"/>
  <c r="S28" i="32"/>
  <c r="I8" i="32"/>
  <c r="D7" i="32"/>
  <c r="Q5" i="32"/>
  <c r="J30" i="32"/>
  <c r="J29" i="32"/>
  <c r="R8" i="32"/>
  <c r="N3" i="32"/>
  <c r="N3" i="33" s="1"/>
  <c r="Q72" i="32"/>
  <c r="F74" i="32"/>
  <c r="L74" i="32"/>
  <c r="K74" i="32"/>
  <c r="Z74" i="32"/>
  <c r="F72" i="32"/>
  <c r="U72" i="32"/>
  <c r="F73" i="32"/>
  <c r="E73" i="32"/>
  <c r="S25" i="32"/>
  <c r="I7" i="32"/>
  <c r="G10" i="32"/>
  <c r="Y4" i="32"/>
  <c r="F76" i="32"/>
  <c r="G76" i="32"/>
  <c r="N77" i="32"/>
  <c r="P76" i="32"/>
  <c r="X56" i="32"/>
  <c r="F56" i="32"/>
  <c r="Z24" i="32"/>
  <c r="F9" i="32"/>
  <c r="X3" i="32"/>
  <c r="X3" i="33" s="1"/>
  <c r="P70" i="32"/>
  <c r="Q69" i="32"/>
  <c r="Y55" i="32"/>
  <c r="Z55" i="32"/>
  <c r="J44" i="32"/>
  <c r="R45" i="32"/>
  <c r="I45" i="32"/>
  <c r="M27" i="32"/>
  <c r="S7" i="32"/>
  <c r="S4" i="33" s="1"/>
  <c r="Q10" i="32"/>
  <c r="E5" i="32"/>
  <c r="L24" i="32"/>
  <c r="V8" i="32"/>
  <c r="I28" i="32"/>
  <c r="E24" i="32"/>
  <c r="G8" i="32"/>
  <c r="D10" i="32"/>
  <c r="W5" i="32"/>
  <c r="X30" i="32"/>
  <c r="X28" i="32"/>
  <c r="U61" i="32"/>
  <c r="N62" i="32"/>
  <c r="K61" i="32"/>
  <c r="K62" i="32"/>
  <c r="X61" i="32"/>
  <c r="G61" i="32"/>
  <c r="W37" i="32"/>
  <c r="Y34" i="32"/>
  <c r="E32" i="32"/>
  <c r="I35" i="32"/>
  <c r="K32" i="32"/>
  <c r="P35" i="32"/>
  <c r="R32" i="32"/>
  <c r="W35" i="32"/>
  <c r="Y32" i="32"/>
  <c r="P36" i="32"/>
  <c r="R33" i="32"/>
  <c r="I37" i="32"/>
  <c r="K34" i="32"/>
  <c r="P37" i="32"/>
  <c r="R34" i="32"/>
  <c r="D20" i="32"/>
  <c r="K21" i="32"/>
  <c r="O21" i="32"/>
  <c r="R40" i="32"/>
  <c r="X40" i="32"/>
  <c r="F40" i="32"/>
  <c r="X64" i="32"/>
  <c r="U66" i="32"/>
  <c r="D64" i="32"/>
  <c r="I65" i="32"/>
  <c r="J66" i="32"/>
  <c r="S67" i="32"/>
  <c r="U64" i="32"/>
  <c r="P66" i="32"/>
  <c r="Y67" i="32"/>
  <c r="E65" i="32"/>
  <c r="F66" i="32"/>
  <c r="O50" i="32"/>
  <c r="F50" i="32"/>
  <c r="K50" i="32"/>
  <c r="V6" i="32"/>
  <c r="V5" i="32"/>
  <c r="K8" i="32"/>
  <c r="F6" i="32"/>
  <c r="F5" i="32"/>
  <c r="W43" i="32"/>
  <c r="P8" i="32"/>
  <c r="T3" i="32"/>
  <c r="E29" i="32"/>
  <c r="Q8" i="32"/>
  <c r="E3" i="32"/>
  <c r="E3" i="33" s="1"/>
  <c r="Y5" i="32"/>
  <c r="R30" i="32"/>
  <c r="R29" i="32"/>
  <c r="J25" i="32"/>
  <c r="Z8" i="32"/>
  <c r="V3" i="32"/>
  <c r="V3" i="33" s="1"/>
  <c r="I72" i="32"/>
  <c r="T73" i="32"/>
  <c r="Z73" i="32"/>
  <c r="Y73" i="32"/>
  <c r="R74" i="32"/>
  <c r="D73" i="32"/>
  <c r="M72" i="32"/>
  <c r="T72" i="32"/>
  <c r="S72" i="32"/>
  <c r="G23" i="32"/>
  <c r="Q7" i="32"/>
  <c r="O10" i="32"/>
  <c r="K5" i="32"/>
  <c r="W77" i="32"/>
  <c r="F77" i="32"/>
  <c r="H76" i="32"/>
  <c r="K56" i="32"/>
  <c r="P56" i="32"/>
  <c r="P34" i="32"/>
  <c r="L25" i="32"/>
  <c r="N9" i="32"/>
  <c r="J4" i="32"/>
  <c r="L38" i="32"/>
  <c r="L32" i="32"/>
  <c r="H70" i="32"/>
  <c r="I69" i="32"/>
  <c r="Y70" i="32"/>
  <c r="T55" i="32"/>
  <c r="G55" i="32"/>
  <c r="D44" i="32"/>
  <c r="J45" i="32"/>
  <c r="W44" i="32"/>
  <c r="U27" i="32"/>
  <c r="E8" i="32"/>
  <c r="Y10" i="32"/>
  <c r="M5" i="32"/>
  <c r="T24" i="32"/>
  <c r="H9" i="32"/>
  <c r="Q28" i="32"/>
  <c r="M24" i="32"/>
  <c r="O8" i="32"/>
  <c r="K3" i="32"/>
  <c r="X62" i="32"/>
  <c r="F62" i="32"/>
  <c r="T62" i="32"/>
  <c r="Y61" i="32"/>
  <c r="P61" i="32"/>
  <c r="O37" i="32"/>
  <c r="Q34" i="32"/>
  <c r="U37" i="32"/>
  <c r="W34" i="32"/>
  <c r="D36" i="32"/>
  <c r="H35" i="32"/>
  <c r="J32" i="32"/>
  <c r="O35" i="32"/>
  <c r="Q32" i="32"/>
  <c r="H36" i="32"/>
  <c r="J33" i="32"/>
  <c r="W36" i="32"/>
  <c r="Y33" i="32"/>
  <c r="H37" i="32"/>
  <c r="J34" i="32"/>
  <c r="K27" i="32"/>
  <c r="F21" i="32"/>
  <c r="J40" i="32"/>
  <c r="P40" i="32"/>
  <c r="U40" i="32"/>
  <c r="N67" i="32"/>
  <c r="M66" i="32"/>
  <c r="U67" i="32"/>
  <c r="W64" i="32"/>
  <c r="X65" i="32"/>
  <c r="K67" i="32"/>
  <c r="M64" i="32"/>
  <c r="H66" i="32"/>
  <c r="Q67" i="32"/>
  <c r="S64" i="32"/>
  <c r="T65" i="32"/>
  <c r="U50" i="32"/>
  <c r="Z50" i="32"/>
  <c r="T8" i="14" a="1"/>
  <c r="T8" i="14" s="1"/>
  <c r="U8" i="14" a="1"/>
  <c r="U8" i="14" s="1"/>
  <c r="V8" i="14" a="1"/>
  <c r="V8" i="14" s="1"/>
  <c r="W8" i="14" a="1"/>
  <c r="W8" i="14" s="1"/>
  <c r="X8" i="14" a="1"/>
  <c r="X8" i="14" s="1"/>
  <c r="Y8" i="14" a="1"/>
  <c r="Y8" i="14" s="1"/>
  <c r="Z8" i="14" a="1"/>
  <c r="Z8" i="14" s="1"/>
  <c r="AA8" i="14" a="1"/>
  <c r="AA8" i="14" s="1"/>
  <c r="AB8" i="14" a="1"/>
  <c r="AB8" i="14" s="1"/>
  <c r="AC8" i="14" a="1"/>
  <c r="AC8" i="14" s="1"/>
  <c r="T9" i="14" a="1"/>
  <c r="T9" i="14" s="1"/>
  <c r="U9" i="14" a="1"/>
  <c r="U9" i="14"/>
  <c r="V9" i="14" a="1"/>
  <c r="V9" i="14" s="1"/>
  <c r="W9" i="14" a="1"/>
  <c r="W9" i="14" s="1"/>
  <c r="X9" i="14" a="1"/>
  <c r="X9" i="14" s="1"/>
  <c r="Y9" i="14" a="1"/>
  <c r="Y9" i="14"/>
  <c r="Z9" i="14" a="1"/>
  <c r="Z9" i="14" s="1"/>
  <c r="AA9" i="14" a="1"/>
  <c r="AA9" i="14" s="1"/>
  <c r="AB9" i="14" a="1"/>
  <c r="AB9" i="14" s="1"/>
  <c r="AC9" i="14" a="1"/>
  <c r="AC9" i="14" s="1"/>
  <c r="T10" i="14" a="1"/>
  <c r="T10" i="14" s="1"/>
  <c r="U10" i="14" a="1"/>
  <c r="U10" i="14" s="1"/>
  <c r="V10" i="14" a="1"/>
  <c r="V10" i="14" s="1"/>
  <c r="W10" i="14" a="1"/>
  <c r="W10" i="14" s="1"/>
  <c r="X10" i="14" a="1"/>
  <c r="X10" i="14" s="1"/>
  <c r="Y10" i="14" a="1"/>
  <c r="Y10" i="14" s="1"/>
  <c r="Z10" i="14" a="1"/>
  <c r="Z10" i="14" s="1"/>
  <c r="AA10" i="14" a="1"/>
  <c r="AA10" i="14" s="1"/>
  <c r="AB10" i="14" a="1"/>
  <c r="AB10" i="14" s="1"/>
  <c r="AC10" i="14" a="1"/>
  <c r="AC10" i="14" s="1"/>
  <c r="T11" i="14" a="1"/>
  <c r="T11" i="14" s="1"/>
  <c r="U11" i="14" a="1"/>
  <c r="U11" i="14" s="1"/>
  <c r="V11" i="14" a="1"/>
  <c r="V11" i="14" s="1"/>
  <c r="W11" i="14" a="1"/>
  <c r="W11" i="14" s="1"/>
  <c r="X11" i="14" a="1"/>
  <c r="X11" i="14" s="1"/>
  <c r="Y11" i="14" a="1"/>
  <c r="Y11" i="14" s="1"/>
  <c r="Z11" i="14" a="1"/>
  <c r="Z11" i="14" s="1"/>
  <c r="AA11" i="14" a="1"/>
  <c r="AA11" i="14" s="1"/>
  <c r="AB11" i="14" a="1"/>
  <c r="AB11" i="14" s="1"/>
  <c r="AC11" i="14" a="1"/>
  <c r="AC11" i="14" s="1"/>
  <c r="T12" i="14" a="1"/>
  <c r="T12" i="14" s="1"/>
  <c r="U12" i="14" a="1"/>
  <c r="U12" i="14" s="1"/>
  <c r="V12" i="14" a="1"/>
  <c r="V12" i="14" s="1"/>
  <c r="W12" i="14" a="1"/>
  <c r="W12" i="14"/>
  <c r="X12" i="14" a="1"/>
  <c r="X12" i="14" s="1"/>
  <c r="Y12" i="14" a="1"/>
  <c r="Y12" i="14" s="1"/>
  <c r="Z12" i="14" a="1"/>
  <c r="Z12" i="14" s="1"/>
  <c r="AA12" i="14" a="1"/>
  <c r="AA12" i="14" s="1"/>
  <c r="AB12" i="14" a="1"/>
  <c r="AB12" i="14" s="1"/>
  <c r="AC12" i="14" a="1"/>
  <c r="AC12" i="14" s="1"/>
  <c r="T13" i="14" a="1"/>
  <c r="T13" i="14" s="1"/>
  <c r="U13" i="14" a="1"/>
  <c r="U13" i="14" s="1"/>
  <c r="V13" i="14" a="1"/>
  <c r="V13" i="14" s="1"/>
  <c r="W13" i="14" a="1"/>
  <c r="W13" i="14" s="1"/>
  <c r="X13" i="14" a="1"/>
  <c r="X13" i="14" s="1"/>
  <c r="Y13" i="14" a="1"/>
  <c r="Y13" i="14"/>
  <c r="Z13" i="14" a="1"/>
  <c r="Z13" i="14" s="1"/>
  <c r="AA13" i="14" a="1"/>
  <c r="AA13" i="14" s="1"/>
  <c r="AB13" i="14" a="1"/>
  <c r="AB13" i="14" s="1"/>
  <c r="AC13" i="14" a="1"/>
  <c r="AC13" i="14"/>
  <c r="T14" i="14" a="1"/>
  <c r="T14" i="14" s="1"/>
  <c r="U14" i="14" a="1"/>
  <c r="U14" i="14" s="1"/>
  <c r="V14" i="14" a="1"/>
  <c r="V14" i="14" s="1"/>
  <c r="W14" i="14" a="1"/>
  <c r="W14" i="14"/>
  <c r="X14" i="14" a="1"/>
  <c r="X14" i="14" s="1"/>
  <c r="Y14" i="14" a="1"/>
  <c r="Y14" i="14" s="1"/>
  <c r="Z14" i="14" a="1"/>
  <c r="Z14" i="14" s="1"/>
  <c r="AA14" i="14" a="1"/>
  <c r="AA14" i="14" s="1"/>
  <c r="AB14" i="14" a="1"/>
  <c r="AB14" i="14" s="1"/>
  <c r="AC14" i="14" a="1"/>
  <c r="AC14" i="14" s="1"/>
  <c r="T15" i="14" a="1"/>
  <c r="T15" i="14" s="1"/>
  <c r="U15" i="14" a="1"/>
  <c r="U15" i="14" s="1"/>
  <c r="V15" i="14" a="1"/>
  <c r="V15" i="14" s="1"/>
  <c r="W15" i="14" a="1"/>
  <c r="W15" i="14" s="1"/>
  <c r="X15" i="14" a="1"/>
  <c r="X15" i="14" s="1"/>
  <c r="Y15" i="14" a="1"/>
  <c r="Y15" i="14"/>
  <c r="Z15" i="14" a="1"/>
  <c r="Z15" i="14" s="1"/>
  <c r="AA15" i="14" a="1"/>
  <c r="AA15" i="14" s="1"/>
  <c r="AB15" i="14" a="1"/>
  <c r="AB15" i="14" s="1"/>
  <c r="AC15" i="14" a="1"/>
  <c r="AC15" i="14" s="1"/>
  <c r="T16" i="14" a="1"/>
  <c r="T16" i="14" s="1"/>
  <c r="U16" i="14" a="1"/>
  <c r="U16" i="14" s="1"/>
  <c r="V16" i="14" a="1"/>
  <c r="V16" i="14" s="1"/>
  <c r="W16" i="14" a="1"/>
  <c r="W16" i="14" s="1"/>
  <c r="X16" i="14" a="1"/>
  <c r="X16" i="14" s="1"/>
  <c r="Y16" i="14" a="1"/>
  <c r="Y16" i="14" s="1"/>
  <c r="Z16" i="14" a="1"/>
  <c r="Z16" i="14" s="1"/>
  <c r="AA16" i="14" a="1"/>
  <c r="AA16" i="14"/>
  <c r="AB16" i="14" a="1"/>
  <c r="AB16" i="14" s="1"/>
  <c r="AC16" i="14" a="1"/>
  <c r="AC16" i="14" s="1"/>
  <c r="T17" i="14" a="1"/>
  <c r="T17" i="14" s="1"/>
  <c r="U17" i="14" a="1"/>
  <c r="U17" i="14" s="1"/>
  <c r="V17" i="14" a="1"/>
  <c r="V17" i="14" s="1"/>
  <c r="W17" i="14" a="1"/>
  <c r="W17" i="14" s="1"/>
  <c r="X17" i="14" a="1"/>
  <c r="X17" i="14" s="1"/>
  <c r="Y17" i="14" a="1"/>
  <c r="Y17" i="14"/>
  <c r="Z17" i="14" a="1"/>
  <c r="Z17" i="14" s="1"/>
  <c r="AA17" i="14" a="1"/>
  <c r="AA17" i="14" s="1"/>
  <c r="AB17" i="14" a="1"/>
  <c r="AB17" i="14" s="1"/>
  <c r="AC17" i="14" a="1"/>
  <c r="AC17" i="14" s="1"/>
  <c r="T18" i="14" a="1"/>
  <c r="T18" i="14" s="1"/>
  <c r="U18" i="14" a="1"/>
  <c r="U18" i="14" s="1"/>
  <c r="V18" i="14" a="1"/>
  <c r="V18" i="14" s="1"/>
  <c r="W18" i="14" a="1"/>
  <c r="W18" i="14" s="1"/>
  <c r="X18" i="14" a="1"/>
  <c r="X18" i="14" s="1"/>
  <c r="Y18" i="14" a="1"/>
  <c r="Y18" i="14" s="1"/>
  <c r="Z18" i="14" a="1"/>
  <c r="Z18" i="14" s="1"/>
  <c r="AA18" i="14" a="1"/>
  <c r="AA18" i="14"/>
  <c r="AB18" i="14" a="1"/>
  <c r="AB18" i="14" s="1"/>
  <c r="AC18" i="14" a="1"/>
  <c r="AC18" i="14" s="1"/>
  <c r="T19" i="14" a="1"/>
  <c r="T19" i="14" s="1"/>
  <c r="U19" i="14" a="1"/>
  <c r="U19" i="14"/>
  <c r="V19" i="14" a="1"/>
  <c r="V19" i="14" s="1"/>
  <c r="W19" i="14" a="1"/>
  <c r="W19" i="14" s="1"/>
  <c r="X19" i="14" a="1"/>
  <c r="X19" i="14" s="1"/>
  <c r="Y19" i="14" a="1"/>
  <c r="Y19" i="14" s="1"/>
  <c r="Z19" i="14" a="1"/>
  <c r="Z19" i="14" s="1"/>
  <c r="AA19" i="14" a="1"/>
  <c r="AA19" i="14" s="1"/>
  <c r="AB19" i="14" a="1"/>
  <c r="AB19" i="14" s="1"/>
  <c r="AC19" i="14" a="1"/>
  <c r="AC19" i="14" s="1"/>
  <c r="T20" i="14" a="1"/>
  <c r="T20" i="14" s="1"/>
  <c r="U20" i="14" a="1"/>
  <c r="U20" i="14" s="1"/>
  <c r="V20" i="14" a="1"/>
  <c r="V20" i="14" s="1"/>
  <c r="W20" i="14" a="1"/>
  <c r="W20" i="14"/>
  <c r="X20" i="14" a="1"/>
  <c r="X20" i="14" s="1"/>
  <c r="Y20" i="14" a="1"/>
  <c r="Y20" i="14" s="1"/>
  <c r="Z20" i="14" a="1"/>
  <c r="Z20" i="14" s="1"/>
  <c r="AA20" i="14" a="1"/>
  <c r="AA20" i="14"/>
  <c r="AB20" i="14" a="1"/>
  <c r="AB20" i="14" s="1"/>
  <c r="AC20" i="14" a="1"/>
  <c r="AC20" i="14" s="1"/>
  <c r="T21" i="14" a="1"/>
  <c r="T21" i="14" s="1"/>
  <c r="U21" i="14" a="1"/>
  <c r="U21" i="14" s="1"/>
  <c r="V21" i="14" a="1"/>
  <c r="V21" i="14" s="1"/>
  <c r="W21" i="14" a="1"/>
  <c r="W21" i="14" s="1"/>
  <c r="X21" i="14" a="1"/>
  <c r="X21" i="14" s="1"/>
  <c r="Y21" i="14" a="1"/>
  <c r="Y21" i="14" s="1"/>
  <c r="Z21" i="14" a="1"/>
  <c r="Z21" i="14" s="1"/>
  <c r="AA21" i="14" a="1"/>
  <c r="AA21" i="14" s="1"/>
  <c r="AB21" i="14" a="1"/>
  <c r="AB21" i="14" s="1"/>
  <c r="AC21" i="14" a="1"/>
  <c r="AC21" i="14"/>
  <c r="T22" i="14" a="1"/>
  <c r="T22" i="14" s="1"/>
  <c r="U22" i="14" a="1"/>
  <c r="U22" i="14" s="1"/>
  <c r="V22" i="14" a="1"/>
  <c r="V22" i="14" s="1"/>
  <c r="W22" i="14" a="1"/>
  <c r="W22" i="14"/>
  <c r="X22" i="14" a="1"/>
  <c r="X22" i="14" s="1"/>
  <c r="Y22" i="14" a="1"/>
  <c r="Y22" i="14" s="1"/>
  <c r="Z22" i="14" a="1"/>
  <c r="Z22" i="14" s="1"/>
  <c r="AA22" i="14" a="1"/>
  <c r="AA22" i="14" s="1"/>
  <c r="AB22" i="14" a="1"/>
  <c r="AB22" i="14" s="1"/>
  <c r="AC22" i="14" a="1"/>
  <c r="AC22" i="14" s="1"/>
  <c r="T23" i="14" a="1"/>
  <c r="T23" i="14" s="1"/>
  <c r="U23" i="14" a="1"/>
  <c r="U23" i="14" s="1"/>
  <c r="V23" i="14" a="1"/>
  <c r="V23" i="14" s="1"/>
  <c r="W23" i="14" a="1"/>
  <c r="W23" i="14" s="1"/>
  <c r="X23" i="14" a="1"/>
  <c r="X23" i="14" s="1"/>
  <c r="Y23" i="14" a="1"/>
  <c r="Y23" i="14"/>
  <c r="Z23" i="14" a="1"/>
  <c r="Z23" i="14" s="1"/>
  <c r="AA23" i="14" a="1"/>
  <c r="AA23" i="14" s="1"/>
  <c r="AB23" i="14" a="1"/>
  <c r="AB23" i="14" s="1"/>
  <c r="AC23" i="14" a="1"/>
  <c r="AC23" i="14" s="1"/>
  <c r="T24" i="14" a="1"/>
  <c r="T24" i="14" s="1"/>
  <c r="U24" i="14" a="1"/>
  <c r="U24" i="14" s="1"/>
  <c r="V24" i="14" a="1"/>
  <c r="V24" i="14" s="1"/>
  <c r="W24" i="14" a="1"/>
  <c r="W24" i="14" s="1"/>
  <c r="X24" i="14" a="1"/>
  <c r="X24" i="14" s="1"/>
  <c r="Y24" i="14" a="1"/>
  <c r="Y24" i="14" s="1"/>
  <c r="Z24" i="14" a="1"/>
  <c r="Z24" i="14" s="1"/>
  <c r="AA24" i="14" a="1"/>
  <c r="AA24" i="14" s="1"/>
  <c r="AB24" i="14" a="1"/>
  <c r="AB24" i="14" s="1"/>
  <c r="AC24" i="14" a="1"/>
  <c r="AC24" i="14" s="1"/>
  <c r="T25" i="14" a="1"/>
  <c r="T25" i="14" s="1"/>
  <c r="U25" i="14" a="1"/>
  <c r="U25" i="14"/>
  <c r="V25" i="14" a="1"/>
  <c r="V25" i="14" s="1"/>
  <c r="W25" i="14" a="1"/>
  <c r="W25" i="14" s="1"/>
  <c r="X25" i="14" a="1"/>
  <c r="X25" i="14" s="1"/>
  <c r="Y25" i="14" a="1"/>
  <c r="Y25" i="14"/>
  <c r="Z25" i="14" a="1"/>
  <c r="Z25" i="14" s="1"/>
  <c r="AA25" i="14" a="1"/>
  <c r="AA25" i="14" s="1"/>
  <c r="AB25" i="14" a="1"/>
  <c r="AB25" i="14" s="1"/>
  <c r="AC25" i="14" a="1"/>
  <c r="AC25" i="14" s="1"/>
  <c r="T26" i="14" a="1"/>
  <c r="T26" i="14" s="1"/>
  <c r="U26" i="14" a="1"/>
  <c r="U26" i="14" s="1"/>
  <c r="V26" i="14" a="1"/>
  <c r="V26" i="14" s="1"/>
  <c r="W26" i="14" a="1"/>
  <c r="W26" i="14" s="1"/>
  <c r="X26" i="14" a="1"/>
  <c r="X26" i="14" s="1"/>
  <c r="Y26" i="14" a="1"/>
  <c r="Y26" i="14" s="1"/>
  <c r="Z26" i="14" a="1"/>
  <c r="Z26" i="14" s="1"/>
  <c r="AA26" i="14" a="1"/>
  <c r="AA26" i="14"/>
  <c r="AB26" i="14" a="1"/>
  <c r="AB26" i="14" s="1"/>
  <c r="AC26" i="14" a="1"/>
  <c r="AC26" i="14" s="1"/>
  <c r="T27" i="14" a="1"/>
  <c r="T27" i="14" s="1"/>
  <c r="U27" i="14" a="1"/>
  <c r="U27" i="14" s="1"/>
  <c r="V27" i="14" a="1"/>
  <c r="V27" i="14" s="1"/>
  <c r="W27" i="14" a="1"/>
  <c r="W27" i="14" s="1"/>
  <c r="X27" i="14" a="1"/>
  <c r="X27" i="14" s="1"/>
  <c r="Y27" i="14" a="1"/>
  <c r="Y27" i="14" s="1"/>
  <c r="Z27" i="14" a="1"/>
  <c r="Z27" i="14" s="1"/>
  <c r="AA27" i="14" a="1"/>
  <c r="AA27" i="14" s="1"/>
  <c r="AB27" i="14" a="1"/>
  <c r="AB27" i="14" s="1"/>
  <c r="AC27" i="14" a="1"/>
  <c r="AC27" i="14" s="1"/>
  <c r="T28" i="14" a="1"/>
  <c r="T28" i="14" s="1"/>
  <c r="U28" i="14" a="1"/>
  <c r="U28" i="14" s="1"/>
  <c r="V28" i="14" a="1"/>
  <c r="V28" i="14" s="1"/>
  <c r="W28" i="14" a="1"/>
  <c r="W28" i="14"/>
  <c r="X28" i="14" a="1"/>
  <c r="X28" i="14" s="1"/>
  <c r="Y28" i="14" a="1"/>
  <c r="Y28" i="14" s="1"/>
  <c r="Z28" i="14" a="1"/>
  <c r="Z28" i="14" s="1"/>
  <c r="AA28" i="14" a="1"/>
  <c r="AA28" i="14" s="1"/>
  <c r="AB28" i="14" a="1"/>
  <c r="AB28" i="14" s="1"/>
  <c r="AC28" i="14" a="1"/>
  <c r="AC28" i="14" s="1"/>
  <c r="T29" i="14" a="1"/>
  <c r="T29" i="14" s="1"/>
  <c r="U29" i="14" a="1"/>
  <c r="U29" i="14" s="1"/>
  <c r="V29" i="14" a="1"/>
  <c r="V29" i="14" s="1"/>
  <c r="W29" i="14" a="1"/>
  <c r="W29" i="14" s="1"/>
  <c r="X29" i="14" a="1"/>
  <c r="X29" i="14" s="1"/>
  <c r="Y29" i="14" a="1"/>
  <c r="Y29" i="14" s="1"/>
  <c r="Z29" i="14" a="1"/>
  <c r="Z29" i="14" s="1"/>
  <c r="AA29" i="14" a="1"/>
  <c r="AA29" i="14" s="1"/>
  <c r="AB29" i="14" a="1"/>
  <c r="AB29" i="14" s="1"/>
  <c r="AC29" i="14" a="1"/>
  <c r="AC29" i="14"/>
  <c r="T30" i="14" a="1"/>
  <c r="T30" i="14" s="1"/>
  <c r="U30" i="14" a="1"/>
  <c r="U30" i="14" s="1"/>
  <c r="V30" i="14" a="1"/>
  <c r="V30" i="14" s="1"/>
  <c r="W30" i="14" a="1"/>
  <c r="W30" i="14" s="1"/>
  <c r="X30" i="14" a="1"/>
  <c r="X30" i="14" s="1"/>
  <c r="Y30" i="14" a="1"/>
  <c r="Y30" i="14" s="1"/>
  <c r="Z30" i="14" a="1"/>
  <c r="Z30" i="14" s="1"/>
  <c r="AA30" i="14" a="1"/>
  <c r="AA30" i="14" s="1"/>
  <c r="AB30" i="14" a="1"/>
  <c r="AB30" i="14" s="1"/>
  <c r="AC30" i="14" a="1"/>
  <c r="AC30" i="14" s="1"/>
  <c r="T31" i="14" a="1"/>
  <c r="T31" i="14" s="1"/>
  <c r="U31" i="14" a="1"/>
  <c r="U31" i="14" s="1"/>
  <c r="V31" i="14" a="1"/>
  <c r="V31" i="14" s="1"/>
  <c r="W31" i="14" a="1"/>
  <c r="W31" i="14" s="1"/>
  <c r="X31" i="14" a="1"/>
  <c r="X31" i="14" s="1"/>
  <c r="Y31" i="14" a="1"/>
  <c r="Y31" i="14"/>
  <c r="Z31" i="14" a="1"/>
  <c r="Z31" i="14" s="1"/>
  <c r="AA31" i="14" a="1"/>
  <c r="AA31" i="14" s="1"/>
  <c r="AB31" i="14" a="1"/>
  <c r="AB31" i="14" s="1"/>
  <c r="AC31" i="14" a="1"/>
  <c r="AC31" i="14" s="1"/>
  <c r="T32" i="14" a="1"/>
  <c r="T32" i="14" s="1"/>
  <c r="U32" i="14" a="1"/>
  <c r="U32" i="14" s="1"/>
  <c r="V32" i="14" a="1"/>
  <c r="V32" i="14" s="1"/>
  <c r="W32" i="14" a="1"/>
  <c r="W32" i="14" s="1"/>
  <c r="X32" i="14" a="1"/>
  <c r="X32" i="14" s="1"/>
  <c r="Y32" i="14" a="1"/>
  <c r="Y32" i="14" s="1"/>
  <c r="Z32" i="14" a="1"/>
  <c r="Z32" i="14" s="1"/>
  <c r="AA32" i="14" a="1"/>
  <c r="AA32" i="14" s="1"/>
  <c r="AB32" i="14" a="1"/>
  <c r="AB32" i="14" s="1"/>
  <c r="AC32" i="14" a="1"/>
  <c r="AC32" i="14" s="1"/>
  <c r="T33" i="14" a="1"/>
  <c r="T33" i="14" s="1"/>
  <c r="U33" i="14" a="1"/>
  <c r="U33" i="14"/>
  <c r="V33" i="14" a="1"/>
  <c r="V33" i="14" s="1"/>
  <c r="W33" i="14" a="1"/>
  <c r="W33" i="14" s="1"/>
  <c r="X33" i="14" a="1"/>
  <c r="X33" i="14" s="1"/>
  <c r="Y33" i="14" a="1"/>
  <c r="Y33" i="14" s="1"/>
  <c r="Z33" i="14" a="1"/>
  <c r="Z33" i="14" s="1"/>
  <c r="AA33" i="14" a="1"/>
  <c r="AA33" i="14" s="1"/>
  <c r="AB33" i="14" a="1"/>
  <c r="AB33" i="14" s="1"/>
  <c r="AC33" i="14" a="1"/>
  <c r="AC33" i="14" s="1"/>
  <c r="T34" i="14" a="1"/>
  <c r="T34" i="14" s="1"/>
  <c r="U34" i="14" a="1"/>
  <c r="U34" i="14" s="1"/>
  <c r="V34" i="14" a="1"/>
  <c r="V34" i="14" s="1"/>
  <c r="W34" i="14" a="1"/>
  <c r="W34" i="14" s="1"/>
  <c r="X34" i="14" a="1"/>
  <c r="X34" i="14" s="1"/>
  <c r="Y34" i="14" a="1"/>
  <c r="Y34" i="14" s="1"/>
  <c r="Z34" i="14" a="1"/>
  <c r="Z34" i="14" s="1"/>
  <c r="AA34" i="14" a="1"/>
  <c r="AA34" i="14"/>
  <c r="AB34" i="14" a="1"/>
  <c r="AB34" i="14" s="1"/>
  <c r="AC34" i="14" a="1"/>
  <c r="AC34" i="14" s="1"/>
  <c r="T35" i="14" a="1"/>
  <c r="T35" i="14" s="1"/>
  <c r="U35" i="14" a="1"/>
  <c r="U35" i="14"/>
  <c r="V35" i="14" a="1"/>
  <c r="V35" i="14" s="1"/>
  <c r="W35" i="14" a="1"/>
  <c r="W35" i="14" s="1"/>
  <c r="X35" i="14" a="1"/>
  <c r="X35" i="14" s="1"/>
  <c r="Y35" i="14" a="1"/>
  <c r="Y35" i="14" s="1"/>
  <c r="Z35" i="14" a="1"/>
  <c r="Z35" i="14" s="1"/>
  <c r="AA35" i="14" a="1"/>
  <c r="AA35" i="14" s="1"/>
  <c r="AB35" i="14" a="1"/>
  <c r="AB35" i="14" s="1"/>
  <c r="AC35" i="14" a="1"/>
  <c r="AC35" i="14" s="1"/>
  <c r="T36" i="14" a="1"/>
  <c r="T36" i="14" s="1"/>
  <c r="U36" i="14" a="1"/>
  <c r="U36" i="14" s="1"/>
  <c r="V36" i="14" a="1"/>
  <c r="V36" i="14" s="1"/>
  <c r="W36" i="14" a="1"/>
  <c r="W36" i="14"/>
  <c r="X36" i="14" a="1"/>
  <c r="X36" i="14" s="1"/>
  <c r="Y36" i="14" a="1"/>
  <c r="Y36" i="14" s="1"/>
  <c r="Z36" i="14" a="1"/>
  <c r="Z36" i="14" s="1"/>
  <c r="AA36" i="14" a="1"/>
  <c r="AA36" i="14" s="1"/>
  <c r="AB36" i="14" a="1"/>
  <c r="AB36" i="14" s="1"/>
  <c r="AC36" i="14" a="1"/>
  <c r="AC36" i="14" s="1"/>
  <c r="T37" i="14" a="1"/>
  <c r="T37" i="14" s="1"/>
  <c r="U37" i="14" a="1"/>
  <c r="U37" i="14" s="1"/>
  <c r="V37" i="14" a="1"/>
  <c r="V37" i="14" s="1"/>
  <c r="W37" i="14" a="1"/>
  <c r="W37" i="14" s="1"/>
  <c r="X37" i="14" a="1"/>
  <c r="X37" i="14" s="1"/>
  <c r="Y37" i="14" a="1"/>
  <c r="Y37" i="14" s="1"/>
  <c r="Z37" i="14" a="1"/>
  <c r="Z37" i="14" s="1"/>
  <c r="AA37" i="14" a="1"/>
  <c r="AA37" i="14" s="1"/>
  <c r="AB37" i="14" a="1"/>
  <c r="AB37" i="14" s="1"/>
  <c r="AC37" i="14" a="1"/>
  <c r="AC37" i="14"/>
  <c r="T38" i="14" a="1"/>
  <c r="T38" i="14" s="1"/>
  <c r="U38" i="14" a="1"/>
  <c r="U38" i="14" s="1"/>
  <c r="V38" i="14" a="1"/>
  <c r="V38" i="14" s="1"/>
  <c r="W38" i="14" a="1"/>
  <c r="W38" i="14"/>
  <c r="X38" i="14" a="1"/>
  <c r="X38" i="14" s="1"/>
  <c r="Y38" i="14" a="1"/>
  <c r="Y38" i="14" s="1"/>
  <c r="Z38" i="14" a="1"/>
  <c r="Z38" i="14" s="1"/>
  <c r="AA38" i="14" a="1"/>
  <c r="AA38" i="14" s="1"/>
  <c r="AB38" i="14" a="1"/>
  <c r="AB38" i="14" s="1"/>
  <c r="AC38" i="14" a="1"/>
  <c r="AC38" i="14" s="1"/>
  <c r="T39" i="14" a="1"/>
  <c r="T39" i="14" s="1"/>
  <c r="U39" i="14" a="1"/>
  <c r="U39" i="14" s="1"/>
  <c r="V39" i="14" a="1"/>
  <c r="V39" i="14" s="1"/>
  <c r="W39" i="14" a="1"/>
  <c r="W39" i="14" s="1"/>
  <c r="X39" i="14" a="1"/>
  <c r="X39" i="14" s="1"/>
  <c r="Y39" i="14" a="1"/>
  <c r="Y39" i="14"/>
  <c r="Z39" i="14" a="1"/>
  <c r="Z39" i="14" s="1"/>
  <c r="AA39" i="14" a="1"/>
  <c r="AA39" i="14" s="1"/>
  <c r="AB39" i="14" a="1"/>
  <c r="AB39" i="14" s="1"/>
  <c r="AC39" i="14" a="1"/>
  <c r="AC39" i="14" s="1"/>
  <c r="T40" i="14" a="1"/>
  <c r="T40" i="14" s="1"/>
  <c r="U40" i="14" a="1"/>
  <c r="U40" i="14" s="1"/>
  <c r="V40" i="14" a="1"/>
  <c r="V40" i="14" s="1"/>
  <c r="W40" i="14" a="1"/>
  <c r="W40" i="14" s="1"/>
  <c r="X40" i="14" a="1"/>
  <c r="X40" i="14" s="1"/>
  <c r="Y40" i="14" a="1"/>
  <c r="Y40" i="14" s="1"/>
  <c r="Z40" i="14" a="1"/>
  <c r="Z40" i="14" s="1"/>
  <c r="AA40" i="14" a="1"/>
  <c r="AA40" i="14" s="1"/>
  <c r="AB40" i="14" a="1"/>
  <c r="AB40" i="14" s="1"/>
  <c r="AC40" i="14" a="1"/>
  <c r="AC40" i="14" s="1"/>
  <c r="T41" i="14" a="1"/>
  <c r="T41" i="14" s="1"/>
  <c r="U41" i="14" a="1"/>
  <c r="U41" i="14"/>
  <c r="V41" i="14" a="1"/>
  <c r="V41" i="14" s="1"/>
  <c r="W41" i="14" a="1"/>
  <c r="W41" i="14" s="1"/>
  <c r="X41" i="14" a="1"/>
  <c r="X41" i="14" s="1"/>
  <c r="Y41" i="14" a="1"/>
  <c r="Y41" i="14" s="1"/>
  <c r="Z41" i="14" a="1"/>
  <c r="Z41" i="14" s="1"/>
  <c r="AA41" i="14" a="1"/>
  <c r="AA41" i="14" s="1"/>
  <c r="AB41" i="14" a="1"/>
  <c r="AB41" i="14" s="1"/>
  <c r="AC41" i="14" a="1"/>
  <c r="AC41" i="14" s="1"/>
  <c r="T42" i="14" a="1"/>
  <c r="T42" i="14"/>
  <c r="U42" i="14" a="1"/>
  <c r="U42" i="14" s="1"/>
  <c r="V42" i="14" a="1"/>
  <c r="V42" i="14"/>
  <c r="W42" i="14" a="1"/>
  <c r="W42" i="14" s="1"/>
  <c r="X42" i="14" a="1"/>
  <c r="X42" i="14"/>
  <c r="Y42" i="14" a="1"/>
  <c r="Y42" i="14" s="1"/>
  <c r="Z42" i="14" a="1"/>
  <c r="Z42" i="14"/>
  <c r="AA42" i="14" a="1"/>
  <c r="AA42" i="14" s="1"/>
  <c r="AB42" i="14" a="1"/>
  <c r="AB42" i="14"/>
  <c r="AC42" i="14" a="1"/>
  <c r="AC42" i="14" s="1"/>
  <c r="T43" i="14" a="1"/>
  <c r="T43" i="14"/>
  <c r="U43" i="14" a="1"/>
  <c r="U43" i="14"/>
  <c r="V43" i="14" a="1"/>
  <c r="V43" i="14"/>
  <c r="W43" i="14" a="1"/>
  <c r="W43" i="14" s="1"/>
  <c r="X43" i="14" a="1"/>
  <c r="X43" i="14"/>
  <c r="Y43" i="14" a="1"/>
  <c r="Y43" i="14" s="1"/>
  <c r="Z43" i="14" a="1"/>
  <c r="Z43" i="14"/>
  <c r="AA43" i="14" a="1"/>
  <c r="AA43" i="14" s="1"/>
  <c r="AB43" i="14" a="1"/>
  <c r="AB43" i="14"/>
  <c r="AC43" i="14" a="1"/>
  <c r="AC43" i="14"/>
  <c r="T44" i="14" a="1"/>
  <c r="T44" i="14"/>
  <c r="U44" i="14" a="1"/>
  <c r="U44" i="14" s="1"/>
  <c r="V44" i="14" a="1"/>
  <c r="V44" i="14"/>
  <c r="W44" i="14" a="1"/>
  <c r="W44" i="14" s="1"/>
  <c r="X44" i="14" a="1"/>
  <c r="X44" i="14"/>
  <c r="Y44" i="14" a="1"/>
  <c r="Y44" i="14" s="1"/>
  <c r="Z44" i="14" a="1"/>
  <c r="Z44" i="14"/>
  <c r="AA44" i="14" a="1"/>
  <c r="AA44" i="14"/>
  <c r="AB44" i="14" a="1"/>
  <c r="AB44" i="14" s="1"/>
  <c r="AC44" i="14" a="1"/>
  <c r="AC44" i="14" s="1"/>
  <c r="T45" i="14" a="1"/>
  <c r="T45" i="14"/>
  <c r="U45" i="14" a="1"/>
  <c r="U45" i="14" s="1"/>
  <c r="V45" i="14" a="1"/>
  <c r="V45" i="14" s="1"/>
  <c r="W45" i="14" a="1"/>
  <c r="W45" i="14" s="1"/>
  <c r="X45" i="14" a="1"/>
  <c r="X45" i="14"/>
  <c r="Y45" i="14" a="1"/>
  <c r="Y45" i="14"/>
  <c r="Z45" i="14" a="1"/>
  <c r="Z45" i="14" s="1"/>
  <c r="AA45" i="14" a="1"/>
  <c r="AA45" i="14" s="1"/>
  <c r="AB45" i="14" a="1"/>
  <c r="AB45" i="14"/>
  <c r="AC45" i="14" a="1"/>
  <c r="AC45" i="14"/>
  <c r="T46" i="14" a="1"/>
  <c r="T46" i="14" s="1"/>
  <c r="U46" i="14" a="1"/>
  <c r="U46" i="14" s="1"/>
  <c r="V46" i="14" a="1"/>
  <c r="V46" i="14" s="1"/>
  <c r="W46" i="14" a="1"/>
  <c r="W46" i="14"/>
  <c r="X46" i="14" a="1"/>
  <c r="X46" i="14" s="1"/>
  <c r="Y46" i="14" a="1"/>
  <c r="Y46" i="14" s="1"/>
  <c r="Z46" i="14" a="1"/>
  <c r="Z46" i="14"/>
  <c r="AA46" i="14" a="1"/>
  <c r="AA46" i="14" s="1"/>
  <c r="AB46" i="14" a="1"/>
  <c r="AB46" i="14" s="1"/>
  <c r="AC46" i="14" a="1"/>
  <c r="AC46" i="14" s="1"/>
  <c r="T47" i="14" a="1"/>
  <c r="T47" i="14"/>
  <c r="U47" i="14" a="1"/>
  <c r="U47" i="14"/>
  <c r="V47" i="14" a="1"/>
  <c r="V47" i="14" s="1"/>
  <c r="W47" i="14" a="1"/>
  <c r="W47" i="14" s="1"/>
  <c r="X47" i="14" a="1"/>
  <c r="X47" i="14"/>
  <c r="Y47" i="14" a="1"/>
  <c r="Y47" i="14"/>
  <c r="Z47" i="14" a="1"/>
  <c r="Z47" i="14" s="1"/>
  <c r="AA47" i="14" a="1"/>
  <c r="AA47" i="14" s="1"/>
  <c r="AB47" i="14" a="1"/>
  <c r="AB47" i="14" s="1"/>
  <c r="AC47" i="14" a="1"/>
  <c r="AC47" i="14"/>
  <c r="T48" i="14" a="1"/>
  <c r="T48" i="14" s="1"/>
  <c r="U48" i="14" a="1"/>
  <c r="U48" i="14" s="1"/>
  <c r="V48" i="14" a="1"/>
  <c r="V48" i="14"/>
  <c r="W48" i="14" a="1"/>
  <c r="W48" i="14" s="1"/>
  <c r="G44" i="19" s="1"/>
  <c r="X48" i="14" a="1"/>
  <c r="X48" i="14" s="1"/>
  <c r="Y48" i="14" a="1"/>
  <c r="Y48" i="14" s="1"/>
  <c r="Z48" i="14" a="1"/>
  <c r="Z48" i="14"/>
  <c r="AA48" i="14" a="1"/>
  <c r="AA48" i="14"/>
  <c r="AB48" i="14" a="1"/>
  <c r="AB48" i="14" s="1"/>
  <c r="AC48" i="14" a="1"/>
  <c r="AC48" i="14" s="1"/>
  <c r="T49" i="14" a="1"/>
  <c r="T49" i="14"/>
  <c r="U49" i="14" a="1"/>
  <c r="U49" i="14"/>
  <c r="V49" i="14" a="1"/>
  <c r="V49" i="14" s="1"/>
  <c r="W49" i="14" a="1"/>
  <c r="W49" i="14" s="1"/>
  <c r="X49" i="14" a="1"/>
  <c r="X49" i="14" s="1"/>
  <c r="Y49" i="14" a="1"/>
  <c r="Y49" i="14"/>
  <c r="Z49" i="14" a="1"/>
  <c r="Z49" i="14" s="1"/>
  <c r="AA49" i="14" a="1"/>
  <c r="AA49" i="14" s="1"/>
  <c r="AB49" i="14" a="1"/>
  <c r="AB49" i="14"/>
  <c r="AC49" i="14" a="1"/>
  <c r="AC49" i="14" s="1"/>
  <c r="T50" i="14" a="1"/>
  <c r="T50" i="14" s="1"/>
  <c r="U50" i="14" a="1"/>
  <c r="U50" i="14" s="1"/>
  <c r="V50" i="14" a="1"/>
  <c r="V50" i="14"/>
  <c r="W50" i="14" a="1"/>
  <c r="W50" i="14"/>
  <c r="X50" i="14" a="1"/>
  <c r="X50" i="14" s="1"/>
  <c r="Y50" i="14" a="1"/>
  <c r="Y50" i="14" s="1"/>
  <c r="Z50" i="14" a="1"/>
  <c r="Z50" i="14"/>
  <c r="AA50" i="14" a="1"/>
  <c r="AA50" i="14"/>
  <c r="AB50" i="14" a="1"/>
  <c r="AB50" i="14" s="1"/>
  <c r="AC50" i="14" a="1"/>
  <c r="AC50" i="14" s="1"/>
  <c r="T51" i="14" a="1"/>
  <c r="T51" i="14" s="1"/>
  <c r="U51" i="14" a="1"/>
  <c r="U51" i="14"/>
  <c r="V51" i="14" a="1"/>
  <c r="V51" i="14" s="1"/>
  <c r="W51" i="14" a="1"/>
  <c r="W51" i="14" s="1"/>
  <c r="X51" i="14" a="1"/>
  <c r="X51" i="14"/>
  <c r="Y51" i="14" a="1"/>
  <c r="Y51" i="14" s="1"/>
  <c r="Z51" i="14" a="1"/>
  <c r="Z51" i="14" s="1"/>
  <c r="AA51" i="14" a="1"/>
  <c r="AA51" i="14" s="1"/>
  <c r="AB51" i="14" a="1"/>
  <c r="AB51" i="14"/>
  <c r="AC51" i="14" a="1"/>
  <c r="AC51" i="14"/>
  <c r="T52" i="14" a="1"/>
  <c r="T52" i="14" s="1"/>
  <c r="U52" i="14" a="1"/>
  <c r="U52" i="14" s="1"/>
  <c r="V52" i="14" a="1"/>
  <c r="V52" i="14"/>
  <c r="W52" i="14" a="1"/>
  <c r="W52" i="14" s="1"/>
  <c r="X52" i="14" a="1"/>
  <c r="X52" i="14" s="1"/>
  <c r="Y52" i="14" a="1"/>
  <c r="Y52" i="14" s="1"/>
  <c r="Z52" i="14" a="1"/>
  <c r="Z52" i="14" s="1"/>
  <c r="AA52" i="14" a="1"/>
  <c r="AA52" i="14"/>
  <c r="AB52" i="14" a="1"/>
  <c r="AB52" i="14" s="1"/>
  <c r="AC52" i="14" a="1"/>
  <c r="AC52" i="14" s="1"/>
  <c r="T53" i="14" a="1"/>
  <c r="T53" i="14"/>
  <c r="U53" i="14" a="1"/>
  <c r="U53" i="14" s="1"/>
  <c r="V53" i="14" a="1"/>
  <c r="V53" i="14" s="1"/>
  <c r="W53" i="14" a="1"/>
  <c r="W53" i="14" s="1"/>
  <c r="X53" i="14" a="1"/>
  <c r="X53" i="14" s="1"/>
  <c r="Y53" i="14" a="1"/>
  <c r="Y53" i="14"/>
  <c r="Z53" i="14" a="1"/>
  <c r="Z53" i="14" s="1"/>
  <c r="AA53" i="14" a="1"/>
  <c r="AA53" i="14" s="1"/>
  <c r="AB53" i="14" a="1"/>
  <c r="AB53" i="14"/>
  <c r="AC53" i="14" a="1"/>
  <c r="AC53" i="14" s="1"/>
  <c r="T54" i="14" a="1"/>
  <c r="T54" i="14" s="1"/>
  <c r="U54" i="14" a="1"/>
  <c r="U54" i="14" s="1"/>
  <c r="V54" i="14" a="1"/>
  <c r="V54" i="14" s="1"/>
  <c r="W54" i="14" a="1"/>
  <c r="W54" i="14"/>
  <c r="X54" i="14" a="1"/>
  <c r="X54" i="14" s="1"/>
  <c r="Y54" i="14" a="1"/>
  <c r="Y54" i="14" s="1"/>
  <c r="Z54" i="14" a="1"/>
  <c r="Z54" i="14"/>
  <c r="AA54" i="14" a="1"/>
  <c r="AA54" i="14" s="1"/>
  <c r="AB54" i="14" a="1"/>
  <c r="AB54" i="14" s="1"/>
  <c r="AC54" i="14" a="1"/>
  <c r="AC54" i="14" s="1"/>
  <c r="T55" i="14" a="1"/>
  <c r="T55" i="14" s="1"/>
  <c r="U55" i="14" a="1"/>
  <c r="U55" i="14"/>
  <c r="V55" i="14" a="1"/>
  <c r="V55" i="14" s="1"/>
  <c r="W55" i="14" a="1"/>
  <c r="W55" i="14" s="1"/>
  <c r="X55" i="14" a="1"/>
  <c r="X55" i="14"/>
  <c r="Y55" i="14" a="1"/>
  <c r="Y55" i="14" s="1"/>
  <c r="Z55" i="14" a="1"/>
  <c r="Z55" i="14" s="1"/>
  <c r="AA55" i="14" a="1"/>
  <c r="AA55" i="14" s="1"/>
  <c r="AB55" i="14" a="1"/>
  <c r="AB55" i="14" s="1"/>
  <c r="AC55" i="14" a="1"/>
  <c r="AC55" i="14"/>
  <c r="T56" i="14" a="1"/>
  <c r="T56" i="14" s="1"/>
  <c r="U56" i="14" a="1"/>
  <c r="U56" i="14" s="1"/>
  <c r="V56" i="14" a="1"/>
  <c r="V56" i="14"/>
  <c r="W56" i="14" a="1"/>
  <c r="W56" i="14" s="1"/>
  <c r="X56" i="14" a="1"/>
  <c r="X56" i="14" s="1"/>
  <c r="Y56" i="14" a="1"/>
  <c r="Y56" i="14" s="1"/>
  <c r="Z56" i="14" a="1"/>
  <c r="Z56" i="14" s="1"/>
  <c r="AA56" i="14" a="1"/>
  <c r="AA56" i="14"/>
  <c r="AB56" i="14" a="1"/>
  <c r="AB56" i="14" s="1"/>
  <c r="AC56" i="14" a="1"/>
  <c r="AC56" i="14" s="1"/>
  <c r="T57" i="14" a="1"/>
  <c r="T57" i="14"/>
  <c r="U57" i="14" a="1"/>
  <c r="U57" i="14" s="1"/>
  <c r="V57" i="14" a="1"/>
  <c r="V57" i="14" s="1"/>
  <c r="W57" i="14" a="1"/>
  <c r="W57" i="14" s="1"/>
  <c r="X57" i="14" a="1"/>
  <c r="X57" i="14" s="1"/>
  <c r="Y57" i="14" a="1"/>
  <c r="Y57" i="14"/>
  <c r="Z57" i="14" a="1"/>
  <c r="Z57" i="14" s="1"/>
  <c r="AA57" i="14" a="1"/>
  <c r="AA57" i="14" s="1"/>
  <c r="AB57" i="14" a="1"/>
  <c r="AB57" i="14"/>
  <c r="AC57" i="14" a="1"/>
  <c r="AC57" i="14" s="1"/>
  <c r="T58" i="14" a="1"/>
  <c r="T58" i="14" s="1"/>
  <c r="U58" i="14" a="1"/>
  <c r="U58" i="14" s="1"/>
  <c r="V58" i="14" a="1"/>
  <c r="V58" i="14" s="1"/>
  <c r="W58" i="14" a="1"/>
  <c r="W58" i="14"/>
  <c r="X58" i="14" a="1"/>
  <c r="X58" i="14" s="1"/>
  <c r="Y58" i="14" a="1"/>
  <c r="Y58" i="14" s="1"/>
  <c r="Z58" i="14" a="1"/>
  <c r="Z58" i="14"/>
  <c r="AA58" i="14" a="1"/>
  <c r="AA58" i="14" s="1"/>
  <c r="AB58" i="14" a="1"/>
  <c r="AB58" i="14" s="1"/>
  <c r="AC58" i="14" a="1"/>
  <c r="AC58" i="14" s="1"/>
  <c r="T59" i="14" a="1"/>
  <c r="T59" i="14" s="1"/>
  <c r="U59" i="14" a="1"/>
  <c r="U59" i="14"/>
  <c r="V59" i="14" a="1"/>
  <c r="V59" i="14" s="1"/>
  <c r="W59" i="14" a="1"/>
  <c r="W59" i="14" s="1"/>
  <c r="X59" i="14" a="1"/>
  <c r="X59" i="14"/>
  <c r="Y59" i="14" a="1"/>
  <c r="Y59" i="14" s="1"/>
  <c r="Z59" i="14" a="1"/>
  <c r="Z59" i="14" s="1"/>
  <c r="AA59" i="14" a="1"/>
  <c r="AA59" i="14" s="1"/>
  <c r="AB59" i="14" a="1"/>
  <c r="AB59" i="14" s="1"/>
  <c r="AC59" i="14" a="1"/>
  <c r="AC59" i="14"/>
  <c r="T60" i="14" a="1"/>
  <c r="T60" i="14" s="1"/>
  <c r="U60" i="14" a="1"/>
  <c r="U60" i="14" s="1"/>
  <c r="V60" i="14" a="1"/>
  <c r="V60" i="14"/>
  <c r="W60" i="14" a="1"/>
  <c r="W60" i="14" s="1"/>
  <c r="X60" i="14" a="1"/>
  <c r="X60" i="14" s="1"/>
  <c r="Y60" i="14" a="1"/>
  <c r="Y60" i="14" s="1"/>
  <c r="Z60" i="14" a="1"/>
  <c r="Z60" i="14" s="1"/>
  <c r="AA60" i="14" a="1"/>
  <c r="AA60" i="14"/>
  <c r="AB60" i="14" a="1"/>
  <c r="AB60" i="14" s="1"/>
  <c r="AC60" i="14" a="1"/>
  <c r="AC60" i="14" s="1"/>
  <c r="T61" i="14" a="1"/>
  <c r="T61" i="14"/>
  <c r="U61" i="14" a="1"/>
  <c r="U61" i="14" s="1"/>
  <c r="V61" i="14" a="1"/>
  <c r="V61" i="14" s="1"/>
  <c r="W61" i="14" a="1"/>
  <c r="W61" i="14" s="1"/>
  <c r="X61" i="14" a="1"/>
  <c r="X61" i="14" s="1"/>
  <c r="Y61" i="14" a="1"/>
  <c r="Y61" i="14"/>
  <c r="Z61" i="14" a="1"/>
  <c r="Z61" i="14" s="1"/>
  <c r="AA61" i="14" a="1"/>
  <c r="AA61" i="14" s="1"/>
  <c r="AB61" i="14" a="1"/>
  <c r="AB61" i="14"/>
  <c r="AC61" i="14" a="1"/>
  <c r="AC61" i="14" s="1"/>
  <c r="T62" i="14" a="1"/>
  <c r="T62" i="14" s="1"/>
  <c r="U62" i="14" a="1"/>
  <c r="U62" i="14" s="1"/>
  <c r="V62" i="14" a="1"/>
  <c r="V62" i="14" s="1"/>
  <c r="W62" i="14" a="1"/>
  <c r="W62" i="14"/>
  <c r="X62" i="14" a="1"/>
  <c r="X62" i="14" s="1"/>
  <c r="Y62" i="14" a="1"/>
  <c r="Y62" i="14" s="1"/>
  <c r="Z62" i="14" a="1"/>
  <c r="Z62" i="14"/>
  <c r="AA62" i="14" a="1"/>
  <c r="AA62" i="14" s="1"/>
  <c r="AB62" i="14" a="1"/>
  <c r="AB62" i="14" s="1"/>
  <c r="AC62" i="14" a="1"/>
  <c r="AC62" i="14" s="1"/>
  <c r="T63" i="14" a="1"/>
  <c r="T63" i="14" s="1"/>
  <c r="U63" i="14" a="1"/>
  <c r="U63" i="14"/>
  <c r="V63" i="14" a="1"/>
  <c r="V63" i="14" s="1"/>
  <c r="W63" i="14" a="1"/>
  <c r="W63" i="14" s="1"/>
  <c r="X63" i="14" a="1"/>
  <c r="X63" i="14"/>
  <c r="Y63" i="14" a="1"/>
  <c r="Y63" i="14" s="1"/>
  <c r="Z63" i="14" a="1"/>
  <c r="Z63" i="14" s="1"/>
  <c r="AA63" i="14" a="1"/>
  <c r="AA63" i="14" s="1"/>
  <c r="AB63" i="14" a="1"/>
  <c r="AB63" i="14" s="1"/>
  <c r="AC63" i="14" a="1"/>
  <c r="AC63" i="14"/>
  <c r="T64" i="14" a="1"/>
  <c r="T64" i="14" s="1"/>
  <c r="U64" i="14" a="1"/>
  <c r="U64" i="14" s="1"/>
  <c r="V64" i="14" a="1"/>
  <c r="V64" i="14"/>
  <c r="W64" i="14" a="1"/>
  <c r="W64" i="14" s="1"/>
  <c r="X64" i="14" a="1"/>
  <c r="X64" i="14" s="1"/>
  <c r="Y64" i="14" a="1"/>
  <c r="Y64" i="14" s="1"/>
  <c r="Z64" i="14" a="1"/>
  <c r="Z64" i="14" s="1"/>
  <c r="AA64" i="14" a="1"/>
  <c r="AA64" i="14"/>
  <c r="AB64" i="14" a="1"/>
  <c r="AB64" i="14" s="1"/>
  <c r="AC64" i="14" a="1"/>
  <c r="AC64" i="14" s="1"/>
  <c r="T65" i="14" a="1"/>
  <c r="T65" i="14"/>
  <c r="U65" i="14" a="1"/>
  <c r="U65" i="14" s="1"/>
  <c r="V65" i="14" a="1"/>
  <c r="V65" i="14" s="1"/>
  <c r="W65" i="14" a="1"/>
  <c r="W65" i="14" s="1"/>
  <c r="X65" i="14" a="1"/>
  <c r="X65" i="14" s="1"/>
  <c r="Y65" i="14" a="1"/>
  <c r="Y65" i="14"/>
  <c r="Z65" i="14" a="1"/>
  <c r="Z65" i="14" s="1"/>
  <c r="AA65" i="14" a="1"/>
  <c r="AA65" i="14" s="1"/>
  <c r="AB65" i="14" a="1"/>
  <c r="AB65" i="14"/>
  <c r="AC65" i="14" a="1"/>
  <c r="AC65" i="14" s="1"/>
  <c r="T66" i="14" a="1"/>
  <c r="T66" i="14" s="1"/>
  <c r="U66" i="14" a="1"/>
  <c r="U66" i="14" s="1"/>
  <c r="V66" i="14" a="1"/>
  <c r="V66" i="14" s="1"/>
  <c r="F62" i="19" s="1"/>
  <c r="W66" i="14" a="1"/>
  <c r="W66" i="14"/>
  <c r="X66" i="14" a="1"/>
  <c r="X66" i="14" s="1"/>
  <c r="Y66" i="14" a="1"/>
  <c r="Y66" i="14" s="1"/>
  <c r="Z66" i="14" a="1"/>
  <c r="Z66" i="14"/>
  <c r="AA66" i="14" a="1"/>
  <c r="AA66" i="14" s="1"/>
  <c r="AB66" i="14" a="1"/>
  <c r="AB66" i="14" s="1"/>
  <c r="AC66" i="14" a="1"/>
  <c r="AC66" i="14" s="1"/>
  <c r="T67" i="14" a="1"/>
  <c r="T67" i="14" s="1"/>
  <c r="U67" i="14" a="1"/>
  <c r="U67" i="14"/>
  <c r="V67" i="14" a="1"/>
  <c r="V67" i="14" s="1"/>
  <c r="W67" i="14" a="1"/>
  <c r="W67" i="14" s="1"/>
  <c r="X67" i="14" a="1"/>
  <c r="X67" i="14"/>
  <c r="Y67" i="14" a="1"/>
  <c r="Y67" i="14" s="1"/>
  <c r="Z67" i="14" a="1"/>
  <c r="Z67" i="14" s="1"/>
  <c r="AA67" i="14" a="1"/>
  <c r="AA67" i="14" s="1"/>
  <c r="AB67" i="14" a="1"/>
  <c r="AB67" i="14" s="1"/>
  <c r="AC67" i="14" a="1"/>
  <c r="AC67" i="14"/>
  <c r="T68" i="14" a="1"/>
  <c r="T68" i="14" s="1"/>
  <c r="U68" i="14" a="1"/>
  <c r="U68" i="14" s="1"/>
  <c r="V68" i="14" a="1"/>
  <c r="V68" i="14" s="1"/>
  <c r="W68" i="14" a="1"/>
  <c r="W68" i="14" s="1"/>
  <c r="X68" i="14" a="1"/>
  <c r="X68" i="14" s="1"/>
  <c r="Y68" i="14" a="1"/>
  <c r="Y68" i="14" s="1"/>
  <c r="Z68" i="14" a="1"/>
  <c r="Z68" i="14" s="1"/>
  <c r="AA68" i="14" a="1"/>
  <c r="AA68" i="14" s="1"/>
  <c r="AB68" i="14" a="1"/>
  <c r="AB68" i="14" s="1"/>
  <c r="AC68" i="14" a="1"/>
  <c r="AC68" i="14" s="1"/>
  <c r="T69" i="14" a="1"/>
  <c r="T69" i="14"/>
  <c r="U69" i="14" a="1"/>
  <c r="U69" i="14" s="1"/>
  <c r="V69" i="14" a="1"/>
  <c r="V69" i="14" s="1"/>
  <c r="W69" i="14" a="1"/>
  <c r="W69" i="14" s="1"/>
  <c r="X69" i="14" a="1"/>
  <c r="X69" i="14" s="1"/>
  <c r="Y69" i="14" a="1"/>
  <c r="Y69" i="14"/>
  <c r="Z69" i="14" a="1"/>
  <c r="Z69" i="14" s="1"/>
  <c r="AA69" i="14" a="1"/>
  <c r="AA69" i="14" s="1"/>
  <c r="AB69" i="14" a="1"/>
  <c r="AB69" i="14" s="1"/>
  <c r="AC69" i="14" a="1"/>
  <c r="AC69" i="14" s="1"/>
  <c r="T70" i="14" a="1"/>
  <c r="T70" i="14" s="1"/>
  <c r="U70" i="14" a="1"/>
  <c r="U70" i="14" s="1"/>
  <c r="V70" i="14" a="1"/>
  <c r="V70" i="14" s="1"/>
  <c r="W70" i="14" a="1"/>
  <c r="W70" i="14" s="1"/>
  <c r="X70" i="14" a="1"/>
  <c r="X70" i="14" s="1"/>
  <c r="Y70" i="14" a="1"/>
  <c r="Y70" i="14" s="1"/>
  <c r="Z70" i="14" a="1"/>
  <c r="Z70" i="14"/>
  <c r="AA70" i="14" a="1"/>
  <c r="AA70" i="14" s="1"/>
  <c r="AB70" i="14" a="1"/>
  <c r="AB70" i="14" s="1"/>
  <c r="AC70" i="14" a="1"/>
  <c r="AC70" i="14" s="1"/>
  <c r="T71" i="14" a="1"/>
  <c r="T71" i="14" s="1"/>
  <c r="U71" i="14" a="1"/>
  <c r="U71" i="14"/>
  <c r="V71" i="14" a="1"/>
  <c r="V71" i="14" s="1"/>
  <c r="F67" i="19" s="1"/>
  <c r="G37" i="26" s="1" a="1"/>
  <c r="G37" i="26" s="1"/>
  <c r="W71" i="14" a="1"/>
  <c r="W71" i="14" s="1"/>
  <c r="X71" i="14" a="1"/>
  <c r="X71" i="14" s="1"/>
  <c r="Y71" i="14" a="1"/>
  <c r="Y71" i="14" s="1"/>
  <c r="Z71" i="14" a="1"/>
  <c r="Z71" i="14" s="1"/>
  <c r="AA71" i="14" a="1"/>
  <c r="AA71" i="14"/>
  <c r="AB71" i="14" a="1"/>
  <c r="AB71" i="14"/>
  <c r="AC71" i="14" a="1"/>
  <c r="AC71" i="14"/>
  <c r="T72" i="14" a="1"/>
  <c r="T72" i="14"/>
  <c r="U72" i="14" a="1"/>
  <c r="U72" i="14"/>
  <c r="V72" i="14" a="1"/>
  <c r="V72" i="14"/>
  <c r="W72" i="14" a="1"/>
  <c r="W72" i="14"/>
  <c r="X72" i="14" a="1"/>
  <c r="X72" i="14"/>
  <c r="Y72" i="14" a="1"/>
  <c r="Y72" i="14"/>
  <c r="Z72" i="14" a="1"/>
  <c r="Z72" i="14"/>
  <c r="AA72" i="14" a="1"/>
  <c r="AA72" i="14"/>
  <c r="AB72" i="14" a="1"/>
  <c r="AB72" i="14"/>
  <c r="AC72" i="14" a="1"/>
  <c r="AC72" i="14"/>
  <c r="T73" i="14" a="1"/>
  <c r="T73" i="14"/>
  <c r="U73" i="14" a="1"/>
  <c r="U73" i="14"/>
  <c r="V73" i="14" a="1"/>
  <c r="V73" i="14"/>
  <c r="W73" i="14" a="1"/>
  <c r="W73" i="14"/>
  <c r="X73" i="14" a="1"/>
  <c r="X73" i="14"/>
  <c r="Y73" i="14" a="1"/>
  <c r="Y73" i="14" s="1"/>
  <c r="Z73" i="14" a="1"/>
  <c r="Z73" i="14"/>
  <c r="AA73" i="14" a="1"/>
  <c r="AA73" i="14"/>
  <c r="AB73" i="14" a="1"/>
  <c r="AB73" i="14"/>
  <c r="AC73" i="14" a="1"/>
  <c r="AC73" i="14" s="1"/>
  <c r="T74" i="14" a="1"/>
  <c r="T74" i="14"/>
  <c r="U74" i="14" a="1"/>
  <c r="U74" i="14"/>
  <c r="V74" i="14" a="1"/>
  <c r="V74" i="14"/>
  <c r="W74" i="14" a="1"/>
  <c r="W74" i="14" s="1"/>
  <c r="X74" i="14" a="1"/>
  <c r="X74" i="14"/>
  <c r="Y74" i="14" a="1"/>
  <c r="Y74" i="14"/>
  <c r="Z74" i="14" a="1"/>
  <c r="Z74" i="14"/>
  <c r="AA74" i="14" a="1"/>
  <c r="AA74" i="14" s="1"/>
  <c r="AB74" i="14" a="1"/>
  <c r="AB74" i="14"/>
  <c r="AC74" i="14" a="1"/>
  <c r="AC74" i="14"/>
  <c r="T75" i="14" a="1"/>
  <c r="T75" i="14"/>
  <c r="U75" i="14" a="1"/>
  <c r="U75" i="14" s="1"/>
  <c r="V75" i="14" a="1"/>
  <c r="V75" i="14"/>
  <c r="W75" i="14" a="1"/>
  <c r="W75" i="14"/>
  <c r="X75" i="14" a="1"/>
  <c r="X75" i="14"/>
  <c r="Y75" i="14" a="1"/>
  <c r="Y75" i="14" s="1"/>
  <c r="Z75" i="14" a="1"/>
  <c r="Z75" i="14"/>
  <c r="AA75" i="14" a="1"/>
  <c r="AA75" i="14"/>
  <c r="AB75" i="14" a="1"/>
  <c r="AB75" i="14" s="1"/>
  <c r="AC75" i="14" a="1"/>
  <c r="AC75" i="14" s="1"/>
  <c r="T76" i="14" a="1"/>
  <c r="T76" i="14"/>
  <c r="U76" i="14" a="1"/>
  <c r="U76" i="14"/>
  <c r="V76" i="14" a="1"/>
  <c r="V76" i="14" s="1"/>
  <c r="W76" i="14" a="1"/>
  <c r="W76" i="14" s="1"/>
  <c r="X76" i="14" a="1"/>
  <c r="X76" i="14"/>
  <c r="Y76" i="14" a="1"/>
  <c r="Y76" i="14"/>
  <c r="Z76" i="14" a="1"/>
  <c r="Z76" i="14" s="1"/>
  <c r="AA76" i="14" a="1"/>
  <c r="AA76" i="14" s="1"/>
  <c r="AB76" i="14" a="1"/>
  <c r="AB76" i="14"/>
  <c r="AC76" i="14" a="1"/>
  <c r="AC76" i="14"/>
  <c r="T77" i="14" a="1"/>
  <c r="T77" i="14" s="1"/>
  <c r="U77" i="14" a="1"/>
  <c r="U77" i="14" s="1"/>
  <c r="V77" i="14" a="1"/>
  <c r="V77" i="14"/>
  <c r="W77" i="14" a="1"/>
  <c r="W77" i="14"/>
  <c r="X77" i="14" a="1"/>
  <c r="X77" i="14" s="1"/>
  <c r="Y77" i="14" a="1"/>
  <c r="Y77" i="14" s="1"/>
  <c r="Z77" i="14" a="1"/>
  <c r="Z77" i="14"/>
  <c r="AA77" i="14" a="1"/>
  <c r="AA77" i="14"/>
  <c r="AB77" i="14" a="1"/>
  <c r="AB77" i="14" s="1"/>
  <c r="AC77" i="14" a="1"/>
  <c r="AC77" i="14" s="1"/>
  <c r="T78" i="14" a="1"/>
  <c r="T78" i="14"/>
  <c r="U78" i="14" a="1"/>
  <c r="U78" i="14" s="1"/>
  <c r="V78" i="14" a="1"/>
  <c r="V78" i="14" s="1"/>
  <c r="W78" i="14" a="1"/>
  <c r="W78" i="14" s="1"/>
  <c r="X78" i="14" a="1"/>
  <c r="X78" i="14"/>
  <c r="Y78" i="14" a="1"/>
  <c r="Y78" i="14" s="1"/>
  <c r="Z78" i="14" a="1"/>
  <c r="Z78" i="14" s="1"/>
  <c r="AA78" i="14" a="1"/>
  <c r="AA78" i="14" s="1"/>
  <c r="AB78" i="14" a="1"/>
  <c r="AB78" i="14" s="1"/>
  <c r="AC78" i="14" a="1"/>
  <c r="AC78" i="14" s="1"/>
  <c r="T79" i="14" a="1"/>
  <c r="T79" i="14" s="1"/>
  <c r="U79" i="14" a="1"/>
  <c r="U79" i="14" s="1"/>
  <c r="V79" i="14" a="1"/>
  <c r="V79" i="14" s="1"/>
  <c r="W79" i="14" a="1"/>
  <c r="W79" i="14" s="1"/>
  <c r="X79" i="14" a="1"/>
  <c r="X79" i="14" s="1"/>
  <c r="Y79" i="14" a="1"/>
  <c r="Y79" i="14" s="1"/>
  <c r="Z79" i="14" a="1"/>
  <c r="Z79" i="14" s="1"/>
  <c r="AA79" i="14" a="1"/>
  <c r="AA79" i="14" s="1"/>
  <c r="AB79" i="14" a="1"/>
  <c r="AB79" i="14" s="1"/>
  <c r="AC79" i="14" a="1"/>
  <c r="AC79" i="14" s="1"/>
  <c r="T80" i="14" a="1"/>
  <c r="T80" i="14" s="1"/>
  <c r="U80" i="14" a="1"/>
  <c r="U80" i="14" s="1"/>
  <c r="V80" i="14" a="1"/>
  <c r="V80" i="14" s="1"/>
  <c r="W80" i="14" a="1"/>
  <c r="W80" i="14" s="1"/>
  <c r="X80" i="14" a="1"/>
  <c r="X80" i="14" s="1"/>
  <c r="Y80" i="14" a="1"/>
  <c r="Y80" i="14" s="1"/>
  <c r="Z80" i="14" a="1"/>
  <c r="Z80" i="14" s="1"/>
  <c r="AA80" i="14" a="1"/>
  <c r="AA80" i="14" s="1"/>
  <c r="AB80" i="14" a="1"/>
  <c r="AB80" i="14" s="1"/>
  <c r="AC80" i="14" a="1"/>
  <c r="AC80" i="14" s="1"/>
  <c r="T81" i="14" a="1"/>
  <c r="T81" i="14" s="1"/>
  <c r="U81" i="14" a="1"/>
  <c r="U81" i="14" s="1"/>
  <c r="V81" i="14" a="1"/>
  <c r="V81" i="14" s="1"/>
  <c r="W81" i="14" a="1"/>
  <c r="W81" i="14" s="1"/>
  <c r="X81" i="14" a="1"/>
  <c r="X81" i="14" s="1"/>
  <c r="Y81" i="14" a="1"/>
  <c r="Y81" i="14" s="1"/>
  <c r="Z81" i="14" a="1"/>
  <c r="Z81" i="14" s="1"/>
  <c r="AA81" i="14" a="1"/>
  <c r="AA81" i="14" s="1"/>
  <c r="AB81" i="14" a="1"/>
  <c r="AB81" i="14" s="1"/>
  <c r="AC81" i="14" a="1"/>
  <c r="AC81" i="14" s="1"/>
  <c r="T82" i="14" a="1"/>
  <c r="T82" i="14" s="1"/>
  <c r="U82" i="14" a="1"/>
  <c r="U82" i="14" s="1"/>
  <c r="V82" i="14" a="1"/>
  <c r="V82" i="14" s="1"/>
  <c r="W82" i="14" a="1"/>
  <c r="W82" i="14" s="1"/>
  <c r="X82" i="14" a="1"/>
  <c r="X82" i="14" s="1"/>
  <c r="H78" i="19" s="1"/>
  <c r="I45" i="26" s="1" a="1"/>
  <c r="I45" i="26" s="1"/>
  <c r="Y82" i="14" a="1"/>
  <c r="Y82" i="14" s="1"/>
  <c r="Z82" i="14" a="1"/>
  <c r="Z82" i="14" s="1"/>
  <c r="AA82" i="14" a="1"/>
  <c r="AA82" i="14" s="1"/>
  <c r="AB82" i="14" a="1"/>
  <c r="AB82" i="14" s="1"/>
  <c r="AC82" i="14" a="1"/>
  <c r="AC82" i="14" s="1"/>
  <c r="T83" i="14" a="1"/>
  <c r="T83" i="14" s="1"/>
  <c r="U83" i="14" a="1"/>
  <c r="U83" i="14" s="1"/>
  <c r="V83" i="14" a="1"/>
  <c r="V83" i="14" s="1"/>
  <c r="W83" i="14" a="1"/>
  <c r="W83" i="14" s="1"/>
  <c r="X83" i="14" a="1"/>
  <c r="X83" i="14" s="1"/>
  <c r="Y83" i="14" a="1"/>
  <c r="Y83" i="14" s="1"/>
  <c r="Z83" i="14" a="1"/>
  <c r="Z83" i="14" s="1"/>
  <c r="AA83" i="14" a="1"/>
  <c r="AA83" i="14" s="1"/>
  <c r="AB83" i="14" a="1"/>
  <c r="AB83" i="14" s="1"/>
  <c r="AC83" i="14" a="1"/>
  <c r="AC83" i="14" s="1"/>
  <c r="T84" i="14" a="1"/>
  <c r="T84" i="14" s="1"/>
  <c r="U84" i="14" a="1"/>
  <c r="U84" i="14" s="1"/>
  <c r="V84" i="14" a="1"/>
  <c r="V84" i="14" s="1"/>
  <c r="W84" i="14" a="1"/>
  <c r="W84" i="14" s="1"/>
  <c r="X84" i="14" a="1"/>
  <c r="X84" i="14" s="1"/>
  <c r="Y84" i="14" a="1"/>
  <c r="Y84" i="14" s="1"/>
  <c r="Z84" i="14" a="1"/>
  <c r="Z84" i="14" s="1"/>
  <c r="AA84" i="14" a="1"/>
  <c r="AA84" i="14" s="1"/>
  <c r="AB84" i="14" a="1"/>
  <c r="AB84" i="14" s="1"/>
  <c r="AC84" i="14" a="1"/>
  <c r="AC84" i="14" s="1"/>
  <c r="T85" i="14" a="1"/>
  <c r="T85" i="14" s="1"/>
  <c r="U85" i="14" a="1"/>
  <c r="U85" i="14" s="1"/>
  <c r="V85" i="14" a="1"/>
  <c r="V85" i="14" s="1"/>
  <c r="W85" i="14" a="1"/>
  <c r="W85" i="14" s="1"/>
  <c r="X85" i="14" a="1"/>
  <c r="X85" i="14" s="1"/>
  <c r="Y85" i="14" a="1"/>
  <c r="Y85" i="14" s="1"/>
  <c r="Z85" i="14" a="1"/>
  <c r="Z85" i="14" s="1"/>
  <c r="AA85" i="14" a="1"/>
  <c r="AA85" i="14" s="1"/>
  <c r="AB85" i="14" a="1"/>
  <c r="AB85" i="14" s="1"/>
  <c r="AC85" i="14" a="1"/>
  <c r="AC85" i="14" s="1"/>
  <c r="T86" i="14" a="1"/>
  <c r="T86" i="14" s="1"/>
  <c r="U86" i="14" a="1"/>
  <c r="U86" i="14" s="1"/>
  <c r="V86" i="14" a="1"/>
  <c r="V86" i="14" s="1"/>
  <c r="W86" i="14" a="1"/>
  <c r="W86" i="14" s="1"/>
  <c r="X86" i="14" a="1"/>
  <c r="X86" i="14" s="1"/>
  <c r="Y86" i="14" a="1"/>
  <c r="Y86" i="14" s="1"/>
  <c r="Z86" i="14" a="1"/>
  <c r="Z86" i="14" s="1"/>
  <c r="AA86" i="14" a="1"/>
  <c r="AA86" i="14" s="1"/>
  <c r="AB86" i="14" a="1"/>
  <c r="AB86" i="14" s="1"/>
  <c r="AC86" i="14" a="1"/>
  <c r="AC86" i="14" s="1"/>
  <c r="T87" i="14" a="1"/>
  <c r="T87" i="14" s="1"/>
  <c r="U87" i="14" a="1"/>
  <c r="U87" i="14" s="1"/>
  <c r="V87" i="14" a="1"/>
  <c r="V87" i="14" s="1"/>
  <c r="W87" i="14" a="1"/>
  <c r="W87" i="14" s="1"/>
  <c r="X87" i="14" a="1"/>
  <c r="X87" i="14" s="1"/>
  <c r="Y87" i="14" a="1"/>
  <c r="Y87" i="14" s="1"/>
  <c r="Z87" i="14" a="1"/>
  <c r="Z87" i="14" s="1"/>
  <c r="AA87" i="14" a="1"/>
  <c r="AA87" i="14" s="1"/>
  <c r="AB87" i="14" a="1"/>
  <c r="AB87" i="14" s="1"/>
  <c r="AC87" i="14" a="1"/>
  <c r="AC87" i="14" s="1"/>
  <c r="T88" i="14" a="1"/>
  <c r="T88" i="14" s="1"/>
  <c r="U88" i="14" a="1"/>
  <c r="U88" i="14" s="1"/>
  <c r="V88" i="14" a="1"/>
  <c r="V88" i="14" s="1"/>
  <c r="W88" i="14" a="1"/>
  <c r="W88" i="14" s="1"/>
  <c r="X88" i="14" a="1"/>
  <c r="X88" i="14" s="1"/>
  <c r="Y88" i="14" a="1"/>
  <c r="Y88" i="14" s="1"/>
  <c r="Z88" i="14" a="1"/>
  <c r="Z88" i="14" s="1"/>
  <c r="AA88" i="14" a="1"/>
  <c r="AA88" i="14" s="1"/>
  <c r="AB88" i="14" a="1"/>
  <c r="AB88" i="14" s="1"/>
  <c r="L84" i="19" s="1"/>
  <c r="M50" i="26" s="1" a="1"/>
  <c r="M50" i="26" s="1"/>
  <c r="AC88" i="14" a="1"/>
  <c r="AC88" i="14" s="1"/>
  <c r="T89" i="14" a="1"/>
  <c r="T89" i="14" s="1"/>
  <c r="U89" i="14" a="1"/>
  <c r="U89" i="14" s="1"/>
  <c r="V89" i="14" a="1"/>
  <c r="V89" i="14" s="1"/>
  <c r="W89" i="14" a="1"/>
  <c r="W89" i="14" s="1"/>
  <c r="X89" i="14" a="1"/>
  <c r="X89" i="14" s="1"/>
  <c r="Y89" i="14" a="1"/>
  <c r="Y89" i="14" s="1"/>
  <c r="Z89" i="14" a="1"/>
  <c r="Z89" i="14" s="1"/>
  <c r="AA89" i="14" a="1"/>
  <c r="AA89" i="14" s="1"/>
  <c r="AB89" i="14" a="1"/>
  <c r="AB89" i="14" s="1"/>
  <c r="AC89" i="14" a="1"/>
  <c r="AC89" i="14" s="1"/>
  <c r="T90" i="14" a="1"/>
  <c r="T90" i="14" s="1"/>
  <c r="U90" i="14" a="1"/>
  <c r="U90" i="14" s="1"/>
  <c r="V90" i="14" a="1"/>
  <c r="V90" i="14" s="1"/>
  <c r="W90" i="14" a="1"/>
  <c r="W90" i="14" s="1"/>
  <c r="X90" i="14" a="1"/>
  <c r="X90" i="14" s="1"/>
  <c r="Y90" i="14" a="1"/>
  <c r="Y90" i="14" s="1"/>
  <c r="Z90" i="14" a="1"/>
  <c r="Z90" i="14" s="1"/>
  <c r="AA90" i="14" a="1"/>
  <c r="AA90" i="14" s="1"/>
  <c r="K86" i="19" s="1"/>
  <c r="L52" i="26" s="1" a="1"/>
  <c r="L52" i="26" s="1"/>
  <c r="AB90" i="14" a="1"/>
  <c r="AB90" i="14" s="1"/>
  <c r="AC90" i="14" a="1"/>
  <c r="AC90" i="14" s="1"/>
  <c r="T91" i="14" a="1"/>
  <c r="T91" i="14" s="1"/>
  <c r="U91" i="14" a="1"/>
  <c r="U91" i="14" s="1"/>
  <c r="V91" i="14" a="1"/>
  <c r="V91" i="14" s="1"/>
  <c r="W91" i="14" a="1"/>
  <c r="W91" i="14" s="1"/>
  <c r="X91" i="14" a="1"/>
  <c r="X91" i="14" s="1"/>
  <c r="Y91" i="14" a="1"/>
  <c r="Y91" i="14" s="1"/>
  <c r="Z91" i="14" a="1"/>
  <c r="Z91" i="14" s="1"/>
  <c r="AA91" i="14" a="1"/>
  <c r="AA91" i="14" s="1"/>
  <c r="AB91" i="14" a="1"/>
  <c r="AB91" i="14" s="1"/>
  <c r="AC91" i="14" a="1"/>
  <c r="AC91" i="14" s="1"/>
  <c r="T92" i="14" a="1"/>
  <c r="T92" i="14" s="1"/>
  <c r="U92" i="14" a="1"/>
  <c r="U92" i="14" s="1"/>
  <c r="V92" i="14" a="1"/>
  <c r="V92" i="14" s="1"/>
  <c r="W92" i="14" a="1"/>
  <c r="W92" i="14" s="1"/>
  <c r="X92" i="14" a="1"/>
  <c r="X92" i="14" s="1"/>
  <c r="Y92" i="14" a="1"/>
  <c r="Y92" i="14" s="1"/>
  <c r="Z92" i="14" a="1"/>
  <c r="Z92" i="14" s="1"/>
  <c r="AA92" i="14" a="1"/>
  <c r="AA92" i="14" s="1"/>
  <c r="AB92" i="14" a="1"/>
  <c r="AB92" i="14" s="1"/>
  <c r="AC92" i="14" a="1"/>
  <c r="AC92" i="14" s="1"/>
  <c r="T93" i="14" a="1"/>
  <c r="T93" i="14" s="1"/>
  <c r="U93" i="14" a="1"/>
  <c r="U93" i="14" s="1"/>
  <c r="V93" i="14" a="1"/>
  <c r="V93" i="14" s="1"/>
  <c r="W93" i="14" a="1"/>
  <c r="W93" i="14" s="1"/>
  <c r="X93" i="14" a="1"/>
  <c r="X93" i="14" s="1"/>
  <c r="Y93" i="14" a="1"/>
  <c r="Y93" i="14" s="1"/>
  <c r="Z93" i="14" a="1"/>
  <c r="Z93" i="14" s="1"/>
  <c r="AA93" i="14" a="1"/>
  <c r="AA93" i="14" s="1"/>
  <c r="AB93" i="14" a="1"/>
  <c r="AB93" i="14" s="1"/>
  <c r="AC93" i="14" a="1"/>
  <c r="AC93" i="14" s="1"/>
  <c r="T94" i="14" a="1"/>
  <c r="T94" i="14" s="1"/>
  <c r="U94" i="14" a="1"/>
  <c r="U94" i="14" s="1"/>
  <c r="V94" i="14" a="1"/>
  <c r="V94" i="14" s="1"/>
  <c r="W94" i="14" a="1"/>
  <c r="W94" i="14" s="1"/>
  <c r="X94" i="14" a="1"/>
  <c r="X94" i="14" s="1"/>
  <c r="Y94" i="14" a="1"/>
  <c r="Y94" i="14" s="1"/>
  <c r="Z94" i="14" a="1"/>
  <c r="Z94" i="14" s="1"/>
  <c r="AA94" i="14" a="1"/>
  <c r="AA94" i="14" s="1"/>
  <c r="AB94" i="14" a="1"/>
  <c r="AB94" i="14" s="1"/>
  <c r="AC94" i="14" a="1"/>
  <c r="AC94" i="14" s="1"/>
  <c r="T95" i="14" a="1"/>
  <c r="T95" i="14" s="1"/>
  <c r="U95" i="14" a="1"/>
  <c r="U95" i="14" s="1"/>
  <c r="V95" i="14" a="1"/>
  <c r="V95" i="14" s="1"/>
  <c r="W95" i="14" a="1"/>
  <c r="W95" i="14" s="1"/>
  <c r="X95" i="14" a="1"/>
  <c r="X95" i="14" s="1"/>
  <c r="Y95" i="14" a="1"/>
  <c r="Y95" i="14" s="1"/>
  <c r="Z95" i="14" a="1"/>
  <c r="Z95" i="14" s="1"/>
  <c r="AA95" i="14" a="1"/>
  <c r="AA95" i="14" s="1"/>
  <c r="AB95" i="14" a="1"/>
  <c r="AB95" i="14" s="1"/>
  <c r="AC95" i="14" a="1"/>
  <c r="AC95" i="14" s="1"/>
  <c r="T96" i="14" a="1"/>
  <c r="T96" i="14" s="1"/>
  <c r="U96" i="14" a="1"/>
  <c r="U96" i="14" s="1"/>
  <c r="V96" i="14" a="1"/>
  <c r="V96" i="14" s="1"/>
  <c r="W96" i="14" a="1"/>
  <c r="W96" i="14" s="1"/>
  <c r="X96" i="14" a="1"/>
  <c r="X96" i="14" s="1"/>
  <c r="Y96" i="14" a="1"/>
  <c r="Y96" i="14" s="1"/>
  <c r="Z96" i="14" a="1"/>
  <c r="Z96" i="14" s="1"/>
  <c r="AA96" i="14" a="1"/>
  <c r="AA96" i="14" s="1"/>
  <c r="AB96" i="14" a="1"/>
  <c r="AB96" i="14" s="1"/>
  <c r="AC96" i="14" a="1"/>
  <c r="AC96" i="14" s="1"/>
  <c r="T97" i="14" a="1"/>
  <c r="T97" i="14" s="1"/>
  <c r="U97" i="14" a="1"/>
  <c r="U97" i="14" s="1"/>
  <c r="V97" i="14" a="1"/>
  <c r="V97" i="14" s="1"/>
  <c r="W97" i="14" a="1"/>
  <c r="W97" i="14" s="1"/>
  <c r="X97" i="14" a="1"/>
  <c r="X97" i="14" s="1"/>
  <c r="Y97" i="14" a="1"/>
  <c r="Y97" i="14" s="1"/>
  <c r="Z97" i="14" a="1"/>
  <c r="Z97" i="14" s="1"/>
  <c r="AA97" i="14" a="1"/>
  <c r="AA97" i="14" s="1"/>
  <c r="AB97" i="14" a="1"/>
  <c r="AB97" i="14" s="1"/>
  <c r="AC97" i="14" a="1"/>
  <c r="AC97" i="14" s="1"/>
  <c r="T98" i="14" a="1"/>
  <c r="T98" i="14" s="1"/>
  <c r="U98" i="14" a="1"/>
  <c r="U98" i="14" s="1"/>
  <c r="V98" i="14" a="1"/>
  <c r="V98" i="14" s="1"/>
  <c r="W98" i="14" a="1"/>
  <c r="W98" i="14" s="1"/>
  <c r="X98" i="14" a="1"/>
  <c r="X98" i="14" s="1"/>
  <c r="Y98" i="14" a="1"/>
  <c r="Y98" i="14" s="1"/>
  <c r="Z98" i="14" a="1"/>
  <c r="Z98" i="14" s="1"/>
  <c r="AA98" i="14" a="1"/>
  <c r="AA98" i="14" s="1"/>
  <c r="AB98" i="14" a="1"/>
  <c r="AB98" i="14" s="1"/>
  <c r="AC98" i="14" a="1"/>
  <c r="AC98" i="14" s="1"/>
  <c r="T99" i="14" a="1"/>
  <c r="T99" i="14" s="1"/>
  <c r="U99" i="14" a="1"/>
  <c r="U99" i="14" s="1"/>
  <c r="V99" i="14" a="1"/>
  <c r="V99" i="14" s="1"/>
  <c r="W99" i="14" a="1"/>
  <c r="W99" i="14" s="1"/>
  <c r="X99" i="14" a="1"/>
  <c r="X99" i="14" s="1"/>
  <c r="Y99" i="14" a="1"/>
  <c r="Y99" i="14" s="1"/>
  <c r="Z99" i="14" a="1"/>
  <c r="Z99" i="14" s="1"/>
  <c r="J95" i="19" s="1"/>
  <c r="K58" i="26" s="1" a="1"/>
  <c r="K58" i="26" s="1"/>
  <c r="AA99" i="14" a="1"/>
  <c r="AA99" i="14" s="1"/>
  <c r="AB99" i="14" a="1"/>
  <c r="AB99" i="14" s="1"/>
  <c r="AC99" i="14" a="1"/>
  <c r="AC99" i="14" s="1"/>
  <c r="T100" i="14" a="1"/>
  <c r="T100" i="14" s="1"/>
  <c r="U100" i="14" a="1"/>
  <c r="U100" i="14" s="1"/>
  <c r="V100" i="14" a="1"/>
  <c r="V100" i="14" s="1"/>
  <c r="W100" i="14" a="1"/>
  <c r="W100" i="14" s="1"/>
  <c r="X100" i="14" a="1"/>
  <c r="X100" i="14" s="1"/>
  <c r="Y100" i="14" a="1"/>
  <c r="Y100" i="14" s="1"/>
  <c r="Z100" i="14" a="1"/>
  <c r="Z100" i="14" s="1"/>
  <c r="AA100" i="14" a="1"/>
  <c r="AA100" i="14" s="1"/>
  <c r="AB100" i="14" a="1"/>
  <c r="AB100" i="14" s="1"/>
  <c r="AC100" i="14" a="1"/>
  <c r="AC100" i="14" s="1"/>
  <c r="T101" i="14" a="1"/>
  <c r="T101" i="14" s="1"/>
  <c r="U101" i="14" a="1"/>
  <c r="U101" i="14" s="1"/>
  <c r="V101" i="14" a="1"/>
  <c r="V101" i="14" s="1"/>
  <c r="W101" i="14" a="1"/>
  <c r="W101" i="14" s="1"/>
  <c r="X101" i="14" a="1"/>
  <c r="X101" i="14" s="1"/>
  <c r="Y101" i="14" a="1"/>
  <c r="Y101" i="14" s="1"/>
  <c r="Z101" i="14" a="1"/>
  <c r="Z101" i="14" s="1"/>
  <c r="AA101" i="14" a="1"/>
  <c r="AA101" i="14" s="1"/>
  <c r="AB101" i="14" a="1"/>
  <c r="AB101" i="14" s="1"/>
  <c r="AC101" i="14" a="1"/>
  <c r="AC101" i="14" s="1"/>
  <c r="T102" i="14" a="1"/>
  <c r="T102" i="14" s="1"/>
  <c r="U102" i="14" a="1"/>
  <c r="U102" i="14" s="1"/>
  <c r="V102" i="14" a="1"/>
  <c r="V102" i="14" s="1"/>
  <c r="W102" i="14" a="1"/>
  <c r="W102" i="14" s="1"/>
  <c r="X102" i="14" a="1"/>
  <c r="X102" i="14" s="1"/>
  <c r="Y102" i="14" a="1"/>
  <c r="Y102" i="14" s="1"/>
  <c r="Z102" i="14" a="1"/>
  <c r="Z102" i="14" s="1"/>
  <c r="AA102" i="14" a="1"/>
  <c r="AA102" i="14" s="1"/>
  <c r="AB102" i="14" a="1"/>
  <c r="AB102" i="14" s="1"/>
  <c r="AC102" i="14" a="1"/>
  <c r="AC102" i="14" s="1"/>
  <c r="T103" i="14" a="1"/>
  <c r="T103" i="14" s="1"/>
  <c r="U103" i="14" a="1"/>
  <c r="U103" i="14" s="1"/>
  <c r="V103" i="14" a="1"/>
  <c r="V103" i="14" s="1"/>
  <c r="W103" i="14" a="1"/>
  <c r="W103" i="14" s="1"/>
  <c r="X103" i="14" a="1"/>
  <c r="X103" i="14" s="1"/>
  <c r="Y103" i="14" a="1"/>
  <c r="Y103" i="14" s="1"/>
  <c r="Z103" i="14" a="1"/>
  <c r="Z103" i="14" s="1"/>
  <c r="AA103" i="14" a="1"/>
  <c r="AA103" i="14" s="1"/>
  <c r="AB103" i="14" a="1"/>
  <c r="AB103" i="14" s="1"/>
  <c r="AC103" i="14" a="1"/>
  <c r="AC103" i="14" s="1"/>
  <c r="T104" i="14" a="1"/>
  <c r="T104" i="14" s="1"/>
  <c r="U104" i="14" a="1"/>
  <c r="U104" i="14" s="1"/>
  <c r="V104" i="14" a="1"/>
  <c r="V104" i="14" s="1"/>
  <c r="W104" i="14" a="1"/>
  <c r="W104" i="14" s="1"/>
  <c r="X104" i="14" a="1"/>
  <c r="X104" i="14" s="1"/>
  <c r="Y104" i="14" a="1"/>
  <c r="Y104" i="14" s="1"/>
  <c r="Z104" i="14" a="1"/>
  <c r="Z104" i="14" s="1"/>
  <c r="AA104" i="14" a="1"/>
  <c r="AA104" i="14" s="1"/>
  <c r="AB104" i="14" a="1"/>
  <c r="AB104" i="14" s="1"/>
  <c r="AC104" i="14" a="1"/>
  <c r="AC104" i="14" s="1"/>
  <c r="T105" i="14" a="1"/>
  <c r="T105" i="14" s="1"/>
  <c r="U105" i="14" a="1"/>
  <c r="U105" i="14" s="1"/>
  <c r="V105" i="14" a="1"/>
  <c r="V105" i="14" s="1"/>
  <c r="W105" i="14" a="1"/>
  <c r="W105" i="14" s="1"/>
  <c r="X105" i="14" a="1"/>
  <c r="X105" i="14" s="1"/>
  <c r="Y105" i="14" a="1"/>
  <c r="Y105" i="14" s="1"/>
  <c r="Z105" i="14" a="1"/>
  <c r="Z105" i="14" s="1"/>
  <c r="AA105" i="14" a="1"/>
  <c r="AA105" i="14" s="1"/>
  <c r="AB105" i="14" a="1"/>
  <c r="AB105" i="14" s="1"/>
  <c r="AC105" i="14" a="1"/>
  <c r="AC105" i="14" s="1"/>
  <c r="T106" i="14" a="1"/>
  <c r="T106" i="14" s="1"/>
  <c r="U106" i="14" a="1"/>
  <c r="U106" i="14" s="1"/>
  <c r="V106" i="14" a="1"/>
  <c r="V106" i="14" s="1"/>
  <c r="W106" i="14" a="1"/>
  <c r="W106" i="14" s="1"/>
  <c r="X106" i="14" a="1"/>
  <c r="X106" i="14" s="1"/>
  <c r="Y106" i="14" a="1"/>
  <c r="Y106" i="14" s="1"/>
  <c r="Z106" i="14" a="1"/>
  <c r="Z106" i="14" s="1"/>
  <c r="AA106" i="14" a="1"/>
  <c r="AA106" i="14" s="1"/>
  <c r="AB106" i="14" a="1"/>
  <c r="AB106" i="14" s="1"/>
  <c r="AC106" i="14" a="1"/>
  <c r="AC106" i="14" s="1"/>
  <c r="T107" i="14" a="1"/>
  <c r="T107" i="14" s="1"/>
  <c r="U107" i="14" a="1"/>
  <c r="U107" i="14" s="1"/>
  <c r="V107" i="14" a="1"/>
  <c r="V107" i="14" s="1"/>
  <c r="W107" i="14" a="1"/>
  <c r="W107" i="14" s="1"/>
  <c r="X107" i="14" a="1"/>
  <c r="X107" i="14" s="1"/>
  <c r="Y107" i="14" a="1"/>
  <c r="Y107" i="14" s="1"/>
  <c r="Z107" i="14" a="1"/>
  <c r="Z107" i="14" s="1"/>
  <c r="AA107" i="14" a="1"/>
  <c r="AA107" i="14" s="1"/>
  <c r="AB107" i="14" a="1"/>
  <c r="AB107" i="14" s="1"/>
  <c r="AC107" i="14" a="1"/>
  <c r="AC107" i="14" s="1"/>
  <c r="T108" i="14" a="1"/>
  <c r="T108" i="14" s="1"/>
  <c r="U108" i="14" a="1"/>
  <c r="U108" i="14" s="1"/>
  <c r="V108" i="14" a="1"/>
  <c r="V108" i="14" s="1"/>
  <c r="W108" i="14" a="1"/>
  <c r="W108" i="14" s="1"/>
  <c r="X108" i="14" a="1"/>
  <c r="X108" i="14" s="1"/>
  <c r="Y108" i="14" a="1"/>
  <c r="Y108" i="14" s="1"/>
  <c r="Z108" i="14" a="1"/>
  <c r="Z108" i="14" s="1"/>
  <c r="AA108" i="14" a="1"/>
  <c r="AA108" i="14" s="1"/>
  <c r="AB108" i="14" a="1"/>
  <c r="AB108" i="14" s="1"/>
  <c r="AC108" i="14" a="1"/>
  <c r="AC108" i="14" s="1"/>
  <c r="T109" i="14" a="1"/>
  <c r="T109" i="14" s="1"/>
  <c r="U109" i="14" a="1"/>
  <c r="U109" i="14" s="1"/>
  <c r="V109" i="14" a="1"/>
  <c r="V109" i="14" s="1"/>
  <c r="W109" i="14" a="1"/>
  <c r="W109" i="14" s="1"/>
  <c r="X109" i="14" a="1"/>
  <c r="X109" i="14" s="1"/>
  <c r="Y109" i="14" a="1"/>
  <c r="Y109" i="14" s="1"/>
  <c r="Z109" i="14" a="1"/>
  <c r="Z109" i="14" s="1"/>
  <c r="AA109" i="14" a="1"/>
  <c r="AA109" i="14" s="1"/>
  <c r="AB109" i="14" a="1"/>
  <c r="AB109" i="14" s="1"/>
  <c r="AC109" i="14" a="1"/>
  <c r="AC109" i="14" s="1"/>
  <c r="T110" i="14" a="1"/>
  <c r="T110" i="14" s="1"/>
  <c r="U110" i="14" a="1"/>
  <c r="U110" i="14" s="1"/>
  <c r="V110" i="14" a="1"/>
  <c r="V110" i="14" s="1"/>
  <c r="F106" i="19" s="1"/>
  <c r="G67" i="26" s="1" a="1"/>
  <c r="G67" i="26" s="1"/>
  <c r="W110" i="14" a="1"/>
  <c r="W110" i="14" s="1"/>
  <c r="X110" i="14" a="1"/>
  <c r="X110" i="14" s="1"/>
  <c r="Y110" i="14" a="1"/>
  <c r="Y110" i="14" s="1"/>
  <c r="Z110" i="14" a="1"/>
  <c r="Z110" i="14" s="1"/>
  <c r="AA110" i="14" a="1"/>
  <c r="AA110" i="14" s="1"/>
  <c r="AB110" i="14" a="1"/>
  <c r="AB110" i="14" s="1"/>
  <c r="AC110" i="14" a="1"/>
  <c r="AC110" i="14" s="1"/>
  <c r="T111" i="14" a="1"/>
  <c r="T111" i="14" s="1"/>
  <c r="U111" i="14" a="1"/>
  <c r="U111" i="14" s="1"/>
  <c r="V111" i="14" a="1"/>
  <c r="V111" i="14" s="1"/>
  <c r="W111" i="14" a="1"/>
  <c r="W111" i="14" s="1"/>
  <c r="X111" i="14" a="1"/>
  <c r="X111" i="14" s="1"/>
  <c r="Y111" i="14" a="1"/>
  <c r="Y111" i="14" s="1"/>
  <c r="Z111" i="14" a="1"/>
  <c r="Z111" i="14" s="1"/>
  <c r="AA111" i="14" a="1"/>
  <c r="AA111" i="14" s="1"/>
  <c r="AB111" i="14" a="1"/>
  <c r="AB111" i="14" s="1"/>
  <c r="AC111" i="14" a="1"/>
  <c r="AC111" i="14" s="1"/>
  <c r="T112" i="14" a="1"/>
  <c r="T112" i="14" s="1"/>
  <c r="D108" i="19" s="1"/>
  <c r="U112" i="14" a="1"/>
  <c r="U112" i="14" s="1"/>
  <c r="V112" i="14" a="1"/>
  <c r="V112" i="14" s="1"/>
  <c r="W112" i="14" a="1"/>
  <c r="W112" i="14" s="1"/>
  <c r="X112" i="14" a="1"/>
  <c r="X112" i="14" s="1"/>
  <c r="Y112" i="14" a="1"/>
  <c r="Y112" i="14"/>
  <c r="Z112" i="14" a="1"/>
  <c r="Z112" i="14" s="1"/>
  <c r="AA112" i="14" a="1"/>
  <c r="AA112" i="14" s="1"/>
  <c r="AB112" i="14" a="1"/>
  <c r="AB112" i="14" s="1"/>
  <c r="AC112" i="14" a="1"/>
  <c r="AC112" i="14" s="1"/>
  <c r="T113" i="14" a="1"/>
  <c r="T113" i="14" s="1"/>
  <c r="U113" i="14" a="1"/>
  <c r="U113" i="14" s="1"/>
  <c r="V113" i="14" a="1"/>
  <c r="V113" i="14" s="1"/>
  <c r="W113" i="14" a="1"/>
  <c r="W113" i="14" s="1"/>
  <c r="X113" i="14" a="1"/>
  <c r="X113" i="14" s="1"/>
  <c r="Y113" i="14" a="1"/>
  <c r="Y113" i="14" s="1"/>
  <c r="Z113" i="14" a="1"/>
  <c r="Z113" i="14" s="1"/>
  <c r="AA113" i="14" a="1"/>
  <c r="AA113" i="14"/>
  <c r="AB113" i="14" a="1"/>
  <c r="AB113" i="14" s="1"/>
  <c r="AC113" i="14" a="1"/>
  <c r="AC113" i="14" s="1"/>
  <c r="T114" i="14" a="1"/>
  <c r="T114" i="14" s="1"/>
  <c r="U114" i="14" a="1"/>
  <c r="U114" i="14"/>
  <c r="V114" i="14" a="1"/>
  <c r="V114" i="14" s="1"/>
  <c r="W114" i="14" a="1"/>
  <c r="W114" i="14" s="1"/>
  <c r="X114" i="14" a="1"/>
  <c r="X114" i="14" s="1"/>
  <c r="Y114" i="14" a="1"/>
  <c r="Y114" i="14" s="1"/>
  <c r="Z114" i="14" a="1"/>
  <c r="Z114" i="14" s="1"/>
  <c r="AA114" i="14" a="1"/>
  <c r="AA114" i="14" s="1"/>
  <c r="AB114" i="14" a="1"/>
  <c r="AB114" i="14" s="1"/>
  <c r="AC114" i="14" a="1"/>
  <c r="AC114" i="14" s="1"/>
  <c r="T115" i="14" a="1"/>
  <c r="T115" i="14" s="1"/>
  <c r="U115" i="14" a="1"/>
  <c r="U115" i="14" s="1"/>
  <c r="V115" i="14" a="1"/>
  <c r="V115" i="14" s="1"/>
  <c r="W115" i="14" a="1"/>
  <c r="W115" i="14" s="1"/>
  <c r="X115" i="14" a="1"/>
  <c r="X115" i="14" s="1"/>
  <c r="Y115" i="14" a="1"/>
  <c r="Y115" i="14" s="1"/>
  <c r="Z115" i="14" a="1"/>
  <c r="Z115" i="14" s="1"/>
  <c r="AA115" i="14" a="1"/>
  <c r="AA115" i="14"/>
  <c r="AB115" i="14" a="1"/>
  <c r="AB115" i="14" s="1"/>
  <c r="AC115" i="14" a="1"/>
  <c r="AC115" i="14" s="1"/>
  <c r="T116" i="14" a="1"/>
  <c r="T116" i="14" s="1"/>
  <c r="U116" i="14" a="1"/>
  <c r="U116" i="14" s="1"/>
  <c r="V116" i="14" a="1"/>
  <c r="V116" i="14" s="1"/>
  <c r="W116" i="14" a="1"/>
  <c r="W116" i="14" s="1"/>
  <c r="X116" i="14" a="1"/>
  <c r="X116" i="14" s="1"/>
  <c r="Y116" i="14" a="1"/>
  <c r="Y116" i="14" s="1"/>
  <c r="Z116" i="14" a="1"/>
  <c r="Z116" i="14" s="1"/>
  <c r="AA116" i="14" a="1"/>
  <c r="AA116" i="14" s="1"/>
  <c r="AB116" i="14" a="1"/>
  <c r="AB116" i="14" s="1"/>
  <c r="AC116" i="14" a="1"/>
  <c r="AC116" i="14"/>
  <c r="S9" i="14" a="1"/>
  <c r="S9" i="14" s="1"/>
  <c r="S10" i="14" a="1"/>
  <c r="S10" i="14" s="1"/>
  <c r="S11" i="14" a="1"/>
  <c r="S11" i="14" s="1"/>
  <c r="S12" i="14" a="1"/>
  <c r="S12" i="14"/>
  <c r="S13" i="14" a="1"/>
  <c r="S13" i="14" s="1"/>
  <c r="S14" i="14" a="1"/>
  <c r="S14" i="14" s="1"/>
  <c r="S15" i="14" a="1"/>
  <c r="S15" i="14" s="1"/>
  <c r="S16" i="14" a="1"/>
  <c r="S16" i="14"/>
  <c r="S17" i="14" a="1"/>
  <c r="S17" i="14" s="1"/>
  <c r="S18" i="14" a="1"/>
  <c r="S18" i="14" s="1"/>
  <c r="S19" i="14" a="1"/>
  <c r="S19" i="14" s="1"/>
  <c r="S20" i="14" a="1"/>
  <c r="S20" i="14"/>
  <c r="S21" i="14" a="1"/>
  <c r="S21" i="14" s="1"/>
  <c r="S22" i="14" a="1"/>
  <c r="S22" i="14" s="1"/>
  <c r="S23" i="14" a="1"/>
  <c r="S23" i="14" s="1"/>
  <c r="S24" i="14" a="1"/>
  <c r="S24" i="14"/>
  <c r="S25" i="14" a="1"/>
  <c r="S25" i="14" s="1"/>
  <c r="S26" i="14" a="1"/>
  <c r="S26" i="14" s="1"/>
  <c r="S27" i="14" a="1"/>
  <c r="S27" i="14" s="1"/>
  <c r="S28" i="14" a="1"/>
  <c r="S28" i="14"/>
  <c r="S29" i="14" a="1"/>
  <c r="S29" i="14" s="1"/>
  <c r="S30" i="14" a="1"/>
  <c r="S30" i="14" s="1"/>
  <c r="S31" i="14" a="1"/>
  <c r="S31" i="14" s="1"/>
  <c r="S32" i="14" a="1"/>
  <c r="S32" i="14"/>
  <c r="S33" i="14" a="1"/>
  <c r="S33" i="14" s="1"/>
  <c r="S34" i="14" a="1"/>
  <c r="S34" i="14" s="1"/>
  <c r="S35" i="14" a="1"/>
  <c r="S35" i="14" s="1"/>
  <c r="S36" i="14" a="1"/>
  <c r="S36" i="14"/>
  <c r="S37" i="14" a="1"/>
  <c r="S37" i="14" s="1"/>
  <c r="S38" i="14" a="1"/>
  <c r="S38" i="14" s="1"/>
  <c r="S39" i="14" a="1"/>
  <c r="S39" i="14" s="1"/>
  <c r="S40" i="14" a="1"/>
  <c r="S40" i="14"/>
  <c r="S41" i="14" a="1"/>
  <c r="S41" i="14" s="1"/>
  <c r="S42" i="14" a="1"/>
  <c r="S42" i="14" s="1"/>
  <c r="S43" i="14" a="1"/>
  <c r="S43" i="14" s="1"/>
  <c r="S44" i="14" a="1"/>
  <c r="S44" i="14"/>
  <c r="S45" i="14" a="1"/>
  <c r="S45" i="14" s="1"/>
  <c r="S46" i="14" a="1"/>
  <c r="S46" i="14" s="1"/>
  <c r="S47" i="14" a="1"/>
  <c r="S47" i="14" s="1"/>
  <c r="S48" i="14" a="1"/>
  <c r="S48" i="14"/>
  <c r="S49" i="14" a="1"/>
  <c r="S49" i="14" s="1"/>
  <c r="S50" i="14" a="1"/>
  <c r="S50" i="14" s="1"/>
  <c r="S51" i="14" a="1"/>
  <c r="S51" i="14" s="1"/>
  <c r="S52" i="14" a="1"/>
  <c r="S52" i="14"/>
  <c r="S53" i="14" a="1"/>
  <c r="S53" i="14" s="1"/>
  <c r="S54" i="14" a="1"/>
  <c r="S54" i="14" s="1"/>
  <c r="C50" i="19" s="1"/>
  <c r="D23" i="26" s="1" a="1"/>
  <c r="D23" i="26" s="1"/>
  <c r="S55" i="14" a="1"/>
  <c r="S55" i="14" s="1"/>
  <c r="S56" i="14" a="1"/>
  <c r="S56" i="14"/>
  <c r="S57" i="14" a="1"/>
  <c r="S57" i="14" s="1"/>
  <c r="S58" i="14" a="1"/>
  <c r="S58" i="14" s="1"/>
  <c r="S59" i="14" a="1"/>
  <c r="S59" i="14" s="1"/>
  <c r="S60" i="14" a="1"/>
  <c r="S60" i="14"/>
  <c r="S61" i="14" a="1"/>
  <c r="S61" i="14" s="1"/>
  <c r="S62" i="14" a="1"/>
  <c r="S62" i="14" s="1"/>
  <c r="S63" i="14" a="1"/>
  <c r="S63" i="14" s="1"/>
  <c r="S64" i="14" a="1"/>
  <c r="S64" i="14"/>
  <c r="S65" i="14" a="1"/>
  <c r="S65" i="14" s="1"/>
  <c r="S66" i="14" a="1"/>
  <c r="S66" i="14" s="1"/>
  <c r="S67" i="14" a="1"/>
  <c r="S67" i="14" s="1"/>
  <c r="S68" i="14" a="1"/>
  <c r="S68" i="14"/>
  <c r="S69" i="14" a="1"/>
  <c r="S69" i="14" s="1"/>
  <c r="S70" i="14" a="1"/>
  <c r="S70" i="14" s="1"/>
  <c r="S71" i="14" a="1"/>
  <c r="S71" i="14" s="1"/>
  <c r="S72" i="14" a="1"/>
  <c r="S72" i="14"/>
  <c r="S73" i="14" a="1"/>
  <c r="S73" i="14" s="1"/>
  <c r="S74" i="14" a="1"/>
  <c r="S74" i="14" s="1"/>
  <c r="S75" i="14" a="1"/>
  <c r="S75" i="14" s="1"/>
  <c r="S76" i="14" a="1"/>
  <c r="S76" i="14"/>
  <c r="S77" i="14" a="1"/>
  <c r="S77" i="14" s="1"/>
  <c r="S78" i="14" a="1"/>
  <c r="S78" i="14" s="1"/>
  <c r="S79" i="14" a="1"/>
  <c r="S79" i="14" s="1"/>
  <c r="S80" i="14" a="1"/>
  <c r="S80" i="14"/>
  <c r="S81" i="14" a="1"/>
  <c r="S81" i="14" s="1"/>
  <c r="S82" i="14" a="1"/>
  <c r="S82" i="14" s="1"/>
  <c r="S83" i="14" a="1"/>
  <c r="S83" i="14" s="1"/>
  <c r="S84" i="14" a="1"/>
  <c r="S84" i="14"/>
  <c r="S85" i="14" a="1"/>
  <c r="S85" i="14" s="1"/>
  <c r="S86" i="14" a="1"/>
  <c r="S86" i="14" s="1"/>
  <c r="S87" i="14" a="1"/>
  <c r="S87" i="14" s="1"/>
  <c r="S88" i="14" a="1"/>
  <c r="S88" i="14"/>
  <c r="S89" i="14" a="1"/>
  <c r="S89" i="14" s="1"/>
  <c r="S90" i="14" a="1"/>
  <c r="S90" i="14" s="1"/>
  <c r="S91" i="14" a="1"/>
  <c r="S91" i="14" s="1"/>
  <c r="S92" i="14" a="1"/>
  <c r="S92" i="14"/>
  <c r="S93" i="14" a="1"/>
  <c r="S93" i="14" s="1"/>
  <c r="S94" i="14" a="1"/>
  <c r="S94" i="14" s="1"/>
  <c r="S95" i="14" a="1"/>
  <c r="S95" i="14" s="1"/>
  <c r="S96" i="14" a="1"/>
  <c r="S96" i="14"/>
  <c r="S97" i="14" a="1"/>
  <c r="S97" i="14" s="1"/>
  <c r="S98" i="14" a="1"/>
  <c r="S98" i="14" s="1"/>
  <c r="C94" i="19" s="1"/>
  <c r="S99" i="14" a="1"/>
  <c r="S99" i="14" s="1"/>
  <c r="S100" i="14" a="1"/>
  <c r="S100" i="14"/>
  <c r="S101" i="14" a="1"/>
  <c r="S101" i="14" s="1"/>
  <c r="S102" i="14" a="1"/>
  <c r="S102" i="14" s="1"/>
  <c r="S103" i="14" a="1"/>
  <c r="S103" i="14" s="1"/>
  <c r="S104" i="14" a="1"/>
  <c r="S104" i="14"/>
  <c r="S105" i="14" a="1"/>
  <c r="S105" i="14" s="1"/>
  <c r="S106" i="14" a="1"/>
  <c r="S106" i="14" s="1"/>
  <c r="S107" i="14" a="1"/>
  <c r="S107" i="14" s="1"/>
  <c r="S108" i="14" a="1"/>
  <c r="S108" i="14"/>
  <c r="S109" i="14" a="1"/>
  <c r="S109" i="14" s="1"/>
  <c r="S110" i="14" a="1"/>
  <c r="S110" i="14" s="1"/>
  <c r="S111" i="14" a="1"/>
  <c r="S111" i="14" s="1"/>
  <c r="S112" i="14" a="1"/>
  <c r="S112" i="14"/>
  <c r="S113" i="14" a="1"/>
  <c r="S113" i="14" s="1"/>
  <c r="S114" i="14" a="1"/>
  <c r="S114" i="14" s="1"/>
  <c r="S115" i="14" a="1"/>
  <c r="S115" i="14" s="1"/>
  <c r="S116" i="14" a="1"/>
  <c r="S116" i="14"/>
  <c r="S8" i="14" a="1"/>
  <c r="S8" i="14" s="1"/>
  <c r="F9" i="14" a="1"/>
  <c r="F9" i="14"/>
  <c r="F10" i="14" a="1"/>
  <c r="F10" i="14"/>
  <c r="F11" i="14" a="1"/>
  <c r="F11" i="14"/>
  <c r="F12" i="14" a="1"/>
  <c r="F12" i="14"/>
  <c r="F13" i="14" a="1"/>
  <c r="F13" i="14"/>
  <c r="F14" i="14" a="1"/>
  <c r="F14" i="14"/>
  <c r="F15" i="14" a="1"/>
  <c r="F15" i="14"/>
  <c r="F16" i="14" a="1"/>
  <c r="F16" i="14"/>
  <c r="F17" i="14" a="1"/>
  <c r="F17" i="14"/>
  <c r="F18" i="14" a="1"/>
  <c r="F18" i="14"/>
  <c r="F19" i="14" a="1"/>
  <c r="F19" i="14"/>
  <c r="F20" i="14" a="1"/>
  <c r="F20" i="14"/>
  <c r="F21" i="14" a="1"/>
  <c r="F21" i="14"/>
  <c r="F22" i="14" a="1"/>
  <c r="F22" i="14"/>
  <c r="F23" i="14" a="1"/>
  <c r="F23" i="14"/>
  <c r="F24" i="14" a="1"/>
  <c r="F24" i="14"/>
  <c r="F25" i="14" a="1"/>
  <c r="F25" i="14"/>
  <c r="F26" i="14" a="1"/>
  <c r="F26" i="14"/>
  <c r="F27" i="14" a="1"/>
  <c r="F27" i="14"/>
  <c r="F28" i="14" a="1"/>
  <c r="F28" i="14"/>
  <c r="F29" i="14" a="1"/>
  <c r="F29" i="14"/>
  <c r="F30" i="14" a="1"/>
  <c r="F30" i="14"/>
  <c r="F31" i="14" a="1"/>
  <c r="F31" i="14"/>
  <c r="F32" i="14" a="1"/>
  <c r="F32" i="14"/>
  <c r="F33" i="14" a="1"/>
  <c r="F33" i="14"/>
  <c r="F34" i="14" a="1"/>
  <c r="F34" i="14"/>
  <c r="F35" i="14" a="1"/>
  <c r="F35" i="14"/>
  <c r="F36" i="14" a="1"/>
  <c r="F36" i="14"/>
  <c r="F37" i="14" a="1"/>
  <c r="F37" i="14"/>
  <c r="F38" i="14" a="1"/>
  <c r="F38" i="14"/>
  <c r="F39" i="14" a="1"/>
  <c r="F39" i="14"/>
  <c r="F40" i="14" a="1"/>
  <c r="F40" i="14"/>
  <c r="F41" i="14" a="1"/>
  <c r="F41" i="14"/>
  <c r="F42" i="14" a="1"/>
  <c r="F42" i="14"/>
  <c r="F43" i="14" a="1"/>
  <c r="F43" i="14"/>
  <c r="F44" i="14" a="1"/>
  <c r="F44" i="14"/>
  <c r="F45" i="14" a="1"/>
  <c r="F45" i="14"/>
  <c r="F46" i="14" a="1"/>
  <c r="F46" i="14"/>
  <c r="F47" i="14" a="1"/>
  <c r="F47" i="14"/>
  <c r="F48" i="14" a="1"/>
  <c r="F48" i="14"/>
  <c r="F49" i="14" a="1"/>
  <c r="F49" i="14"/>
  <c r="F50" i="14" a="1"/>
  <c r="F50" i="14"/>
  <c r="F51" i="14" a="1"/>
  <c r="F51" i="14"/>
  <c r="F52" i="14" a="1"/>
  <c r="F52" i="14"/>
  <c r="F53" i="14" a="1"/>
  <c r="F53" i="14"/>
  <c r="F54" i="14" a="1"/>
  <c r="F54" i="14"/>
  <c r="F55" i="14" a="1"/>
  <c r="F55" i="14"/>
  <c r="F56" i="14" a="1"/>
  <c r="F56" i="14"/>
  <c r="F57" i="14" a="1"/>
  <c r="F57" i="14"/>
  <c r="F58" i="14" a="1"/>
  <c r="F58" i="14"/>
  <c r="F59" i="14" a="1"/>
  <c r="F59" i="14"/>
  <c r="F60" i="14" a="1"/>
  <c r="F60" i="14"/>
  <c r="F61" i="14" a="1"/>
  <c r="F61" i="14"/>
  <c r="F62" i="14" a="1"/>
  <c r="F62" i="14"/>
  <c r="F63" i="14" a="1"/>
  <c r="F63" i="14"/>
  <c r="F64" i="14" a="1"/>
  <c r="F64" i="14"/>
  <c r="F65" i="14" a="1"/>
  <c r="F65" i="14"/>
  <c r="F66" i="14" a="1"/>
  <c r="F66" i="14"/>
  <c r="F67" i="14" a="1"/>
  <c r="F67" i="14"/>
  <c r="F68" i="14" a="1"/>
  <c r="F68" i="14"/>
  <c r="F69" i="14" a="1"/>
  <c r="F69" i="14"/>
  <c r="F70" i="14" a="1"/>
  <c r="F70" i="14"/>
  <c r="F71" i="14" a="1"/>
  <c r="F71" i="14"/>
  <c r="F72" i="14" a="1"/>
  <c r="F72" i="14"/>
  <c r="F73" i="14" a="1"/>
  <c r="F73" i="14"/>
  <c r="F74" i="14" a="1"/>
  <c r="F74" i="14"/>
  <c r="F75" i="14" a="1"/>
  <c r="F75" i="14"/>
  <c r="F76" i="14" a="1"/>
  <c r="F76" i="14"/>
  <c r="F77" i="14" a="1"/>
  <c r="F77" i="14"/>
  <c r="F78" i="14" a="1"/>
  <c r="F78" i="14"/>
  <c r="F79" i="14" a="1"/>
  <c r="F79" i="14"/>
  <c r="F80" i="14" a="1"/>
  <c r="F80" i="14"/>
  <c r="F81" i="14" a="1"/>
  <c r="F81" i="14"/>
  <c r="F82" i="14" a="1"/>
  <c r="F82" i="14"/>
  <c r="F83" i="14" a="1"/>
  <c r="F83" i="14"/>
  <c r="F84" i="14" a="1"/>
  <c r="F84" i="14"/>
  <c r="F85" i="14" a="1"/>
  <c r="F85" i="14"/>
  <c r="F86" i="14" a="1"/>
  <c r="F86" i="14"/>
  <c r="F87" i="14" a="1"/>
  <c r="F87" i="14"/>
  <c r="F88" i="14" a="1"/>
  <c r="F88" i="14"/>
  <c r="F89" i="14" a="1"/>
  <c r="F89" i="14"/>
  <c r="F90" i="14" a="1"/>
  <c r="F90" i="14"/>
  <c r="F91" i="14" a="1"/>
  <c r="F91" i="14"/>
  <c r="F92" i="14" a="1"/>
  <c r="F92" i="14"/>
  <c r="F93" i="14" a="1"/>
  <c r="F93" i="14"/>
  <c r="F94" i="14" a="1"/>
  <c r="F94" i="14"/>
  <c r="F95" i="14" a="1"/>
  <c r="F95" i="14"/>
  <c r="F96" i="14" a="1"/>
  <c r="F96" i="14"/>
  <c r="F97" i="14" a="1"/>
  <c r="F97" i="14"/>
  <c r="F98" i="14" a="1"/>
  <c r="F98" i="14"/>
  <c r="F99" i="14" a="1"/>
  <c r="F99" i="14"/>
  <c r="F100" i="14" a="1"/>
  <c r="F100" i="14"/>
  <c r="F101" i="14" a="1"/>
  <c r="F101" i="14"/>
  <c r="F102" i="14" a="1"/>
  <c r="F102" i="14"/>
  <c r="F103" i="14" a="1"/>
  <c r="F103" i="14"/>
  <c r="F104" i="14" a="1"/>
  <c r="F104" i="14"/>
  <c r="F105" i="14" a="1"/>
  <c r="F105" i="14"/>
  <c r="F106" i="14" a="1"/>
  <c r="F106" i="14"/>
  <c r="F107" i="14" a="1"/>
  <c r="F107" i="14"/>
  <c r="F108" i="14" a="1"/>
  <c r="F108" i="14"/>
  <c r="F109" i="14" a="1"/>
  <c r="F109" i="14"/>
  <c r="F110" i="14" a="1"/>
  <c r="F110" i="14"/>
  <c r="F111" i="14" a="1"/>
  <c r="F111" i="14"/>
  <c r="F112" i="14" a="1"/>
  <c r="F112" i="14"/>
  <c r="F113" i="14" a="1"/>
  <c r="F113" i="14"/>
  <c r="F114" i="14" a="1"/>
  <c r="F114" i="14"/>
  <c r="F115" i="14" a="1"/>
  <c r="F115" i="14"/>
  <c r="F116" i="14" a="1"/>
  <c r="F116" i="14" s="1"/>
  <c r="G116" i="14" s="1" a="1"/>
  <c r="G116" i="14" s="1"/>
  <c r="F8" i="14" a="1"/>
  <c r="F8" i="14" s="1"/>
  <c r="G9" i="14" a="1"/>
  <c r="G9" i="14" s="1"/>
  <c r="G10" i="14" a="1"/>
  <c r="G10" i="14" s="1"/>
  <c r="G11" i="14" a="1"/>
  <c r="G11" i="14" s="1"/>
  <c r="G12" i="14" a="1"/>
  <c r="G12" i="14"/>
  <c r="G13" i="14" a="1"/>
  <c r="G13" i="14" s="1"/>
  <c r="G14" i="14" a="1"/>
  <c r="G14" i="14" s="1"/>
  <c r="G15" i="14" a="1"/>
  <c r="G15" i="14" s="1"/>
  <c r="G16" i="14" a="1"/>
  <c r="G16" i="14"/>
  <c r="G17" i="14" a="1"/>
  <c r="G17" i="14" s="1"/>
  <c r="G18" i="14" a="1"/>
  <c r="G18" i="14" s="1"/>
  <c r="G19" i="14" a="1"/>
  <c r="G19" i="14" s="1"/>
  <c r="G20" i="14" a="1"/>
  <c r="G20" i="14"/>
  <c r="G21" i="14" a="1"/>
  <c r="G21" i="14" s="1"/>
  <c r="G22" i="14" a="1"/>
  <c r="G22" i="14" s="1"/>
  <c r="G23" i="14" a="1"/>
  <c r="G23" i="14" s="1"/>
  <c r="G24" i="14" a="1"/>
  <c r="G24" i="14"/>
  <c r="G25" i="14" a="1"/>
  <c r="G25" i="14" s="1"/>
  <c r="G26" i="14" a="1"/>
  <c r="G26" i="14" s="1"/>
  <c r="G27" i="14" a="1"/>
  <c r="G27" i="14" s="1"/>
  <c r="G28" i="14" a="1"/>
  <c r="G28" i="14"/>
  <c r="G29" i="14" a="1"/>
  <c r="G29" i="14" s="1"/>
  <c r="G30" i="14" a="1"/>
  <c r="G30" i="14" s="1"/>
  <c r="G31" i="14" a="1"/>
  <c r="G31" i="14" s="1"/>
  <c r="G32" i="14" a="1"/>
  <c r="G32" i="14"/>
  <c r="G33" i="14" a="1"/>
  <c r="G33" i="14" s="1"/>
  <c r="G34" i="14" a="1"/>
  <c r="G34" i="14" s="1"/>
  <c r="G35" i="14" a="1"/>
  <c r="G35" i="14" s="1"/>
  <c r="G36" i="14" a="1"/>
  <c r="G36" i="14"/>
  <c r="G37" i="14" a="1"/>
  <c r="G37" i="14" s="1"/>
  <c r="G38" i="14" a="1"/>
  <c r="G38" i="14" s="1"/>
  <c r="G39" i="14" a="1"/>
  <c r="G39" i="14" s="1"/>
  <c r="G40" i="14" a="1"/>
  <c r="G40" i="14"/>
  <c r="G41" i="14" a="1"/>
  <c r="G41" i="14" s="1"/>
  <c r="G42" i="14" a="1"/>
  <c r="G42" i="14" s="1"/>
  <c r="G43" i="14" a="1"/>
  <c r="G43" i="14" s="1"/>
  <c r="G44" i="14" a="1"/>
  <c r="G44" i="14"/>
  <c r="G45" i="14" a="1"/>
  <c r="G45" i="14" s="1"/>
  <c r="G46" i="14" a="1"/>
  <c r="G46" i="14" s="1"/>
  <c r="G47" i="14" a="1"/>
  <c r="G47" i="14" s="1"/>
  <c r="G48" i="14" a="1"/>
  <c r="G48" i="14"/>
  <c r="G49" i="14" a="1"/>
  <c r="G49" i="14" s="1"/>
  <c r="G50" i="14" a="1"/>
  <c r="G50" i="14" s="1"/>
  <c r="G51" i="14" a="1"/>
  <c r="G51" i="14" s="1"/>
  <c r="G52" i="14" a="1"/>
  <c r="G52" i="14"/>
  <c r="G53" i="14" a="1"/>
  <c r="G53" i="14" s="1"/>
  <c r="G54" i="14" a="1"/>
  <c r="G54" i="14" s="1"/>
  <c r="G55" i="14" a="1"/>
  <c r="G55" i="14" s="1"/>
  <c r="G56" i="14" a="1"/>
  <c r="G56" i="14"/>
  <c r="G57" i="14" a="1"/>
  <c r="G57" i="14" s="1"/>
  <c r="G58" i="14" a="1"/>
  <c r="G58" i="14" s="1"/>
  <c r="G59" i="14" a="1"/>
  <c r="G59" i="14" s="1"/>
  <c r="G60" i="14" a="1"/>
  <c r="G60" i="14"/>
  <c r="G61" i="14" a="1"/>
  <c r="G61" i="14" s="1"/>
  <c r="G62" i="14" a="1"/>
  <c r="G62" i="14" s="1"/>
  <c r="G63" i="14" a="1"/>
  <c r="G63" i="14" s="1"/>
  <c r="G64" i="14" a="1"/>
  <c r="G64" i="14"/>
  <c r="G65" i="14" a="1"/>
  <c r="G65" i="14" s="1"/>
  <c r="G66" i="14" a="1"/>
  <c r="G66" i="14" s="1"/>
  <c r="G67" i="14" a="1"/>
  <c r="G67" i="14" s="1"/>
  <c r="G68" i="14" a="1"/>
  <c r="G68" i="14"/>
  <c r="G69" i="14" a="1"/>
  <c r="G69" i="14" s="1"/>
  <c r="G70" i="14" a="1"/>
  <c r="G70" i="14" s="1"/>
  <c r="G71" i="14" a="1"/>
  <c r="G71" i="14" s="1"/>
  <c r="G72" i="14" a="1"/>
  <c r="G72" i="14"/>
  <c r="G73" i="14" a="1"/>
  <c r="G73" i="14" s="1"/>
  <c r="G74" i="14" a="1"/>
  <c r="G74" i="14" s="1"/>
  <c r="G75" i="14" a="1"/>
  <c r="G75" i="14" s="1"/>
  <c r="G76" i="14" a="1"/>
  <c r="G76" i="14"/>
  <c r="G77" i="14" a="1"/>
  <c r="G77" i="14" s="1"/>
  <c r="G78" i="14" a="1"/>
  <c r="G78" i="14" s="1"/>
  <c r="G79" i="14" a="1"/>
  <c r="G79" i="14" s="1"/>
  <c r="G80" i="14" a="1"/>
  <c r="G80" i="14"/>
  <c r="G81" i="14" a="1"/>
  <c r="G81" i="14" s="1"/>
  <c r="G82" i="14" a="1"/>
  <c r="G82" i="14" s="1"/>
  <c r="G83" i="14" a="1"/>
  <c r="G83" i="14" s="1"/>
  <c r="G84" i="14" a="1"/>
  <c r="G84" i="14"/>
  <c r="G85" i="14" a="1"/>
  <c r="G85" i="14" s="1"/>
  <c r="G86" i="14" a="1"/>
  <c r="G86" i="14" s="1"/>
  <c r="G87" i="14" a="1"/>
  <c r="G87" i="14" s="1"/>
  <c r="G88" i="14" a="1"/>
  <c r="G88" i="14"/>
  <c r="G89" i="14" a="1"/>
  <c r="G89" i="14" s="1"/>
  <c r="G90" i="14" a="1"/>
  <c r="G90" i="14" s="1"/>
  <c r="G91" i="14" a="1"/>
  <c r="G91" i="14" s="1"/>
  <c r="G92" i="14" a="1"/>
  <c r="G92" i="14"/>
  <c r="G93" i="14" a="1"/>
  <c r="G93" i="14" s="1"/>
  <c r="G94" i="14" a="1"/>
  <c r="G94" i="14" s="1"/>
  <c r="G95" i="14" a="1"/>
  <c r="G95" i="14" s="1"/>
  <c r="G96" i="14" a="1"/>
  <c r="G96" i="14"/>
  <c r="G97" i="14" a="1"/>
  <c r="G97" i="14" s="1"/>
  <c r="G98" i="14" a="1"/>
  <c r="G98" i="14" s="1"/>
  <c r="G99" i="14" a="1"/>
  <c r="G99" i="14" s="1"/>
  <c r="G100" i="14" a="1"/>
  <c r="G100" i="14"/>
  <c r="G101" i="14" a="1"/>
  <c r="G101" i="14" s="1"/>
  <c r="G102" i="14" a="1"/>
  <c r="G102" i="14" s="1"/>
  <c r="G103" i="14" a="1"/>
  <c r="G103" i="14" s="1"/>
  <c r="G104" i="14" a="1"/>
  <c r="G104" i="14"/>
  <c r="G105" i="14" a="1"/>
  <c r="G105" i="14" s="1"/>
  <c r="G106" i="14" a="1"/>
  <c r="G106" i="14" s="1"/>
  <c r="G107" i="14" a="1"/>
  <c r="G107" i="14" s="1"/>
  <c r="G108" i="14" a="1"/>
  <c r="G108" i="14"/>
  <c r="G109" i="14" a="1"/>
  <c r="G109" i="14" s="1"/>
  <c r="G110" i="14" a="1"/>
  <c r="G110" i="14" s="1"/>
  <c r="G111" i="14" a="1"/>
  <c r="G111" i="14" s="1"/>
  <c r="G112" i="14" a="1"/>
  <c r="G112" i="14"/>
  <c r="G113" i="14" a="1"/>
  <c r="G113" i="14" s="1"/>
  <c r="G114" i="14" a="1"/>
  <c r="G114" i="14" s="1"/>
  <c r="G115" i="14" a="1"/>
  <c r="G115" i="14" s="1"/>
  <c r="N38" i="20"/>
  <c r="A25" i="19"/>
  <c r="O8" i="26" a="1"/>
  <c r="O8" i="26" s="1"/>
  <c r="P8" i="26" a="1"/>
  <c r="P8" i="26" s="1"/>
  <c r="Q8" i="26" a="1"/>
  <c r="Q8" i="26" s="1"/>
  <c r="R8" i="26" a="1"/>
  <c r="R8" i="26" s="1"/>
  <c r="S8" i="26" a="1"/>
  <c r="S8" i="26" s="1"/>
  <c r="T8" i="26" a="1"/>
  <c r="T8" i="26" s="1"/>
  <c r="U8" i="26" a="1"/>
  <c r="U8" i="26" s="1"/>
  <c r="V8" i="26" a="1"/>
  <c r="V8" i="26" s="1"/>
  <c r="W8" i="26" a="1"/>
  <c r="W8" i="26" s="1"/>
  <c r="X8" i="26" a="1"/>
  <c r="X8" i="26" s="1"/>
  <c r="Y8" i="26" a="1"/>
  <c r="Y8" i="26" s="1"/>
  <c r="Z8" i="26" a="1"/>
  <c r="Z8" i="26" s="1"/>
  <c r="O9" i="26" a="1"/>
  <c r="O9" i="26" s="1"/>
  <c r="P9" i="26" a="1"/>
  <c r="P9" i="26" s="1"/>
  <c r="Q9" i="26" a="1"/>
  <c r="Q9" i="26" s="1"/>
  <c r="R9" i="26" a="1"/>
  <c r="R9" i="26" s="1"/>
  <c r="S9" i="26" a="1"/>
  <c r="S9" i="26" s="1"/>
  <c r="T9" i="26" a="1"/>
  <c r="T9" i="26" s="1"/>
  <c r="U9" i="26" a="1"/>
  <c r="U9" i="26" s="1"/>
  <c r="V9" i="26" a="1"/>
  <c r="V9" i="26" s="1"/>
  <c r="W9" i="26" a="1"/>
  <c r="W9" i="26" s="1"/>
  <c r="X9" i="26" a="1"/>
  <c r="X9" i="26" s="1"/>
  <c r="Y9" i="26" a="1"/>
  <c r="Y9" i="26" s="1"/>
  <c r="Z9" i="26" a="1"/>
  <c r="Z9" i="26" s="1"/>
  <c r="O10" i="26" a="1"/>
  <c r="O10" i="26" s="1"/>
  <c r="P10" i="26" a="1"/>
  <c r="P10" i="26" s="1"/>
  <c r="Q10" i="26" a="1"/>
  <c r="Q10" i="26" s="1"/>
  <c r="R10" i="26" a="1"/>
  <c r="R10" i="26" s="1"/>
  <c r="S10" i="26" a="1"/>
  <c r="S10" i="26" s="1"/>
  <c r="T10" i="26" a="1"/>
  <c r="T10" i="26" s="1"/>
  <c r="U10" i="26" a="1"/>
  <c r="U10" i="26" s="1"/>
  <c r="V10" i="26" a="1"/>
  <c r="V10" i="26" s="1"/>
  <c r="W10" i="26" a="1"/>
  <c r="W10" i="26" s="1"/>
  <c r="X10" i="26" a="1"/>
  <c r="X10" i="26" s="1"/>
  <c r="Y10" i="26" a="1"/>
  <c r="Y10" i="26" s="1"/>
  <c r="Z10" i="26" a="1"/>
  <c r="Z10" i="26" s="1"/>
  <c r="O13" i="26" a="1"/>
  <c r="O13" i="26" s="1"/>
  <c r="P13" i="26" a="1"/>
  <c r="P13" i="26" s="1"/>
  <c r="Q13" i="26" a="1"/>
  <c r="Q13" i="26" s="1"/>
  <c r="R13" i="26" a="1"/>
  <c r="R13" i="26" s="1"/>
  <c r="S13" i="26" a="1"/>
  <c r="S13" i="26" s="1"/>
  <c r="T13" i="26" a="1"/>
  <c r="T13" i="26" s="1"/>
  <c r="U13" i="26" a="1"/>
  <c r="U13" i="26" s="1"/>
  <c r="V13" i="26" a="1"/>
  <c r="V13" i="26" s="1"/>
  <c r="W13" i="26" a="1"/>
  <c r="W13" i="26" s="1"/>
  <c r="X13" i="26" a="1"/>
  <c r="X13" i="26" s="1"/>
  <c r="Y13" i="26" a="1"/>
  <c r="Y13" i="26" s="1"/>
  <c r="Z13" i="26" a="1"/>
  <c r="Z13" i="26" s="1"/>
  <c r="O14" i="26" a="1"/>
  <c r="O14" i="26" s="1"/>
  <c r="P14" i="26" a="1"/>
  <c r="P14" i="26" s="1"/>
  <c r="Q14" i="26" a="1"/>
  <c r="Q14" i="26" s="1"/>
  <c r="R14" i="26" a="1"/>
  <c r="R14" i="26" s="1"/>
  <c r="S14" i="26" a="1"/>
  <c r="S14" i="26" s="1"/>
  <c r="T14" i="26" a="1"/>
  <c r="T14" i="26" s="1"/>
  <c r="U14" i="26" a="1"/>
  <c r="U14" i="26" s="1"/>
  <c r="V14" i="26" a="1"/>
  <c r="V14" i="26" s="1"/>
  <c r="W14" i="26" a="1"/>
  <c r="W14" i="26" s="1"/>
  <c r="X14" i="26" a="1"/>
  <c r="X14" i="26" s="1"/>
  <c r="Y14" i="26" a="1"/>
  <c r="Y14" i="26" s="1"/>
  <c r="Z14" i="26" a="1"/>
  <c r="Z14" i="26" s="1"/>
  <c r="O15" i="26" a="1"/>
  <c r="O15" i="26" s="1"/>
  <c r="P15" i="26" a="1"/>
  <c r="P15" i="26" s="1"/>
  <c r="Q15" i="26" a="1"/>
  <c r="Q15" i="26" s="1"/>
  <c r="R15" i="26" a="1"/>
  <c r="R15" i="26" s="1"/>
  <c r="S15" i="26" a="1"/>
  <c r="S15" i="26" s="1"/>
  <c r="T15" i="26" a="1"/>
  <c r="T15" i="26" s="1"/>
  <c r="U15" i="26" a="1"/>
  <c r="U15" i="26" s="1"/>
  <c r="V15" i="26" a="1"/>
  <c r="V15" i="26" s="1"/>
  <c r="W15" i="26" a="1"/>
  <c r="W15" i="26" s="1"/>
  <c r="X15" i="26" a="1"/>
  <c r="X15" i="26" s="1"/>
  <c r="Y15" i="26" a="1"/>
  <c r="Y15" i="26" s="1"/>
  <c r="Z15" i="26" a="1"/>
  <c r="Z15" i="26" s="1"/>
  <c r="O18" i="26" a="1"/>
  <c r="O18" i="26" s="1"/>
  <c r="P18" i="26" a="1"/>
  <c r="P18" i="26" s="1"/>
  <c r="Q18" i="26" a="1"/>
  <c r="Q18" i="26" s="1"/>
  <c r="R18" i="26" a="1"/>
  <c r="R18" i="26" s="1"/>
  <c r="S18" i="26" a="1"/>
  <c r="S18" i="26" s="1"/>
  <c r="T18" i="26" a="1"/>
  <c r="T18" i="26" s="1"/>
  <c r="U18" i="26" a="1"/>
  <c r="U18" i="26" s="1"/>
  <c r="V18" i="26" a="1"/>
  <c r="V18" i="26" s="1"/>
  <c r="W18" i="26" a="1"/>
  <c r="W18" i="26" s="1"/>
  <c r="X18" i="26" a="1"/>
  <c r="X18" i="26" s="1"/>
  <c r="Y18" i="26" a="1"/>
  <c r="Y18" i="26" s="1"/>
  <c r="Z18" i="26" a="1"/>
  <c r="Z18" i="26" s="1"/>
  <c r="O20" i="26" a="1"/>
  <c r="O20" i="26" s="1"/>
  <c r="P20" i="26" a="1"/>
  <c r="P20" i="26" s="1"/>
  <c r="Q20" i="26" a="1"/>
  <c r="Q20" i="26" s="1"/>
  <c r="R20" i="26" a="1"/>
  <c r="R20" i="26" s="1"/>
  <c r="S20" i="26" a="1"/>
  <c r="S20" i="26" s="1"/>
  <c r="T20" i="26" a="1"/>
  <c r="T20" i="26" s="1"/>
  <c r="U20" i="26" a="1"/>
  <c r="U20" i="26" s="1"/>
  <c r="V20" i="26" a="1"/>
  <c r="V20" i="26" s="1"/>
  <c r="W20" i="26" a="1"/>
  <c r="W20" i="26" s="1"/>
  <c r="X20" i="26" a="1"/>
  <c r="X20" i="26" s="1"/>
  <c r="Y20" i="26" a="1"/>
  <c r="Y20" i="26" s="1"/>
  <c r="Z20" i="26" a="1"/>
  <c r="Z20" i="26" s="1"/>
  <c r="O21" i="26" a="1"/>
  <c r="O21" i="26" s="1"/>
  <c r="P21" i="26" a="1"/>
  <c r="P21" i="26" s="1"/>
  <c r="Q21" i="26" a="1"/>
  <c r="Q21" i="26" s="1"/>
  <c r="R21" i="26" a="1"/>
  <c r="R21" i="26" s="1"/>
  <c r="S21" i="26" a="1"/>
  <c r="S21" i="26" s="1"/>
  <c r="T21" i="26" a="1"/>
  <c r="T21" i="26" s="1"/>
  <c r="U21" i="26" a="1"/>
  <c r="U21" i="26" s="1"/>
  <c r="V21" i="26" a="1"/>
  <c r="V21" i="26" s="1"/>
  <c r="W21" i="26" a="1"/>
  <c r="W21" i="26" s="1"/>
  <c r="X21" i="26" a="1"/>
  <c r="X21" i="26" s="1"/>
  <c r="Y21" i="26" a="1"/>
  <c r="Y21" i="26" s="1"/>
  <c r="Z21" i="26" a="1"/>
  <c r="Z21" i="26" s="1"/>
  <c r="O22" i="26" a="1"/>
  <c r="O22" i="26" s="1"/>
  <c r="P22" i="26" a="1"/>
  <c r="P22" i="26" s="1"/>
  <c r="Q22" i="26" a="1"/>
  <c r="Q22" i="26" s="1"/>
  <c r="R22" i="26" a="1"/>
  <c r="R22" i="26" s="1"/>
  <c r="S22" i="26" a="1"/>
  <c r="S22" i="26" s="1"/>
  <c r="T22" i="26" a="1"/>
  <c r="T22" i="26" s="1"/>
  <c r="U22" i="26" a="1"/>
  <c r="U22" i="26" s="1"/>
  <c r="V22" i="26" a="1"/>
  <c r="V22" i="26" s="1"/>
  <c r="W22" i="26" a="1"/>
  <c r="W22" i="26" s="1"/>
  <c r="X22" i="26" a="1"/>
  <c r="X22" i="26" s="1"/>
  <c r="Y22" i="26" a="1"/>
  <c r="Y22" i="26" s="1"/>
  <c r="Z22" i="26" a="1"/>
  <c r="Z22" i="26" s="1"/>
  <c r="O23" i="26" a="1"/>
  <c r="O23" i="26" s="1"/>
  <c r="P23" i="26" a="1"/>
  <c r="P23" i="26" s="1"/>
  <c r="Q23" i="26" a="1"/>
  <c r="Q23" i="26" s="1"/>
  <c r="R23" i="26" a="1"/>
  <c r="R23" i="26" s="1"/>
  <c r="S23" i="26" a="1"/>
  <c r="S23" i="26" s="1"/>
  <c r="T23" i="26" a="1"/>
  <c r="T23" i="26" s="1"/>
  <c r="U23" i="26" a="1"/>
  <c r="U23" i="26" s="1"/>
  <c r="V23" i="26" a="1"/>
  <c r="V23" i="26" s="1"/>
  <c r="W23" i="26" a="1"/>
  <c r="W23" i="26" s="1"/>
  <c r="X23" i="26" a="1"/>
  <c r="X23" i="26" s="1"/>
  <c r="Y23" i="26" a="1"/>
  <c r="Y23" i="26" s="1"/>
  <c r="Z23" i="26" a="1"/>
  <c r="Z23" i="26" s="1"/>
  <c r="O24" i="26" a="1"/>
  <c r="O24" i="26" s="1"/>
  <c r="P24" i="26" a="1"/>
  <c r="P24" i="26" s="1"/>
  <c r="Q24" i="26" a="1"/>
  <c r="Q24" i="26" s="1"/>
  <c r="R24" i="26" a="1"/>
  <c r="R24" i="26" s="1"/>
  <c r="S24" i="26" a="1"/>
  <c r="S24" i="26" s="1"/>
  <c r="T24" i="26" a="1"/>
  <c r="T24" i="26" s="1"/>
  <c r="U24" i="26" a="1"/>
  <c r="U24" i="26" s="1"/>
  <c r="V24" i="26" a="1"/>
  <c r="V24" i="26" s="1"/>
  <c r="W24" i="26" a="1"/>
  <c r="W24" i="26" s="1"/>
  <c r="X24" i="26" a="1"/>
  <c r="X24" i="26" s="1"/>
  <c r="Y24" i="26" a="1"/>
  <c r="Y24" i="26" s="1"/>
  <c r="Z24" i="26" a="1"/>
  <c r="Z24" i="26" s="1"/>
  <c r="O25" i="26" a="1"/>
  <c r="O25" i="26" s="1"/>
  <c r="P25" i="26" a="1"/>
  <c r="P25" i="26" s="1"/>
  <c r="Q25" i="26" a="1"/>
  <c r="Q25" i="26" s="1"/>
  <c r="R25" i="26" a="1"/>
  <c r="R25" i="26" s="1"/>
  <c r="S25" i="26" a="1"/>
  <c r="S25" i="26" s="1"/>
  <c r="T25" i="26" a="1"/>
  <c r="T25" i="26" s="1"/>
  <c r="U25" i="26" a="1"/>
  <c r="U25" i="26" s="1"/>
  <c r="V25" i="26" a="1"/>
  <c r="V25" i="26" s="1"/>
  <c r="W25" i="26" a="1"/>
  <c r="W25" i="26" s="1"/>
  <c r="X25" i="26" a="1"/>
  <c r="X25" i="26" s="1"/>
  <c r="Y25" i="26" a="1"/>
  <c r="Y25" i="26" s="1"/>
  <c r="Z25" i="26" a="1"/>
  <c r="Z25" i="26" s="1"/>
  <c r="O26" i="26" a="1"/>
  <c r="O26" i="26" s="1"/>
  <c r="P26" i="26" a="1"/>
  <c r="P26" i="26" s="1"/>
  <c r="Q26" i="26" a="1"/>
  <c r="Q26" i="26" s="1"/>
  <c r="R26" i="26" a="1"/>
  <c r="R26" i="26" s="1"/>
  <c r="S26" i="26" a="1"/>
  <c r="S26" i="26" s="1"/>
  <c r="T26" i="26" a="1"/>
  <c r="T26" i="26" s="1"/>
  <c r="U26" i="26" a="1"/>
  <c r="U26" i="26" s="1"/>
  <c r="V26" i="26" a="1"/>
  <c r="V26" i="26" s="1"/>
  <c r="W26" i="26" a="1"/>
  <c r="W26" i="26" s="1"/>
  <c r="X26" i="26" a="1"/>
  <c r="X26" i="26" s="1"/>
  <c r="Y26" i="26" a="1"/>
  <c r="Y26" i="26" s="1"/>
  <c r="Z26" i="26" a="1"/>
  <c r="Z26" i="26" s="1"/>
  <c r="O27" i="26" a="1"/>
  <c r="O27" i="26" s="1"/>
  <c r="P27" i="26" a="1"/>
  <c r="P27" i="26" s="1"/>
  <c r="Q27" i="26" a="1"/>
  <c r="Q27" i="26" s="1"/>
  <c r="R27" i="26" a="1"/>
  <c r="R27" i="26" s="1"/>
  <c r="S27" i="26" a="1"/>
  <c r="S27" i="26" s="1"/>
  <c r="T27" i="26" a="1"/>
  <c r="T27" i="26" s="1"/>
  <c r="U27" i="26" a="1"/>
  <c r="U27" i="26" s="1"/>
  <c r="V27" i="26" a="1"/>
  <c r="V27" i="26" s="1"/>
  <c r="W27" i="26" a="1"/>
  <c r="W27" i="26" s="1"/>
  <c r="X27" i="26" a="1"/>
  <c r="X27" i="26" s="1"/>
  <c r="Y27" i="26" a="1"/>
  <c r="Y27" i="26" s="1"/>
  <c r="Z27" i="26" a="1"/>
  <c r="Z27" i="26" s="1"/>
  <c r="O28" i="26" a="1"/>
  <c r="O28" i="26" s="1"/>
  <c r="P28" i="26" a="1"/>
  <c r="P28" i="26" s="1"/>
  <c r="Q28" i="26" a="1"/>
  <c r="Q28" i="26" s="1"/>
  <c r="R28" i="26" a="1"/>
  <c r="R28" i="26" s="1"/>
  <c r="S28" i="26" a="1"/>
  <c r="S28" i="26" s="1"/>
  <c r="T28" i="26" a="1"/>
  <c r="T28" i="26" s="1"/>
  <c r="U28" i="26" a="1"/>
  <c r="U28" i="26" s="1"/>
  <c r="V28" i="26" a="1"/>
  <c r="V28" i="26" s="1"/>
  <c r="W28" i="26" a="1"/>
  <c r="W28" i="26" s="1"/>
  <c r="X28" i="26" a="1"/>
  <c r="X28" i="26" s="1"/>
  <c r="Y28" i="26" a="1"/>
  <c r="Y28" i="26" s="1"/>
  <c r="Z28" i="26" a="1"/>
  <c r="Z28" i="26" s="1"/>
  <c r="O29" i="26" a="1"/>
  <c r="O29" i="26" s="1"/>
  <c r="P29" i="26" a="1"/>
  <c r="P29" i="26" s="1"/>
  <c r="Q29" i="26" a="1"/>
  <c r="Q29" i="26" s="1"/>
  <c r="R29" i="26" a="1"/>
  <c r="R29" i="26" s="1"/>
  <c r="S29" i="26" a="1"/>
  <c r="S29" i="26" s="1"/>
  <c r="T29" i="26" a="1"/>
  <c r="T29" i="26" s="1"/>
  <c r="U29" i="26" a="1"/>
  <c r="U29" i="26" s="1"/>
  <c r="V29" i="26" a="1"/>
  <c r="V29" i="26" s="1"/>
  <c r="W29" i="26" a="1"/>
  <c r="W29" i="26" s="1"/>
  <c r="X29" i="26" a="1"/>
  <c r="X29" i="26" s="1"/>
  <c r="Y29" i="26" a="1"/>
  <c r="Y29" i="26" s="1"/>
  <c r="Z29" i="26" a="1"/>
  <c r="Z29" i="26" s="1"/>
  <c r="O30" i="26" a="1"/>
  <c r="O30" i="26" s="1"/>
  <c r="P30" i="26" a="1"/>
  <c r="P30" i="26" s="1"/>
  <c r="Q30" i="26" a="1"/>
  <c r="Q30" i="26" s="1"/>
  <c r="R30" i="26" a="1"/>
  <c r="R30" i="26" s="1"/>
  <c r="S30" i="26" a="1"/>
  <c r="S30" i="26" s="1"/>
  <c r="T30" i="26" a="1"/>
  <c r="T30" i="26" s="1"/>
  <c r="U30" i="26" a="1"/>
  <c r="U30" i="26" s="1"/>
  <c r="V30" i="26" a="1"/>
  <c r="V30" i="26" s="1"/>
  <c r="W30" i="26" a="1"/>
  <c r="W30" i="26" s="1"/>
  <c r="X30" i="26" a="1"/>
  <c r="X30" i="26" s="1"/>
  <c r="Y30" i="26" a="1"/>
  <c r="Y30" i="26" s="1"/>
  <c r="Z30" i="26" a="1"/>
  <c r="Z30" i="26" s="1"/>
  <c r="O31" i="26" a="1"/>
  <c r="O31" i="26" s="1"/>
  <c r="P31" i="26" a="1"/>
  <c r="P31" i="26" s="1"/>
  <c r="Q31" i="26" a="1"/>
  <c r="Q31" i="26" s="1"/>
  <c r="R31" i="26" a="1"/>
  <c r="R31" i="26" s="1"/>
  <c r="S31" i="26" a="1"/>
  <c r="S31" i="26" s="1"/>
  <c r="T31" i="26" a="1"/>
  <c r="T31" i="26" s="1"/>
  <c r="U31" i="26" a="1"/>
  <c r="U31" i="26" s="1"/>
  <c r="V31" i="26" a="1"/>
  <c r="V31" i="26" s="1"/>
  <c r="W31" i="26" a="1"/>
  <c r="W31" i="26" s="1"/>
  <c r="X31" i="26" a="1"/>
  <c r="X31" i="26" s="1"/>
  <c r="Y31" i="26" a="1"/>
  <c r="Y31" i="26" s="1"/>
  <c r="Z31" i="26" a="1"/>
  <c r="Z31" i="26" s="1"/>
  <c r="O32" i="26" a="1"/>
  <c r="O32" i="26" s="1"/>
  <c r="P32" i="26" a="1"/>
  <c r="P32" i="26" s="1"/>
  <c r="Q32" i="26" a="1"/>
  <c r="Q32" i="26" s="1"/>
  <c r="R32" i="26" a="1"/>
  <c r="R32" i="26" s="1"/>
  <c r="S32" i="26" a="1"/>
  <c r="S32" i="26" s="1"/>
  <c r="T32" i="26" a="1"/>
  <c r="T32" i="26" s="1"/>
  <c r="U32" i="26" a="1"/>
  <c r="U32" i="26" s="1"/>
  <c r="V32" i="26" a="1"/>
  <c r="V32" i="26" s="1"/>
  <c r="W32" i="26" a="1"/>
  <c r="W32" i="26" s="1"/>
  <c r="X32" i="26" a="1"/>
  <c r="X32" i="26" s="1"/>
  <c r="Y32" i="26" a="1"/>
  <c r="Y32" i="26" s="1"/>
  <c r="Z32" i="26" a="1"/>
  <c r="Z32" i="26" s="1"/>
  <c r="O33" i="26" a="1"/>
  <c r="O33" i="26" s="1"/>
  <c r="P33" i="26" a="1"/>
  <c r="P33" i="26" s="1"/>
  <c r="Q33" i="26" a="1"/>
  <c r="Q33" i="26" s="1"/>
  <c r="R33" i="26" a="1"/>
  <c r="R33" i="26" s="1"/>
  <c r="S33" i="26" a="1"/>
  <c r="S33" i="26" s="1"/>
  <c r="T33" i="26" a="1"/>
  <c r="T33" i="26" s="1"/>
  <c r="U33" i="26" a="1"/>
  <c r="U33" i="26" s="1"/>
  <c r="V33" i="26" a="1"/>
  <c r="V33" i="26" s="1"/>
  <c r="W33" i="26" a="1"/>
  <c r="W33" i="26" s="1"/>
  <c r="X33" i="26" a="1"/>
  <c r="X33" i="26" s="1"/>
  <c r="Y33" i="26" a="1"/>
  <c r="Y33" i="26" s="1"/>
  <c r="Z33" i="26" a="1"/>
  <c r="Z33" i="26" s="1"/>
  <c r="O34" i="26" a="1"/>
  <c r="O34" i="26" s="1"/>
  <c r="P34" i="26" a="1"/>
  <c r="P34" i="26" s="1"/>
  <c r="Q34" i="26" a="1"/>
  <c r="Q34" i="26" s="1"/>
  <c r="R34" i="26" a="1"/>
  <c r="R34" i="26" s="1"/>
  <c r="S34" i="26" a="1"/>
  <c r="S34" i="26" s="1"/>
  <c r="T34" i="26" a="1"/>
  <c r="T34" i="26" s="1"/>
  <c r="U34" i="26" a="1"/>
  <c r="U34" i="26" s="1"/>
  <c r="V34" i="26" a="1"/>
  <c r="V34" i="26" s="1"/>
  <c r="W34" i="26" a="1"/>
  <c r="W34" i="26" s="1"/>
  <c r="X34" i="26" a="1"/>
  <c r="X34" i="26" s="1"/>
  <c r="Y34" i="26" a="1"/>
  <c r="Y34" i="26" s="1"/>
  <c r="Z34" i="26" a="1"/>
  <c r="Z34" i="26" s="1"/>
  <c r="O35" i="26" a="1"/>
  <c r="O35" i="26" s="1"/>
  <c r="P35" i="26" a="1"/>
  <c r="P35" i="26" s="1"/>
  <c r="Q35" i="26" a="1"/>
  <c r="Q35" i="26" s="1"/>
  <c r="R35" i="26" a="1"/>
  <c r="R35" i="26" s="1"/>
  <c r="S35" i="26" a="1"/>
  <c r="S35" i="26" s="1"/>
  <c r="T35" i="26" a="1"/>
  <c r="T35" i="26" s="1"/>
  <c r="U35" i="26" a="1"/>
  <c r="U35" i="26" s="1"/>
  <c r="V35" i="26" a="1"/>
  <c r="V35" i="26" s="1"/>
  <c r="W35" i="26" a="1"/>
  <c r="W35" i="26" s="1"/>
  <c r="X35" i="26" a="1"/>
  <c r="X35" i="26" s="1"/>
  <c r="Y35" i="26" a="1"/>
  <c r="Y35" i="26" s="1"/>
  <c r="Z35" i="26" a="1"/>
  <c r="Z35" i="26" s="1"/>
  <c r="O36" i="26" a="1"/>
  <c r="O36" i="26" s="1"/>
  <c r="P36" i="26" a="1"/>
  <c r="P36" i="26" s="1"/>
  <c r="Q36" i="26" a="1"/>
  <c r="Q36" i="26" s="1"/>
  <c r="R36" i="26" a="1"/>
  <c r="R36" i="26" s="1"/>
  <c r="S36" i="26" a="1"/>
  <c r="S36" i="26" s="1"/>
  <c r="T36" i="26" a="1"/>
  <c r="T36" i="26" s="1"/>
  <c r="U36" i="26" a="1"/>
  <c r="U36" i="26" s="1"/>
  <c r="V36" i="26" a="1"/>
  <c r="V36" i="26" s="1"/>
  <c r="W36" i="26" a="1"/>
  <c r="W36" i="26" s="1"/>
  <c r="X36" i="26" a="1"/>
  <c r="X36" i="26" s="1"/>
  <c r="Y36" i="26" a="1"/>
  <c r="Y36" i="26" s="1"/>
  <c r="Z36" i="26" a="1"/>
  <c r="Z36" i="26" s="1"/>
  <c r="O37" i="26" a="1"/>
  <c r="O37" i="26" s="1"/>
  <c r="P37" i="26" a="1"/>
  <c r="P37" i="26" s="1"/>
  <c r="Q37" i="26" a="1"/>
  <c r="Q37" i="26" s="1"/>
  <c r="R37" i="26" a="1"/>
  <c r="R37" i="26" s="1"/>
  <c r="S37" i="26" a="1"/>
  <c r="S37" i="26" s="1"/>
  <c r="T37" i="26" a="1"/>
  <c r="T37" i="26" s="1"/>
  <c r="U37" i="26" a="1"/>
  <c r="U37" i="26" s="1"/>
  <c r="V37" i="26" a="1"/>
  <c r="V37" i="26" s="1"/>
  <c r="W37" i="26" a="1"/>
  <c r="W37" i="26" s="1"/>
  <c r="X37" i="26" a="1"/>
  <c r="X37" i="26" s="1"/>
  <c r="Y37" i="26" a="1"/>
  <c r="Y37" i="26" s="1"/>
  <c r="Z37" i="26" a="1"/>
  <c r="Z37" i="26" s="1"/>
  <c r="O38" i="26" a="1"/>
  <c r="O38" i="26" s="1"/>
  <c r="P38" i="26" a="1"/>
  <c r="P38" i="26" s="1"/>
  <c r="Q38" i="26" a="1"/>
  <c r="Q38" i="26" s="1"/>
  <c r="R38" i="26" a="1"/>
  <c r="R38" i="26" s="1"/>
  <c r="S38" i="26" a="1"/>
  <c r="S38" i="26" s="1"/>
  <c r="T38" i="26" a="1"/>
  <c r="T38" i="26" s="1"/>
  <c r="U38" i="26" a="1"/>
  <c r="U38" i="26" s="1"/>
  <c r="V38" i="26" a="1"/>
  <c r="V38" i="26" s="1"/>
  <c r="W38" i="26" a="1"/>
  <c r="W38" i="26" s="1"/>
  <c r="X38" i="26" a="1"/>
  <c r="X38" i="26" s="1"/>
  <c r="Y38" i="26" a="1"/>
  <c r="Y38" i="26" s="1"/>
  <c r="Z38" i="26" a="1"/>
  <c r="Z38" i="26" s="1"/>
  <c r="O39" i="26" a="1"/>
  <c r="O39" i="26" s="1"/>
  <c r="P39" i="26" a="1"/>
  <c r="P39" i="26" s="1"/>
  <c r="Q39" i="26" a="1"/>
  <c r="Q39" i="26" s="1"/>
  <c r="R39" i="26" a="1"/>
  <c r="R39" i="26" s="1"/>
  <c r="S39" i="26" a="1"/>
  <c r="S39" i="26" s="1"/>
  <c r="T39" i="26" a="1"/>
  <c r="T39" i="26" s="1"/>
  <c r="U39" i="26" a="1"/>
  <c r="U39" i="26" s="1"/>
  <c r="V39" i="26" a="1"/>
  <c r="V39" i="26" s="1"/>
  <c r="W39" i="26" a="1"/>
  <c r="W39" i="26" s="1"/>
  <c r="X39" i="26" a="1"/>
  <c r="X39" i="26" s="1"/>
  <c r="Y39" i="26" a="1"/>
  <c r="Y39" i="26" s="1"/>
  <c r="Z39" i="26" a="1"/>
  <c r="Z39" i="26" s="1"/>
  <c r="O40" i="26" a="1"/>
  <c r="O40" i="26" s="1"/>
  <c r="P40" i="26" a="1"/>
  <c r="P40" i="26" s="1"/>
  <c r="Q40" i="26" a="1"/>
  <c r="Q40" i="26" s="1"/>
  <c r="R40" i="26" a="1"/>
  <c r="R40" i="26" s="1"/>
  <c r="S40" i="26" a="1"/>
  <c r="S40" i="26" s="1"/>
  <c r="T40" i="26" a="1"/>
  <c r="T40" i="26" s="1"/>
  <c r="U40" i="26" a="1"/>
  <c r="U40" i="26" s="1"/>
  <c r="V40" i="26" a="1"/>
  <c r="V40" i="26" s="1"/>
  <c r="W40" i="26" a="1"/>
  <c r="W40" i="26" s="1"/>
  <c r="X40" i="26" a="1"/>
  <c r="X40" i="26" s="1"/>
  <c r="Y40" i="26" a="1"/>
  <c r="Y40" i="26" s="1"/>
  <c r="Z40" i="26" a="1"/>
  <c r="Z40" i="26" s="1"/>
  <c r="O41" i="26" a="1"/>
  <c r="O41" i="26" s="1"/>
  <c r="P41" i="26" a="1"/>
  <c r="P41" i="26" s="1"/>
  <c r="Q41" i="26" a="1"/>
  <c r="Q41" i="26" s="1"/>
  <c r="R41" i="26" a="1"/>
  <c r="R41" i="26" s="1"/>
  <c r="S41" i="26" a="1"/>
  <c r="S41" i="26" s="1"/>
  <c r="T41" i="26" a="1"/>
  <c r="T41" i="26" s="1"/>
  <c r="U41" i="26" a="1"/>
  <c r="U41" i="26" s="1"/>
  <c r="V41" i="26" a="1"/>
  <c r="V41" i="26" s="1"/>
  <c r="W41" i="26" a="1"/>
  <c r="W41" i="26" s="1"/>
  <c r="X41" i="26" a="1"/>
  <c r="X41" i="26" s="1"/>
  <c r="Y41" i="26" a="1"/>
  <c r="Y41" i="26" s="1"/>
  <c r="Z41" i="26" a="1"/>
  <c r="Z41" i="26" s="1"/>
  <c r="O42" i="26" a="1"/>
  <c r="O42" i="26" s="1"/>
  <c r="P42" i="26" a="1"/>
  <c r="P42" i="26" s="1"/>
  <c r="Q42" i="26" a="1"/>
  <c r="Q42" i="26" s="1"/>
  <c r="R42" i="26" a="1"/>
  <c r="R42" i="26" s="1"/>
  <c r="S42" i="26" a="1"/>
  <c r="S42" i="26" s="1"/>
  <c r="T42" i="26" a="1"/>
  <c r="T42" i="26" s="1"/>
  <c r="U42" i="26" a="1"/>
  <c r="U42" i="26" s="1"/>
  <c r="V42" i="26" a="1"/>
  <c r="V42" i="26" s="1"/>
  <c r="W42" i="26" a="1"/>
  <c r="W42" i="26" s="1"/>
  <c r="X42" i="26" a="1"/>
  <c r="X42" i="26" s="1"/>
  <c r="Y42" i="26" a="1"/>
  <c r="Y42" i="26" s="1"/>
  <c r="Z42" i="26" a="1"/>
  <c r="Z42" i="26" s="1"/>
  <c r="O43" i="26" a="1"/>
  <c r="O43" i="26" s="1"/>
  <c r="P43" i="26" a="1"/>
  <c r="P43" i="26" s="1"/>
  <c r="Q43" i="26" a="1"/>
  <c r="Q43" i="26" s="1"/>
  <c r="R43" i="26" a="1"/>
  <c r="R43" i="26" s="1"/>
  <c r="S43" i="26" a="1"/>
  <c r="S43" i="26" s="1"/>
  <c r="T43" i="26" a="1"/>
  <c r="T43" i="26" s="1"/>
  <c r="U43" i="26" a="1"/>
  <c r="U43" i="26" s="1"/>
  <c r="V43" i="26" a="1"/>
  <c r="V43" i="26" s="1"/>
  <c r="W43" i="26" a="1"/>
  <c r="W43" i="26" s="1"/>
  <c r="X43" i="26" a="1"/>
  <c r="X43" i="26" s="1"/>
  <c r="Y43" i="26" a="1"/>
  <c r="Y43" i="26" s="1"/>
  <c r="Z43" i="26" a="1"/>
  <c r="Z43" i="26" s="1"/>
  <c r="O44" i="26" a="1"/>
  <c r="O44" i="26" s="1"/>
  <c r="P44" i="26" a="1"/>
  <c r="P44" i="26" s="1"/>
  <c r="Q44" i="26" a="1"/>
  <c r="Q44" i="26" s="1"/>
  <c r="R44" i="26" a="1"/>
  <c r="R44" i="26" s="1"/>
  <c r="S44" i="26" a="1"/>
  <c r="S44" i="26" s="1"/>
  <c r="T44" i="26" a="1"/>
  <c r="T44" i="26" s="1"/>
  <c r="U44" i="26" a="1"/>
  <c r="U44" i="26" s="1"/>
  <c r="V44" i="26" a="1"/>
  <c r="V44" i="26" s="1"/>
  <c r="W44" i="26" a="1"/>
  <c r="W44" i="26" s="1"/>
  <c r="X44" i="26" a="1"/>
  <c r="X44" i="26" s="1"/>
  <c r="Y44" i="26" a="1"/>
  <c r="Y44" i="26" s="1"/>
  <c r="Z44" i="26" a="1"/>
  <c r="Z44" i="26" s="1"/>
  <c r="O45" i="26" a="1"/>
  <c r="O45" i="26" s="1"/>
  <c r="P45" i="26" a="1"/>
  <c r="P45" i="26" s="1"/>
  <c r="Q45" i="26" a="1"/>
  <c r="Q45" i="26" s="1"/>
  <c r="R45" i="26" a="1"/>
  <c r="R45" i="26" s="1"/>
  <c r="S45" i="26" a="1"/>
  <c r="S45" i="26" s="1"/>
  <c r="T45" i="26" a="1"/>
  <c r="T45" i="26" s="1"/>
  <c r="U45" i="26" a="1"/>
  <c r="U45" i="26" s="1"/>
  <c r="V45" i="26" a="1"/>
  <c r="V45" i="26" s="1"/>
  <c r="W45" i="26" a="1"/>
  <c r="W45" i="26" s="1"/>
  <c r="X45" i="26" a="1"/>
  <c r="X45" i="26" s="1"/>
  <c r="Y45" i="26" a="1"/>
  <c r="Y45" i="26" s="1"/>
  <c r="Z45" i="26" a="1"/>
  <c r="Z45" i="26" s="1"/>
  <c r="O46" i="26" a="1"/>
  <c r="O46" i="26" s="1"/>
  <c r="P46" i="26" a="1"/>
  <c r="P46" i="26" s="1"/>
  <c r="Q46" i="26" a="1"/>
  <c r="Q46" i="26" s="1"/>
  <c r="R46" i="26" a="1"/>
  <c r="R46" i="26" s="1"/>
  <c r="S46" i="26" a="1"/>
  <c r="S46" i="26" s="1"/>
  <c r="T46" i="26" a="1"/>
  <c r="T46" i="26" s="1"/>
  <c r="U46" i="26" a="1"/>
  <c r="U46" i="26" s="1"/>
  <c r="V46" i="26" a="1"/>
  <c r="V46" i="26" s="1"/>
  <c r="W46" i="26" a="1"/>
  <c r="W46" i="26" s="1"/>
  <c r="X46" i="26" a="1"/>
  <c r="X46" i="26" s="1"/>
  <c r="Y46" i="26" a="1"/>
  <c r="Y46" i="26" s="1"/>
  <c r="Z46" i="26" a="1"/>
  <c r="Z46" i="26" s="1"/>
  <c r="O47" i="26" a="1"/>
  <c r="O47" i="26" s="1"/>
  <c r="P47" i="26" a="1"/>
  <c r="P47" i="26" s="1"/>
  <c r="Q47" i="26" a="1"/>
  <c r="Q47" i="26" s="1"/>
  <c r="R47" i="26" a="1"/>
  <c r="R47" i="26" s="1"/>
  <c r="S47" i="26" a="1"/>
  <c r="S47" i="26" s="1"/>
  <c r="T47" i="26" a="1"/>
  <c r="T47" i="26" s="1"/>
  <c r="U47" i="26" a="1"/>
  <c r="U47" i="26" s="1"/>
  <c r="V47" i="26" a="1"/>
  <c r="V47" i="26" s="1"/>
  <c r="W47" i="26" a="1"/>
  <c r="W47" i="26" s="1"/>
  <c r="X47" i="26" a="1"/>
  <c r="X47" i="26" s="1"/>
  <c r="Y47" i="26" a="1"/>
  <c r="Y47" i="26" s="1"/>
  <c r="Z47" i="26" a="1"/>
  <c r="Z47" i="26" s="1"/>
  <c r="O48" i="26" a="1"/>
  <c r="O48" i="26" s="1"/>
  <c r="P48" i="26" a="1"/>
  <c r="P48" i="26" s="1"/>
  <c r="Q48" i="26" a="1"/>
  <c r="Q48" i="26" s="1"/>
  <c r="R48" i="26" a="1"/>
  <c r="R48" i="26" s="1"/>
  <c r="S48" i="26" a="1"/>
  <c r="S48" i="26" s="1"/>
  <c r="T48" i="26" a="1"/>
  <c r="T48" i="26" s="1"/>
  <c r="U48" i="26" a="1"/>
  <c r="U48" i="26" s="1"/>
  <c r="V48" i="26" a="1"/>
  <c r="V48" i="26" s="1"/>
  <c r="W48" i="26" a="1"/>
  <c r="W48" i="26" s="1"/>
  <c r="X48" i="26" a="1"/>
  <c r="X48" i="26" s="1"/>
  <c r="Y48" i="26" a="1"/>
  <c r="Y48" i="26" s="1"/>
  <c r="Z48" i="26" a="1"/>
  <c r="Z48" i="26" s="1"/>
  <c r="O49" i="26" a="1"/>
  <c r="O49" i="26" s="1"/>
  <c r="P49" i="26" a="1"/>
  <c r="P49" i="26" s="1"/>
  <c r="Q49" i="26" a="1"/>
  <c r="Q49" i="26" s="1"/>
  <c r="R49" i="26" a="1"/>
  <c r="R49" i="26" s="1"/>
  <c r="S49" i="26" a="1"/>
  <c r="S49" i="26" s="1"/>
  <c r="T49" i="26" a="1"/>
  <c r="T49" i="26" s="1"/>
  <c r="U49" i="26" a="1"/>
  <c r="U49" i="26" s="1"/>
  <c r="V49" i="26" a="1"/>
  <c r="V49" i="26" s="1"/>
  <c r="W49" i="26" a="1"/>
  <c r="W49" i="26" s="1"/>
  <c r="X49" i="26" a="1"/>
  <c r="X49" i="26" s="1"/>
  <c r="Y49" i="26" a="1"/>
  <c r="Y49" i="26" s="1"/>
  <c r="Z49" i="26" a="1"/>
  <c r="Z49" i="26" s="1"/>
  <c r="O50" i="26" a="1"/>
  <c r="O50" i="26" s="1"/>
  <c r="P50" i="26" a="1"/>
  <c r="P50" i="26" s="1"/>
  <c r="Q50" i="26" a="1"/>
  <c r="Q50" i="26" s="1"/>
  <c r="R50" i="26" a="1"/>
  <c r="R50" i="26" s="1"/>
  <c r="S50" i="26" a="1"/>
  <c r="S50" i="26" s="1"/>
  <c r="T50" i="26" a="1"/>
  <c r="T50" i="26" s="1"/>
  <c r="U50" i="26" a="1"/>
  <c r="U50" i="26" s="1"/>
  <c r="V50" i="26" a="1"/>
  <c r="V50" i="26" s="1"/>
  <c r="W50" i="26" a="1"/>
  <c r="W50" i="26" s="1"/>
  <c r="X50" i="26" a="1"/>
  <c r="X50" i="26" s="1"/>
  <c r="Y50" i="26" a="1"/>
  <c r="Y50" i="26" s="1"/>
  <c r="Z50" i="26" a="1"/>
  <c r="Z50" i="26" s="1"/>
  <c r="O51" i="26" a="1"/>
  <c r="O51" i="26" s="1"/>
  <c r="P51" i="26" a="1"/>
  <c r="P51" i="26" s="1"/>
  <c r="Q51" i="26" a="1"/>
  <c r="Q51" i="26" s="1"/>
  <c r="R51" i="26" a="1"/>
  <c r="R51" i="26" s="1"/>
  <c r="S51" i="26" a="1"/>
  <c r="S51" i="26" s="1"/>
  <c r="T51" i="26" a="1"/>
  <c r="T51" i="26" s="1"/>
  <c r="U51" i="26" a="1"/>
  <c r="U51" i="26" s="1"/>
  <c r="V51" i="26" a="1"/>
  <c r="V51" i="26" s="1"/>
  <c r="W51" i="26" a="1"/>
  <c r="W51" i="26" s="1"/>
  <c r="X51" i="26" a="1"/>
  <c r="X51" i="26" s="1"/>
  <c r="Y51" i="26" a="1"/>
  <c r="Y51" i="26" s="1"/>
  <c r="Z51" i="26" a="1"/>
  <c r="Z51" i="26" s="1"/>
  <c r="O52" i="26" a="1"/>
  <c r="O52" i="26" s="1"/>
  <c r="P52" i="26" a="1"/>
  <c r="P52" i="26" s="1"/>
  <c r="Q52" i="26" a="1"/>
  <c r="Q52" i="26" s="1"/>
  <c r="R52" i="26" a="1"/>
  <c r="R52" i="26" s="1"/>
  <c r="S52" i="26" a="1"/>
  <c r="S52" i="26" s="1"/>
  <c r="T52" i="26" a="1"/>
  <c r="T52" i="26" s="1"/>
  <c r="U52" i="26" a="1"/>
  <c r="U52" i="26" s="1"/>
  <c r="V52" i="26" a="1"/>
  <c r="V52" i="26" s="1"/>
  <c r="W52" i="26" a="1"/>
  <c r="W52" i="26" s="1"/>
  <c r="X52" i="26" a="1"/>
  <c r="X52" i="26" s="1"/>
  <c r="Y52" i="26" a="1"/>
  <c r="Y52" i="26" s="1"/>
  <c r="Z52" i="26" a="1"/>
  <c r="Z52" i="26" s="1"/>
  <c r="O53" i="26" a="1"/>
  <c r="O53" i="26" s="1"/>
  <c r="P53" i="26" a="1"/>
  <c r="P53" i="26" s="1"/>
  <c r="Q53" i="26" a="1"/>
  <c r="Q53" i="26" s="1"/>
  <c r="R53" i="26" a="1"/>
  <c r="R53" i="26" s="1"/>
  <c r="S53" i="26" a="1"/>
  <c r="S53" i="26" s="1"/>
  <c r="T53" i="26" a="1"/>
  <c r="T53" i="26" s="1"/>
  <c r="U53" i="26" a="1"/>
  <c r="U53" i="26" s="1"/>
  <c r="V53" i="26" a="1"/>
  <c r="V53" i="26" s="1"/>
  <c r="W53" i="26" a="1"/>
  <c r="W53" i="26" s="1"/>
  <c r="X53" i="26" a="1"/>
  <c r="X53" i="26" s="1"/>
  <c r="Y53" i="26" a="1"/>
  <c r="Y53" i="26" s="1"/>
  <c r="Z53" i="26" a="1"/>
  <c r="Z53" i="26" s="1"/>
  <c r="O54" i="26" a="1"/>
  <c r="O54" i="26" s="1"/>
  <c r="P54" i="26" a="1"/>
  <c r="P54" i="26" s="1"/>
  <c r="Q54" i="26" a="1"/>
  <c r="Q54" i="26" s="1"/>
  <c r="R54" i="26" a="1"/>
  <c r="R54" i="26" s="1"/>
  <c r="S54" i="26" a="1"/>
  <c r="S54" i="26" s="1"/>
  <c r="T54" i="26" a="1"/>
  <c r="T54" i="26" s="1"/>
  <c r="U54" i="26" a="1"/>
  <c r="U54" i="26" s="1"/>
  <c r="V54" i="26" a="1"/>
  <c r="V54" i="26" s="1"/>
  <c r="W54" i="26" a="1"/>
  <c r="W54" i="26" s="1"/>
  <c r="X54" i="26" a="1"/>
  <c r="X54" i="26" s="1"/>
  <c r="Y54" i="26" a="1"/>
  <c r="Y54" i="26" s="1"/>
  <c r="Z54" i="26" a="1"/>
  <c r="Z54" i="26" s="1"/>
  <c r="O55" i="26" a="1"/>
  <c r="O55" i="26" s="1"/>
  <c r="P55" i="26" a="1"/>
  <c r="P55" i="26" s="1"/>
  <c r="Q55" i="26" a="1"/>
  <c r="Q55" i="26" s="1"/>
  <c r="R55" i="26" a="1"/>
  <c r="R55" i="26" s="1"/>
  <c r="S55" i="26" a="1"/>
  <c r="S55" i="26" s="1"/>
  <c r="T55" i="26" a="1"/>
  <c r="T55" i="26" s="1"/>
  <c r="U55" i="26" a="1"/>
  <c r="U55" i="26" s="1"/>
  <c r="V55" i="26" a="1"/>
  <c r="V55" i="26" s="1"/>
  <c r="W55" i="26" a="1"/>
  <c r="W55" i="26" s="1"/>
  <c r="X55" i="26" a="1"/>
  <c r="X55" i="26" s="1"/>
  <c r="Y55" i="26" a="1"/>
  <c r="Y55" i="26" s="1"/>
  <c r="Z55" i="26" a="1"/>
  <c r="Z55" i="26" s="1"/>
  <c r="O56" i="26" a="1"/>
  <c r="O56" i="26" s="1"/>
  <c r="P56" i="26" a="1"/>
  <c r="P56" i="26" s="1"/>
  <c r="Q56" i="26" a="1"/>
  <c r="Q56" i="26" s="1"/>
  <c r="R56" i="26" a="1"/>
  <c r="R56" i="26" s="1"/>
  <c r="S56" i="26" a="1"/>
  <c r="S56" i="26" s="1"/>
  <c r="T56" i="26" a="1"/>
  <c r="T56" i="26" s="1"/>
  <c r="U56" i="26" a="1"/>
  <c r="U56" i="26" s="1"/>
  <c r="V56" i="26" a="1"/>
  <c r="V56" i="26" s="1"/>
  <c r="W56" i="26" a="1"/>
  <c r="W56" i="26" s="1"/>
  <c r="X56" i="26" a="1"/>
  <c r="X56" i="26" s="1"/>
  <c r="Y56" i="26" a="1"/>
  <c r="Y56" i="26" s="1"/>
  <c r="Z56" i="26" a="1"/>
  <c r="Z56" i="26" s="1"/>
  <c r="O57" i="26" a="1"/>
  <c r="O57" i="26" s="1"/>
  <c r="P57" i="26" a="1"/>
  <c r="P57" i="26" s="1"/>
  <c r="Q57" i="26" a="1"/>
  <c r="Q57" i="26" s="1"/>
  <c r="R57" i="26" a="1"/>
  <c r="R57" i="26" s="1"/>
  <c r="S57" i="26" a="1"/>
  <c r="S57" i="26" s="1"/>
  <c r="T57" i="26" a="1"/>
  <c r="T57" i="26" s="1"/>
  <c r="U57" i="26" a="1"/>
  <c r="U57" i="26" s="1"/>
  <c r="V57" i="26" a="1"/>
  <c r="V57" i="26" s="1"/>
  <c r="W57" i="26" a="1"/>
  <c r="W57" i="26" s="1"/>
  <c r="X57" i="26" a="1"/>
  <c r="X57" i="26" s="1"/>
  <c r="Y57" i="26" a="1"/>
  <c r="Y57" i="26" s="1"/>
  <c r="Z57" i="26" a="1"/>
  <c r="Z57" i="26" s="1"/>
  <c r="O58" i="26" a="1"/>
  <c r="O58" i="26" s="1"/>
  <c r="P58" i="26" a="1"/>
  <c r="P58" i="26" s="1"/>
  <c r="Q58" i="26" a="1"/>
  <c r="Q58" i="26" s="1"/>
  <c r="R58" i="26" a="1"/>
  <c r="R58" i="26" s="1"/>
  <c r="S58" i="26" a="1"/>
  <c r="S58" i="26" s="1"/>
  <c r="T58" i="26" a="1"/>
  <c r="T58" i="26" s="1"/>
  <c r="U58" i="26" a="1"/>
  <c r="U58" i="26" s="1"/>
  <c r="V58" i="26" a="1"/>
  <c r="V58" i="26" s="1"/>
  <c r="W58" i="26" a="1"/>
  <c r="W58" i="26" s="1"/>
  <c r="X58" i="26" a="1"/>
  <c r="X58" i="26" s="1"/>
  <c r="Y58" i="26" a="1"/>
  <c r="Y58" i="26" s="1"/>
  <c r="Z58" i="26" a="1"/>
  <c r="Z58" i="26" s="1"/>
  <c r="O59" i="26" a="1"/>
  <c r="O59" i="26" s="1"/>
  <c r="P59" i="26" a="1"/>
  <c r="P59" i="26" s="1"/>
  <c r="Q59" i="26" a="1"/>
  <c r="Q59" i="26" s="1"/>
  <c r="R59" i="26" a="1"/>
  <c r="R59" i="26" s="1"/>
  <c r="S59" i="26" a="1"/>
  <c r="S59" i="26" s="1"/>
  <c r="T59" i="26" a="1"/>
  <c r="T59" i="26" s="1"/>
  <c r="U59" i="26" a="1"/>
  <c r="U59" i="26" s="1"/>
  <c r="V59" i="26" a="1"/>
  <c r="V59" i="26" s="1"/>
  <c r="W59" i="26" a="1"/>
  <c r="W59" i="26" s="1"/>
  <c r="X59" i="26" a="1"/>
  <c r="X59" i="26" s="1"/>
  <c r="Y59" i="26" a="1"/>
  <c r="Y59" i="26" s="1"/>
  <c r="Z59" i="26" a="1"/>
  <c r="Z59" i="26" s="1"/>
  <c r="O60" i="26" a="1"/>
  <c r="O60" i="26" s="1"/>
  <c r="P60" i="26" a="1"/>
  <c r="P60" i="26" s="1"/>
  <c r="Q60" i="26" a="1"/>
  <c r="Q60" i="26" s="1"/>
  <c r="R60" i="26" a="1"/>
  <c r="R60" i="26" s="1"/>
  <c r="S60" i="26" a="1"/>
  <c r="S60" i="26" s="1"/>
  <c r="T60" i="26" a="1"/>
  <c r="T60" i="26" s="1"/>
  <c r="U60" i="26" a="1"/>
  <c r="U60" i="26" s="1"/>
  <c r="V60" i="26" a="1"/>
  <c r="V60" i="26" s="1"/>
  <c r="W60" i="26" a="1"/>
  <c r="W60" i="26" s="1"/>
  <c r="X60" i="26" a="1"/>
  <c r="X60" i="26" s="1"/>
  <c r="Y60" i="26" a="1"/>
  <c r="Y60" i="26" s="1"/>
  <c r="Z60" i="26" a="1"/>
  <c r="Z60" i="26" s="1"/>
  <c r="O61" i="26" a="1"/>
  <c r="O61" i="26" s="1"/>
  <c r="P61" i="26" a="1"/>
  <c r="P61" i="26" s="1"/>
  <c r="Q61" i="26" a="1"/>
  <c r="Q61" i="26" s="1"/>
  <c r="R61" i="26" a="1"/>
  <c r="R61" i="26" s="1"/>
  <c r="S61" i="26" a="1"/>
  <c r="S61" i="26" s="1"/>
  <c r="T61" i="26" a="1"/>
  <c r="T61" i="26" s="1"/>
  <c r="U61" i="26" a="1"/>
  <c r="U61" i="26" s="1"/>
  <c r="V61" i="26" a="1"/>
  <c r="V61" i="26" s="1"/>
  <c r="W61" i="26" a="1"/>
  <c r="W61" i="26" s="1"/>
  <c r="X61" i="26" a="1"/>
  <c r="X61" i="26" s="1"/>
  <c r="Y61" i="26" a="1"/>
  <c r="Y61" i="26" s="1"/>
  <c r="Z61" i="26" a="1"/>
  <c r="Z61" i="26" s="1"/>
  <c r="O62" i="26" a="1"/>
  <c r="O62" i="26" s="1"/>
  <c r="P62" i="26" a="1"/>
  <c r="P62" i="26" s="1"/>
  <c r="Q62" i="26" a="1"/>
  <c r="Q62" i="26" s="1"/>
  <c r="R62" i="26" a="1"/>
  <c r="R62" i="26" s="1"/>
  <c r="S62" i="26" a="1"/>
  <c r="S62" i="26" s="1"/>
  <c r="T62" i="26" a="1"/>
  <c r="T62" i="26" s="1"/>
  <c r="U62" i="26" a="1"/>
  <c r="U62" i="26" s="1"/>
  <c r="V62" i="26" a="1"/>
  <c r="V62" i="26" s="1"/>
  <c r="W62" i="26" a="1"/>
  <c r="W62" i="26" s="1"/>
  <c r="X62" i="26" a="1"/>
  <c r="X62" i="26" s="1"/>
  <c r="Y62" i="26" a="1"/>
  <c r="Y62" i="26" s="1"/>
  <c r="Z62" i="26" a="1"/>
  <c r="Z62" i="26" s="1"/>
  <c r="O63" i="26" a="1"/>
  <c r="O63" i="26" s="1"/>
  <c r="P63" i="26" a="1"/>
  <c r="P63" i="26" s="1"/>
  <c r="Q63" i="26" a="1"/>
  <c r="Q63" i="26" s="1"/>
  <c r="R63" i="26" a="1"/>
  <c r="R63" i="26" s="1"/>
  <c r="S63" i="26" a="1"/>
  <c r="S63" i="26" s="1"/>
  <c r="T63" i="26" a="1"/>
  <c r="T63" i="26" s="1"/>
  <c r="U63" i="26" a="1"/>
  <c r="U63" i="26" s="1"/>
  <c r="V63" i="26" a="1"/>
  <c r="V63" i="26" s="1"/>
  <c r="W63" i="26" a="1"/>
  <c r="W63" i="26" s="1"/>
  <c r="X63" i="26" a="1"/>
  <c r="X63" i="26" s="1"/>
  <c r="Y63" i="26" a="1"/>
  <c r="Y63" i="26" s="1"/>
  <c r="Z63" i="26" a="1"/>
  <c r="Z63" i="26" s="1"/>
  <c r="O64" i="26" a="1"/>
  <c r="O64" i="26" s="1"/>
  <c r="P64" i="26" a="1"/>
  <c r="P64" i="26" s="1"/>
  <c r="Q64" i="26" a="1"/>
  <c r="Q64" i="26" s="1"/>
  <c r="R64" i="26" a="1"/>
  <c r="R64" i="26" s="1"/>
  <c r="S64" i="26" a="1"/>
  <c r="S64" i="26" s="1"/>
  <c r="T64" i="26" a="1"/>
  <c r="T64" i="26" s="1"/>
  <c r="U64" i="26" a="1"/>
  <c r="U64" i="26" s="1"/>
  <c r="V64" i="26" a="1"/>
  <c r="V64" i="26" s="1"/>
  <c r="W64" i="26" a="1"/>
  <c r="W64" i="26" s="1"/>
  <c r="X64" i="26" a="1"/>
  <c r="X64" i="26" s="1"/>
  <c r="Y64" i="26" a="1"/>
  <c r="Y64" i="26" s="1"/>
  <c r="Z64" i="26" a="1"/>
  <c r="Z64" i="26" s="1"/>
  <c r="O65" i="26" a="1"/>
  <c r="O65" i="26" s="1"/>
  <c r="P65" i="26" a="1"/>
  <c r="P65" i="26" s="1"/>
  <c r="Q65" i="26" a="1"/>
  <c r="Q65" i="26" s="1"/>
  <c r="R65" i="26" a="1"/>
  <c r="R65" i="26" s="1"/>
  <c r="S65" i="26" a="1"/>
  <c r="S65" i="26" s="1"/>
  <c r="T65" i="26" a="1"/>
  <c r="T65" i="26" s="1"/>
  <c r="U65" i="26" a="1"/>
  <c r="U65" i="26" s="1"/>
  <c r="V65" i="26" a="1"/>
  <c r="V65" i="26" s="1"/>
  <c r="W65" i="26" a="1"/>
  <c r="W65" i="26" s="1"/>
  <c r="X65" i="26" a="1"/>
  <c r="X65" i="26" s="1"/>
  <c r="Y65" i="26" a="1"/>
  <c r="Y65" i="26" s="1"/>
  <c r="Z65" i="26" a="1"/>
  <c r="Z65" i="26" s="1"/>
  <c r="O66" i="26" a="1"/>
  <c r="O66" i="26" s="1"/>
  <c r="P66" i="26" a="1"/>
  <c r="P66" i="26" s="1"/>
  <c r="Q66" i="26" a="1"/>
  <c r="Q66" i="26" s="1"/>
  <c r="R66" i="26" a="1"/>
  <c r="R66" i="26" s="1"/>
  <c r="S66" i="26" a="1"/>
  <c r="S66" i="26" s="1"/>
  <c r="T66" i="26" a="1"/>
  <c r="T66" i="26" s="1"/>
  <c r="U66" i="26" a="1"/>
  <c r="U66" i="26" s="1"/>
  <c r="V66" i="26" a="1"/>
  <c r="V66" i="26" s="1"/>
  <c r="W66" i="26" a="1"/>
  <c r="W66" i="26" s="1"/>
  <c r="X66" i="26" a="1"/>
  <c r="X66" i="26" s="1"/>
  <c r="Y66" i="26" a="1"/>
  <c r="Y66" i="26" s="1"/>
  <c r="Z66" i="26" a="1"/>
  <c r="Z66" i="26" s="1"/>
  <c r="O67" i="26" a="1"/>
  <c r="O67" i="26" s="1"/>
  <c r="P67" i="26" a="1"/>
  <c r="P67" i="26" s="1"/>
  <c r="Q67" i="26" a="1"/>
  <c r="Q67" i="26" s="1"/>
  <c r="R67" i="26" a="1"/>
  <c r="R67" i="26" s="1"/>
  <c r="S67" i="26" a="1"/>
  <c r="S67" i="26" s="1"/>
  <c r="T67" i="26" a="1"/>
  <c r="T67" i="26" s="1"/>
  <c r="U67" i="26" a="1"/>
  <c r="U67" i="26" s="1"/>
  <c r="V67" i="26" a="1"/>
  <c r="V67" i="26" s="1"/>
  <c r="W67" i="26" a="1"/>
  <c r="W67" i="26" s="1"/>
  <c r="X67" i="26" a="1"/>
  <c r="X67" i="26" s="1"/>
  <c r="Y67" i="26" a="1"/>
  <c r="Y67" i="26" s="1"/>
  <c r="Z67" i="26" a="1"/>
  <c r="Z67" i="26" s="1"/>
  <c r="E68" i="26"/>
  <c r="F68" i="26"/>
  <c r="G68" i="26"/>
  <c r="H68" i="26"/>
  <c r="I68" i="26"/>
  <c r="J68" i="26"/>
  <c r="K68" i="26"/>
  <c r="L68" i="26"/>
  <c r="M68" i="26"/>
  <c r="N68" i="26"/>
  <c r="O68" i="26"/>
  <c r="P68" i="26"/>
  <c r="Q68" i="26"/>
  <c r="R68" i="26"/>
  <c r="S68" i="26"/>
  <c r="T68" i="26"/>
  <c r="U68" i="26"/>
  <c r="V68" i="26"/>
  <c r="W68" i="26"/>
  <c r="X68" i="26"/>
  <c r="Y68" i="26"/>
  <c r="Z68" i="26"/>
  <c r="D68" i="26"/>
  <c r="AB5" i="22" a="1"/>
  <c r="AB5" i="22"/>
  <c r="AB6" i="22" a="1"/>
  <c r="AB6" i="22" s="1"/>
  <c r="AA104" i="22" a="1"/>
  <c r="AA104" i="22" s="1"/>
  <c r="AA110" i="22" a="1"/>
  <c r="AA110" i="22" s="1"/>
  <c r="AB20" i="22" a="1"/>
  <c r="AB20" i="22" s="1"/>
  <c r="AB21" i="22" a="1"/>
  <c r="AB21" i="22" s="1"/>
  <c r="AB22" i="22" a="1"/>
  <c r="AB22" i="22" s="1"/>
  <c r="AB23" i="22" a="1"/>
  <c r="AB23" i="22"/>
  <c r="AB24" i="22" a="1"/>
  <c r="AB24" i="22" s="1"/>
  <c r="AB25" i="22" a="1"/>
  <c r="AB25" i="22" s="1"/>
  <c r="AB26" i="22" a="1"/>
  <c r="AB26" i="22" s="1"/>
  <c r="AB27" i="22" a="1"/>
  <c r="AB27" i="22"/>
  <c r="AB28" i="22" a="1"/>
  <c r="AB28" i="22" s="1"/>
  <c r="AB29" i="22" a="1"/>
  <c r="AB29" i="22" s="1"/>
  <c r="AB30" i="22" a="1"/>
  <c r="AB30" i="22" s="1"/>
  <c r="AB31" i="22" a="1"/>
  <c r="AB31" i="22"/>
  <c r="AB32" i="22" a="1"/>
  <c r="AB32" i="22" s="1"/>
  <c r="AB33" i="22" a="1"/>
  <c r="AB33" i="22" s="1"/>
  <c r="AB34" i="22" a="1"/>
  <c r="AB34" i="22" s="1"/>
  <c r="AB35" i="22" a="1"/>
  <c r="AB35" i="22"/>
  <c r="AB36" i="22" a="1"/>
  <c r="AB36" i="22" s="1"/>
  <c r="AB37" i="22" a="1"/>
  <c r="AB37" i="22" s="1"/>
  <c r="AB38" i="22" a="1"/>
  <c r="AB38" i="22" s="1"/>
  <c r="AB39" i="22" a="1"/>
  <c r="AB39" i="22"/>
  <c r="AB40" i="22" a="1"/>
  <c r="AB40" i="22" s="1"/>
  <c r="AB41" i="22" a="1"/>
  <c r="AB41" i="22" s="1"/>
  <c r="AB42" i="22" a="1"/>
  <c r="AB42" i="22" s="1"/>
  <c r="AB43" i="22" a="1"/>
  <c r="AB43" i="22"/>
  <c r="AB44" i="22" a="1"/>
  <c r="AB44" i="22" s="1"/>
  <c r="AB45" i="22" a="1"/>
  <c r="AB45" i="22" s="1"/>
  <c r="AB46" i="22" a="1"/>
  <c r="AB46" i="22" s="1"/>
  <c r="AB47" i="22" a="1"/>
  <c r="AB47" i="22"/>
  <c r="AB48" i="22" a="1"/>
  <c r="AB48" i="22" s="1"/>
  <c r="AB49" i="22" a="1"/>
  <c r="AB49" i="22" s="1"/>
  <c r="AB50" i="22" a="1"/>
  <c r="AB50" i="22" s="1"/>
  <c r="AB51" i="22" a="1"/>
  <c r="AB51" i="22"/>
  <c r="AB52" i="22" a="1"/>
  <c r="AB52" i="22" s="1"/>
  <c r="AB53" i="22" a="1"/>
  <c r="AB53" i="22" s="1"/>
  <c r="AB54" i="22" a="1"/>
  <c r="AB54" i="22" s="1"/>
  <c r="AB55" i="22" a="1"/>
  <c r="AB55" i="22"/>
  <c r="AB56" i="22" a="1"/>
  <c r="AB56" i="22" s="1"/>
  <c r="AB57" i="22" a="1"/>
  <c r="AB57" i="22" s="1"/>
  <c r="AB58" i="22" a="1"/>
  <c r="AB58" i="22" s="1"/>
  <c r="AB59" i="22" a="1"/>
  <c r="AB59" i="22"/>
  <c r="AB60" i="22" a="1"/>
  <c r="AB60" i="22" s="1"/>
  <c r="AB61" i="22" a="1"/>
  <c r="AB61" i="22" s="1"/>
  <c r="AB62" i="22" a="1"/>
  <c r="AB62" i="22" s="1"/>
  <c r="AB63" i="22" a="1"/>
  <c r="AB63" i="22"/>
  <c r="AB64" i="22" a="1"/>
  <c r="AB64" i="22" s="1"/>
  <c r="AB65" i="22" a="1"/>
  <c r="AB65" i="22" s="1"/>
  <c r="AB66" i="22" a="1"/>
  <c r="AB66" i="22" s="1"/>
  <c r="AB67" i="22" a="1"/>
  <c r="AB67" i="22"/>
  <c r="AB68" i="22" a="1"/>
  <c r="AB68" i="22" s="1"/>
  <c r="AB69" i="22" a="1"/>
  <c r="AB69" i="22" s="1"/>
  <c r="AB70" i="22" a="1"/>
  <c r="AB70" i="22" s="1"/>
  <c r="AB71" i="22" a="1"/>
  <c r="AB71" i="22"/>
  <c r="AB72" i="22" a="1"/>
  <c r="AB72" i="22" s="1"/>
  <c r="AB73" i="22" a="1"/>
  <c r="AB73" i="22" s="1"/>
  <c r="AB74" i="22" a="1"/>
  <c r="AB74" i="22" s="1"/>
  <c r="AB75" i="22" a="1"/>
  <c r="AB75" i="22"/>
  <c r="AB76" i="22" a="1"/>
  <c r="AB76" i="22" s="1"/>
  <c r="AB77" i="22" a="1"/>
  <c r="AB77" i="22" s="1"/>
  <c r="AB78" i="22" a="1"/>
  <c r="AB78" i="22" s="1"/>
  <c r="AB79" i="22" a="1"/>
  <c r="AB79" i="22"/>
  <c r="AB80" i="22" a="1"/>
  <c r="AB80" i="22" s="1"/>
  <c r="AB81" i="22" a="1"/>
  <c r="AB81" i="22" s="1"/>
  <c r="AB82" i="22" a="1"/>
  <c r="AB82" i="22" s="1"/>
  <c r="AB83" i="22" a="1"/>
  <c r="AB83" i="22"/>
  <c r="AB84" i="22" a="1"/>
  <c r="AB84" i="22" s="1"/>
  <c r="AB85" i="22" a="1"/>
  <c r="AB85" i="22" s="1"/>
  <c r="AB86" i="22" a="1"/>
  <c r="AB86" i="22" s="1"/>
  <c r="AB87" i="22" a="1"/>
  <c r="AB87" i="22"/>
  <c r="AB88" i="22" a="1"/>
  <c r="AB88" i="22" s="1"/>
  <c r="AB89" i="22" a="1"/>
  <c r="AB89" i="22" s="1"/>
  <c r="AB90" i="22" a="1"/>
  <c r="AB90" i="22" s="1"/>
  <c r="AB91" i="22" a="1"/>
  <c r="AB91" i="22" s="1"/>
  <c r="AB92" i="22" a="1"/>
  <c r="AB92" i="22" s="1"/>
  <c r="AB93" i="22" a="1"/>
  <c r="AB93" i="22" s="1"/>
  <c r="AB94" i="22" a="1"/>
  <c r="AB94" i="22" s="1"/>
  <c r="AB95" i="22" a="1"/>
  <c r="AB95" i="22"/>
  <c r="AB96" i="22" a="1"/>
  <c r="AB96" i="22" s="1"/>
  <c r="AB97" i="22" a="1"/>
  <c r="AB97" i="22" s="1"/>
  <c r="AB98" i="22" a="1"/>
  <c r="AB98" i="22" s="1"/>
  <c r="AB99" i="22" a="1"/>
  <c r="AB99" i="22"/>
  <c r="AB100" i="22" a="1"/>
  <c r="AB100" i="22" s="1"/>
  <c r="AB101" i="22" a="1"/>
  <c r="AB101" i="22" s="1"/>
  <c r="AB102" i="22" a="1"/>
  <c r="AB102" i="22" s="1"/>
  <c r="AB103" i="22" a="1"/>
  <c r="AB103" i="22"/>
  <c r="AB104" i="22" a="1"/>
  <c r="AB104" i="22" s="1"/>
  <c r="AB105" i="22" a="1"/>
  <c r="AB105" i="22" s="1"/>
  <c r="AB106" i="22" a="1"/>
  <c r="AB106" i="22" s="1"/>
  <c r="AB107" i="22" a="1"/>
  <c r="AB107" i="22"/>
  <c r="AB108" i="22" a="1"/>
  <c r="AB108" i="22" s="1"/>
  <c r="AB109" i="22" a="1"/>
  <c r="AB109" i="22" s="1"/>
  <c r="AB110" i="22" a="1"/>
  <c r="AB110" i="22" s="1"/>
  <c r="AB111" i="22" a="1"/>
  <c r="AB111" i="22"/>
  <c r="AB112" i="22" a="1"/>
  <c r="AB112" i="22" s="1"/>
  <c r="AB4" i="22" a="1"/>
  <c r="AB4" i="22" s="1"/>
  <c r="AB7" i="22" a="1"/>
  <c r="AB7" i="22"/>
  <c r="AB8" i="22" a="1"/>
  <c r="AB8" i="22" s="1"/>
  <c r="AB9" i="22" a="1"/>
  <c r="AB9" i="22" s="1"/>
  <c r="AB10" i="22" a="1"/>
  <c r="AB10" i="22" s="1"/>
  <c r="AB11" i="22" a="1"/>
  <c r="AB11" i="22"/>
  <c r="AB12" i="22" a="1"/>
  <c r="AB12" i="22" s="1"/>
  <c r="AB13" i="22" a="1"/>
  <c r="AB13" i="22" s="1"/>
  <c r="AB14" i="22" a="1"/>
  <c r="AB14" i="22" s="1"/>
  <c r="AB15" i="22" a="1"/>
  <c r="AB15" i="22"/>
  <c r="AB16" i="22" a="1"/>
  <c r="AB16" i="22" s="1"/>
  <c r="AB17" i="22" a="1"/>
  <c r="AB17" i="22" s="1"/>
  <c r="AB18" i="22" a="1"/>
  <c r="AB18" i="22" s="1"/>
  <c r="AB19" i="22" a="1"/>
  <c r="AB19" i="22"/>
  <c r="Z7" i="22"/>
  <c r="AA7" i="22" s="1" a="1"/>
  <c r="AA7" i="22" s="1"/>
  <c r="Z75" i="22"/>
  <c r="AA75" i="22" s="1" a="1"/>
  <c r="AA75" i="22" s="1"/>
  <c r="Z83" i="22"/>
  <c r="AA83" i="22" s="1" a="1"/>
  <c r="AA83" i="22" s="1"/>
  <c r="D3" i="22" a="1"/>
  <c r="D3" i="22" s="1"/>
  <c r="E3" i="22" a="1"/>
  <c r="E3" i="22" s="1"/>
  <c r="F3" i="22" a="1"/>
  <c r="F3" i="22" s="1"/>
  <c r="G3" i="22" a="1"/>
  <c r="G3" i="22" s="1"/>
  <c r="H3" i="22" a="1"/>
  <c r="H3" i="22" s="1"/>
  <c r="I3" i="22" a="1"/>
  <c r="I3" i="22" s="1"/>
  <c r="J3" i="22" a="1"/>
  <c r="J3" i="22" s="1"/>
  <c r="K3" i="22" a="1"/>
  <c r="K3" i="22" s="1"/>
  <c r="L3" i="22" a="1"/>
  <c r="L3" i="22" s="1"/>
  <c r="M3" i="22" a="1"/>
  <c r="M3" i="22" s="1"/>
  <c r="N3" i="22" a="1"/>
  <c r="N3" i="22" s="1"/>
  <c r="Z3" i="22" s="1"/>
  <c r="O3" i="22" a="1"/>
  <c r="O3" i="22" s="1"/>
  <c r="P3" i="22" a="1"/>
  <c r="P3" i="22" s="1"/>
  <c r="Q3" i="22" a="1"/>
  <c r="Q3" i="22" s="1"/>
  <c r="R3" i="22" a="1"/>
  <c r="R3" i="22" s="1"/>
  <c r="S3" i="22" a="1"/>
  <c r="S3" i="22" s="1"/>
  <c r="T3" i="22" a="1"/>
  <c r="T3" i="22" s="1"/>
  <c r="U3" i="22" a="1"/>
  <c r="U3" i="22" s="1"/>
  <c r="V3" i="22" a="1"/>
  <c r="V3" i="22" s="1"/>
  <c r="W3" i="22" a="1"/>
  <c r="W3" i="22" s="1"/>
  <c r="X3" i="22" a="1"/>
  <c r="X3" i="22" s="1"/>
  <c r="Y3" i="22" a="1"/>
  <c r="Y3" i="22" s="1"/>
  <c r="C3" i="22" a="1"/>
  <c r="C3" i="22" s="1"/>
  <c r="O4" i="22" a="1"/>
  <c r="O4" i="22" s="1"/>
  <c r="P4" i="22" a="1"/>
  <c r="P4" i="22" s="1"/>
  <c r="Q4" i="22" a="1"/>
  <c r="Q4" i="22" s="1"/>
  <c r="R4" i="22" a="1"/>
  <c r="R4" i="22" s="1"/>
  <c r="S4" i="22" a="1"/>
  <c r="S4" i="22" s="1"/>
  <c r="T4" i="22" a="1"/>
  <c r="T4" i="22" s="1"/>
  <c r="U4" i="22" a="1"/>
  <c r="U4" i="22" s="1"/>
  <c r="V4" i="22" a="1"/>
  <c r="V4" i="22" s="1"/>
  <c r="W4" i="22" a="1"/>
  <c r="W4" i="22" s="1"/>
  <c r="X4" i="22" a="1"/>
  <c r="X4" i="22" s="1"/>
  <c r="Y4" i="22" a="1"/>
  <c r="Y4" i="22" s="1"/>
  <c r="O5" i="22" a="1"/>
  <c r="O5" i="22" s="1"/>
  <c r="P5" i="22" a="1"/>
  <c r="P5" i="22" s="1"/>
  <c r="Q5" i="22" a="1"/>
  <c r="Q5" i="22" s="1"/>
  <c r="R5" i="22" a="1"/>
  <c r="R5" i="22" s="1"/>
  <c r="S5" i="22" a="1"/>
  <c r="S5" i="22" s="1"/>
  <c r="T5" i="22" a="1"/>
  <c r="T5" i="22" s="1"/>
  <c r="U5" i="22" a="1"/>
  <c r="U5" i="22" s="1"/>
  <c r="V5" i="22" a="1"/>
  <c r="V5" i="22" s="1"/>
  <c r="W5" i="22" a="1"/>
  <c r="W5" i="22" s="1"/>
  <c r="X5" i="22" a="1"/>
  <c r="X5" i="22" s="1"/>
  <c r="Y5" i="22" a="1"/>
  <c r="Y5" i="22" s="1"/>
  <c r="O6" i="22" a="1"/>
  <c r="O6" i="22" s="1"/>
  <c r="P6" i="22" a="1"/>
  <c r="P6" i="22" s="1"/>
  <c r="Q6" i="22" a="1"/>
  <c r="Q6" i="22" s="1"/>
  <c r="R6" i="22" a="1"/>
  <c r="R6" i="22" s="1"/>
  <c r="S6" i="22" a="1"/>
  <c r="S6" i="22" s="1"/>
  <c r="T6" i="22" a="1"/>
  <c r="T6" i="22" s="1"/>
  <c r="U6" i="22" a="1"/>
  <c r="U6" i="22" s="1"/>
  <c r="V6" i="22" a="1"/>
  <c r="V6" i="22" s="1"/>
  <c r="W6" i="22" a="1"/>
  <c r="W6" i="22" s="1"/>
  <c r="X6" i="22" a="1"/>
  <c r="X6" i="22" s="1"/>
  <c r="Y6" i="22" a="1"/>
  <c r="Y6" i="22" s="1"/>
  <c r="N7" i="22" a="1"/>
  <c r="N7" i="22" s="1"/>
  <c r="O7" i="22" a="1"/>
  <c r="O7" i="22" s="1"/>
  <c r="P7" i="22" a="1"/>
  <c r="P7" i="22" s="1"/>
  <c r="Q7" i="22" a="1"/>
  <c r="Q7" i="22" s="1"/>
  <c r="R7" i="22" a="1"/>
  <c r="R7" i="22" s="1"/>
  <c r="S7" i="22" a="1"/>
  <c r="S7" i="22" s="1"/>
  <c r="T7" i="22" a="1"/>
  <c r="T7" i="22" s="1"/>
  <c r="U7" i="22" a="1"/>
  <c r="U7" i="22" s="1"/>
  <c r="V7" i="22" a="1"/>
  <c r="V7" i="22" s="1"/>
  <c r="W7" i="22" a="1"/>
  <c r="W7" i="22" s="1"/>
  <c r="X7" i="22" a="1"/>
  <c r="X7" i="22" s="1"/>
  <c r="Y7" i="22" a="1"/>
  <c r="Y7" i="22" s="1"/>
  <c r="O8" i="22" a="1"/>
  <c r="O8" i="22" s="1"/>
  <c r="P8" i="22" a="1"/>
  <c r="P8" i="22" s="1"/>
  <c r="Q8" i="22" a="1"/>
  <c r="Q8" i="22" s="1"/>
  <c r="R8" i="22" a="1"/>
  <c r="R8" i="22" s="1"/>
  <c r="S8" i="22" a="1"/>
  <c r="S8" i="22" s="1"/>
  <c r="T8" i="22" a="1"/>
  <c r="T8" i="22" s="1"/>
  <c r="U8" i="22" a="1"/>
  <c r="U8" i="22" s="1"/>
  <c r="V8" i="22" a="1"/>
  <c r="V8" i="22" s="1"/>
  <c r="W8" i="22" a="1"/>
  <c r="W8" i="22" s="1"/>
  <c r="X8" i="22" a="1"/>
  <c r="X8" i="22" s="1"/>
  <c r="Y8" i="22" a="1"/>
  <c r="Y8" i="22" s="1"/>
  <c r="O9" i="22" a="1"/>
  <c r="O9" i="22" s="1"/>
  <c r="P9" i="22" a="1"/>
  <c r="P9" i="22" s="1"/>
  <c r="Q9" i="22" a="1"/>
  <c r="Q9" i="22" s="1"/>
  <c r="R9" i="22" a="1"/>
  <c r="R9" i="22" s="1"/>
  <c r="S9" i="22" a="1"/>
  <c r="S9" i="22" s="1"/>
  <c r="T9" i="22" a="1"/>
  <c r="T9" i="22" s="1"/>
  <c r="U9" i="22" a="1"/>
  <c r="U9" i="22" s="1"/>
  <c r="V9" i="22" a="1"/>
  <c r="V9" i="22" s="1"/>
  <c r="W9" i="22" a="1"/>
  <c r="W9" i="22" s="1"/>
  <c r="X9" i="22" a="1"/>
  <c r="X9" i="22" s="1"/>
  <c r="Y9" i="22" a="1"/>
  <c r="Y9" i="22" s="1"/>
  <c r="O11" i="22" a="1"/>
  <c r="O11" i="22" s="1"/>
  <c r="P11" i="22" a="1"/>
  <c r="P11" i="22" s="1"/>
  <c r="Q11" i="22" a="1"/>
  <c r="Q11" i="22" s="1"/>
  <c r="R11" i="22" a="1"/>
  <c r="R11" i="22" s="1"/>
  <c r="S11" i="22" a="1"/>
  <c r="S11" i="22" s="1"/>
  <c r="T11" i="22" a="1"/>
  <c r="T11" i="22" s="1"/>
  <c r="U11" i="22" a="1"/>
  <c r="U11" i="22"/>
  <c r="V11" i="22" a="1"/>
  <c r="V11" i="22" s="1"/>
  <c r="W11" i="22" a="1"/>
  <c r="W11" i="22" s="1"/>
  <c r="X11" i="22" a="1"/>
  <c r="X11" i="22" s="1"/>
  <c r="Y11" i="22" a="1"/>
  <c r="Y11" i="22"/>
  <c r="O12" i="22" a="1"/>
  <c r="O12" i="22"/>
  <c r="P12" i="22" a="1"/>
  <c r="P12" i="22" s="1"/>
  <c r="Q12" i="22" a="1"/>
  <c r="Q12" i="22" s="1"/>
  <c r="R12" i="22" a="1"/>
  <c r="R12" i="22" s="1"/>
  <c r="S12" i="22" a="1"/>
  <c r="S12" i="22" s="1"/>
  <c r="T12" i="22" a="1"/>
  <c r="T12" i="22" s="1"/>
  <c r="U12" i="22" a="1"/>
  <c r="U12" i="22" s="1"/>
  <c r="V12" i="22" a="1"/>
  <c r="V12" i="22" s="1"/>
  <c r="W12" i="22" a="1"/>
  <c r="W12" i="22" s="1"/>
  <c r="X12" i="22" a="1"/>
  <c r="X12" i="22" s="1"/>
  <c r="Y12" i="22" a="1"/>
  <c r="Y12" i="22" s="1"/>
  <c r="N13" i="22" a="1"/>
  <c r="N13" i="22" s="1"/>
  <c r="Z13" i="22" s="1"/>
  <c r="AA13" i="22" s="1" a="1"/>
  <c r="AA13" i="22" s="1"/>
  <c r="O13" i="22" a="1"/>
  <c r="O13" i="22" s="1"/>
  <c r="P13" i="22" a="1"/>
  <c r="P13" i="22" s="1"/>
  <c r="Q13" i="22" a="1"/>
  <c r="Q13" i="22" s="1"/>
  <c r="R13" i="22" a="1"/>
  <c r="R13" i="22" s="1"/>
  <c r="S13" i="22" a="1"/>
  <c r="S13" i="22" s="1"/>
  <c r="T13" i="22" a="1"/>
  <c r="T13" i="22" s="1"/>
  <c r="U13" i="22" a="1"/>
  <c r="U13" i="22"/>
  <c r="V13" i="22" a="1"/>
  <c r="V13" i="22" s="1"/>
  <c r="W13" i="22" a="1"/>
  <c r="W13" i="22" s="1"/>
  <c r="X13" i="22" a="1"/>
  <c r="X13" i="22" s="1"/>
  <c r="Y13" i="22" a="1"/>
  <c r="Y13" i="22"/>
  <c r="O14" i="22" a="1"/>
  <c r="O14" i="22" s="1"/>
  <c r="P14" i="22" a="1"/>
  <c r="P14" i="22" s="1"/>
  <c r="Q14" i="22" a="1"/>
  <c r="Q14" i="22" s="1"/>
  <c r="R14" i="22" a="1"/>
  <c r="R14" i="22" s="1"/>
  <c r="S14" i="22" a="1"/>
  <c r="S14" i="22"/>
  <c r="T14" i="22" a="1"/>
  <c r="T14" i="22" s="1"/>
  <c r="U14" i="22" a="1"/>
  <c r="U14" i="22" s="1"/>
  <c r="V14" i="22" a="1"/>
  <c r="V14" i="22" s="1"/>
  <c r="W14" i="22" a="1"/>
  <c r="W14" i="22"/>
  <c r="X14" i="22" a="1"/>
  <c r="X14" i="22" s="1"/>
  <c r="Y14" i="22" a="1"/>
  <c r="Y14" i="22" s="1"/>
  <c r="O15" i="22" a="1"/>
  <c r="O15" i="22" s="1"/>
  <c r="P15" i="22" a="1"/>
  <c r="P15" i="22" s="1"/>
  <c r="Q15" i="22" a="1"/>
  <c r="Q15" i="22" s="1"/>
  <c r="R15" i="22" a="1"/>
  <c r="R15" i="22" s="1"/>
  <c r="S15" i="22" a="1"/>
  <c r="S15" i="22" s="1"/>
  <c r="T15" i="22" a="1"/>
  <c r="T15" i="22" s="1"/>
  <c r="U15" i="22" a="1"/>
  <c r="U15" i="22" s="1"/>
  <c r="V15" i="22" a="1"/>
  <c r="V15" i="22" s="1"/>
  <c r="W15" i="22" a="1"/>
  <c r="W15" i="22" s="1"/>
  <c r="X15" i="22" a="1"/>
  <c r="X15" i="22" s="1"/>
  <c r="Y15" i="22" a="1"/>
  <c r="Y15" i="22" s="1"/>
  <c r="O16" i="22" a="1"/>
  <c r="O16" i="22" s="1"/>
  <c r="P16" i="22" a="1"/>
  <c r="P16" i="22" s="1"/>
  <c r="Q16" i="22" a="1"/>
  <c r="Q16" i="22" s="1"/>
  <c r="R16" i="22" a="1"/>
  <c r="R16" i="22" s="1"/>
  <c r="S16" i="22" a="1"/>
  <c r="S16" i="22"/>
  <c r="T16" i="22" a="1"/>
  <c r="T16" i="22" s="1"/>
  <c r="U16" i="22" a="1"/>
  <c r="U16" i="22" s="1"/>
  <c r="V16" i="22" a="1"/>
  <c r="V16" i="22" s="1"/>
  <c r="W16" i="22" a="1"/>
  <c r="W16" i="22"/>
  <c r="X16" i="22" a="1"/>
  <c r="X16" i="22" s="1"/>
  <c r="Y16" i="22" a="1"/>
  <c r="Y16" i="22" s="1"/>
  <c r="O17" i="22" a="1"/>
  <c r="O17" i="22" s="1"/>
  <c r="P17" i="22" a="1"/>
  <c r="P17" i="22" s="1"/>
  <c r="Q17" i="22" a="1"/>
  <c r="Q17" i="22"/>
  <c r="R17" i="22" a="1"/>
  <c r="R17" i="22" s="1"/>
  <c r="S17" i="22" a="1"/>
  <c r="S17" i="22" s="1"/>
  <c r="T17" i="22" a="1"/>
  <c r="T17" i="22" s="1"/>
  <c r="U17" i="22" a="1"/>
  <c r="U17" i="22"/>
  <c r="V17" i="22" a="1"/>
  <c r="V17" i="22" s="1"/>
  <c r="W17" i="22" a="1"/>
  <c r="W17" i="22" s="1"/>
  <c r="X17" i="22" a="1"/>
  <c r="X17" i="22" s="1"/>
  <c r="Y17" i="22" a="1"/>
  <c r="Y17" i="22" s="1"/>
  <c r="O18" i="22" a="1"/>
  <c r="O18" i="22" s="1"/>
  <c r="P18" i="22" a="1"/>
  <c r="P18" i="22" s="1"/>
  <c r="Q18" i="22" a="1"/>
  <c r="Q18" i="22" s="1"/>
  <c r="R18" i="22" a="1"/>
  <c r="R18" i="22" s="1"/>
  <c r="S18" i="22" a="1"/>
  <c r="S18" i="22" s="1"/>
  <c r="T18" i="22" a="1"/>
  <c r="T18" i="22" s="1"/>
  <c r="U18" i="22" a="1"/>
  <c r="U18" i="22" s="1"/>
  <c r="V18" i="22" a="1"/>
  <c r="V18" i="22" s="1"/>
  <c r="W18" i="22" a="1"/>
  <c r="W18" i="22" s="1"/>
  <c r="X18" i="22" a="1"/>
  <c r="X18" i="22" s="1"/>
  <c r="Y18" i="22" a="1"/>
  <c r="Y18" i="22" s="1"/>
  <c r="O19" i="22" a="1"/>
  <c r="O19" i="22" s="1"/>
  <c r="P19" i="22" a="1"/>
  <c r="P19" i="22"/>
  <c r="Q19" i="22" a="1"/>
  <c r="Q19" i="22"/>
  <c r="R19" i="22" a="1"/>
  <c r="R19" i="22"/>
  <c r="S19" i="22" a="1"/>
  <c r="S19" i="22" s="1"/>
  <c r="T19" i="22" a="1"/>
  <c r="T19" i="22" s="1"/>
  <c r="U19" i="22" a="1"/>
  <c r="U19" i="22"/>
  <c r="V19" i="22" a="1"/>
  <c r="V19" i="22" s="1"/>
  <c r="W19" i="22" a="1"/>
  <c r="W19" i="22" s="1"/>
  <c r="X19" i="22" a="1"/>
  <c r="X19" i="22" s="1"/>
  <c r="Y19" i="22" a="1"/>
  <c r="Y19" i="22"/>
  <c r="O20" i="22" a="1"/>
  <c r="O20" i="22" s="1"/>
  <c r="P20" i="22" a="1"/>
  <c r="P20" i="22" s="1"/>
  <c r="Q20" i="22" a="1"/>
  <c r="Q20" i="22" s="1"/>
  <c r="R20" i="22" a="1"/>
  <c r="R20" i="22"/>
  <c r="S20" i="22" a="1"/>
  <c r="S20" i="22"/>
  <c r="T20" i="22" a="1"/>
  <c r="T20" i="22" s="1"/>
  <c r="U20" i="22" a="1"/>
  <c r="U20" i="22" s="1"/>
  <c r="V20" i="22" a="1"/>
  <c r="V20" i="22"/>
  <c r="W20" i="22" a="1"/>
  <c r="W20" i="22" s="1"/>
  <c r="X20" i="22" a="1"/>
  <c r="X20" i="22" s="1"/>
  <c r="Y20" i="22" a="1"/>
  <c r="Y20" i="22" s="1"/>
  <c r="O21" i="22" a="1"/>
  <c r="O21" i="22" s="1"/>
  <c r="P21" i="22" a="1"/>
  <c r="P21" i="22"/>
  <c r="Q21" i="22" a="1"/>
  <c r="Q21" i="22" s="1"/>
  <c r="R21" i="22" a="1"/>
  <c r="R21" i="22"/>
  <c r="S21" i="22" a="1"/>
  <c r="S21" i="22" s="1"/>
  <c r="T21" i="22" a="1"/>
  <c r="T21" i="22"/>
  <c r="U21" i="22" a="1"/>
  <c r="U21" i="22" s="1"/>
  <c r="V21" i="22" a="1"/>
  <c r="V21" i="22"/>
  <c r="W21" i="22" a="1"/>
  <c r="W21" i="22" s="1"/>
  <c r="X21" i="22" a="1"/>
  <c r="X21" i="22" s="1"/>
  <c r="Y21" i="22" a="1"/>
  <c r="Y21" i="22" s="1"/>
  <c r="O22" i="22" a="1"/>
  <c r="O22" i="22"/>
  <c r="P22" i="22" a="1"/>
  <c r="P22" i="22"/>
  <c r="Q22" i="22" a="1"/>
  <c r="Q22" i="22" s="1"/>
  <c r="R22" i="22" a="1"/>
  <c r="R22" i="22" s="1"/>
  <c r="S22" i="22" a="1"/>
  <c r="S22" i="22"/>
  <c r="T22" i="22" a="1"/>
  <c r="T22" i="22" s="1"/>
  <c r="U22" i="22" a="1"/>
  <c r="U22" i="22" s="1"/>
  <c r="V22" i="22" a="1"/>
  <c r="V22" i="22" s="1"/>
  <c r="W22" i="22" a="1"/>
  <c r="W22" i="22"/>
  <c r="X22" i="22" a="1"/>
  <c r="X22" i="22"/>
  <c r="Y22" i="22" a="1"/>
  <c r="Y22" i="22" s="1"/>
  <c r="O23" i="22" a="1"/>
  <c r="O23" i="22" s="1"/>
  <c r="P23" i="22" a="1"/>
  <c r="P23" i="22"/>
  <c r="Q23" i="22" a="1"/>
  <c r="Q23" i="22"/>
  <c r="R23" i="22" a="1"/>
  <c r="R23" i="22" s="1"/>
  <c r="S23" i="22" a="1"/>
  <c r="S23" i="22" s="1"/>
  <c r="T23" i="22" a="1"/>
  <c r="T23" i="22"/>
  <c r="U23" i="22" a="1"/>
  <c r="U23" i="22" s="1"/>
  <c r="V23" i="22" a="1"/>
  <c r="V23" i="22" s="1"/>
  <c r="W23" i="22" a="1"/>
  <c r="W23" i="22" s="1"/>
  <c r="X23" i="22" a="1"/>
  <c r="X23" i="22"/>
  <c r="Y23" i="22" a="1"/>
  <c r="Y23" i="22"/>
  <c r="O24" i="22" a="1"/>
  <c r="O24" i="22" s="1"/>
  <c r="P24" i="22" a="1"/>
  <c r="P24" i="22"/>
  <c r="Q24" i="22" a="1"/>
  <c r="Q24" i="22" s="1"/>
  <c r="R24" i="22" a="1"/>
  <c r="R24" i="22"/>
  <c r="S24" i="22" a="1"/>
  <c r="S24" i="22" s="1"/>
  <c r="T24" i="22" a="1"/>
  <c r="T24" i="22"/>
  <c r="U24" i="22" a="1"/>
  <c r="U24" i="22" s="1"/>
  <c r="V24" i="22" a="1"/>
  <c r="V24" i="22" s="1"/>
  <c r="W24" i="22" a="1"/>
  <c r="W24" i="22" s="1"/>
  <c r="X24" i="22" a="1"/>
  <c r="X24" i="22" s="1"/>
  <c r="Y24" i="22" a="1"/>
  <c r="Y24" i="22" s="1"/>
  <c r="O25" i="22" a="1"/>
  <c r="O25" i="22" s="1"/>
  <c r="P25" i="22" a="1"/>
  <c r="P25" i="22" s="1"/>
  <c r="Q25" i="22" a="1"/>
  <c r="Q25" i="22"/>
  <c r="R25" i="22" a="1"/>
  <c r="R25" i="22" s="1"/>
  <c r="S25" i="22" a="1"/>
  <c r="S25" i="22" s="1"/>
  <c r="T25" i="22" a="1"/>
  <c r="T25" i="22" s="1"/>
  <c r="U25" i="22" a="1"/>
  <c r="U25" i="22"/>
  <c r="V25" i="22" a="1"/>
  <c r="V25" i="22"/>
  <c r="W25" i="22" a="1"/>
  <c r="W25" i="22" s="1"/>
  <c r="X25" i="22" a="1"/>
  <c r="X25" i="22" s="1"/>
  <c r="Y25" i="22" a="1"/>
  <c r="Y25" i="22" s="1"/>
  <c r="O26" i="22" a="1"/>
  <c r="O26" i="22"/>
  <c r="P26" i="22" a="1"/>
  <c r="P26" i="22" s="1"/>
  <c r="Q26" i="22" a="1"/>
  <c r="Q26" i="22" s="1"/>
  <c r="R26" i="22" a="1"/>
  <c r="R26" i="22"/>
  <c r="S26" i="22" a="1"/>
  <c r="S26" i="22" s="1"/>
  <c r="T26" i="22" a="1"/>
  <c r="T26" i="22" s="1"/>
  <c r="U26" i="22" a="1"/>
  <c r="U26" i="22" s="1"/>
  <c r="V26" i="22" a="1"/>
  <c r="V26" i="22"/>
  <c r="W26" i="22" a="1"/>
  <c r="W26" i="22"/>
  <c r="X26" i="22" a="1"/>
  <c r="X26" i="22"/>
  <c r="Y26" i="22" a="1"/>
  <c r="Y26" i="22" s="1"/>
  <c r="N27" i="22"/>
  <c r="Z27" i="22" s="1"/>
  <c r="O27" i="22" a="1"/>
  <c r="O27" i="22" s="1"/>
  <c r="P27" i="22" a="1"/>
  <c r="P27" i="22"/>
  <c r="Q27" i="22" a="1"/>
  <c r="Q27" i="22" s="1"/>
  <c r="R27" i="22" a="1"/>
  <c r="R27" i="22"/>
  <c r="S27" i="22" a="1"/>
  <c r="S27" i="22" s="1"/>
  <c r="T27" i="22" a="1"/>
  <c r="T27" i="22" s="1"/>
  <c r="U27" i="22" a="1"/>
  <c r="U27" i="22" s="1"/>
  <c r="V27" i="22" a="1"/>
  <c r="V27" i="22" s="1"/>
  <c r="W27" i="22" a="1"/>
  <c r="W27" i="22" s="1"/>
  <c r="X27" i="22" a="1"/>
  <c r="X27" i="22"/>
  <c r="Y27" i="22" a="1"/>
  <c r="Y27" i="22"/>
  <c r="O28" i="22" a="1"/>
  <c r="O28" i="22"/>
  <c r="P28" i="22" a="1"/>
  <c r="P28" i="22" s="1"/>
  <c r="Q28" i="22" a="1"/>
  <c r="Q28" i="22" s="1"/>
  <c r="R28" i="22" a="1"/>
  <c r="R28" i="22" s="1"/>
  <c r="S28" i="22" a="1"/>
  <c r="S28" i="22"/>
  <c r="T28" i="22" a="1"/>
  <c r="T28" i="22"/>
  <c r="U28" i="22" a="1"/>
  <c r="U28" i="22" s="1"/>
  <c r="V28" i="22" a="1"/>
  <c r="V28" i="22" s="1"/>
  <c r="W28" i="22" a="1"/>
  <c r="W28" i="22" s="1"/>
  <c r="X28" i="22" a="1"/>
  <c r="X28" i="22"/>
  <c r="Y28" i="22" a="1"/>
  <c r="Y28" i="22" s="1"/>
  <c r="O29" i="22" a="1"/>
  <c r="O29" i="22" s="1"/>
  <c r="P29" i="22" a="1"/>
  <c r="P29" i="22"/>
  <c r="Q29" i="22" a="1"/>
  <c r="Q29" i="22" s="1"/>
  <c r="R29" i="22" a="1"/>
  <c r="R29" i="22" s="1"/>
  <c r="S29" i="22" a="1"/>
  <c r="S29" i="22" s="1"/>
  <c r="T29" i="22" a="1"/>
  <c r="T29" i="22"/>
  <c r="U29" i="22" a="1"/>
  <c r="U29" i="22"/>
  <c r="V29" i="22" a="1"/>
  <c r="V29" i="22"/>
  <c r="W29" i="22" a="1"/>
  <c r="W29" i="22" s="1"/>
  <c r="X29" i="22" a="1"/>
  <c r="X29" i="22" s="1"/>
  <c r="Y29" i="22" a="1"/>
  <c r="Y29" i="22"/>
  <c r="N30" i="22" a="1"/>
  <c r="N30" i="22" s="1"/>
  <c r="Z30" i="22" s="1"/>
  <c r="AA30" i="22" s="1" a="1"/>
  <c r="AA30" i="22" s="1"/>
  <c r="O30" i="22" a="1"/>
  <c r="O30" i="22" s="1"/>
  <c r="P30" i="22" a="1"/>
  <c r="P30" i="22"/>
  <c r="Q30" i="22" a="1"/>
  <c r="Q30" i="22" s="1"/>
  <c r="R30" i="22" a="1"/>
  <c r="R30" i="22" s="1"/>
  <c r="S30" i="22" a="1"/>
  <c r="S30" i="22"/>
  <c r="T30" i="22" a="1"/>
  <c r="T30" i="22" s="1"/>
  <c r="U30" i="22" a="1"/>
  <c r="U30" i="22" s="1"/>
  <c r="V30" i="22" a="1"/>
  <c r="V30" i="22"/>
  <c r="W30" i="22" a="1"/>
  <c r="W30" i="22"/>
  <c r="X30" i="22" a="1"/>
  <c r="X30" i="22" s="1"/>
  <c r="Y30" i="22" a="1"/>
  <c r="Y30" i="22" s="1"/>
  <c r="O31" i="22" a="1"/>
  <c r="O31" i="22" s="1"/>
  <c r="P31" i="22" a="1"/>
  <c r="P31" i="22" s="1"/>
  <c r="Q31" i="22" a="1"/>
  <c r="Q31" i="22"/>
  <c r="R31" i="22" a="1"/>
  <c r="R31" i="22"/>
  <c r="S31" i="22" a="1"/>
  <c r="S31" i="22" s="1"/>
  <c r="T31" i="22" a="1"/>
  <c r="T31" i="22" s="1"/>
  <c r="U31" i="22" a="1"/>
  <c r="U31" i="22" s="1"/>
  <c r="V31" i="22" a="1"/>
  <c r="V31" i="22"/>
  <c r="W31" i="22" a="1"/>
  <c r="W31" i="22" s="1"/>
  <c r="X31" i="22" a="1"/>
  <c r="X31" i="22"/>
  <c r="Y31" i="22" a="1"/>
  <c r="Y31" i="22" s="1"/>
  <c r="O32" i="22" a="1"/>
  <c r="O32" i="22" s="1"/>
  <c r="P32" i="22" a="1"/>
  <c r="P32" i="22" s="1"/>
  <c r="Q32" i="22" a="1"/>
  <c r="Q32" i="22" s="1"/>
  <c r="R32" i="22" a="1"/>
  <c r="R32" i="22"/>
  <c r="S32" i="22" a="1"/>
  <c r="S32" i="22"/>
  <c r="T32" i="22" a="1"/>
  <c r="T32" i="22"/>
  <c r="U32" i="22" a="1"/>
  <c r="U32" i="22" s="1"/>
  <c r="V32" i="22" a="1"/>
  <c r="V32" i="22" s="1"/>
  <c r="W32" i="22" a="1"/>
  <c r="W32" i="22"/>
  <c r="X32" i="22" a="1"/>
  <c r="X32" i="22" s="1"/>
  <c r="Y32" i="22" a="1"/>
  <c r="Y32" i="22" s="1"/>
  <c r="O33" i="22" a="1"/>
  <c r="O33" i="22" s="1"/>
  <c r="P33" i="22" a="1"/>
  <c r="P33" i="22" s="1"/>
  <c r="Q33" i="22" a="1"/>
  <c r="Q33" i="22"/>
  <c r="R33" i="22" a="1"/>
  <c r="R33" i="22" s="1"/>
  <c r="S33" i="22" a="1"/>
  <c r="S33" i="22"/>
  <c r="T33" i="22" a="1"/>
  <c r="T33" i="22"/>
  <c r="U33" i="22" a="1"/>
  <c r="U33" i="22" s="1"/>
  <c r="V33" i="22" a="1"/>
  <c r="V33" i="22" s="1"/>
  <c r="W33" i="22" a="1"/>
  <c r="W33" i="22" s="1"/>
  <c r="X33" i="22" a="1"/>
  <c r="X33" i="22" s="1"/>
  <c r="Y33" i="22" a="1"/>
  <c r="Y33" i="22" s="1"/>
  <c r="O34" i="22" a="1"/>
  <c r="O34" i="22"/>
  <c r="P34" i="22" a="1"/>
  <c r="P34" i="22" s="1"/>
  <c r="Q34" i="22" a="1"/>
  <c r="Q34" i="22" s="1"/>
  <c r="R34" i="22" a="1"/>
  <c r="R34" i="22"/>
  <c r="S34" i="22" a="1"/>
  <c r="S34" i="22" s="1"/>
  <c r="T34" i="22" a="1"/>
  <c r="T34" i="22" s="1"/>
  <c r="U34" i="22" a="1"/>
  <c r="U34" i="22"/>
  <c r="V34" i="22" a="1"/>
  <c r="V34" i="22" s="1"/>
  <c r="W34" i="22" a="1"/>
  <c r="W34" i="22" s="1"/>
  <c r="X34" i="22" a="1"/>
  <c r="X34" i="22" s="1"/>
  <c r="Y34" i="22" a="1"/>
  <c r="Y34" i="22" s="1"/>
  <c r="O35" i="22" a="1"/>
  <c r="O35" i="22" s="1"/>
  <c r="P35" i="22" a="1"/>
  <c r="P35" i="22"/>
  <c r="Q35" i="22" a="1"/>
  <c r="Q35" i="22"/>
  <c r="R35" i="22" a="1"/>
  <c r="R35" i="22" s="1"/>
  <c r="S35" i="22" a="1"/>
  <c r="S35" i="22"/>
  <c r="T35" i="22" a="1"/>
  <c r="T35" i="22" s="1"/>
  <c r="U35" i="22" a="1"/>
  <c r="U35" i="22" s="1"/>
  <c r="V35" i="22" a="1"/>
  <c r="V35" i="22" s="1"/>
  <c r="W35" i="22" a="1"/>
  <c r="W35" i="22" s="1"/>
  <c r="X35" i="22" a="1"/>
  <c r="X35" i="22" s="1"/>
  <c r="Y35" i="22" a="1"/>
  <c r="Y35" i="22"/>
  <c r="O36" i="22" a="1"/>
  <c r="O36" i="22"/>
  <c r="P36" i="22" a="1"/>
  <c r="P36" i="22" s="1"/>
  <c r="Q36" i="22" a="1"/>
  <c r="Q36" i="22"/>
  <c r="R36" i="22" a="1"/>
  <c r="R36" i="22"/>
  <c r="S36" i="22" a="1"/>
  <c r="S36" i="22" s="1"/>
  <c r="T36" i="22" a="1"/>
  <c r="T36" i="22" s="1"/>
  <c r="U36" i="22" a="1"/>
  <c r="U36" i="22" s="1"/>
  <c r="V36" i="22" a="1"/>
  <c r="V36" i="22" s="1"/>
  <c r="W36" i="22" a="1"/>
  <c r="W36" i="22" s="1"/>
  <c r="X36" i="22" a="1"/>
  <c r="X36" i="22" s="1"/>
  <c r="Y36" i="22" a="1"/>
  <c r="Y36" i="22" s="1"/>
  <c r="O37" i="22" a="1"/>
  <c r="O37" i="22" s="1"/>
  <c r="P37" i="22" a="1"/>
  <c r="P37" i="22"/>
  <c r="Q37" i="22" a="1"/>
  <c r="Q37" i="22" s="1"/>
  <c r="R37" i="22" a="1"/>
  <c r="R37" i="22" s="1"/>
  <c r="S37" i="22" a="1"/>
  <c r="S37" i="22"/>
  <c r="T37" i="22" a="1"/>
  <c r="T37" i="22" s="1"/>
  <c r="U37" i="22" a="1"/>
  <c r="U37" i="22" s="1"/>
  <c r="V37" i="22" a="1"/>
  <c r="V37" i="22" s="1"/>
  <c r="W37" i="22" a="1"/>
  <c r="W37" i="22" s="1"/>
  <c r="X37" i="22" a="1"/>
  <c r="X37" i="22" s="1"/>
  <c r="Y37" i="22" a="1"/>
  <c r="Y37" i="22"/>
  <c r="N38" i="22" a="1"/>
  <c r="N38" i="22" s="1"/>
  <c r="Z38" i="22" s="1"/>
  <c r="AA38" i="22" s="1" a="1"/>
  <c r="AA38" i="22" s="1"/>
  <c r="O38" i="22" a="1"/>
  <c r="O38" i="22"/>
  <c r="P38" i="22" a="1"/>
  <c r="P38" i="22" s="1"/>
  <c r="Q38" i="22" a="1"/>
  <c r="Q38" i="22"/>
  <c r="R38" i="22" a="1"/>
  <c r="R38" i="22" s="1"/>
  <c r="S38" i="22" a="1"/>
  <c r="S38" i="22" s="1"/>
  <c r="T38" i="22" a="1"/>
  <c r="T38" i="22" s="1"/>
  <c r="U38" i="22" a="1"/>
  <c r="U38" i="22" s="1"/>
  <c r="V38" i="22" a="1"/>
  <c r="V38" i="22" s="1"/>
  <c r="W38" i="22" a="1"/>
  <c r="W38" i="22"/>
  <c r="X38" i="22" a="1"/>
  <c r="X38" i="22" s="1"/>
  <c r="Y38" i="22" a="1"/>
  <c r="Y38" i="22" s="1"/>
  <c r="N39" i="22" a="1"/>
  <c r="N39" i="22" s="1"/>
  <c r="Z39" i="22" s="1"/>
  <c r="AA39" i="22" s="1" a="1"/>
  <c r="AA39" i="22" s="1"/>
  <c r="O39" i="22" a="1"/>
  <c r="O39" i="22"/>
  <c r="P39" i="22" a="1"/>
  <c r="P39" i="22"/>
  <c r="Q39" i="22" a="1"/>
  <c r="Q39" i="22" s="1"/>
  <c r="R39" i="22" a="1"/>
  <c r="R39" i="22" s="1"/>
  <c r="S39" i="22" a="1"/>
  <c r="S39" i="22" s="1"/>
  <c r="T39" i="22" a="1"/>
  <c r="T39" i="22" s="1"/>
  <c r="U39" i="22" a="1"/>
  <c r="U39" i="22"/>
  <c r="V39" i="22" a="1"/>
  <c r="V39" i="22" s="1"/>
  <c r="W39" i="22" a="1"/>
  <c r="W39" i="22" s="1"/>
  <c r="X39" i="22" a="1"/>
  <c r="X39" i="22"/>
  <c r="Y39" i="22" a="1"/>
  <c r="Y39" i="22"/>
  <c r="N40" i="22" a="1"/>
  <c r="N40" i="22" s="1"/>
  <c r="Z40" i="22" s="1"/>
  <c r="AA40" i="22" s="1" a="1"/>
  <c r="AA40" i="22" s="1"/>
  <c r="O40" i="22" a="1"/>
  <c r="O40" i="22" s="1"/>
  <c r="P40" i="22" a="1"/>
  <c r="P40" i="22" s="1"/>
  <c r="Q40" i="22" a="1"/>
  <c r="Q40" i="22"/>
  <c r="R40" i="22" a="1"/>
  <c r="R40" i="22" s="1"/>
  <c r="S40" i="22" a="1"/>
  <c r="S40" i="22" s="1"/>
  <c r="T40" i="22" a="1"/>
  <c r="T40" i="22" s="1"/>
  <c r="U40" i="22" a="1"/>
  <c r="U40" i="22" s="1"/>
  <c r="V40" i="22" a="1"/>
  <c r="V40" i="22" s="1"/>
  <c r="W40" i="22" a="1"/>
  <c r="W40" i="22"/>
  <c r="X40" i="22" a="1"/>
  <c r="X40" i="22" s="1"/>
  <c r="Y40" i="22" a="1"/>
  <c r="Y40" i="22"/>
  <c r="O41" i="22" a="1"/>
  <c r="O41" i="22"/>
  <c r="P41" i="22" a="1"/>
  <c r="P41" i="22" s="1"/>
  <c r="Q41" i="22" a="1"/>
  <c r="Q41" i="22" s="1"/>
  <c r="R41" i="22" a="1"/>
  <c r="R41" i="22" s="1"/>
  <c r="S41" i="22" a="1"/>
  <c r="S41" i="22" s="1"/>
  <c r="T41" i="22" a="1"/>
  <c r="T41" i="22" s="1"/>
  <c r="U41" i="22" a="1"/>
  <c r="U41" i="22"/>
  <c r="V41" i="22" a="1"/>
  <c r="V41" i="22" s="1"/>
  <c r="W41" i="22" a="1"/>
  <c r="W41" i="22" s="1"/>
  <c r="X41" i="22" a="1"/>
  <c r="X41" i="22"/>
  <c r="Y41" i="22" a="1"/>
  <c r="Y41" i="22" s="1"/>
  <c r="N42" i="22" a="1"/>
  <c r="N42" i="22" s="1"/>
  <c r="Z42" i="22" s="1"/>
  <c r="AA42" i="22" s="1" a="1"/>
  <c r="AA42" i="22" s="1"/>
  <c r="O42" i="22" a="1"/>
  <c r="O42" i="22" s="1"/>
  <c r="P42" i="22" a="1"/>
  <c r="P42" i="22" s="1"/>
  <c r="Q42" i="22" a="1"/>
  <c r="Q42" i="22" s="1"/>
  <c r="R42" i="22" a="1"/>
  <c r="R42" i="22" s="1"/>
  <c r="S42" i="22" a="1"/>
  <c r="S42" i="22" s="1"/>
  <c r="T42" i="22" a="1"/>
  <c r="T42" i="22" s="1"/>
  <c r="U42" i="22" a="1"/>
  <c r="U42" i="22" s="1"/>
  <c r="V42" i="22" a="1"/>
  <c r="V42" i="22"/>
  <c r="W42" i="22" a="1"/>
  <c r="W42" i="22"/>
  <c r="X42" i="22" a="1"/>
  <c r="X42" i="22" s="1"/>
  <c r="Y42" i="22" a="1"/>
  <c r="Y42" i="22"/>
  <c r="N43" i="22" a="1"/>
  <c r="N43" i="22" s="1"/>
  <c r="Z43" i="22" s="1"/>
  <c r="O43" i="22" a="1"/>
  <c r="O43" i="22"/>
  <c r="P43" i="22" a="1"/>
  <c r="P43" i="22" s="1"/>
  <c r="Q43" i="22" a="1"/>
  <c r="Q43" i="22" s="1"/>
  <c r="R43" i="22" a="1"/>
  <c r="R43" i="22" s="1"/>
  <c r="S43" i="22" a="1"/>
  <c r="S43" i="22" s="1"/>
  <c r="T43" i="22" a="1"/>
  <c r="T43" i="22" s="1"/>
  <c r="U43" i="22" a="1"/>
  <c r="U43" i="22"/>
  <c r="V43" i="22" a="1"/>
  <c r="V43" i="22" s="1"/>
  <c r="W43" i="22" a="1"/>
  <c r="W43" i="22"/>
  <c r="X43" i="22" a="1"/>
  <c r="X43" i="22"/>
  <c r="Y43" i="22" a="1"/>
  <c r="Y43" i="22" s="1"/>
  <c r="N44" i="22" a="1"/>
  <c r="N44" i="22" s="1"/>
  <c r="Z44" i="22" s="1"/>
  <c r="O44" i="22" a="1"/>
  <c r="O44" i="22" s="1"/>
  <c r="P44" i="22" a="1"/>
  <c r="P44" i="22" s="1"/>
  <c r="Q44" i="22" a="1"/>
  <c r="Q44" i="22" s="1"/>
  <c r="R44" i="22" a="1"/>
  <c r="R44" i="22" s="1"/>
  <c r="S44" i="22" a="1"/>
  <c r="S44" i="22"/>
  <c r="T44" i="22" a="1"/>
  <c r="T44" i="22" s="1"/>
  <c r="U44" i="22" a="1"/>
  <c r="U44" i="22" s="1"/>
  <c r="V44" i="22" a="1"/>
  <c r="V44" i="22"/>
  <c r="W44" i="22" a="1"/>
  <c r="W44" i="22" s="1"/>
  <c r="X44" i="22" a="1"/>
  <c r="X44" i="22" s="1"/>
  <c r="Y44" i="22" a="1"/>
  <c r="Y44" i="22"/>
  <c r="N45" i="22" a="1"/>
  <c r="N45" i="22" s="1"/>
  <c r="Z45" i="22" s="1"/>
  <c r="AA45" i="22" s="1" a="1"/>
  <c r="AA45" i="22" s="1"/>
  <c r="O45" i="22" a="1"/>
  <c r="O45" i="22" s="1"/>
  <c r="P45" i="22" a="1"/>
  <c r="P45" i="22" s="1"/>
  <c r="Q45" i="22" a="1"/>
  <c r="Q45" i="22" s="1"/>
  <c r="R45" i="22" a="1"/>
  <c r="R45" i="22" s="1"/>
  <c r="S45" i="22" a="1"/>
  <c r="S45" i="22" s="1"/>
  <c r="T45" i="22" a="1"/>
  <c r="T45" i="22"/>
  <c r="U45" i="22" a="1"/>
  <c r="U45" i="22"/>
  <c r="V45" i="22" a="1"/>
  <c r="V45" i="22" s="1"/>
  <c r="W45" i="22" a="1"/>
  <c r="W45" i="22"/>
  <c r="X45" i="22" a="1"/>
  <c r="X45" i="22" s="1"/>
  <c r="Y45" i="22" a="1"/>
  <c r="Y45" i="22" s="1"/>
  <c r="O46" i="22" a="1"/>
  <c r="O46" i="22" s="1"/>
  <c r="P46" i="22" a="1"/>
  <c r="P46" i="22" s="1"/>
  <c r="Q46" i="22" a="1"/>
  <c r="Q46" i="22" s="1"/>
  <c r="R46" i="22" a="1"/>
  <c r="R46" i="22" s="1"/>
  <c r="S46" i="22" a="1"/>
  <c r="S46" i="22"/>
  <c r="T46" i="22" a="1"/>
  <c r="T46" i="22" s="1"/>
  <c r="U46" i="22" a="1"/>
  <c r="U46" i="22"/>
  <c r="V46" i="22" a="1"/>
  <c r="V46" i="22"/>
  <c r="W46" i="22" a="1"/>
  <c r="W46" i="22" s="1"/>
  <c r="X46" i="22" a="1"/>
  <c r="X46" i="22" s="1"/>
  <c r="Y46" i="22" a="1"/>
  <c r="Y46" i="22" s="1"/>
  <c r="O47" i="22" a="1"/>
  <c r="O47" i="22" s="1"/>
  <c r="P47" i="22" a="1"/>
  <c r="P47" i="22" s="1"/>
  <c r="Q47" i="22" a="1"/>
  <c r="Q47" i="22"/>
  <c r="R47" i="22" a="1"/>
  <c r="R47" i="22" s="1"/>
  <c r="S47" i="22" a="1"/>
  <c r="S47" i="22" s="1"/>
  <c r="T47" i="22" a="1"/>
  <c r="T47" i="22"/>
  <c r="U47" i="22" a="1"/>
  <c r="U47" i="22" s="1"/>
  <c r="V47" i="22" a="1"/>
  <c r="V47" i="22" s="1"/>
  <c r="W47" i="22" a="1"/>
  <c r="W47" i="22"/>
  <c r="X47" i="22" a="1"/>
  <c r="X47" i="22" s="1"/>
  <c r="Y47" i="22" a="1"/>
  <c r="Y47" i="22" s="1"/>
  <c r="O48" i="22" a="1"/>
  <c r="O48" i="22" s="1"/>
  <c r="P48" i="22" a="1"/>
  <c r="P48" i="22" s="1"/>
  <c r="Q48" i="22" a="1"/>
  <c r="Q48" i="22" s="1"/>
  <c r="R48" i="22" a="1"/>
  <c r="R48" i="22"/>
  <c r="S48" i="22" a="1"/>
  <c r="S48" i="22"/>
  <c r="T48" i="22" a="1"/>
  <c r="T48" i="22" s="1"/>
  <c r="U48" i="22" a="1"/>
  <c r="U48" i="22"/>
  <c r="V48" i="22" a="1"/>
  <c r="V48" i="22"/>
  <c r="W48" i="22" a="1"/>
  <c r="W48" i="22" s="1"/>
  <c r="X48" i="22" a="1"/>
  <c r="X48" i="22" s="1"/>
  <c r="Y48" i="22" a="1"/>
  <c r="Y48" i="22" s="1"/>
  <c r="N49" i="22" a="1"/>
  <c r="N49" i="22" s="1"/>
  <c r="Z49" i="22" s="1"/>
  <c r="AA49" i="22" s="1" a="1"/>
  <c r="AA49" i="22" s="1"/>
  <c r="O49" i="22" a="1"/>
  <c r="O49" i="22" s="1"/>
  <c r="P49" i="22" a="1"/>
  <c r="P49" i="22"/>
  <c r="Q49" i="22" a="1"/>
  <c r="Q49" i="22"/>
  <c r="R49" i="22" a="1"/>
  <c r="R49" i="22" s="1"/>
  <c r="S49" i="22" a="1"/>
  <c r="S49" i="22"/>
  <c r="T49" i="22" a="1"/>
  <c r="T49" i="22"/>
  <c r="U49" i="22" a="1"/>
  <c r="U49" i="22" s="1"/>
  <c r="V49" i="22" a="1"/>
  <c r="V49" i="22" s="1"/>
  <c r="W49" i="22" a="1"/>
  <c r="W49" i="22"/>
  <c r="X49" i="22" a="1"/>
  <c r="X49" i="22" s="1"/>
  <c r="Y49" i="22" a="1"/>
  <c r="Y49" i="22" s="1"/>
  <c r="O50" i="22" a="1"/>
  <c r="O50" i="22"/>
  <c r="P50" i="22" a="1"/>
  <c r="P50" i="22" s="1"/>
  <c r="Q50" i="22" a="1"/>
  <c r="Q50" i="22"/>
  <c r="R50" i="22" a="1"/>
  <c r="R50" i="22"/>
  <c r="S50" i="22" a="1"/>
  <c r="S50" i="22"/>
  <c r="T50" i="22" a="1"/>
  <c r="T50" i="22" s="1"/>
  <c r="U50" i="22" a="1"/>
  <c r="U50" i="22"/>
  <c r="V50" i="22" a="1"/>
  <c r="V50" i="22" s="1"/>
  <c r="W50" i="22" a="1"/>
  <c r="W50" i="22" s="1"/>
  <c r="X50" i="22" a="1"/>
  <c r="X50" i="22" s="1"/>
  <c r="Y50" i="22" a="1"/>
  <c r="Y50" i="22" s="1"/>
  <c r="O51" i="22" a="1"/>
  <c r="O51" i="22" s="1"/>
  <c r="P51" i="22" a="1"/>
  <c r="P51" i="22"/>
  <c r="Q51" i="22" a="1"/>
  <c r="Q51" i="22"/>
  <c r="R51" i="22" a="1"/>
  <c r="R51" i="22" s="1"/>
  <c r="S51" i="22" a="1"/>
  <c r="S51" i="22"/>
  <c r="T51" i="22" a="1"/>
  <c r="T51" i="22"/>
  <c r="U51" i="22" a="1"/>
  <c r="U51" i="22" s="1"/>
  <c r="V51" i="22" a="1"/>
  <c r="V51" i="22" s="1"/>
  <c r="W51" i="22" a="1"/>
  <c r="W51" i="22" s="1"/>
  <c r="X51" i="22" a="1"/>
  <c r="X51" i="22" s="1"/>
  <c r="Y51" i="22" a="1"/>
  <c r="Y51" i="22"/>
  <c r="O52" i="22" a="1"/>
  <c r="O52" i="22"/>
  <c r="P52" i="22" a="1"/>
  <c r="P52" i="22" s="1"/>
  <c r="Q52" i="22" a="1"/>
  <c r="Q52" i="22"/>
  <c r="R52" i="22" a="1"/>
  <c r="R52" i="22"/>
  <c r="S52" i="22" a="1"/>
  <c r="S52" i="22" s="1"/>
  <c r="T52" i="22" a="1"/>
  <c r="T52" i="22" s="1"/>
  <c r="U52" i="22" a="1"/>
  <c r="U52" i="22"/>
  <c r="V52" i="22" a="1"/>
  <c r="V52" i="22" s="1"/>
  <c r="W52" i="22" a="1"/>
  <c r="W52" i="22" s="1"/>
  <c r="X52" i="22" a="1"/>
  <c r="X52" i="22" s="1"/>
  <c r="Y52" i="22" a="1"/>
  <c r="Y52" i="22" s="1"/>
  <c r="N53" i="22" a="1"/>
  <c r="N53" i="22" s="1"/>
  <c r="Z53" i="22" s="1"/>
  <c r="AA53" i="22" s="1" a="1"/>
  <c r="AA53" i="22" s="1"/>
  <c r="O53" i="22" a="1"/>
  <c r="O53" i="22"/>
  <c r="P53" i="22" a="1"/>
  <c r="P53" i="22"/>
  <c r="Q53" i="22" a="1"/>
  <c r="Q53" i="22"/>
  <c r="R53" i="22" a="1"/>
  <c r="R53" i="22" s="1"/>
  <c r="S53" i="22" a="1"/>
  <c r="S53" i="22"/>
  <c r="T53" i="22" a="1"/>
  <c r="T53" i="22" s="1"/>
  <c r="U53" i="22" a="1"/>
  <c r="U53" i="22" s="1"/>
  <c r="V53" i="22" a="1"/>
  <c r="V53" i="22" s="1"/>
  <c r="W53" i="22" a="1"/>
  <c r="W53" i="22" s="1"/>
  <c r="X53" i="22" a="1"/>
  <c r="X53" i="22" s="1"/>
  <c r="Y53" i="22" a="1"/>
  <c r="Y53" i="22"/>
  <c r="O54" i="22" a="1"/>
  <c r="O54" i="22"/>
  <c r="P54" i="22" a="1"/>
  <c r="P54" i="22" s="1"/>
  <c r="Q54" i="22" a="1"/>
  <c r="Q54" i="22"/>
  <c r="R54" i="22" a="1"/>
  <c r="R54" i="22"/>
  <c r="S54" i="22" a="1"/>
  <c r="S54" i="22" s="1"/>
  <c r="T54" i="22" a="1"/>
  <c r="T54" i="22" s="1"/>
  <c r="U54" i="22" a="1"/>
  <c r="U54" i="22" s="1"/>
  <c r="V54" i="22" a="1"/>
  <c r="V54" i="22" s="1"/>
  <c r="W54" i="22" a="1"/>
  <c r="W54" i="22"/>
  <c r="X54" i="22" a="1"/>
  <c r="X54" i="22" s="1"/>
  <c r="Y54" i="22" a="1"/>
  <c r="Y54" i="22"/>
  <c r="N55" i="22" a="1"/>
  <c r="N55" i="22" s="1"/>
  <c r="Z55" i="22" s="1"/>
  <c r="AA55" i="22" s="1" a="1"/>
  <c r="AA55" i="22" s="1"/>
  <c r="O55" i="22" a="1"/>
  <c r="O55" i="22"/>
  <c r="P55" i="22" a="1"/>
  <c r="P55" i="22"/>
  <c r="Q55" i="22" a="1"/>
  <c r="Q55" i="22" s="1"/>
  <c r="R55" i="22" a="1"/>
  <c r="R55" i="22" s="1"/>
  <c r="S55" i="22" a="1"/>
  <c r="S55" i="22"/>
  <c r="T55" i="22" a="1"/>
  <c r="T55" i="22" s="1"/>
  <c r="U55" i="22" a="1"/>
  <c r="U55" i="22"/>
  <c r="V55" i="22" a="1"/>
  <c r="V55" i="22" s="1"/>
  <c r="W55" i="22" a="1"/>
  <c r="W55" i="22" s="1"/>
  <c r="X55" i="22" a="1"/>
  <c r="X55" i="22"/>
  <c r="Y55" i="22" a="1"/>
  <c r="Y55" i="22"/>
  <c r="O56" i="22" a="1"/>
  <c r="O56" i="22"/>
  <c r="P56" i="22" a="1"/>
  <c r="P56" i="22" s="1"/>
  <c r="Q56" i="22" a="1"/>
  <c r="Q56" i="22"/>
  <c r="R56" i="22" a="1"/>
  <c r="R56" i="22" s="1"/>
  <c r="S56" i="22" a="1"/>
  <c r="S56" i="22" s="1"/>
  <c r="T56" i="22" a="1"/>
  <c r="T56" i="22" s="1"/>
  <c r="U56" i="22" a="1"/>
  <c r="U56" i="22" s="1"/>
  <c r="V56" i="22" a="1"/>
  <c r="V56" i="22"/>
  <c r="W56" i="22" a="1"/>
  <c r="W56" i="22"/>
  <c r="X56" i="22" a="1"/>
  <c r="X56" i="22" s="1"/>
  <c r="Y56" i="22" a="1"/>
  <c r="Y56" i="22"/>
  <c r="O57" i="22" a="1"/>
  <c r="O57" i="22"/>
  <c r="P57" i="22" a="1"/>
  <c r="P57" i="22"/>
  <c r="Q57" i="22" a="1"/>
  <c r="Q57" i="22" s="1"/>
  <c r="R57" i="22" a="1"/>
  <c r="R57" i="22" s="1"/>
  <c r="S57" i="22" a="1"/>
  <c r="S57" i="22" s="1"/>
  <c r="T57" i="22" a="1"/>
  <c r="T57" i="22" s="1"/>
  <c r="U57" i="22" a="1"/>
  <c r="U57" i="22"/>
  <c r="V57" i="22" a="1"/>
  <c r="V57" i="22" s="1"/>
  <c r="W57" i="22" a="1"/>
  <c r="W57" i="22" s="1"/>
  <c r="X57" i="22" a="1"/>
  <c r="X57" i="22"/>
  <c r="Y57" i="22" a="1"/>
  <c r="Y57" i="22"/>
  <c r="O58" i="22" a="1"/>
  <c r="O58" i="22" s="1"/>
  <c r="P58" i="22" a="1"/>
  <c r="P58" i="22" s="1"/>
  <c r="Q58" i="22" a="1"/>
  <c r="Q58" i="22"/>
  <c r="R58" i="22" a="1"/>
  <c r="R58" i="22"/>
  <c r="S58" i="22" a="1"/>
  <c r="S58" i="22" s="1"/>
  <c r="T58" i="22" a="1"/>
  <c r="T58" i="22" s="1"/>
  <c r="U58" i="22" a="1"/>
  <c r="U58" i="22" s="1"/>
  <c r="V58" i="22" a="1"/>
  <c r="V58" i="22" s="1"/>
  <c r="W58" i="22" a="1"/>
  <c r="W58" i="22"/>
  <c r="X58" i="22" a="1"/>
  <c r="X58" i="22" s="1"/>
  <c r="Y58" i="22" a="1"/>
  <c r="Y58" i="22"/>
  <c r="N59" i="22" a="1"/>
  <c r="N59" i="22"/>
  <c r="Z59" i="22" s="1"/>
  <c r="AA59" i="22" s="1" a="1"/>
  <c r="AA59" i="22" s="1"/>
  <c r="O59" i="22" a="1"/>
  <c r="O59" i="22" s="1"/>
  <c r="P59" i="22" a="1"/>
  <c r="P59" i="22" s="1"/>
  <c r="Q59" i="22" a="1"/>
  <c r="Q59" i="22"/>
  <c r="R59" i="22" a="1"/>
  <c r="R59" i="22" s="1"/>
  <c r="S59" i="22" a="1"/>
  <c r="S59" i="22" s="1"/>
  <c r="T59" i="22" a="1"/>
  <c r="T59" i="22" s="1"/>
  <c r="U59" i="22" a="1"/>
  <c r="U59" i="22" s="1"/>
  <c r="V59" i="22" a="1"/>
  <c r="V59" i="22"/>
  <c r="W59" i="22" a="1"/>
  <c r="W59" i="22" s="1"/>
  <c r="X59" i="22" a="1"/>
  <c r="X59" i="22" s="1"/>
  <c r="Y59" i="22" a="1"/>
  <c r="Y59" i="22"/>
  <c r="O60" i="22" a="1"/>
  <c r="O60" i="22" s="1"/>
  <c r="P60" i="22" a="1"/>
  <c r="P60" i="22"/>
  <c r="Q60" i="22" a="1"/>
  <c r="Q60" i="22" s="1"/>
  <c r="R60" i="22" a="1"/>
  <c r="R60" i="22" s="1"/>
  <c r="S60" i="22" a="1"/>
  <c r="S60" i="22" s="1"/>
  <c r="T60" i="22" a="1"/>
  <c r="T60" i="22" s="1"/>
  <c r="U60" i="22" a="1"/>
  <c r="U60" i="22" s="1"/>
  <c r="V60" i="22" a="1"/>
  <c r="V60" i="22" s="1"/>
  <c r="W60" i="22" a="1"/>
  <c r="W60" i="22" s="1"/>
  <c r="X60" i="22" a="1"/>
  <c r="X60" i="22" s="1"/>
  <c r="Y60" i="22" a="1"/>
  <c r="Y60" i="22" s="1"/>
  <c r="O61" i="22" a="1"/>
  <c r="O61" i="22" s="1"/>
  <c r="P61" i="22" a="1"/>
  <c r="P61" i="22" s="1"/>
  <c r="Q61" i="22" a="1"/>
  <c r="Q61" i="22" s="1"/>
  <c r="R61" i="22" a="1"/>
  <c r="R61" i="22" s="1"/>
  <c r="S61" i="22" a="1"/>
  <c r="S61" i="22" s="1"/>
  <c r="T61" i="22" a="1"/>
  <c r="T61" i="22" s="1"/>
  <c r="U61" i="22" a="1"/>
  <c r="U61" i="22" s="1"/>
  <c r="V61" i="22" a="1"/>
  <c r="V61" i="22" s="1"/>
  <c r="W61" i="22" a="1"/>
  <c r="W61" i="22" s="1"/>
  <c r="X61" i="22" a="1"/>
  <c r="X61" i="22" s="1"/>
  <c r="Y61" i="22" a="1"/>
  <c r="Y61" i="22" s="1"/>
  <c r="N62" i="22" a="1"/>
  <c r="N62" i="22" s="1"/>
  <c r="Z62" i="22" s="1"/>
  <c r="AA62" i="22" s="1" a="1"/>
  <c r="AA62" i="22" s="1"/>
  <c r="O62" i="22" a="1"/>
  <c r="O62" i="22" s="1"/>
  <c r="P62" i="22" a="1"/>
  <c r="P62" i="22" s="1"/>
  <c r="Q62" i="22" a="1"/>
  <c r="Q62" i="22" s="1"/>
  <c r="R62" i="22" a="1"/>
  <c r="R62" i="22" s="1"/>
  <c r="S62" i="22" a="1"/>
  <c r="S62" i="22" s="1"/>
  <c r="T62" i="22" a="1"/>
  <c r="T62" i="22" s="1"/>
  <c r="U62" i="22" a="1"/>
  <c r="U62" i="22" s="1"/>
  <c r="V62" i="22" a="1"/>
  <c r="V62" i="22" s="1"/>
  <c r="W62" i="22" a="1"/>
  <c r="W62" i="22"/>
  <c r="X62" i="22" a="1"/>
  <c r="X62" i="22" s="1"/>
  <c r="Y62" i="22" a="1"/>
  <c r="Y62" i="22" s="1"/>
  <c r="O63" i="22" a="1"/>
  <c r="O63" i="22" s="1"/>
  <c r="P63" i="22" a="1"/>
  <c r="P63" i="22" s="1"/>
  <c r="Q63" i="22" a="1"/>
  <c r="Q63" i="22" s="1"/>
  <c r="R63" i="22" a="1"/>
  <c r="R63" i="22" s="1"/>
  <c r="S63" i="22" a="1"/>
  <c r="S63" i="22" s="1"/>
  <c r="T63" i="22" a="1"/>
  <c r="T63" i="22" s="1"/>
  <c r="U63" i="22" a="1"/>
  <c r="U63" i="22" s="1"/>
  <c r="V63" i="22" a="1"/>
  <c r="V63" i="22"/>
  <c r="W63" i="22" a="1"/>
  <c r="W63" i="22" s="1"/>
  <c r="X63" i="22" a="1"/>
  <c r="X63" i="22" s="1"/>
  <c r="Y63" i="22" a="1"/>
  <c r="Y63" i="22" s="1"/>
  <c r="O64" i="22" a="1"/>
  <c r="O64" i="22"/>
  <c r="P64" i="22" a="1"/>
  <c r="P64" i="22" s="1"/>
  <c r="Q64" i="22" a="1"/>
  <c r="Q64" i="22"/>
  <c r="R64" i="22" a="1"/>
  <c r="R64" i="22"/>
  <c r="S64" i="22" a="1"/>
  <c r="S64" i="22"/>
  <c r="T64" i="22" a="1"/>
  <c r="T64" i="22" s="1"/>
  <c r="U64" i="22" a="1"/>
  <c r="U64" i="22"/>
  <c r="V64" i="22" a="1"/>
  <c r="V64" i="22"/>
  <c r="W64" i="22" a="1"/>
  <c r="W64" i="22"/>
  <c r="X64" i="22" a="1"/>
  <c r="X64" i="22" s="1"/>
  <c r="Y64" i="22" a="1"/>
  <c r="Y64" i="22"/>
  <c r="O65" i="22" a="1"/>
  <c r="O65" i="22"/>
  <c r="P65" i="22" a="1"/>
  <c r="P65" i="22"/>
  <c r="Q65" i="22" a="1"/>
  <c r="Q65" i="22"/>
  <c r="R65" i="22" a="1"/>
  <c r="R65" i="22" s="1"/>
  <c r="S65" i="22" a="1"/>
  <c r="S65" i="22"/>
  <c r="T65" i="22" a="1"/>
  <c r="T65" i="22"/>
  <c r="U65" i="22" a="1"/>
  <c r="U65" i="22"/>
  <c r="V65" i="22" a="1"/>
  <c r="V65" i="22" s="1"/>
  <c r="W65" i="22" a="1"/>
  <c r="W65" i="22"/>
  <c r="X65" i="22" a="1"/>
  <c r="X65" i="22"/>
  <c r="Y65" i="22" a="1"/>
  <c r="Y65" i="22"/>
  <c r="N66" i="22" a="1"/>
  <c r="N66" i="22"/>
  <c r="Z66" i="22" s="1"/>
  <c r="AA66" i="22" s="1" a="1"/>
  <c r="AA66" i="22" s="1"/>
  <c r="O66" i="22" a="1"/>
  <c r="O66" i="22" s="1"/>
  <c r="P66" i="22" a="1"/>
  <c r="P66" i="22" s="1"/>
  <c r="Q66" i="22" a="1"/>
  <c r="Q66" i="22" s="1"/>
  <c r="R66" i="22" a="1"/>
  <c r="R66" i="22" s="1"/>
  <c r="S66" i="22" a="1"/>
  <c r="S66" i="22"/>
  <c r="T66" i="22" a="1"/>
  <c r="T66" i="22" s="1"/>
  <c r="U66" i="22" a="1"/>
  <c r="U66" i="22" s="1"/>
  <c r="V66" i="22" a="1"/>
  <c r="V66" i="22"/>
  <c r="W66" i="22" a="1"/>
  <c r="W66" i="22"/>
  <c r="X66" i="22" a="1"/>
  <c r="X66" i="22" s="1"/>
  <c r="Y66" i="22" a="1"/>
  <c r="Y66" i="22" s="1"/>
  <c r="N67" i="22" a="1"/>
  <c r="N67" i="22" s="1"/>
  <c r="Z67" i="22" s="1"/>
  <c r="AA67" i="22" s="1" a="1"/>
  <c r="AA67" i="22" s="1"/>
  <c r="O67" i="22" a="1"/>
  <c r="O67" i="22" s="1"/>
  <c r="P67" i="22" a="1"/>
  <c r="P67" i="22" s="1"/>
  <c r="Q67" i="22" a="1"/>
  <c r="Q67" i="22" s="1"/>
  <c r="R67" i="22" a="1"/>
  <c r="R67" i="22"/>
  <c r="S67" i="22" a="1"/>
  <c r="S67" i="22" s="1"/>
  <c r="T67" i="22" a="1"/>
  <c r="T67" i="22"/>
  <c r="U67" i="22" a="1"/>
  <c r="U67" i="22" s="1"/>
  <c r="V67" i="22" a="1"/>
  <c r="V67" i="22" s="1"/>
  <c r="W67" i="22" a="1"/>
  <c r="W67" i="22" s="1"/>
  <c r="X67" i="22" a="1"/>
  <c r="X67" i="22"/>
  <c r="Y67" i="22" a="1"/>
  <c r="Y67" i="22" s="1"/>
  <c r="O68" i="22" a="1"/>
  <c r="O68" i="22" s="1"/>
  <c r="P68" i="22" a="1"/>
  <c r="P68" i="22"/>
  <c r="Q68" i="22" a="1"/>
  <c r="Q68" i="22" s="1"/>
  <c r="R68" i="22" a="1"/>
  <c r="R68" i="22"/>
  <c r="S68" i="22" a="1"/>
  <c r="S68" i="22"/>
  <c r="T68" i="22" a="1"/>
  <c r="T68" i="22"/>
  <c r="U68" i="22" a="1"/>
  <c r="U68" i="22" s="1"/>
  <c r="V68" i="22" a="1"/>
  <c r="V68" i="22" s="1"/>
  <c r="W68" i="22" a="1"/>
  <c r="W68" i="22" s="1"/>
  <c r="X68" i="22" a="1"/>
  <c r="X68" i="22" s="1"/>
  <c r="Y68" i="22" a="1"/>
  <c r="Y68" i="22" s="1"/>
  <c r="N69" i="22" a="1"/>
  <c r="N69" i="22"/>
  <c r="Z69" i="22" s="1"/>
  <c r="AA69" i="22" s="1" a="1"/>
  <c r="AA69" i="22" s="1"/>
  <c r="O69" i="22" a="1"/>
  <c r="O69" i="22" s="1"/>
  <c r="P69" i="22" a="1"/>
  <c r="P69" i="22"/>
  <c r="Q69" i="22" a="1"/>
  <c r="Q69" i="22"/>
  <c r="R69" i="22" a="1"/>
  <c r="R69" i="22" s="1"/>
  <c r="S69" i="22" a="1"/>
  <c r="S69" i="22" s="1"/>
  <c r="T69" i="22" a="1"/>
  <c r="T69" i="22"/>
  <c r="U69" i="22" a="1"/>
  <c r="U69" i="22"/>
  <c r="V69" i="22" a="1"/>
  <c r="V69" i="22" s="1"/>
  <c r="W69" i="22" a="1"/>
  <c r="W69" i="22" s="1"/>
  <c r="X69" i="22" a="1"/>
  <c r="X69" i="22" s="1"/>
  <c r="Y69" i="22" a="1"/>
  <c r="Y69" i="22"/>
  <c r="N70" i="22" a="1"/>
  <c r="N70" i="22" s="1"/>
  <c r="Z70" i="22" s="1"/>
  <c r="AA70" i="22" s="1" a="1"/>
  <c r="AA70" i="22" s="1"/>
  <c r="O70" i="22" a="1"/>
  <c r="O70" i="22"/>
  <c r="P70" i="22" a="1"/>
  <c r="P70" i="22"/>
  <c r="Q70" i="22" a="1"/>
  <c r="Q70" i="22" s="1"/>
  <c r="R70" i="22" a="1"/>
  <c r="R70" i="22"/>
  <c r="S70" i="22" a="1"/>
  <c r="S70" i="22" s="1"/>
  <c r="T70" i="22" a="1"/>
  <c r="T70" i="22" s="1"/>
  <c r="U70" i="22" a="1"/>
  <c r="U70" i="22" s="1"/>
  <c r="V70" i="22" a="1"/>
  <c r="V70" i="22"/>
  <c r="W70" i="22" a="1"/>
  <c r="W70" i="22" s="1"/>
  <c r="X70" i="22" a="1"/>
  <c r="X70" i="22"/>
  <c r="Y70" i="22" a="1"/>
  <c r="Y70" i="22" s="1"/>
  <c r="O71" i="22" a="1"/>
  <c r="O71" i="22" s="1"/>
  <c r="P71" i="22" a="1"/>
  <c r="P71" i="22"/>
  <c r="Q71" i="22" a="1"/>
  <c r="Q71" i="22"/>
  <c r="R71" i="22" a="1"/>
  <c r="R71" i="22" s="1"/>
  <c r="S71" i="22" a="1"/>
  <c r="S71" i="22" s="1"/>
  <c r="T71" i="22" a="1"/>
  <c r="T71" i="22" s="1"/>
  <c r="U71" i="22" a="1"/>
  <c r="U71" i="22" s="1"/>
  <c r="V71" i="22" a="1"/>
  <c r="V71" i="22"/>
  <c r="W71" i="22" a="1"/>
  <c r="W71" i="22" s="1"/>
  <c r="X71" i="22" a="1"/>
  <c r="X71" i="22" s="1"/>
  <c r="Y71" i="22" a="1"/>
  <c r="Y71" i="22"/>
  <c r="O72" i="22" a="1"/>
  <c r="O72" i="22"/>
  <c r="P72" i="22" a="1"/>
  <c r="P72" i="22" s="1"/>
  <c r="Q72" i="22" a="1"/>
  <c r="Q72" i="22" s="1"/>
  <c r="R72" i="22" a="1"/>
  <c r="R72" i="22"/>
  <c r="S72" i="22" a="1"/>
  <c r="S72" i="22" s="1"/>
  <c r="T72" i="22" a="1"/>
  <c r="T72" i="22" s="1"/>
  <c r="U72" i="22" a="1"/>
  <c r="U72" i="22" s="1"/>
  <c r="V72" i="22" a="1"/>
  <c r="V72" i="22" s="1"/>
  <c r="W72" i="22" a="1"/>
  <c r="W72" i="22"/>
  <c r="X72" i="22" a="1"/>
  <c r="X72" i="22"/>
  <c r="Y72" i="22" a="1"/>
  <c r="Y72" i="22" s="1"/>
  <c r="N73" i="22" a="1"/>
  <c r="N73" i="22" s="1"/>
  <c r="Z73" i="22" s="1"/>
  <c r="AA73" i="22" s="1" a="1"/>
  <c r="AA73" i="22" s="1"/>
  <c r="O73" i="22" a="1"/>
  <c r="O73" i="22" s="1"/>
  <c r="P73" i="22" a="1"/>
  <c r="P73" i="22"/>
  <c r="Q73" i="22" a="1"/>
  <c r="Q73" i="22" s="1"/>
  <c r="R73" i="22" a="1"/>
  <c r="R73" i="22" s="1"/>
  <c r="S73" i="22" a="1"/>
  <c r="S73" i="22" s="1"/>
  <c r="T73" i="22" a="1"/>
  <c r="T73" i="22" s="1"/>
  <c r="U73" i="22" a="1"/>
  <c r="U73" i="22" s="1"/>
  <c r="V73" i="22" a="1"/>
  <c r="V73" i="22"/>
  <c r="W73" i="22" a="1"/>
  <c r="W73" i="22" s="1"/>
  <c r="X73" i="22" a="1"/>
  <c r="X73" i="22"/>
  <c r="Y73" i="22" a="1"/>
  <c r="Y73" i="22"/>
  <c r="O74" i="22" a="1"/>
  <c r="O74" i="22"/>
  <c r="P74" i="22" a="1"/>
  <c r="P74" i="22" s="1"/>
  <c r="Q74" i="22" a="1"/>
  <c r="Q74" i="22" s="1"/>
  <c r="R74" i="22" a="1"/>
  <c r="R74" i="22" s="1"/>
  <c r="S74" i="22" a="1"/>
  <c r="S74" i="22" s="1"/>
  <c r="T74" i="22" a="1"/>
  <c r="T74" i="22"/>
  <c r="U74" i="22" a="1"/>
  <c r="U74" i="22" s="1"/>
  <c r="V74" i="22" a="1"/>
  <c r="V74" i="22" s="1"/>
  <c r="W74" i="22" a="1"/>
  <c r="W74" i="22"/>
  <c r="X74" i="22" a="1"/>
  <c r="X74" i="22"/>
  <c r="Y74" i="22" a="1"/>
  <c r="Y74" i="22" s="1"/>
  <c r="N75" i="22" a="1"/>
  <c r="N75" i="22" s="1"/>
  <c r="O75" i="22" a="1"/>
  <c r="O75" i="22" s="1"/>
  <c r="P75" i="22" a="1"/>
  <c r="P75" i="22"/>
  <c r="Q75" i="22" a="1"/>
  <c r="Q75" i="22" s="1"/>
  <c r="R75" i="22" a="1"/>
  <c r="R75" i="22" s="1"/>
  <c r="S75" i="22" a="1"/>
  <c r="S75" i="22" s="1"/>
  <c r="T75" i="22" a="1"/>
  <c r="T75" i="22" s="1"/>
  <c r="U75" i="22" a="1"/>
  <c r="U75" i="22"/>
  <c r="V75" i="22" a="1"/>
  <c r="V75" i="22"/>
  <c r="W75" i="22" a="1"/>
  <c r="W75" i="22" s="1"/>
  <c r="X75" i="22" a="1"/>
  <c r="X75" i="22"/>
  <c r="Y75" i="22" a="1"/>
  <c r="Y75" i="22"/>
  <c r="O76" i="22" a="1"/>
  <c r="O76" i="22" s="1"/>
  <c r="P76" i="22" a="1"/>
  <c r="P76" i="22" s="1"/>
  <c r="Q76" i="22" a="1"/>
  <c r="Q76" i="22" s="1"/>
  <c r="R76" i="22" a="1"/>
  <c r="R76" i="22" s="1"/>
  <c r="S76" i="22" a="1"/>
  <c r="S76" i="22" s="1"/>
  <c r="T76" i="22" a="1"/>
  <c r="T76" i="22"/>
  <c r="U76" i="22" a="1"/>
  <c r="U76" i="22" s="1"/>
  <c r="V76" i="22" a="1"/>
  <c r="V76" i="22"/>
  <c r="W76" i="22" a="1"/>
  <c r="W76" i="22"/>
  <c r="X76" i="22" a="1"/>
  <c r="X76" i="22" s="1"/>
  <c r="Y76" i="22" a="1"/>
  <c r="Y76" i="22" s="1"/>
  <c r="O77" i="22" a="1"/>
  <c r="O77" i="22" s="1"/>
  <c r="P77" i="22" a="1"/>
  <c r="P77" i="22" s="1"/>
  <c r="Q77" i="22" a="1"/>
  <c r="Q77" i="22" s="1"/>
  <c r="R77" i="22" a="1"/>
  <c r="R77" i="22"/>
  <c r="S77" i="22" a="1"/>
  <c r="S77" i="22" s="1"/>
  <c r="T77" i="22" a="1"/>
  <c r="T77" i="22" s="1"/>
  <c r="U77" i="22" a="1"/>
  <c r="U77" i="22"/>
  <c r="V77" i="22" a="1"/>
  <c r="V77" i="22"/>
  <c r="W77" i="22" a="1"/>
  <c r="W77" i="22" s="1"/>
  <c r="X77" i="22" a="1"/>
  <c r="X77" i="22"/>
  <c r="Y77" i="22" a="1"/>
  <c r="Y77" i="22" s="1"/>
  <c r="O78" i="22" a="1"/>
  <c r="O78" i="22" s="1"/>
  <c r="P78" i="22" a="1"/>
  <c r="P78" i="22" s="1"/>
  <c r="Q78" i="22" a="1"/>
  <c r="Q78" i="22" s="1"/>
  <c r="R78" i="22" a="1"/>
  <c r="R78" i="22" s="1"/>
  <c r="S78" i="22" a="1"/>
  <c r="S78" i="22"/>
  <c r="T78" i="22" a="1"/>
  <c r="T78" i="22"/>
  <c r="U78" i="22" a="1"/>
  <c r="U78" i="22" s="1"/>
  <c r="V78" i="22" a="1"/>
  <c r="V78" i="22"/>
  <c r="W78" i="22" a="1"/>
  <c r="W78" i="22"/>
  <c r="X78" i="22" a="1"/>
  <c r="X78" i="22" s="1"/>
  <c r="Y78" i="22" a="1"/>
  <c r="Y78" i="22" s="1"/>
  <c r="O79" i="22" a="1"/>
  <c r="O79" i="22" s="1"/>
  <c r="P79" i="22" a="1"/>
  <c r="P79" i="22" s="1"/>
  <c r="Q79" i="22" a="1"/>
  <c r="Q79" i="22" s="1"/>
  <c r="R79" i="22" a="1"/>
  <c r="R79" i="22"/>
  <c r="S79" i="22" a="1"/>
  <c r="S79" i="22" s="1"/>
  <c r="T79" i="22" a="1"/>
  <c r="T79" i="22"/>
  <c r="U79" i="22" a="1"/>
  <c r="U79" i="22"/>
  <c r="V79" i="22" a="1"/>
  <c r="V79" i="22" s="1"/>
  <c r="W79" i="22" a="1"/>
  <c r="W79" i="22" s="1"/>
  <c r="X79" i="22" a="1"/>
  <c r="X79" i="22"/>
  <c r="Y79" i="22" a="1"/>
  <c r="Y79" i="22" s="1"/>
  <c r="O80" i="22" a="1"/>
  <c r="O80" i="22" s="1"/>
  <c r="P80" i="22" a="1"/>
  <c r="P80" i="22"/>
  <c r="Q80" i="22" a="1"/>
  <c r="Q80" i="22" s="1"/>
  <c r="R80" i="22" a="1"/>
  <c r="R80" i="22"/>
  <c r="S80" i="22" a="1"/>
  <c r="S80" i="22"/>
  <c r="T80" i="22" a="1"/>
  <c r="T80" i="22"/>
  <c r="U80" i="22" a="1"/>
  <c r="U80" i="22" s="1"/>
  <c r="V80" i="22" a="1"/>
  <c r="V80" i="22"/>
  <c r="W80" i="22" a="1"/>
  <c r="W80" i="22" s="1"/>
  <c r="X80" i="22" a="1"/>
  <c r="X80" i="22" s="1"/>
  <c r="Y80" i="22" a="1"/>
  <c r="Y80" i="22"/>
  <c r="N81" i="22" a="1"/>
  <c r="N81" i="22" s="1"/>
  <c r="Z81" i="22" s="1"/>
  <c r="AA81" i="22" s="1" a="1"/>
  <c r="AA81" i="22" s="1"/>
  <c r="O81" i="22" a="1"/>
  <c r="O81" i="22"/>
  <c r="P81" i="22" a="1"/>
  <c r="P81" i="22"/>
  <c r="Q81" i="22" a="1"/>
  <c r="Q81" i="22" s="1"/>
  <c r="R81" i="22" a="1"/>
  <c r="R81" i="22" s="1"/>
  <c r="S81" i="22" a="1"/>
  <c r="S81" i="22"/>
  <c r="T81" i="22" a="1"/>
  <c r="T81" i="22"/>
  <c r="U81" i="22" a="1"/>
  <c r="U81" i="22" s="1"/>
  <c r="V81" i="22" a="1"/>
  <c r="V81" i="22" s="1"/>
  <c r="W81" i="22" a="1"/>
  <c r="W81" i="22"/>
  <c r="X81" i="22" a="1"/>
  <c r="X81" i="22"/>
  <c r="Y81" i="22" a="1"/>
  <c r="Y81" i="22" s="1"/>
  <c r="O82" i="22" a="1"/>
  <c r="O82" i="22" s="1"/>
  <c r="P82" i="22" a="1"/>
  <c r="P82" i="22" s="1"/>
  <c r="Q82" i="22" a="1"/>
  <c r="Q82" i="22"/>
  <c r="R82" i="22" a="1"/>
  <c r="R82" i="22"/>
  <c r="S82" i="22" a="1"/>
  <c r="S82" i="22" s="1"/>
  <c r="T82" i="22" a="1"/>
  <c r="T82" i="22" s="1"/>
  <c r="U82" i="22" a="1"/>
  <c r="U82" i="22"/>
  <c r="V82" i="22" a="1"/>
  <c r="V82" i="22"/>
  <c r="W82" i="22" a="1"/>
  <c r="W82" i="22" s="1"/>
  <c r="X82" i="22" a="1"/>
  <c r="X82" i="22" s="1"/>
  <c r="Y82" i="22" a="1"/>
  <c r="Y82" i="22"/>
  <c r="N83" i="22" a="1"/>
  <c r="N83" i="22" s="1"/>
  <c r="O83" i="22" a="1"/>
  <c r="O83" i="22"/>
  <c r="P83" i="22" a="1"/>
  <c r="P83" i="22"/>
  <c r="Q83" i="22" a="1"/>
  <c r="Q83" i="22" s="1"/>
  <c r="R83" i="22" a="1"/>
  <c r="R83" i="22" s="1"/>
  <c r="S83" i="22" a="1"/>
  <c r="S83" i="22"/>
  <c r="T83" i="22" a="1"/>
  <c r="T83" i="22"/>
  <c r="U83" i="22" a="1"/>
  <c r="U83" i="22" s="1"/>
  <c r="V83" i="22" a="1"/>
  <c r="V83" i="22" s="1"/>
  <c r="W83" i="22" a="1"/>
  <c r="W83" i="22"/>
  <c r="X83" i="22" a="1"/>
  <c r="X83" i="22"/>
  <c r="Y83" i="22" a="1"/>
  <c r="Y83" i="22" s="1"/>
  <c r="O84" i="22" a="1"/>
  <c r="O84" i="22" s="1"/>
  <c r="P84" i="22" a="1"/>
  <c r="P84" i="22" s="1"/>
  <c r="Q84" i="22" a="1"/>
  <c r="Q84" i="22"/>
  <c r="R84" i="22" a="1"/>
  <c r="R84" i="22"/>
  <c r="S84" i="22" a="1"/>
  <c r="S84" i="22" s="1"/>
  <c r="T84" i="22" a="1"/>
  <c r="T84" i="22" s="1"/>
  <c r="U84" i="22" a="1"/>
  <c r="U84" i="22"/>
  <c r="V84" i="22" a="1"/>
  <c r="V84" i="22"/>
  <c r="W84" i="22" a="1"/>
  <c r="W84" i="22" s="1"/>
  <c r="X84" i="22" a="1"/>
  <c r="X84" i="22" s="1"/>
  <c r="Y84" i="22" a="1"/>
  <c r="Y84" i="22"/>
  <c r="N85" i="22" a="1"/>
  <c r="N85" i="22" s="1"/>
  <c r="Z85" i="22" s="1"/>
  <c r="AA85" i="22" s="1" a="1"/>
  <c r="AA85" i="22" s="1"/>
  <c r="O85" i="22" a="1"/>
  <c r="O85" i="22"/>
  <c r="P85" i="22" a="1"/>
  <c r="P85" i="22" s="1"/>
  <c r="Q85" i="22" a="1"/>
  <c r="Q85" i="22" s="1"/>
  <c r="R85" i="22" a="1"/>
  <c r="R85" i="22" s="1"/>
  <c r="S85" i="22" a="1"/>
  <c r="S85" i="22"/>
  <c r="T85" i="22" a="1"/>
  <c r="T85" i="22"/>
  <c r="U85" i="22" a="1"/>
  <c r="U85" i="22" s="1"/>
  <c r="V85" i="22" a="1"/>
  <c r="V85" i="22" s="1"/>
  <c r="W85" i="22" a="1"/>
  <c r="W85" i="22"/>
  <c r="X85" i="22" a="1"/>
  <c r="X85" i="22"/>
  <c r="Y85" i="22" a="1"/>
  <c r="Y85" i="22" s="1"/>
  <c r="O86" i="22" a="1"/>
  <c r="O86" i="22" s="1"/>
  <c r="P86" i="22" a="1"/>
  <c r="P86" i="22" s="1"/>
  <c r="Q86" i="22" a="1"/>
  <c r="Q86" i="22"/>
  <c r="R86" i="22" a="1"/>
  <c r="R86" i="22" s="1"/>
  <c r="S86" i="22" a="1"/>
  <c r="S86" i="22" s="1"/>
  <c r="T86" i="22" a="1"/>
  <c r="T86" i="22" s="1"/>
  <c r="U86" i="22" a="1"/>
  <c r="U86" i="22"/>
  <c r="V86" i="22" a="1"/>
  <c r="V86" i="22"/>
  <c r="W86" i="22" a="1"/>
  <c r="W86" i="22" s="1"/>
  <c r="X86" i="22" a="1"/>
  <c r="X86" i="22" s="1"/>
  <c r="Y86" i="22" a="1"/>
  <c r="Y86" i="22"/>
  <c r="O87" i="22" a="1"/>
  <c r="O87" i="22"/>
  <c r="P87" i="22" a="1"/>
  <c r="P87" i="22"/>
  <c r="Q87" i="22" a="1"/>
  <c r="Q87" i="22" s="1"/>
  <c r="R87" i="22" a="1"/>
  <c r="R87" i="22" s="1"/>
  <c r="S87" i="22" a="1"/>
  <c r="S87" i="22"/>
  <c r="T87" i="22" a="1"/>
  <c r="T87" i="22" s="1"/>
  <c r="U87" i="22" a="1"/>
  <c r="U87" i="22" s="1"/>
  <c r="V87" i="22" a="1"/>
  <c r="V87" i="22" s="1"/>
  <c r="W87" i="22" a="1"/>
  <c r="W87" i="22"/>
  <c r="X87" i="22" a="1"/>
  <c r="X87" i="22"/>
  <c r="Y87" i="22" a="1"/>
  <c r="Y87" i="22" s="1"/>
  <c r="O88" i="22" a="1"/>
  <c r="O88" i="22" s="1"/>
  <c r="P88" i="22" a="1"/>
  <c r="P88" i="22" s="1"/>
  <c r="Q88" i="22" a="1"/>
  <c r="Q88" i="22"/>
  <c r="R88" i="22" a="1"/>
  <c r="R88" i="22"/>
  <c r="S88" i="22" a="1"/>
  <c r="S88" i="22" s="1"/>
  <c r="T88" i="22" a="1"/>
  <c r="T88" i="22" s="1"/>
  <c r="U88" i="22" a="1"/>
  <c r="U88" i="22"/>
  <c r="V88" i="22" a="1"/>
  <c r="V88" i="22" s="1"/>
  <c r="W88" i="22" a="1"/>
  <c r="W88" i="22" s="1"/>
  <c r="X88" i="22" a="1"/>
  <c r="X88" i="22" s="1"/>
  <c r="Y88" i="22" a="1"/>
  <c r="Y88" i="22"/>
  <c r="O89" i="22" a="1"/>
  <c r="O89" i="22" s="1"/>
  <c r="P89" i="22" a="1"/>
  <c r="P89" i="22"/>
  <c r="Q89" i="22" a="1"/>
  <c r="Q89" i="22" s="1"/>
  <c r="R89" i="22" a="1"/>
  <c r="R89" i="22" s="1"/>
  <c r="S89" i="22" a="1"/>
  <c r="S89" i="22" s="1"/>
  <c r="T89" i="22" a="1"/>
  <c r="T89" i="22"/>
  <c r="U89" i="22" a="1"/>
  <c r="U89" i="22" s="1"/>
  <c r="V89" i="22" a="1"/>
  <c r="V89" i="22" s="1"/>
  <c r="W89" i="22" a="1"/>
  <c r="W89" i="22" s="1"/>
  <c r="X89" i="22" a="1"/>
  <c r="X89" i="22"/>
  <c r="Y89" i="22" a="1"/>
  <c r="Y89" i="22" s="1"/>
  <c r="N90" i="22" a="1"/>
  <c r="N90" i="22" s="1"/>
  <c r="Z90" i="22" s="1"/>
  <c r="AA90" i="22" s="1" a="1"/>
  <c r="AA90" i="22" s="1"/>
  <c r="O90" i="22" a="1"/>
  <c r="O90" i="22" s="1"/>
  <c r="P90" i="22" a="1"/>
  <c r="P90" i="22" s="1"/>
  <c r="Q90" i="22" a="1"/>
  <c r="Q90" i="22" s="1"/>
  <c r="R90" i="22" a="1"/>
  <c r="R90" i="22" s="1"/>
  <c r="S90" i="22" a="1"/>
  <c r="S90" i="22"/>
  <c r="T90" i="22" a="1"/>
  <c r="T90" i="22" s="1"/>
  <c r="U90" i="22" a="1"/>
  <c r="U90" i="22" s="1"/>
  <c r="V90" i="22" a="1"/>
  <c r="V90" i="22"/>
  <c r="W90" i="22" a="1"/>
  <c r="W90" i="22" s="1"/>
  <c r="X90" i="22" a="1"/>
  <c r="X90" i="22" s="1"/>
  <c r="Y90" i="22" a="1"/>
  <c r="Y90" i="22" s="1"/>
  <c r="N91" i="22" a="1"/>
  <c r="N91" i="22" s="1"/>
  <c r="Z91" i="22" s="1"/>
  <c r="AA91" i="22" s="1" a="1"/>
  <c r="AA91" i="22" s="1"/>
  <c r="O91" i="22" a="1"/>
  <c r="O91" i="22" s="1"/>
  <c r="P91" i="22" a="1"/>
  <c r="P91" i="22"/>
  <c r="Q91" i="22" a="1"/>
  <c r="Q91" i="22" s="1"/>
  <c r="R91" i="22" a="1"/>
  <c r="R91" i="22" s="1"/>
  <c r="S91" i="22" a="1"/>
  <c r="S91" i="22" s="1"/>
  <c r="T91" i="22" a="1"/>
  <c r="T91" i="22" s="1"/>
  <c r="U91" i="22" a="1"/>
  <c r="U91" i="22" s="1"/>
  <c r="V91" i="22" a="1"/>
  <c r="V91" i="22" s="1"/>
  <c r="W91" i="22" a="1"/>
  <c r="W91" i="22" s="1"/>
  <c r="X91" i="22" a="1"/>
  <c r="X91" i="22"/>
  <c r="Y91" i="22" a="1"/>
  <c r="Y91" i="22" s="1"/>
  <c r="N92" i="22" a="1"/>
  <c r="N92" i="22" s="1"/>
  <c r="Z92" i="22" s="1"/>
  <c r="AA92" i="22" s="1" a="1"/>
  <c r="AA92" i="22" s="1"/>
  <c r="O92" i="22" a="1"/>
  <c r="O92" i="22" s="1"/>
  <c r="P92" i="22" a="1"/>
  <c r="P92" i="22" s="1"/>
  <c r="Q92" i="22" a="1"/>
  <c r="Q92" i="22" s="1"/>
  <c r="R92" i="22" a="1"/>
  <c r="R92" i="22" s="1"/>
  <c r="S92" i="22" a="1"/>
  <c r="S92" i="22" s="1"/>
  <c r="T92" i="22" a="1"/>
  <c r="T92" i="22" s="1"/>
  <c r="U92" i="22" a="1"/>
  <c r="U92" i="22" s="1"/>
  <c r="V92" i="22" a="1"/>
  <c r="V92" i="22" s="1"/>
  <c r="W92" i="22" a="1"/>
  <c r="W92" i="22" s="1"/>
  <c r="X92" i="22" a="1"/>
  <c r="X92" i="22" s="1"/>
  <c r="Y92" i="22" a="1"/>
  <c r="Y92" i="22" s="1"/>
  <c r="O93" i="22" a="1"/>
  <c r="O93" i="22" s="1"/>
  <c r="P93" i="22" a="1"/>
  <c r="P93" i="22" s="1"/>
  <c r="Q93" i="22" a="1"/>
  <c r="Q93" i="22" s="1"/>
  <c r="R93" i="22" a="1"/>
  <c r="R93" i="22" s="1"/>
  <c r="S93" i="22" a="1"/>
  <c r="S93" i="22" s="1"/>
  <c r="T93" i="22" a="1"/>
  <c r="T93" i="22" s="1"/>
  <c r="U93" i="22" a="1"/>
  <c r="U93" i="22" s="1"/>
  <c r="V93" i="22" a="1"/>
  <c r="V93" i="22" s="1"/>
  <c r="W93" i="22" a="1"/>
  <c r="W93" i="22" s="1"/>
  <c r="X93" i="22" a="1"/>
  <c r="X93" i="22" s="1"/>
  <c r="Y93" i="22" a="1"/>
  <c r="Y93" i="22" s="1"/>
  <c r="N94" i="22" a="1"/>
  <c r="N94" i="22" s="1"/>
  <c r="Z94" i="22" s="1"/>
  <c r="AA94" i="22" s="1" a="1"/>
  <c r="AA94" i="22" s="1"/>
  <c r="O94" i="22" a="1"/>
  <c r="O94" i="22" s="1"/>
  <c r="P94" i="22" a="1"/>
  <c r="P94" i="22" s="1"/>
  <c r="Q94" i="22" a="1"/>
  <c r="Q94" i="22" s="1"/>
  <c r="R94" i="22" a="1"/>
  <c r="R94" i="22" s="1"/>
  <c r="S94" i="22" a="1"/>
  <c r="S94" i="22" s="1"/>
  <c r="T94" i="22" a="1"/>
  <c r="T94" i="22" s="1"/>
  <c r="U94" i="22" a="1"/>
  <c r="U94" i="22" s="1"/>
  <c r="V94" i="22" a="1"/>
  <c r="V94" i="22" s="1"/>
  <c r="W94" i="22" a="1"/>
  <c r="W94" i="22" s="1"/>
  <c r="X94" i="22" a="1"/>
  <c r="X94" i="22" s="1"/>
  <c r="Y94" i="22" a="1"/>
  <c r="Y94" i="22" s="1"/>
  <c r="O95" i="22" a="1"/>
  <c r="O95" i="22" s="1"/>
  <c r="P95" i="22" a="1"/>
  <c r="P95" i="22" s="1"/>
  <c r="Q95" i="22" a="1"/>
  <c r="Q95" i="22" s="1"/>
  <c r="R95" i="22" a="1"/>
  <c r="R95" i="22" s="1"/>
  <c r="S95" i="22" a="1"/>
  <c r="S95" i="22" s="1"/>
  <c r="T95" i="22" a="1"/>
  <c r="T95" i="22" s="1"/>
  <c r="U95" i="22" a="1"/>
  <c r="U95" i="22" s="1"/>
  <c r="V95" i="22" a="1"/>
  <c r="V95" i="22" s="1"/>
  <c r="W95" i="22" a="1"/>
  <c r="W95" i="22" s="1"/>
  <c r="X95" i="22" a="1"/>
  <c r="X95" i="22" s="1"/>
  <c r="Y95" i="22" a="1"/>
  <c r="Y95" i="22" s="1"/>
  <c r="O96" i="22" a="1"/>
  <c r="O96" i="22" s="1"/>
  <c r="P96" i="22" a="1"/>
  <c r="P96" i="22" s="1"/>
  <c r="Q96" i="22" a="1"/>
  <c r="Q96" i="22" s="1"/>
  <c r="R96" i="22" a="1"/>
  <c r="R96" i="22" s="1"/>
  <c r="S96" i="22" a="1"/>
  <c r="S96" i="22" s="1"/>
  <c r="T96" i="22" a="1"/>
  <c r="T96" i="22" s="1"/>
  <c r="U96" i="22" a="1"/>
  <c r="U96" i="22" s="1"/>
  <c r="V96" i="22" a="1"/>
  <c r="V96" i="22" s="1"/>
  <c r="W96" i="22" a="1"/>
  <c r="W96" i="22" s="1"/>
  <c r="X96" i="22" a="1"/>
  <c r="X96" i="22" s="1"/>
  <c r="Y96" i="22" a="1"/>
  <c r="Y96" i="22" s="1"/>
  <c r="N97" i="22" a="1"/>
  <c r="N97" i="22" s="1"/>
  <c r="Z97" i="22" s="1"/>
  <c r="AA97" i="22" s="1" a="1"/>
  <c r="AA97" i="22" s="1"/>
  <c r="O97" i="22" a="1"/>
  <c r="O97" i="22" s="1"/>
  <c r="P97" i="22" a="1"/>
  <c r="P97" i="22" s="1"/>
  <c r="Q97" i="22" a="1"/>
  <c r="Q97" i="22" s="1"/>
  <c r="R97" i="22" a="1"/>
  <c r="R97" i="22" s="1"/>
  <c r="S97" i="22" a="1"/>
  <c r="S97" i="22" s="1"/>
  <c r="T97" i="22" a="1"/>
  <c r="T97" i="22" s="1"/>
  <c r="U97" i="22" a="1"/>
  <c r="U97" i="22" s="1"/>
  <c r="V97" i="22" a="1"/>
  <c r="V97" i="22" s="1"/>
  <c r="W97" i="22" a="1"/>
  <c r="W97" i="22" s="1"/>
  <c r="X97" i="22" a="1"/>
  <c r="X97" i="22" s="1"/>
  <c r="Y97" i="22" a="1"/>
  <c r="Y97" i="22" s="1"/>
  <c r="N98" i="22" a="1"/>
  <c r="N98" i="22" s="1"/>
  <c r="Z98" i="22" s="1"/>
  <c r="AA98" i="22" s="1" a="1"/>
  <c r="AA98" i="22" s="1"/>
  <c r="O98" i="22" a="1"/>
  <c r="O98" i="22" s="1"/>
  <c r="P98" i="22" a="1"/>
  <c r="P98" i="22" s="1"/>
  <c r="Q98" i="22" a="1"/>
  <c r="Q98" i="22" s="1"/>
  <c r="R98" i="22" a="1"/>
  <c r="R98" i="22" s="1"/>
  <c r="S98" i="22" a="1"/>
  <c r="S98" i="22" s="1"/>
  <c r="T98" i="22" a="1"/>
  <c r="T98" i="22" s="1"/>
  <c r="U98" i="22" a="1"/>
  <c r="U98" i="22" s="1"/>
  <c r="V98" i="22" a="1"/>
  <c r="V98" i="22" s="1"/>
  <c r="W98" i="22" a="1"/>
  <c r="W98" i="22" s="1"/>
  <c r="X98" i="22" a="1"/>
  <c r="X98" i="22" s="1"/>
  <c r="Y98" i="22" a="1"/>
  <c r="Y98" i="22" s="1"/>
  <c r="O99" i="22" a="1"/>
  <c r="O99" i="22" s="1"/>
  <c r="P99" i="22" a="1"/>
  <c r="P99" i="22" s="1"/>
  <c r="Q99" i="22" a="1"/>
  <c r="Q99" i="22" s="1"/>
  <c r="R99" i="22" a="1"/>
  <c r="R99" i="22" s="1"/>
  <c r="S99" i="22" a="1"/>
  <c r="S99" i="22" s="1"/>
  <c r="T99" i="22" a="1"/>
  <c r="T99" i="22" s="1"/>
  <c r="U99" i="22" a="1"/>
  <c r="U99" i="22" s="1"/>
  <c r="V99" i="22" a="1"/>
  <c r="V99" i="22" s="1"/>
  <c r="W99" i="22" a="1"/>
  <c r="W99" i="22" s="1"/>
  <c r="X99" i="22" a="1"/>
  <c r="X99" i="22" s="1"/>
  <c r="Y99" i="22" a="1"/>
  <c r="Y99" i="22" s="1"/>
  <c r="O100" i="22" a="1"/>
  <c r="O100" i="22" s="1"/>
  <c r="P100" i="22" a="1"/>
  <c r="P100" i="22" s="1"/>
  <c r="Q100" i="22" a="1"/>
  <c r="Q100" i="22" s="1"/>
  <c r="R100" i="22" a="1"/>
  <c r="R100" i="22" s="1"/>
  <c r="S100" i="22" a="1"/>
  <c r="S100" i="22" s="1"/>
  <c r="T100" i="22" a="1"/>
  <c r="T100" i="22" s="1"/>
  <c r="U100" i="22" a="1"/>
  <c r="U100" i="22" s="1"/>
  <c r="V100" i="22" a="1"/>
  <c r="V100" i="22" s="1"/>
  <c r="W100" i="22" a="1"/>
  <c r="W100" i="22" s="1"/>
  <c r="X100" i="22" a="1"/>
  <c r="X100" i="22" s="1"/>
  <c r="Y100" i="22" a="1"/>
  <c r="Y100" i="22" s="1"/>
  <c r="N101" i="22" a="1"/>
  <c r="N101" i="22" s="1"/>
  <c r="Z101" i="22" s="1"/>
  <c r="AA101" i="22" s="1" a="1"/>
  <c r="AA101" i="22" s="1"/>
  <c r="O101" i="22" a="1"/>
  <c r="O101" i="22" s="1"/>
  <c r="P101" i="22" a="1"/>
  <c r="P101" i="22" s="1"/>
  <c r="Q101" i="22" a="1"/>
  <c r="Q101" i="22" s="1"/>
  <c r="R101" i="22" a="1"/>
  <c r="R101" i="22" s="1"/>
  <c r="S101" i="22" a="1"/>
  <c r="S101" i="22" s="1"/>
  <c r="T101" i="22" a="1"/>
  <c r="T101" i="22" s="1"/>
  <c r="U101" i="22" a="1"/>
  <c r="U101" i="22" s="1"/>
  <c r="V101" i="22" a="1"/>
  <c r="V101" i="22" s="1"/>
  <c r="W101" i="22" a="1"/>
  <c r="W101" i="22" s="1"/>
  <c r="X101" i="22" a="1"/>
  <c r="X101" i="22" s="1"/>
  <c r="Y101" i="22" a="1"/>
  <c r="Y101" i="22" s="1"/>
  <c r="N102" i="22" a="1"/>
  <c r="N102" i="22" s="1"/>
  <c r="Z102" i="22" s="1"/>
  <c r="AA102" i="22" s="1" a="1"/>
  <c r="AA102" i="22" s="1"/>
  <c r="O102" i="22" a="1"/>
  <c r="O102" i="22" s="1"/>
  <c r="P102" i="22" a="1"/>
  <c r="P102" i="22" s="1"/>
  <c r="Q102" i="22" a="1"/>
  <c r="Q102" i="22" s="1"/>
  <c r="R102" i="22" a="1"/>
  <c r="R102" i="22" s="1"/>
  <c r="S102" i="22" a="1"/>
  <c r="S102" i="22" s="1"/>
  <c r="T102" i="22" a="1"/>
  <c r="T102" i="22" s="1"/>
  <c r="U102" i="22" a="1"/>
  <c r="U102" i="22" s="1"/>
  <c r="V102" i="22" a="1"/>
  <c r="V102" i="22" s="1"/>
  <c r="W102" i="22" a="1"/>
  <c r="W102" i="22" s="1"/>
  <c r="X102" i="22" a="1"/>
  <c r="X102" i="22" s="1"/>
  <c r="Y102" i="22" a="1"/>
  <c r="Y102" i="22" s="1"/>
  <c r="N103" i="22" a="1"/>
  <c r="N103" i="22" s="1"/>
  <c r="Z103" i="22" s="1"/>
  <c r="AA103" i="22" s="1" a="1"/>
  <c r="AA103" i="22" s="1"/>
  <c r="O103" i="22" a="1"/>
  <c r="O103" i="22" s="1"/>
  <c r="P103" i="22" a="1"/>
  <c r="P103" i="22" s="1"/>
  <c r="Q103" i="22" a="1"/>
  <c r="Q103" i="22" s="1"/>
  <c r="R103" i="22" a="1"/>
  <c r="R103" i="22" s="1"/>
  <c r="S103" i="22" a="1"/>
  <c r="S103" i="22" s="1"/>
  <c r="T103" i="22" a="1"/>
  <c r="T103" i="22" s="1"/>
  <c r="U103" i="22" a="1"/>
  <c r="U103" i="22" s="1"/>
  <c r="V103" i="22" a="1"/>
  <c r="V103" i="22" s="1"/>
  <c r="W103" i="22" a="1"/>
  <c r="W103" i="22" s="1"/>
  <c r="X103" i="22" a="1"/>
  <c r="X103" i="22" s="1"/>
  <c r="Y103" i="22" a="1"/>
  <c r="Y103" i="22" s="1"/>
  <c r="N104" i="22" a="1"/>
  <c r="N104" i="22" s="1"/>
  <c r="Z104" i="22" s="1"/>
  <c r="O104" i="22" a="1"/>
  <c r="O104" i="22" s="1"/>
  <c r="P104" i="22" a="1"/>
  <c r="P104" i="22" s="1"/>
  <c r="Q104" i="22" a="1"/>
  <c r="Q104" i="22" s="1"/>
  <c r="R104" i="22" a="1"/>
  <c r="R104" i="22" s="1"/>
  <c r="S104" i="22" a="1"/>
  <c r="S104" i="22" s="1"/>
  <c r="T104" i="22" a="1"/>
  <c r="T104" i="22" s="1"/>
  <c r="U104" i="22" a="1"/>
  <c r="U104" i="22" s="1"/>
  <c r="V104" i="22" a="1"/>
  <c r="V104" i="22" s="1"/>
  <c r="W104" i="22" a="1"/>
  <c r="W104" i="22" s="1"/>
  <c r="X104" i="22" a="1"/>
  <c r="X104" i="22" s="1"/>
  <c r="Y104" i="22" a="1"/>
  <c r="Y104" i="22" s="1"/>
  <c r="N105" i="22" a="1"/>
  <c r="N105" i="22" s="1"/>
  <c r="Z105" i="22" s="1"/>
  <c r="AA105" i="22" s="1" a="1"/>
  <c r="AA105" i="22" s="1"/>
  <c r="O105" i="22" a="1"/>
  <c r="O105" i="22" s="1"/>
  <c r="P105" i="22" a="1"/>
  <c r="P105" i="22" s="1"/>
  <c r="Q105" i="22" a="1"/>
  <c r="Q105" i="22" s="1"/>
  <c r="R105" i="22" a="1"/>
  <c r="R105" i="22" s="1"/>
  <c r="S105" i="22" a="1"/>
  <c r="S105" i="22" s="1"/>
  <c r="T105" i="22" a="1"/>
  <c r="T105" i="22" s="1"/>
  <c r="U105" i="22" a="1"/>
  <c r="U105" i="22" s="1"/>
  <c r="V105" i="22" a="1"/>
  <c r="V105" i="22" s="1"/>
  <c r="W105" i="22" a="1"/>
  <c r="W105" i="22" s="1"/>
  <c r="X105" i="22" a="1"/>
  <c r="X105" i="22" s="1"/>
  <c r="Y105" i="22" a="1"/>
  <c r="Y105" i="22" s="1"/>
  <c r="N106" i="22" a="1"/>
  <c r="N106" i="22" s="1"/>
  <c r="Z106" i="22" s="1"/>
  <c r="AA106" i="22" s="1" a="1"/>
  <c r="AA106" i="22" s="1"/>
  <c r="O106" i="22" a="1"/>
  <c r="O106" i="22" s="1"/>
  <c r="P106" i="22" a="1"/>
  <c r="P106" i="22" s="1"/>
  <c r="Q106" i="22" a="1"/>
  <c r="Q106" i="22" s="1"/>
  <c r="R106" i="22" a="1"/>
  <c r="R106" i="22" s="1"/>
  <c r="S106" i="22" a="1"/>
  <c r="S106" i="22" s="1"/>
  <c r="T106" i="22" a="1"/>
  <c r="T106" i="22" s="1"/>
  <c r="U106" i="22" a="1"/>
  <c r="U106" i="22" s="1"/>
  <c r="V106" i="22" a="1"/>
  <c r="V106" i="22" s="1"/>
  <c r="W106" i="22" a="1"/>
  <c r="W106" i="22" s="1"/>
  <c r="X106" i="22" a="1"/>
  <c r="X106" i="22" s="1"/>
  <c r="Y106" i="22" a="1"/>
  <c r="Y106" i="22" s="1"/>
  <c r="N107" i="22" a="1"/>
  <c r="N107" i="22" s="1"/>
  <c r="Z107" i="22" s="1"/>
  <c r="AA107" i="22" s="1" a="1"/>
  <c r="AA107" i="22" s="1"/>
  <c r="O107" i="22" a="1"/>
  <c r="O107" i="22" s="1"/>
  <c r="P107" i="22" a="1"/>
  <c r="P107" i="22" s="1"/>
  <c r="Q107" i="22" a="1"/>
  <c r="Q107" i="22" s="1"/>
  <c r="R107" i="22" a="1"/>
  <c r="R107" i="22" s="1"/>
  <c r="S107" i="22" a="1"/>
  <c r="S107" i="22" s="1"/>
  <c r="T107" i="22" a="1"/>
  <c r="T107" i="22" s="1"/>
  <c r="U107" i="22" a="1"/>
  <c r="U107" i="22" s="1"/>
  <c r="V107" i="22" a="1"/>
  <c r="V107" i="22" s="1"/>
  <c r="W107" i="22" a="1"/>
  <c r="W107" i="22" s="1"/>
  <c r="X107" i="22" a="1"/>
  <c r="X107" i="22" s="1"/>
  <c r="Y107" i="22" a="1"/>
  <c r="Y107" i="22" s="1"/>
  <c r="O108" i="22" a="1"/>
  <c r="O108" i="22" s="1"/>
  <c r="P108" i="22" a="1"/>
  <c r="P108" i="22" s="1"/>
  <c r="Q108" i="22" a="1"/>
  <c r="Q108" i="22" s="1"/>
  <c r="R108" i="22" a="1"/>
  <c r="R108" i="22" s="1"/>
  <c r="S108" i="22" a="1"/>
  <c r="S108" i="22" s="1"/>
  <c r="T108" i="22" a="1"/>
  <c r="T108" i="22" s="1"/>
  <c r="U108" i="22" a="1"/>
  <c r="U108" i="22" s="1"/>
  <c r="V108" i="22" a="1"/>
  <c r="V108" i="22" s="1"/>
  <c r="W108" i="22" a="1"/>
  <c r="W108" i="22" s="1"/>
  <c r="X108" i="22" a="1"/>
  <c r="X108" i="22" s="1"/>
  <c r="Y108" i="22" a="1"/>
  <c r="Y108" i="22" s="1"/>
  <c r="O109" i="22" a="1"/>
  <c r="O109" i="22" s="1"/>
  <c r="P109" i="22" a="1"/>
  <c r="P109" i="22" s="1"/>
  <c r="Q109" i="22" a="1"/>
  <c r="Q109" i="22" s="1"/>
  <c r="R109" i="22" a="1"/>
  <c r="R109" i="22" s="1"/>
  <c r="S109" i="22" a="1"/>
  <c r="S109" i="22" s="1"/>
  <c r="T109" i="22" a="1"/>
  <c r="T109" i="22" s="1"/>
  <c r="U109" i="22" a="1"/>
  <c r="U109" i="22" s="1"/>
  <c r="V109" i="22" a="1"/>
  <c r="V109" i="22" s="1"/>
  <c r="W109" i="22" a="1"/>
  <c r="W109" i="22" s="1"/>
  <c r="X109" i="22" a="1"/>
  <c r="X109" i="22" s="1"/>
  <c r="Y109" i="22" a="1"/>
  <c r="Y109" i="22" s="1"/>
  <c r="N110" i="22" a="1"/>
  <c r="N110" i="22" s="1"/>
  <c r="Z110" i="22" s="1"/>
  <c r="O110" i="22" a="1"/>
  <c r="O110" i="22" s="1"/>
  <c r="P110" i="22" a="1"/>
  <c r="P110" i="22" s="1"/>
  <c r="Q110" i="22" a="1"/>
  <c r="Q110" i="22" s="1"/>
  <c r="R110" i="22" a="1"/>
  <c r="R110" i="22" s="1"/>
  <c r="S110" i="22" a="1"/>
  <c r="S110" i="22" s="1"/>
  <c r="T110" i="22" a="1"/>
  <c r="T110" i="22" s="1"/>
  <c r="U110" i="22" a="1"/>
  <c r="U110" i="22" s="1"/>
  <c r="V110" i="22" a="1"/>
  <c r="V110" i="22" s="1"/>
  <c r="W110" i="22" a="1"/>
  <c r="W110" i="22" s="1"/>
  <c r="X110" i="22" a="1"/>
  <c r="X110" i="22" s="1"/>
  <c r="Y110" i="22" a="1"/>
  <c r="Y110" i="22" s="1"/>
  <c r="O111" i="22" a="1"/>
  <c r="O111" i="22" s="1"/>
  <c r="P111" i="22" a="1"/>
  <c r="P111" i="22" s="1"/>
  <c r="Q111" i="22" a="1"/>
  <c r="Q111" i="22" s="1"/>
  <c r="R111" i="22" a="1"/>
  <c r="R111" i="22" s="1"/>
  <c r="S111" i="22" a="1"/>
  <c r="S111" i="22" s="1"/>
  <c r="T111" i="22" a="1"/>
  <c r="T111" i="22" s="1"/>
  <c r="U111" i="22" a="1"/>
  <c r="U111" i="22" s="1"/>
  <c r="V111" i="22" a="1"/>
  <c r="V111" i="22" s="1"/>
  <c r="W111" i="22" a="1"/>
  <c r="W111" i="22" s="1"/>
  <c r="X111" i="22" a="1"/>
  <c r="X111" i="22" s="1"/>
  <c r="Y111" i="22" a="1"/>
  <c r="Y111" i="22" s="1"/>
  <c r="N112" i="22" a="1"/>
  <c r="N112" i="22" s="1"/>
  <c r="Z112" i="22" s="1"/>
  <c r="AA112" i="22" s="1" a="1"/>
  <c r="AA112" i="22" s="1"/>
  <c r="O112" i="22" a="1"/>
  <c r="O112" i="22" s="1"/>
  <c r="P112" i="22" a="1"/>
  <c r="P112" i="22" s="1"/>
  <c r="Q112" i="22" a="1"/>
  <c r="Q112" i="22" s="1"/>
  <c r="R112" i="22" a="1"/>
  <c r="R112" i="22" s="1"/>
  <c r="S112" i="22" a="1"/>
  <c r="S112" i="22" s="1"/>
  <c r="T112" i="22" a="1"/>
  <c r="T112" i="22" s="1"/>
  <c r="U112" i="22" a="1"/>
  <c r="U112" i="22" s="1"/>
  <c r="V112" i="22" a="1"/>
  <c r="V112" i="22" s="1"/>
  <c r="W112" i="22" a="1"/>
  <c r="W112" i="22" s="1"/>
  <c r="X112" i="22" a="1"/>
  <c r="X112" i="22" s="1"/>
  <c r="Y112" i="22" a="1"/>
  <c r="Y112" i="22" s="1"/>
  <c r="O3" i="20"/>
  <c r="P3" i="20"/>
  <c r="Q3" i="20"/>
  <c r="R3" i="20"/>
  <c r="S3" i="20"/>
  <c r="T3" i="20"/>
  <c r="U3" i="20"/>
  <c r="V3" i="20"/>
  <c r="W3" i="20"/>
  <c r="X3" i="20"/>
  <c r="Y3" i="20"/>
  <c r="O4" i="20"/>
  <c r="P4" i="20"/>
  <c r="Q4" i="20"/>
  <c r="R4" i="20"/>
  <c r="S3" i="21" s="1" a="1"/>
  <c r="S3" i="21" s="1"/>
  <c r="S4" i="20"/>
  <c r="T3" i="21" s="1" a="1"/>
  <c r="T3" i="21" s="1"/>
  <c r="T4" i="20"/>
  <c r="U4" i="20"/>
  <c r="V4" i="20"/>
  <c r="W4" i="20"/>
  <c r="X4" i="20"/>
  <c r="Y4" i="20"/>
  <c r="O5" i="20"/>
  <c r="P5" i="20"/>
  <c r="Q5" i="20"/>
  <c r="R5" i="20"/>
  <c r="S5" i="20"/>
  <c r="T5" i="20"/>
  <c r="U5" i="20"/>
  <c r="V5" i="20"/>
  <c r="W5" i="20"/>
  <c r="X5" i="20"/>
  <c r="Y5" i="20"/>
  <c r="O6" i="20"/>
  <c r="P6" i="20"/>
  <c r="Q6" i="20"/>
  <c r="R6" i="20"/>
  <c r="S6" i="20"/>
  <c r="T6" i="20"/>
  <c r="U3" i="21" s="1" a="1"/>
  <c r="U3" i="21" s="1"/>
  <c r="U6" i="20"/>
  <c r="V3" i="21" s="1" a="1"/>
  <c r="V3" i="21" s="1"/>
  <c r="V6" i="20"/>
  <c r="W6" i="20"/>
  <c r="X6" i="20"/>
  <c r="Y6" i="20"/>
  <c r="O7" i="20"/>
  <c r="P7" i="20"/>
  <c r="Q7" i="20"/>
  <c r="R7" i="20"/>
  <c r="S7" i="20"/>
  <c r="T7" i="20"/>
  <c r="U7" i="20"/>
  <c r="V7" i="20"/>
  <c r="W7" i="20"/>
  <c r="X7" i="20"/>
  <c r="Y7" i="20"/>
  <c r="O8" i="20"/>
  <c r="P8" i="20"/>
  <c r="Q8" i="20"/>
  <c r="R8" i="20"/>
  <c r="S8" i="20"/>
  <c r="T8" i="20"/>
  <c r="U8" i="20"/>
  <c r="V8" i="20"/>
  <c r="W8" i="20"/>
  <c r="X4" i="21" s="1" a="1"/>
  <c r="X4" i="21" s="1"/>
  <c r="X8" i="20"/>
  <c r="Y8" i="20"/>
  <c r="O9" i="20"/>
  <c r="P9" i="20"/>
  <c r="Q9" i="20"/>
  <c r="R9" i="20"/>
  <c r="S9" i="20"/>
  <c r="T4" i="21" s="1" a="1"/>
  <c r="T4" i="21" s="1"/>
  <c r="T9" i="20"/>
  <c r="U4" i="21" s="1" a="1"/>
  <c r="U4" i="21" s="1"/>
  <c r="U9" i="20"/>
  <c r="V9" i="20"/>
  <c r="W9" i="20"/>
  <c r="X9" i="20"/>
  <c r="Y9" i="20"/>
  <c r="O10" i="20"/>
  <c r="P10" i="20"/>
  <c r="Q4" i="21" s="1" a="1"/>
  <c r="Q4" i="21" s="1"/>
  <c r="Q10" i="20"/>
  <c r="R4" i="21" s="1" a="1"/>
  <c r="R4" i="21" s="1"/>
  <c r="R10" i="20"/>
  <c r="S10" i="20"/>
  <c r="T10" i="20"/>
  <c r="U10" i="20"/>
  <c r="V10" i="20"/>
  <c r="W10" i="20"/>
  <c r="X10" i="20"/>
  <c r="Y4" i="21" s="1" a="1"/>
  <c r="Y4" i="21" s="1"/>
  <c r="Y10" i="20"/>
  <c r="Z4" i="21" s="1" a="1"/>
  <c r="Z4" i="21" s="1"/>
  <c r="O11" i="20"/>
  <c r="P11" i="20"/>
  <c r="Q11" i="20"/>
  <c r="R11" i="20"/>
  <c r="S11" i="20"/>
  <c r="T11" i="20"/>
  <c r="U11" i="20"/>
  <c r="V11" i="20"/>
  <c r="W11" i="20"/>
  <c r="X11" i="20"/>
  <c r="Y11" i="20"/>
  <c r="O12" i="20"/>
  <c r="P12" i="20"/>
  <c r="Q12" i="20"/>
  <c r="R12" i="20"/>
  <c r="S4" i="21" s="1" a="1"/>
  <c r="S4" i="21" s="1"/>
  <c r="S12" i="20"/>
  <c r="T12" i="20"/>
  <c r="U12" i="20"/>
  <c r="V12" i="20"/>
  <c r="W12" i="20"/>
  <c r="X12" i="20"/>
  <c r="Y12" i="20"/>
  <c r="O13" i="20"/>
  <c r="P13" i="20"/>
  <c r="Q13" i="20"/>
  <c r="R13" i="20"/>
  <c r="S13" i="20"/>
  <c r="T13" i="20"/>
  <c r="U13" i="20"/>
  <c r="V13" i="20"/>
  <c r="W13" i="20"/>
  <c r="X13" i="20"/>
  <c r="Y13" i="20"/>
  <c r="O14" i="20"/>
  <c r="P14" i="20"/>
  <c r="Q14" i="20"/>
  <c r="R14" i="20"/>
  <c r="S14" i="20"/>
  <c r="T14" i="20"/>
  <c r="U5" i="21" s="1" a="1"/>
  <c r="U5" i="21" s="1"/>
  <c r="U14" i="20"/>
  <c r="V5" i="21" s="1" a="1"/>
  <c r="V5" i="21" s="1"/>
  <c r="V14" i="20"/>
  <c r="W14" i="20"/>
  <c r="X14" i="20"/>
  <c r="Y14" i="20"/>
  <c r="O15" i="20"/>
  <c r="P15" i="20"/>
  <c r="Q15" i="20"/>
  <c r="R15" i="20"/>
  <c r="S5" i="21" s="1" a="1"/>
  <c r="S5" i="21" s="1"/>
  <c r="S15" i="20"/>
  <c r="T15" i="20"/>
  <c r="U15" i="20"/>
  <c r="V15" i="20"/>
  <c r="W15" i="20"/>
  <c r="X15" i="20"/>
  <c r="Y15" i="20"/>
  <c r="O16" i="20"/>
  <c r="P5" i="21" s="1" a="1"/>
  <c r="P5" i="21" s="1"/>
  <c r="P16" i="20"/>
  <c r="Q16" i="20"/>
  <c r="R16" i="20"/>
  <c r="S16" i="20"/>
  <c r="T16" i="20"/>
  <c r="U16" i="20"/>
  <c r="V16" i="20"/>
  <c r="W5" i="21" s="1" a="1"/>
  <c r="W5" i="21" s="1"/>
  <c r="W16" i="20"/>
  <c r="X5" i="21" s="1" a="1"/>
  <c r="X5" i="21" s="1"/>
  <c r="X16" i="20"/>
  <c r="Y16" i="20"/>
  <c r="O17" i="20"/>
  <c r="P17" i="20"/>
  <c r="Q17" i="20"/>
  <c r="R17" i="20"/>
  <c r="S17" i="20"/>
  <c r="T6" i="21" s="1" a="1"/>
  <c r="T6" i="21" s="1"/>
  <c r="T17" i="20"/>
  <c r="U6" i="21" s="1" a="1"/>
  <c r="U6" i="21" s="1"/>
  <c r="U17" i="20"/>
  <c r="V17" i="20"/>
  <c r="W17" i="20"/>
  <c r="X17" i="20"/>
  <c r="Y17" i="20"/>
  <c r="O18" i="20"/>
  <c r="P18" i="20"/>
  <c r="Q18" i="20"/>
  <c r="R6" i="21" s="1" a="1"/>
  <c r="R6" i="21" s="1"/>
  <c r="R18" i="20"/>
  <c r="S18" i="20"/>
  <c r="T18" i="20"/>
  <c r="U18" i="20"/>
  <c r="V18" i="20"/>
  <c r="W18" i="20"/>
  <c r="X18" i="20"/>
  <c r="Y6" i="21" s="1" a="1"/>
  <c r="Y6" i="21" s="1"/>
  <c r="Y18" i="20"/>
  <c r="Z6" i="21" s="1" a="1"/>
  <c r="Z6" i="21" s="1"/>
  <c r="O19" i="20"/>
  <c r="P19" i="20"/>
  <c r="Q19" i="20"/>
  <c r="R19" i="20"/>
  <c r="S19" i="20"/>
  <c r="T19" i="20"/>
  <c r="U19" i="20"/>
  <c r="V6" i="21" s="1" a="1"/>
  <c r="V6" i="21" s="1"/>
  <c r="V19" i="20"/>
  <c r="W6" i="21" s="1" a="1"/>
  <c r="W6" i="21" s="1"/>
  <c r="W19" i="20"/>
  <c r="X19" i="20"/>
  <c r="Y19" i="20"/>
  <c r="O20" i="20"/>
  <c r="P20" i="20"/>
  <c r="Q20" i="20"/>
  <c r="R20" i="20"/>
  <c r="S20" i="20"/>
  <c r="T7" i="21" s="1" a="1"/>
  <c r="T7" i="21" s="1"/>
  <c r="T20" i="20"/>
  <c r="U20" i="20"/>
  <c r="V20" i="20"/>
  <c r="W20" i="20"/>
  <c r="X20" i="20"/>
  <c r="Y20" i="20"/>
  <c r="O21" i="20"/>
  <c r="P7" i="21" s="1" a="1"/>
  <c r="P7" i="21" s="1"/>
  <c r="P21" i="20"/>
  <c r="Q7" i="21" s="1" a="1"/>
  <c r="Q7" i="21" s="1"/>
  <c r="Q21" i="20"/>
  <c r="R21" i="20"/>
  <c r="S21" i="20"/>
  <c r="T21" i="20"/>
  <c r="U21" i="20"/>
  <c r="V21" i="20"/>
  <c r="W21" i="20"/>
  <c r="X7" i="21" s="1" a="1"/>
  <c r="X7" i="21" s="1"/>
  <c r="X21" i="20"/>
  <c r="Y7" i="21" s="1" a="1"/>
  <c r="Y7" i="21" s="1"/>
  <c r="Y21" i="20"/>
  <c r="O22" i="20"/>
  <c r="P22" i="20"/>
  <c r="Q22" i="20"/>
  <c r="R22" i="20"/>
  <c r="S22" i="20"/>
  <c r="T22" i="20"/>
  <c r="U7" i="21" s="1" a="1"/>
  <c r="U7" i="21" s="1"/>
  <c r="U22" i="20"/>
  <c r="V7" i="21" s="1" a="1"/>
  <c r="V7" i="21" s="1"/>
  <c r="V22" i="20"/>
  <c r="W22" i="20"/>
  <c r="X22" i="20"/>
  <c r="Y22" i="20"/>
  <c r="O23" i="20"/>
  <c r="P23" i="20"/>
  <c r="Q23" i="20"/>
  <c r="R8" i="21" s="1" a="1"/>
  <c r="R8" i="21" s="1"/>
  <c r="R23" i="20"/>
  <c r="S8" i="21" s="1" a="1"/>
  <c r="S8" i="21" s="1"/>
  <c r="S23" i="20"/>
  <c r="T23" i="20"/>
  <c r="U23" i="20"/>
  <c r="V23" i="20"/>
  <c r="W23" i="20"/>
  <c r="X23" i="20"/>
  <c r="Y23" i="20"/>
  <c r="Z8" i="21" s="1" a="1"/>
  <c r="Z8" i="21" s="1"/>
  <c r="O24" i="20"/>
  <c r="P9" i="21" s="1" a="1"/>
  <c r="P9" i="21" s="1"/>
  <c r="P24" i="20"/>
  <c r="Q24" i="20"/>
  <c r="R24" i="20"/>
  <c r="S24" i="20"/>
  <c r="T24" i="20"/>
  <c r="U24" i="20"/>
  <c r="V24" i="20"/>
  <c r="W9" i="21" s="1" a="1"/>
  <c r="W9" i="21" s="1"/>
  <c r="W24" i="20"/>
  <c r="X9" i="21" s="1" a="1"/>
  <c r="X9" i="21" s="1"/>
  <c r="X24" i="20"/>
  <c r="Y24" i="20"/>
  <c r="O25" i="20"/>
  <c r="P25" i="20"/>
  <c r="Q25" i="20"/>
  <c r="R25" i="20"/>
  <c r="S25" i="20"/>
  <c r="T10" i="21" s="1" a="1"/>
  <c r="T10" i="21" s="1"/>
  <c r="T25" i="20"/>
  <c r="U10" i="21" s="1" a="1"/>
  <c r="U10" i="21" s="1"/>
  <c r="U25" i="20"/>
  <c r="V25" i="20"/>
  <c r="W25" i="20"/>
  <c r="X25" i="20"/>
  <c r="Y25" i="20"/>
  <c r="O26" i="20"/>
  <c r="P26" i="20"/>
  <c r="Q11" i="21" s="1" a="1"/>
  <c r="Q11" i="21" s="1"/>
  <c r="Q26" i="20"/>
  <c r="R11" i="21" s="1" a="1"/>
  <c r="R11" i="21" s="1"/>
  <c r="R26" i="20"/>
  <c r="S26" i="20"/>
  <c r="T26" i="20"/>
  <c r="U26" i="20"/>
  <c r="V26" i="20"/>
  <c r="W26" i="20"/>
  <c r="X26" i="20"/>
  <c r="Y11" i="21" s="1" a="1"/>
  <c r="Y11" i="21" s="1"/>
  <c r="Y26" i="20"/>
  <c r="Z11" i="21" s="1" a="1"/>
  <c r="Z11" i="21" s="1"/>
  <c r="O27" i="20"/>
  <c r="P27" i="20"/>
  <c r="Q27" i="20"/>
  <c r="R27" i="20"/>
  <c r="S27" i="20"/>
  <c r="T27" i="20"/>
  <c r="U27" i="20"/>
  <c r="V11" i="21" s="1" a="1"/>
  <c r="V11" i="21" s="1"/>
  <c r="V27" i="20"/>
  <c r="W11" i="21" s="1" a="1"/>
  <c r="W11" i="21" s="1"/>
  <c r="W27" i="20"/>
  <c r="X27" i="20"/>
  <c r="Y27" i="20"/>
  <c r="O28" i="20"/>
  <c r="P28" i="20"/>
  <c r="Q28" i="20"/>
  <c r="R28" i="20"/>
  <c r="S12" i="21" s="1" a="1"/>
  <c r="S12" i="21" s="1"/>
  <c r="S28" i="20"/>
  <c r="T12" i="21" s="1" a="1"/>
  <c r="T12" i="21" s="1"/>
  <c r="T28" i="20"/>
  <c r="U28" i="20"/>
  <c r="V28" i="20"/>
  <c r="W28" i="20"/>
  <c r="X28" i="20"/>
  <c r="Y28" i="20"/>
  <c r="O29" i="20"/>
  <c r="P12" i="21" s="1" a="1"/>
  <c r="P12" i="21" s="1"/>
  <c r="P29" i="20"/>
  <c r="Q12" i="21" s="1" a="1"/>
  <c r="Q12" i="21" s="1"/>
  <c r="Q29" i="20"/>
  <c r="R29" i="20"/>
  <c r="S29" i="20"/>
  <c r="T29" i="20"/>
  <c r="U29" i="20"/>
  <c r="V29" i="20"/>
  <c r="W29" i="20"/>
  <c r="X12" i="21" s="1" a="1"/>
  <c r="X12" i="21" s="1"/>
  <c r="X29" i="20"/>
  <c r="Y12" i="21" s="1" a="1"/>
  <c r="Y12" i="21" s="1"/>
  <c r="Y29" i="20"/>
  <c r="O30" i="20"/>
  <c r="P30" i="20"/>
  <c r="Q30" i="20"/>
  <c r="R30" i="20"/>
  <c r="S30" i="20"/>
  <c r="T30" i="20"/>
  <c r="U13" i="21" s="1" a="1"/>
  <c r="U13" i="21" s="1"/>
  <c r="U30" i="20"/>
  <c r="V13" i="21" s="1" a="1"/>
  <c r="V13" i="21" s="1"/>
  <c r="V30" i="20"/>
  <c r="W30" i="20"/>
  <c r="X30" i="20"/>
  <c r="Y30" i="20"/>
  <c r="O31" i="20"/>
  <c r="P31" i="20"/>
  <c r="Q31" i="20"/>
  <c r="R31" i="20"/>
  <c r="S14" i="21" s="1" a="1"/>
  <c r="S14" i="21" s="1"/>
  <c r="S31" i="20"/>
  <c r="T31" i="20"/>
  <c r="U31" i="20"/>
  <c r="V31" i="20"/>
  <c r="W31" i="20"/>
  <c r="X31" i="20"/>
  <c r="Y31" i="20"/>
  <c r="Z14" i="21" s="1" a="1"/>
  <c r="Z14" i="21" s="1"/>
  <c r="O32" i="20"/>
  <c r="P15" i="21" s="1" a="1"/>
  <c r="P15" i="21" s="1"/>
  <c r="P32" i="20"/>
  <c r="Q32" i="20"/>
  <c r="R32" i="20"/>
  <c r="S32" i="20"/>
  <c r="T32" i="20"/>
  <c r="U32" i="20"/>
  <c r="V32" i="20"/>
  <c r="W15" i="21" s="1" a="1"/>
  <c r="W15" i="21" s="1"/>
  <c r="W32" i="20"/>
  <c r="X15" i="21" s="1" a="1"/>
  <c r="X15" i="21" s="1"/>
  <c r="X32" i="20"/>
  <c r="Y32" i="20"/>
  <c r="O33" i="20"/>
  <c r="P33" i="20"/>
  <c r="Q33" i="20"/>
  <c r="R33" i="20"/>
  <c r="S33" i="20"/>
  <c r="T16" i="21" s="1" a="1"/>
  <c r="T16" i="21" s="1"/>
  <c r="T33" i="20"/>
  <c r="U16" i="21" s="1" a="1"/>
  <c r="U16" i="21" s="1"/>
  <c r="U33" i="20"/>
  <c r="V33" i="20"/>
  <c r="W33" i="20"/>
  <c r="X33" i="20"/>
  <c r="Y33" i="20"/>
  <c r="O34" i="20"/>
  <c r="P34" i="20"/>
  <c r="Q16" i="21" s="1" a="1"/>
  <c r="Q16" i="21" s="1"/>
  <c r="Q34" i="20"/>
  <c r="R16" i="21" s="1" a="1"/>
  <c r="R16" i="21" s="1"/>
  <c r="R34" i="20"/>
  <c r="S34" i="20"/>
  <c r="T34" i="20"/>
  <c r="U34" i="20"/>
  <c r="V34" i="20"/>
  <c r="W34" i="20"/>
  <c r="X34" i="20"/>
  <c r="Y16" i="21" s="1" a="1"/>
  <c r="Y16" i="21" s="1"/>
  <c r="Y34" i="20"/>
  <c r="Z16" i="21" s="1" a="1"/>
  <c r="Z16" i="21" s="1"/>
  <c r="O35" i="20"/>
  <c r="P35" i="20"/>
  <c r="Q35" i="20"/>
  <c r="R35" i="20"/>
  <c r="S35" i="20"/>
  <c r="T35" i="20"/>
  <c r="U35" i="20"/>
  <c r="V17" i="21" s="1" a="1"/>
  <c r="V17" i="21" s="1"/>
  <c r="V35" i="20"/>
  <c r="W17" i="21" s="1" a="1"/>
  <c r="W17" i="21" s="1"/>
  <c r="W35" i="20"/>
  <c r="X35" i="20"/>
  <c r="Y35" i="20"/>
  <c r="O36" i="20"/>
  <c r="P36" i="20"/>
  <c r="Q36" i="20"/>
  <c r="R36" i="20"/>
  <c r="S17" i="21" s="1" a="1"/>
  <c r="S17" i="21" s="1"/>
  <c r="S36" i="20"/>
  <c r="T17" i="21" s="1" a="1"/>
  <c r="T17" i="21" s="1"/>
  <c r="T36" i="20"/>
  <c r="U36" i="20"/>
  <c r="V36" i="20"/>
  <c r="W36" i="20"/>
  <c r="X36" i="20"/>
  <c r="Y36" i="20"/>
  <c r="O37" i="20"/>
  <c r="P17" i="21" s="1" a="1"/>
  <c r="P17" i="21" s="1"/>
  <c r="P37" i="20"/>
  <c r="Q17" i="21" s="1" a="1"/>
  <c r="Q17" i="21" s="1"/>
  <c r="Q37" i="20"/>
  <c r="R37" i="20"/>
  <c r="S37" i="20"/>
  <c r="T37" i="20"/>
  <c r="U37" i="20"/>
  <c r="V37" i="20"/>
  <c r="W37" i="20"/>
  <c r="X37" i="20"/>
  <c r="Y37" i="20"/>
  <c r="O38" i="20"/>
  <c r="P38" i="20"/>
  <c r="Q38" i="20"/>
  <c r="R38" i="20"/>
  <c r="S38" i="20"/>
  <c r="T38" i="20"/>
  <c r="U38" i="20"/>
  <c r="V38" i="20"/>
  <c r="W38" i="20"/>
  <c r="X38" i="20"/>
  <c r="Y38" i="20"/>
  <c r="O39" i="20"/>
  <c r="P39" i="20"/>
  <c r="Q39" i="20"/>
  <c r="R39" i="20"/>
  <c r="S18" i="21" s="1" a="1"/>
  <c r="S18" i="21" s="1"/>
  <c r="S39" i="20"/>
  <c r="T39" i="20"/>
  <c r="U39" i="20"/>
  <c r="V39" i="20"/>
  <c r="W39" i="20"/>
  <c r="X39" i="20"/>
  <c r="Y39" i="20"/>
  <c r="Z18" i="21" s="1" a="1"/>
  <c r="Z18" i="21" s="1"/>
  <c r="O40" i="20"/>
  <c r="P40" i="20"/>
  <c r="Q40" i="20"/>
  <c r="R40" i="20"/>
  <c r="S40" i="20"/>
  <c r="T40" i="20"/>
  <c r="U40" i="20"/>
  <c r="V40" i="20"/>
  <c r="W40" i="20"/>
  <c r="X40" i="20"/>
  <c r="Y40" i="20"/>
  <c r="O41" i="20"/>
  <c r="P41" i="20"/>
  <c r="Q41" i="20"/>
  <c r="R41" i="20"/>
  <c r="S41" i="20"/>
  <c r="T19" i="21" s="1" a="1"/>
  <c r="T19" i="21" s="1"/>
  <c r="T41" i="20"/>
  <c r="U41" i="20"/>
  <c r="V41" i="20"/>
  <c r="W41" i="20"/>
  <c r="X41" i="20"/>
  <c r="Y41" i="20"/>
  <c r="O42" i="20"/>
  <c r="P42" i="20"/>
  <c r="Q19" i="21" s="1" a="1"/>
  <c r="Q19" i="21" s="1"/>
  <c r="Q42" i="20"/>
  <c r="R19" i="21" s="1" a="1"/>
  <c r="R19" i="21" s="1"/>
  <c r="R42" i="20"/>
  <c r="S42" i="20"/>
  <c r="T42" i="20"/>
  <c r="U42" i="20"/>
  <c r="V42" i="20"/>
  <c r="W42" i="20"/>
  <c r="X42" i="20"/>
  <c r="Y19" i="21" s="1" a="1"/>
  <c r="Y19" i="21" s="1"/>
  <c r="Y42" i="20"/>
  <c r="Z19" i="21" s="1" a="1"/>
  <c r="Z19" i="21" s="1"/>
  <c r="O43" i="20"/>
  <c r="P43" i="20"/>
  <c r="Q43" i="20"/>
  <c r="R43" i="20"/>
  <c r="S43" i="20"/>
  <c r="T43" i="20"/>
  <c r="U43" i="20"/>
  <c r="V19" i="21" s="1" a="1"/>
  <c r="V19" i="21" s="1"/>
  <c r="V43" i="20"/>
  <c r="W19" i="21" s="1" a="1"/>
  <c r="W19" i="21" s="1"/>
  <c r="W43" i="20"/>
  <c r="X43" i="20"/>
  <c r="Y43" i="20"/>
  <c r="O44" i="20"/>
  <c r="P44" i="20"/>
  <c r="Q44" i="20"/>
  <c r="R44" i="20"/>
  <c r="S19" i="21" s="1" a="1"/>
  <c r="S19" i="21" s="1"/>
  <c r="S44" i="20"/>
  <c r="T44" i="20"/>
  <c r="U44" i="20"/>
  <c r="V44" i="20"/>
  <c r="W44" i="20"/>
  <c r="X44" i="20"/>
  <c r="Y44" i="20"/>
  <c r="O45" i="20"/>
  <c r="P45" i="20"/>
  <c r="Q45" i="20"/>
  <c r="R45" i="20"/>
  <c r="S45" i="20"/>
  <c r="T45" i="20"/>
  <c r="U45" i="20"/>
  <c r="V45" i="20"/>
  <c r="W45" i="20"/>
  <c r="X45" i="20"/>
  <c r="Y45" i="20"/>
  <c r="O46" i="20"/>
  <c r="P46" i="20"/>
  <c r="Q46" i="20"/>
  <c r="R46" i="20"/>
  <c r="S46" i="20"/>
  <c r="T46" i="20"/>
  <c r="U20" i="21" s="1" a="1"/>
  <c r="U20" i="21" s="1"/>
  <c r="U46" i="20"/>
  <c r="V20" i="21" s="1" a="1"/>
  <c r="V20" i="21" s="1"/>
  <c r="V46" i="20"/>
  <c r="W46" i="20"/>
  <c r="X46" i="20"/>
  <c r="Y46" i="20"/>
  <c r="O47" i="20"/>
  <c r="P47" i="20"/>
  <c r="Q47" i="20"/>
  <c r="R21" i="21" s="1" a="1"/>
  <c r="R21" i="21" s="1"/>
  <c r="R47" i="20"/>
  <c r="S21" i="21" s="1" a="1"/>
  <c r="S21" i="21" s="1"/>
  <c r="S47" i="20"/>
  <c r="T47" i="20"/>
  <c r="U47" i="20"/>
  <c r="V47" i="20"/>
  <c r="W47" i="20"/>
  <c r="X47" i="20"/>
  <c r="Y47" i="20"/>
  <c r="Z21" i="21" s="1" a="1"/>
  <c r="Z21" i="21" s="1"/>
  <c r="O48" i="20"/>
  <c r="P22" i="21" s="1" a="1"/>
  <c r="P22" i="21" s="1"/>
  <c r="P48" i="20"/>
  <c r="Q48" i="20"/>
  <c r="R48" i="20"/>
  <c r="S48" i="20"/>
  <c r="T48" i="20"/>
  <c r="U48" i="20"/>
  <c r="V48" i="20"/>
  <c r="W22" i="21" s="1" a="1"/>
  <c r="W22" i="21" s="1"/>
  <c r="W48" i="20"/>
  <c r="X22" i="21" s="1" a="1"/>
  <c r="X22" i="21" s="1"/>
  <c r="X48" i="20"/>
  <c r="Y48" i="20"/>
  <c r="O49" i="20"/>
  <c r="P49" i="20"/>
  <c r="Q49" i="20"/>
  <c r="R49" i="20"/>
  <c r="S49" i="20"/>
  <c r="T49" i="20"/>
  <c r="U49" i="20"/>
  <c r="V49" i="20"/>
  <c r="W49" i="20"/>
  <c r="X49" i="20"/>
  <c r="Y49" i="20"/>
  <c r="O50" i="20"/>
  <c r="P50" i="20"/>
  <c r="Q23" i="21" s="1" a="1"/>
  <c r="Q23" i="21" s="1"/>
  <c r="Q50" i="20"/>
  <c r="R23" i="21" s="1" a="1"/>
  <c r="R23" i="21" s="1"/>
  <c r="R50" i="20"/>
  <c r="S50" i="20"/>
  <c r="T50" i="20"/>
  <c r="U50" i="20"/>
  <c r="V50" i="20"/>
  <c r="W50" i="20"/>
  <c r="X50" i="20"/>
  <c r="Y23" i="21" s="1" a="1"/>
  <c r="Y23" i="21" s="1"/>
  <c r="Y50" i="20"/>
  <c r="Z23" i="21" s="1" a="1"/>
  <c r="Z23" i="21" s="1"/>
  <c r="O51" i="20"/>
  <c r="P51" i="20"/>
  <c r="Q51" i="20"/>
  <c r="R51" i="20"/>
  <c r="S51" i="20"/>
  <c r="T51" i="20"/>
  <c r="U51" i="20"/>
  <c r="V24" i="21" s="1" a="1"/>
  <c r="V24" i="21" s="1"/>
  <c r="V51" i="20"/>
  <c r="W24" i="21" s="1" a="1"/>
  <c r="W24" i="21" s="1"/>
  <c r="W51" i="20"/>
  <c r="X51" i="20"/>
  <c r="Y51" i="20"/>
  <c r="O52" i="20"/>
  <c r="P52" i="20"/>
  <c r="Q52" i="20"/>
  <c r="R52" i="20"/>
  <c r="S25" i="21" s="1" a="1"/>
  <c r="S25" i="21" s="1"/>
  <c r="S52" i="20"/>
  <c r="T25" i="21" s="1" a="1"/>
  <c r="T25" i="21" s="1"/>
  <c r="T52" i="20"/>
  <c r="U52" i="20"/>
  <c r="V52" i="20"/>
  <c r="W52" i="20"/>
  <c r="X52" i="20"/>
  <c r="Y52" i="20"/>
  <c r="O53" i="20"/>
  <c r="P53" i="20"/>
  <c r="Q53" i="20"/>
  <c r="R53" i="20"/>
  <c r="S53" i="20"/>
  <c r="T53" i="20"/>
  <c r="U53" i="20"/>
  <c r="V53" i="20"/>
  <c r="W53" i="20"/>
  <c r="X53" i="20"/>
  <c r="Y53" i="20"/>
  <c r="O54" i="20"/>
  <c r="P54" i="20"/>
  <c r="Q54" i="20"/>
  <c r="R54" i="20"/>
  <c r="S54" i="20"/>
  <c r="T54" i="20"/>
  <c r="U26" i="21" s="1" a="1"/>
  <c r="U26" i="21" s="1"/>
  <c r="U54" i="20"/>
  <c r="V26" i="21" s="1" a="1"/>
  <c r="V26" i="21" s="1"/>
  <c r="V54" i="20"/>
  <c r="W54" i="20"/>
  <c r="X54" i="20"/>
  <c r="Y54" i="20"/>
  <c r="O55" i="20"/>
  <c r="P55" i="20"/>
  <c r="Q55" i="20"/>
  <c r="R55" i="20"/>
  <c r="S27" i="21" s="1" a="1"/>
  <c r="S27" i="21" s="1"/>
  <c r="S55" i="20"/>
  <c r="T55" i="20"/>
  <c r="U55" i="20"/>
  <c r="V55" i="20"/>
  <c r="W55" i="20"/>
  <c r="X55" i="20"/>
  <c r="Y55" i="20"/>
  <c r="Z27" i="21" s="1" a="1"/>
  <c r="Z27" i="21" s="1"/>
  <c r="O56" i="20"/>
  <c r="P28" i="21" s="1" a="1"/>
  <c r="P28" i="21" s="1"/>
  <c r="P56" i="20"/>
  <c r="Q56" i="20"/>
  <c r="R56" i="20"/>
  <c r="S56" i="20"/>
  <c r="T56" i="20"/>
  <c r="U56" i="20"/>
  <c r="V56" i="20"/>
  <c r="W28" i="21" s="1" a="1"/>
  <c r="W28" i="21" s="1"/>
  <c r="W56" i="20"/>
  <c r="X28" i="21" s="1" a="1"/>
  <c r="X28" i="21" s="1"/>
  <c r="X56" i="20"/>
  <c r="Y56" i="20"/>
  <c r="O57" i="20"/>
  <c r="P57" i="20"/>
  <c r="Q57" i="20"/>
  <c r="R57" i="20"/>
  <c r="S57" i="20"/>
  <c r="T29" i="21" s="1" a="1"/>
  <c r="T29" i="21" s="1"/>
  <c r="T57" i="20"/>
  <c r="U29" i="21" s="1" a="1"/>
  <c r="U29" i="21" s="1"/>
  <c r="U57" i="20"/>
  <c r="V57" i="20"/>
  <c r="W57" i="20"/>
  <c r="X57" i="20"/>
  <c r="Y57" i="20"/>
  <c r="O58" i="20"/>
  <c r="P58" i="20"/>
  <c r="Q58" i="20"/>
  <c r="R58" i="20"/>
  <c r="S58" i="20"/>
  <c r="T58" i="20"/>
  <c r="U58" i="20"/>
  <c r="V58" i="20"/>
  <c r="W58" i="20"/>
  <c r="X58" i="20"/>
  <c r="Y58" i="20"/>
  <c r="Z30" i="21" s="1" a="1"/>
  <c r="Z30" i="21" s="1"/>
  <c r="O59" i="20"/>
  <c r="P59" i="20"/>
  <c r="Q59" i="20"/>
  <c r="R59" i="20"/>
  <c r="S59" i="20"/>
  <c r="T59" i="20"/>
  <c r="U59" i="20"/>
  <c r="V59" i="20"/>
  <c r="W59" i="20"/>
  <c r="X59" i="20"/>
  <c r="Y59" i="20"/>
  <c r="O60" i="20"/>
  <c r="P60" i="20"/>
  <c r="Q60" i="20"/>
  <c r="R60" i="20"/>
  <c r="S31" i="21" s="1" a="1"/>
  <c r="S31" i="21" s="1"/>
  <c r="S60" i="20"/>
  <c r="T31" i="21" s="1" a="1"/>
  <c r="T31" i="21" s="1"/>
  <c r="T60" i="20"/>
  <c r="U60" i="20"/>
  <c r="V60" i="20"/>
  <c r="W60" i="20"/>
  <c r="X60" i="20"/>
  <c r="Y60" i="20"/>
  <c r="O61" i="20"/>
  <c r="P61" i="20"/>
  <c r="Q61" i="20"/>
  <c r="R61" i="20"/>
  <c r="S61" i="20"/>
  <c r="T61" i="20"/>
  <c r="U61" i="20"/>
  <c r="V61" i="20"/>
  <c r="W61" i="20"/>
  <c r="X32" i="21" s="1" a="1"/>
  <c r="X32" i="21" s="1"/>
  <c r="X61" i="20"/>
  <c r="Y32" i="21" s="1" a="1"/>
  <c r="Y32" i="21" s="1"/>
  <c r="Y61" i="20"/>
  <c r="O62" i="20"/>
  <c r="P62" i="20"/>
  <c r="Q62" i="20"/>
  <c r="R62" i="20"/>
  <c r="S62" i="20"/>
  <c r="T62" i="20"/>
  <c r="U62" i="20"/>
  <c r="V62" i="20"/>
  <c r="W62" i="20"/>
  <c r="X62" i="20"/>
  <c r="Y62" i="20"/>
  <c r="O63" i="20"/>
  <c r="P63" i="20"/>
  <c r="Q63" i="20"/>
  <c r="R33" i="21" s="1" a="1"/>
  <c r="R33" i="21" s="1"/>
  <c r="R63" i="20"/>
  <c r="S33" i="21" s="1" a="1"/>
  <c r="S33" i="21" s="1"/>
  <c r="S63" i="20"/>
  <c r="T63" i="20"/>
  <c r="U63" i="20"/>
  <c r="V63" i="20"/>
  <c r="W63" i="20"/>
  <c r="X63" i="20"/>
  <c r="Y63" i="20"/>
  <c r="Z33" i="21" s="1" a="1"/>
  <c r="Z33" i="21" s="1"/>
  <c r="O64" i="20"/>
  <c r="P34" i="21" s="1" a="1"/>
  <c r="P34" i="21" s="1"/>
  <c r="P64" i="20"/>
  <c r="Q64" i="20"/>
  <c r="R64" i="20"/>
  <c r="S64" i="20"/>
  <c r="T64" i="20"/>
  <c r="U64" i="20"/>
  <c r="V64" i="20"/>
  <c r="W34" i="21" s="1" a="1"/>
  <c r="W34" i="21" s="1"/>
  <c r="W64" i="20"/>
  <c r="X34" i="21" s="1" a="1"/>
  <c r="X34" i="21" s="1"/>
  <c r="X64" i="20"/>
  <c r="Y64" i="20"/>
  <c r="O65" i="20"/>
  <c r="P65" i="20"/>
  <c r="Q65" i="20"/>
  <c r="R65" i="20"/>
  <c r="S65" i="20"/>
  <c r="T65" i="20"/>
  <c r="U65" i="20"/>
  <c r="V65" i="20"/>
  <c r="W65" i="20"/>
  <c r="X65" i="20"/>
  <c r="Y65" i="20"/>
  <c r="O66" i="20"/>
  <c r="P66" i="20"/>
  <c r="Q36" i="21" s="1" a="1"/>
  <c r="Q36" i="21" s="1"/>
  <c r="Q66" i="20"/>
  <c r="R36" i="21" s="1" a="1"/>
  <c r="R36" i="21" s="1"/>
  <c r="R66" i="20"/>
  <c r="S66" i="20"/>
  <c r="T66" i="20"/>
  <c r="U66" i="20"/>
  <c r="V66" i="20"/>
  <c r="W66" i="20"/>
  <c r="X66" i="20"/>
  <c r="Y36" i="21" s="1" a="1"/>
  <c r="Y36" i="21" s="1"/>
  <c r="Y66" i="20"/>
  <c r="Z36" i="21" s="1" a="1"/>
  <c r="Z36" i="21" s="1"/>
  <c r="O67" i="20"/>
  <c r="P67" i="20"/>
  <c r="Q67" i="20"/>
  <c r="R67" i="20"/>
  <c r="S67" i="20"/>
  <c r="T67" i="20"/>
  <c r="U67" i="20"/>
  <c r="V37" i="21" s="1" a="1"/>
  <c r="V37" i="21" s="1"/>
  <c r="V67" i="20"/>
  <c r="W37" i="21" s="1" a="1"/>
  <c r="W37" i="21" s="1"/>
  <c r="W67" i="20"/>
  <c r="X67" i="20"/>
  <c r="Y67" i="20"/>
  <c r="O68" i="20"/>
  <c r="P68" i="20"/>
  <c r="Q68" i="20"/>
  <c r="R68" i="20"/>
  <c r="S68" i="20"/>
  <c r="T38" i="21" s="1" a="1"/>
  <c r="T38" i="21" s="1"/>
  <c r="T68" i="20"/>
  <c r="U68" i="20"/>
  <c r="V68" i="20"/>
  <c r="W68" i="20"/>
  <c r="X68" i="20"/>
  <c r="Y68" i="20"/>
  <c r="O69" i="20"/>
  <c r="P69" i="20"/>
  <c r="Q69" i="20"/>
  <c r="R69" i="20"/>
  <c r="S69" i="20"/>
  <c r="T69" i="20"/>
  <c r="U69" i="20"/>
  <c r="V69" i="20"/>
  <c r="W69" i="20"/>
  <c r="X69" i="20"/>
  <c r="Y69" i="20"/>
  <c r="O70" i="20"/>
  <c r="P70" i="20"/>
  <c r="Q70" i="20"/>
  <c r="R70" i="20"/>
  <c r="S70" i="20"/>
  <c r="T70" i="20"/>
  <c r="U39" i="21" s="1" a="1"/>
  <c r="U39" i="21" s="1"/>
  <c r="U70" i="20"/>
  <c r="V39" i="21" s="1" a="1"/>
  <c r="V39" i="21" s="1"/>
  <c r="V70" i="20"/>
  <c r="W70" i="20"/>
  <c r="X70" i="20"/>
  <c r="Y70" i="20"/>
  <c r="O71" i="20"/>
  <c r="P71" i="20"/>
  <c r="Q71" i="20"/>
  <c r="R40" i="21" s="1" a="1"/>
  <c r="R40" i="21" s="1"/>
  <c r="R71" i="20"/>
  <c r="S40" i="21" s="1" a="1"/>
  <c r="S40" i="21" s="1"/>
  <c r="S71" i="20"/>
  <c r="T71" i="20"/>
  <c r="U71" i="20"/>
  <c r="V71" i="20"/>
  <c r="W71" i="20"/>
  <c r="X71" i="20"/>
  <c r="Y71" i="20"/>
  <c r="Z40" i="21" s="1" a="1"/>
  <c r="Z40" i="21" s="1"/>
  <c r="O72" i="20"/>
  <c r="P41" i="21" s="1" a="1"/>
  <c r="P41" i="21" s="1"/>
  <c r="P72" i="20"/>
  <c r="Q72" i="20"/>
  <c r="R72" i="20"/>
  <c r="S72" i="20"/>
  <c r="T72" i="20"/>
  <c r="U72" i="20"/>
  <c r="V72" i="20"/>
  <c r="W72" i="20"/>
  <c r="X41" i="21" s="1" a="1"/>
  <c r="X41" i="21" s="1"/>
  <c r="X72" i="20"/>
  <c r="Y72" i="20"/>
  <c r="O73" i="20"/>
  <c r="P73" i="20"/>
  <c r="Q73" i="20"/>
  <c r="R73" i="20"/>
  <c r="S73" i="20"/>
  <c r="T73" i="20"/>
  <c r="U73" i="20"/>
  <c r="V73" i="20"/>
  <c r="W73" i="20"/>
  <c r="X73" i="20"/>
  <c r="Y73" i="20"/>
  <c r="O74" i="20"/>
  <c r="P74" i="20"/>
  <c r="Q42" i="21" s="1" a="1"/>
  <c r="Q42" i="21" s="1"/>
  <c r="Q74" i="20"/>
  <c r="R42" i="21" s="1" a="1"/>
  <c r="R42" i="21" s="1"/>
  <c r="R74" i="20"/>
  <c r="S74" i="20"/>
  <c r="T74" i="20"/>
  <c r="U74" i="20"/>
  <c r="V74" i="20"/>
  <c r="W74" i="20"/>
  <c r="X74" i="20"/>
  <c r="Y42" i="21" s="1" a="1"/>
  <c r="Y42" i="21" s="1"/>
  <c r="Y74" i="20"/>
  <c r="Z42" i="21" s="1" a="1"/>
  <c r="Z42" i="21" s="1"/>
  <c r="O75" i="20"/>
  <c r="P75" i="20"/>
  <c r="Q75" i="20"/>
  <c r="R75" i="20"/>
  <c r="S75" i="20"/>
  <c r="T75" i="20"/>
  <c r="U75" i="20"/>
  <c r="V75" i="20"/>
  <c r="W75" i="20"/>
  <c r="X75" i="20"/>
  <c r="Y75" i="20"/>
  <c r="O76" i="20"/>
  <c r="P76" i="20"/>
  <c r="Q76" i="20"/>
  <c r="R76" i="20"/>
  <c r="S43" i="21" s="1" a="1"/>
  <c r="S43" i="21" s="1"/>
  <c r="S76" i="20"/>
  <c r="T43" i="21" s="1" a="1"/>
  <c r="T43" i="21" s="1"/>
  <c r="T76" i="20"/>
  <c r="U76" i="20"/>
  <c r="V76" i="20"/>
  <c r="W76" i="20"/>
  <c r="X76" i="20"/>
  <c r="Y76" i="20"/>
  <c r="O77" i="20"/>
  <c r="P44" i="21" s="1" a="1"/>
  <c r="P44" i="21" s="1"/>
  <c r="P77" i="20"/>
  <c r="Q44" i="21" s="1" a="1"/>
  <c r="Q44" i="21" s="1"/>
  <c r="Q77" i="20"/>
  <c r="R77" i="20"/>
  <c r="S77" i="20"/>
  <c r="T77" i="20"/>
  <c r="U77" i="20"/>
  <c r="V77" i="20"/>
  <c r="W77" i="20"/>
  <c r="X44" i="21" s="1" a="1"/>
  <c r="X44" i="21" s="1"/>
  <c r="X77" i="20"/>
  <c r="Y44" i="21" s="1" a="1"/>
  <c r="Y44" i="21" s="1"/>
  <c r="Y77" i="20"/>
  <c r="O78" i="20"/>
  <c r="P78" i="20"/>
  <c r="Q78" i="20"/>
  <c r="R78" i="20"/>
  <c r="S78" i="20"/>
  <c r="T78" i="20"/>
  <c r="U45" i="21" s="1" a="1"/>
  <c r="U45" i="21" s="1"/>
  <c r="U78" i="20"/>
  <c r="V45" i="21" s="1" a="1"/>
  <c r="V45" i="21" s="1"/>
  <c r="V78" i="20"/>
  <c r="W78" i="20"/>
  <c r="X78" i="20"/>
  <c r="Y78" i="20"/>
  <c r="O79" i="20"/>
  <c r="P79" i="20"/>
  <c r="Q79" i="20"/>
  <c r="R79" i="20"/>
  <c r="S79" i="20"/>
  <c r="T79" i="20"/>
  <c r="U79" i="20"/>
  <c r="V79" i="20"/>
  <c r="W79" i="20"/>
  <c r="X79" i="20"/>
  <c r="Y79" i="20"/>
  <c r="Z46" i="21" s="1" a="1"/>
  <c r="Z46" i="21" s="1"/>
  <c r="O80" i="20"/>
  <c r="P47" i="21" s="1" a="1"/>
  <c r="P47" i="21" s="1"/>
  <c r="P80" i="20"/>
  <c r="Q80" i="20"/>
  <c r="R80" i="20"/>
  <c r="S80" i="20"/>
  <c r="T80" i="20"/>
  <c r="U80" i="20"/>
  <c r="V80" i="20"/>
  <c r="W80" i="20"/>
  <c r="X47" i="21" s="1" a="1"/>
  <c r="X47" i="21" s="1"/>
  <c r="X80" i="20"/>
  <c r="Y80" i="20"/>
  <c r="O81" i="20"/>
  <c r="P81" i="20"/>
  <c r="Q81" i="20"/>
  <c r="R81" i="20"/>
  <c r="S81" i="20"/>
  <c r="T48" i="21" s="1" a="1"/>
  <c r="T48" i="21" s="1"/>
  <c r="T81" i="20"/>
  <c r="U48" i="21" s="1" a="1"/>
  <c r="U48" i="21" s="1"/>
  <c r="U81" i="20"/>
  <c r="V81" i="20"/>
  <c r="W81" i="20"/>
  <c r="X81" i="20"/>
  <c r="Y81" i="20"/>
  <c r="O82" i="20"/>
  <c r="P82" i="20"/>
  <c r="Q49" i="21" s="1" a="1"/>
  <c r="Q49" i="21" s="1"/>
  <c r="Q82" i="20"/>
  <c r="R49" i="21" s="1" a="1"/>
  <c r="R49" i="21" s="1"/>
  <c r="R82" i="20"/>
  <c r="S82" i="20"/>
  <c r="T82" i="20"/>
  <c r="U82" i="20"/>
  <c r="V82" i="20"/>
  <c r="W82" i="20"/>
  <c r="X82" i="20"/>
  <c r="Y82" i="20"/>
  <c r="Z49" i="21" s="1" a="1"/>
  <c r="Z49" i="21" s="1"/>
  <c r="O83" i="20"/>
  <c r="P83" i="20"/>
  <c r="Q83" i="20"/>
  <c r="R83" i="20"/>
  <c r="S83" i="20"/>
  <c r="T83" i="20"/>
  <c r="U83" i="20"/>
  <c r="V83" i="20"/>
  <c r="W83" i="20"/>
  <c r="X83" i="20"/>
  <c r="Y83" i="20"/>
  <c r="O84" i="20"/>
  <c r="P84" i="20"/>
  <c r="Q84" i="20"/>
  <c r="R84" i="20"/>
  <c r="S50" i="21" s="1" a="1"/>
  <c r="S50" i="21" s="1"/>
  <c r="S84" i="20"/>
  <c r="T50" i="21" s="1" a="1"/>
  <c r="T50" i="21" s="1"/>
  <c r="T84" i="20"/>
  <c r="U84" i="20"/>
  <c r="V84" i="20"/>
  <c r="W84" i="20"/>
  <c r="X84" i="20"/>
  <c r="Y84" i="20"/>
  <c r="O85" i="20"/>
  <c r="P85" i="20"/>
  <c r="Q51" i="21" s="1" a="1"/>
  <c r="Q51" i="21" s="1"/>
  <c r="Q85" i="20"/>
  <c r="R85" i="20"/>
  <c r="S85" i="20"/>
  <c r="T85" i="20"/>
  <c r="U85" i="20"/>
  <c r="V85" i="20"/>
  <c r="W85" i="20"/>
  <c r="X51" i="21" s="1" a="1"/>
  <c r="X51" i="21" s="1"/>
  <c r="X85" i="20"/>
  <c r="Y51" i="21" s="1" a="1"/>
  <c r="Y51" i="21" s="1"/>
  <c r="Y85" i="20"/>
  <c r="O86" i="20"/>
  <c r="P86" i="20"/>
  <c r="Q86" i="20"/>
  <c r="R86" i="20"/>
  <c r="S86" i="20"/>
  <c r="T86" i="20"/>
  <c r="U52" i="21" s="1" a="1"/>
  <c r="U52" i="21" s="1"/>
  <c r="U86" i="20"/>
  <c r="V52" i="21" s="1" a="1"/>
  <c r="V52" i="21" s="1"/>
  <c r="V86" i="20"/>
  <c r="W86" i="20"/>
  <c r="X86" i="20"/>
  <c r="Y86" i="20"/>
  <c r="O87" i="20"/>
  <c r="P87" i="20"/>
  <c r="Q87" i="20"/>
  <c r="R87" i="20"/>
  <c r="S53" i="21" s="1" a="1"/>
  <c r="S53" i="21" s="1"/>
  <c r="S87" i="20"/>
  <c r="T87" i="20"/>
  <c r="U87" i="20"/>
  <c r="V87" i="20"/>
  <c r="W87" i="20"/>
  <c r="X87" i="20"/>
  <c r="Y87" i="20"/>
  <c r="Z53" i="21" s="1" a="1"/>
  <c r="Z53" i="21" s="1"/>
  <c r="O88" i="20"/>
  <c r="P54" i="21" s="1" a="1"/>
  <c r="P54" i="21" s="1"/>
  <c r="P88" i="20"/>
  <c r="Q88" i="20"/>
  <c r="R88" i="20"/>
  <c r="S88" i="20"/>
  <c r="T88" i="20"/>
  <c r="U88" i="20"/>
  <c r="V88" i="20"/>
  <c r="W54" i="21" s="1" a="1"/>
  <c r="W54" i="21" s="1"/>
  <c r="W88" i="20"/>
  <c r="X54" i="21" s="1" a="1"/>
  <c r="X54" i="21" s="1"/>
  <c r="X88" i="20"/>
  <c r="Y88" i="20"/>
  <c r="O89" i="20"/>
  <c r="P89" i="20"/>
  <c r="Q89" i="20"/>
  <c r="R89" i="20"/>
  <c r="S89" i="20"/>
  <c r="T55" i="21" s="1" a="1"/>
  <c r="T55" i="21" s="1"/>
  <c r="T89" i="20"/>
  <c r="U55" i="21" s="1" a="1"/>
  <c r="U55" i="21" s="1"/>
  <c r="U89" i="20"/>
  <c r="V89" i="20"/>
  <c r="W89" i="20"/>
  <c r="X89" i="20"/>
  <c r="Y89" i="20"/>
  <c r="O90" i="20"/>
  <c r="P90" i="20"/>
  <c r="Q90" i="20"/>
  <c r="R90" i="20"/>
  <c r="S90" i="20"/>
  <c r="T90" i="20"/>
  <c r="U90" i="20"/>
  <c r="V90" i="20"/>
  <c r="W90" i="20"/>
  <c r="X90" i="20"/>
  <c r="Y90" i="20"/>
  <c r="O91" i="20"/>
  <c r="P91" i="20"/>
  <c r="Q91" i="20"/>
  <c r="R91" i="20"/>
  <c r="S91" i="20"/>
  <c r="T91" i="20"/>
  <c r="U91" i="20"/>
  <c r="V56" i="21" s="1" a="1"/>
  <c r="V56" i="21" s="1"/>
  <c r="V91" i="20"/>
  <c r="W56" i="21" s="1" a="1"/>
  <c r="W56" i="21" s="1"/>
  <c r="W91" i="20"/>
  <c r="X91" i="20"/>
  <c r="Y91" i="20"/>
  <c r="O92" i="20"/>
  <c r="P92" i="20"/>
  <c r="Q92" i="20"/>
  <c r="R92" i="20"/>
  <c r="S92" i="20"/>
  <c r="T92" i="20"/>
  <c r="U92" i="20"/>
  <c r="V92" i="20"/>
  <c r="W92" i="20"/>
  <c r="X92" i="20"/>
  <c r="Y92" i="20"/>
  <c r="O93" i="20"/>
  <c r="P57" i="21" s="1" a="1"/>
  <c r="P57" i="21" s="1"/>
  <c r="P93" i="20"/>
  <c r="Q57" i="21" s="1" a="1"/>
  <c r="Q57" i="21" s="1"/>
  <c r="Q93" i="20"/>
  <c r="R93" i="20"/>
  <c r="S93" i="20"/>
  <c r="T93" i="20"/>
  <c r="U93" i="20"/>
  <c r="V93" i="20"/>
  <c r="W93" i="20"/>
  <c r="X57" i="21" s="1" a="1"/>
  <c r="X57" i="21" s="1"/>
  <c r="X93" i="20"/>
  <c r="Y57" i="21" s="1" a="1"/>
  <c r="Y57" i="21" s="1"/>
  <c r="Y93" i="20"/>
  <c r="O94" i="20"/>
  <c r="P94" i="20"/>
  <c r="Q94" i="20"/>
  <c r="R94" i="20"/>
  <c r="S94" i="20"/>
  <c r="T94" i="20"/>
  <c r="U94" i="20"/>
  <c r="V94" i="20"/>
  <c r="W94" i="20"/>
  <c r="X94" i="20"/>
  <c r="Y94" i="20"/>
  <c r="O95" i="20"/>
  <c r="P95" i="20"/>
  <c r="Q95" i="20"/>
  <c r="R58" i="21" s="1" a="1"/>
  <c r="R58" i="21" s="1"/>
  <c r="R95" i="20"/>
  <c r="S58" i="21" s="1" a="1"/>
  <c r="S58" i="21" s="1"/>
  <c r="S95" i="20"/>
  <c r="T95" i="20"/>
  <c r="U95" i="20"/>
  <c r="V95" i="20"/>
  <c r="W95" i="20"/>
  <c r="X95" i="20"/>
  <c r="Y95" i="20"/>
  <c r="Z58" i="21" s="1" a="1"/>
  <c r="Z58" i="21" s="1"/>
  <c r="O96" i="20"/>
  <c r="P59" i="21" s="1" a="1"/>
  <c r="P59" i="21" s="1"/>
  <c r="P96" i="20"/>
  <c r="Q96" i="20"/>
  <c r="R96" i="20"/>
  <c r="S96" i="20"/>
  <c r="T96" i="20"/>
  <c r="U96" i="20"/>
  <c r="V96" i="20"/>
  <c r="W59" i="21" s="1" a="1"/>
  <c r="W59" i="21" s="1"/>
  <c r="W96" i="20"/>
  <c r="X59" i="21" s="1" a="1"/>
  <c r="X59" i="21" s="1"/>
  <c r="X96" i="20"/>
  <c r="Y96" i="20"/>
  <c r="O97" i="20"/>
  <c r="P97" i="20"/>
  <c r="Q97" i="20"/>
  <c r="R97" i="20"/>
  <c r="S97" i="20"/>
  <c r="T60" i="21" s="1" a="1"/>
  <c r="T60" i="21" s="1"/>
  <c r="T97" i="20"/>
  <c r="U60" i="21" s="1" a="1"/>
  <c r="U60" i="21" s="1"/>
  <c r="U97" i="20"/>
  <c r="V97" i="20"/>
  <c r="W97" i="20"/>
  <c r="X97" i="20"/>
  <c r="Y97" i="20"/>
  <c r="O98" i="20"/>
  <c r="P98" i="20"/>
  <c r="Q98" i="20"/>
  <c r="R98" i="20"/>
  <c r="S98" i="20"/>
  <c r="T98" i="20"/>
  <c r="U98" i="20"/>
  <c r="V98" i="20"/>
  <c r="W98" i="20"/>
  <c r="X98" i="20"/>
  <c r="Y98" i="20"/>
  <c r="O99" i="20"/>
  <c r="P99" i="20"/>
  <c r="Q99" i="20"/>
  <c r="R99" i="20"/>
  <c r="S99" i="20"/>
  <c r="T99" i="20"/>
  <c r="U99" i="20"/>
  <c r="V99" i="20"/>
  <c r="W61" i="21" s="1" a="1"/>
  <c r="W61" i="21" s="1"/>
  <c r="W99" i="20"/>
  <c r="X99" i="20"/>
  <c r="Y99" i="20"/>
  <c r="O100" i="20"/>
  <c r="P100" i="20"/>
  <c r="Q100" i="20"/>
  <c r="R100" i="20"/>
  <c r="S62" i="21" s="1" a="1"/>
  <c r="S62" i="21" s="1"/>
  <c r="S100" i="20"/>
  <c r="T100" i="20"/>
  <c r="U100" i="20"/>
  <c r="V100" i="20"/>
  <c r="W100" i="20"/>
  <c r="X100" i="20"/>
  <c r="Y100" i="20"/>
  <c r="O101" i="20"/>
  <c r="P63" i="21" s="1" a="1"/>
  <c r="P63" i="21" s="1"/>
  <c r="P101" i="20"/>
  <c r="Q63" i="21" s="1" a="1"/>
  <c r="Q63" i="21" s="1"/>
  <c r="Q101" i="20"/>
  <c r="R101" i="20"/>
  <c r="S101" i="20"/>
  <c r="T101" i="20"/>
  <c r="U101" i="20"/>
  <c r="V101" i="20"/>
  <c r="W101" i="20"/>
  <c r="X63" i="21" s="1" a="1"/>
  <c r="X63" i="21" s="1"/>
  <c r="X101" i="20"/>
  <c r="Y63" i="21" s="1" a="1"/>
  <c r="Y63" i="21" s="1"/>
  <c r="Y101" i="20"/>
  <c r="O102" i="20"/>
  <c r="P102" i="20"/>
  <c r="Q102" i="20"/>
  <c r="R102" i="20"/>
  <c r="S102" i="20"/>
  <c r="T102" i="20"/>
  <c r="U102" i="20"/>
  <c r="V64" i="21" s="1" a="1"/>
  <c r="V64" i="21" s="1"/>
  <c r="V102" i="20"/>
  <c r="W102" i="20"/>
  <c r="X102" i="20"/>
  <c r="Y102" i="20"/>
  <c r="O103" i="20"/>
  <c r="P103" i="20"/>
  <c r="Q103" i="20"/>
  <c r="R103" i="20"/>
  <c r="S103" i="20"/>
  <c r="T103" i="20"/>
  <c r="U103" i="20"/>
  <c r="V103" i="20"/>
  <c r="W103" i="20"/>
  <c r="X103" i="20"/>
  <c r="Y103" i="20"/>
  <c r="O104" i="20"/>
  <c r="P65" i="21" s="1" a="1"/>
  <c r="P65" i="21" s="1"/>
  <c r="P104" i="20"/>
  <c r="Q104" i="20"/>
  <c r="R104" i="20"/>
  <c r="S104" i="20"/>
  <c r="T104" i="20"/>
  <c r="U104" i="20"/>
  <c r="V104" i="20"/>
  <c r="W65" i="21" s="1" a="1"/>
  <c r="W65" i="21" s="1"/>
  <c r="W104" i="20"/>
  <c r="X65" i="21" s="1" a="1"/>
  <c r="X65" i="21" s="1"/>
  <c r="X104" i="20"/>
  <c r="Y104" i="20"/>
  <c r="O105" i="20"/>
  <c r="P105" i="20"/>
  <c r="Q105" i="20"/>
  <c r="R105" i="20"/>
  <c r="S105" i="20"/>
  <c r="T105" i="20"/>
  <c r="U105" i="20"/>
  <c r="V105" i="20"/>
  <c r="W105" i="20"/>
  <c r="X105" i="20"/>
  <c r="Y105" i="20"/>
  <c r="O106" i="20"/>
  <c r="P106" i="20"/>
  <c r="Q106" i="20"/>
  <c r="R67" i="21" s="1" a="1"/>
  <c r="R67" i="21" s="1"/>
  <c r="R106" i="20"/>
  <c r="S106" i="20"/>
  <c r="T106" i="20"/>
  <c r="U106" i="20"/>
  <c r="V106" i="20"/>
  <c r="W106" i="20"/>
  <c r="X106" i="20"/>
  <c r="Y67" i="21" s="1" a="1"/>
  <c r="Y67" i="21" s="1"/>
  <c r="Y106" i="20"/>
  <c r="Z67" i="21" s="1" a="1"/>
  <c r="Z67" i="21" s="1"/>
  <c r="O107" i="20"/>
  <c r="P107" i="20"/>
  <c r="Q107" i="20"/>
  <c r="R107" i="20"/>
  <c r="S107" i="20"/>
  <c r="T107" i="20"/>
  <c r="U107" i="20"/>
  <c r="V107" i="20"/>
  <c r="W107" i="20"/>
  <c r="X107" i="20"/>
  <c r="Y107" i="20"/>
  <c r="O108" i="20"/>
  <c r="P108" i="20"/>
  <c r="Q108" i="20"/>
  <c r="R108" i="20"/>
  <c r="S68" i="21" s="1" a="1"/>
  <c r="S68" i="21" s="1"/>
  <c r="S108" i="20"/>
  <c r="T68" i="21" s="1" a="1"/>
  <c r="T68" i="21" s="1"/>
  <c r="T108" i="20"/>
  <c r="U108" i="20"/>
  <c r="V108" i="20"/>
  <c r="W108" i="20"/>
  <c r="X108" i="20"/>
  <c r="Y108" i="20"/>
  <c r="O109" i="20"/>
  <c r="P68" i="21" s="1" a="1"/>
  <c r="P68" i="21" s="1"/>
  <c r="P109" i="20"/>
  <c r="Q68" i="21" s="1" a="1"/>
  <c r="Q68" i="21" s="1"/>
  <c r="Q109" i="20"/>
  <c r="R109" i="20"/>
  <c r="S109" i="20"/>
  <c r="T109" i="20"/>
  <c r="U109" i="20"/>
  <c r="V109" i="20"/>
  <c r="W109" i="20"/>
  <c r="X109" i="20"/>
  <c r="Y109" i="20"/>
  <c r="O110" i="20"/>
  <c r="P110" i="20"/>
  <c r="Q110" i="20"/>
  <c r="R110" i="20"/>
  <c r="S110" i="20"/>
  <c r="T110" i="20"/>
  <c r="U110" i="20"/>
  <c r="V110" i="20"/>
  <c r="W110" i="20"/>
  <c r="X110" i="20"/>
  <c r="Y110" i="20"/>
  <c r="O111" i="20"/>
  <c r="P111" i="20"/>
  <c r="Q111" i="20"/>
  <c r="R111" i="20"/>
  <c r="S111" i="20"/>
  <c r="T111" i="20"/>
  <c r="U111" i="20"/>
  <c r="V111" i="20"/>
  <c r="W111" i="20"/>
  <c r="X111" i="20"/>
  <c r="Y111" i="20"/>
  <c r="Z68" i="21" s="1" a="1"/>
  <c r="Z68" i="21" s="1"/>
  <c r="O112" i="20"/>
  <c r="P112" i="20"/>
  <c r="Q112" i="20"/>
  <c r="R112" i="20"/>
  <c r="S112" i="20"/>
  <c r="T112" i="20"/>
  <c r="U112" i="20"/>
  <c r="V112" i="20"/>
  <c r="W112" i="20"/>
  <c r="X112" i="20"/>
  <c r="Y112" i="20"/>
  <c r="N4" i="20"/>
  <c r="N5" i="20"/>
  <c r="N6" i="20"/>
  <c r="N7" i="20"/>
  <c r="N8" i="20"/>
  <c r="N9" i="20"/>
  <c r="N10" i="20"/>
  <c r="O4" i="21" s="1" a="1"/>
  <c r="O4" i="21" s="1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O11" i="21" s="1" a="1"/>
  <c r="O11" i="21" s="1"/>
  <c r="N27" i="22" s="1" a="1"/>
  <c r="N27" i="20"/>
  <c r="N28" i="20"/>
  <c r="N29" i="20"/>
  <c r="N30" i="20"/>
  <c r="N31" i="20"/>
  <c r="N32" i="20"/>
  <c r="N33" i="20"/>
  <c r="N34" i="20"/>
  <c r="O16" i="21" s="1" a="1"/>
  <c r="O16" i="21" s="1"/>
  <c r="N35" i="20"/>
  <c r="N36" i="20"/>
  <c r="N37" i="20"/>
  <c r="N39" i="20"/>
  <c r="N40" i="20"/>
  <c r="N41" i="20"/>
  <c r="N42" i="20"/>
  <c r="O19" i="21" s="1" a="1"/>
  <c r="O19" i="21" s="1"/>
  <c r="N41" i="22" s="1" a="1"/>
  <c r="N41" i="22" s="1"/>
  <c r="Z41" i="22" s="1"/>
  <c r="N43" i="20"/>
  <c r="N44" i="20"/>
  <c r="N45" i="20"/>
  <c r="N46" i="20"/>
  <c r="N47" i="20"/>
  <c r="N48" i="20"/>
  <c r="N49" i="20"/>
  <c r="N50" i="20"/>
  <c r="O23" i="21" s="1" a="1"/>
  <c r="O23" i="21" s="1"/>
  <c r="N50" i="22" s="1" a="1"/>
  <c r="N50" i="22" s="1"/>
  <c r="Z50" i="22" s="1"/>
  <c r="AA50" i="22" s="1" a="1"/>
  <c r="AA50" i="22" s="1"/>
  <c r="N51" i="20"/>
  <c r="N52" i="20"/>
  <c r="N53" i="20"/>
  <c r="N54" i="20"/>
  <c r="N55" i="20"/>
  <c r="N56" i="20"/>
  <c r="N57" i="20"/>
  <c r="N58" i="20"/>
  <c r="O30" i="21" s="1" a="1"/>
  <c r="O30" i="21" s="1"/>
  <c r="N58" i="22" s="1" a="1"/>
  <c r="N58" i="22" s="1"/>
  <c r="Z58" i="22" s="1"/>
  <c r="AA58" i="22" s="1" a="1"/>
  <c r="AA58" i="22" s="1"/>
  <c r="N59" i="20"/>
  <c r="N60" i="20"/>
  <c r="N61" i="20"/>
  <c r="N62" i="20"/>
  <c r="N63" i="20"/>
  <c r="N64" i="20"/>
  <c r="N65" i="20"/>
  <c r="N66" i="20"/>
  <c r="O36" i="21" s="1" a="1"/>
  <c r="O36" i="21" s="1"/>
  <c r="N67" i="20"/>
  <c r="N68" i="20"/>
  <c r="N69" i="20"/>
  <c r="N70" i="20"/>
  <c r="N71" i="20"/>
  <c r="N72" i="20"/>
  <c r="N73" i="20"/>
  <c r="N74" i="20"/>
  <c r="O42" i="21" s="1" a="1"/>
  <c r="O42" i="21" s="1"/>
  <c r="N74" i="22" s="1" a="1"/>
  <c r="N74" i="22" s="1"/>
  <c r="Z74" i="22" s="1"/>
  <c r="AA74" i="22" s="1" a="1"/>
  <c r="AA74" i="22" s="1"/>
  <c r="N75" i="20"/>
  <c r="N76" i="20"/>
  <c r="N77" i="20"/>
  <c r="N78" i="20"/>
  <c r="N79" i="20"/>
  <c r="N80" i="20"/>
  <c r="N81" i="20"/>
  <c r="N82" i="20"/>
  <c r="O49" i="21" s="1" a="1"/>
  <c r="O49" i="21" s="1"/>
  <c r="N82" i="22" s="1" a="1"/>
  <c r="N82" i="22" s="1"/>
  <c r="Z82" i="22" s="1"/>
  <c r="AA82" i="22" s="1" a="1"/>
  <c r="AA82" i="22" s="1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O67" i="21" s="1" a="1"/>
  <c r="O67" i="21" s="1"/>
  <c r="N107" i="20"/>
  <c r="N108" i="20"/>
  <c r="N109" i="20"/>
  <c r="N110" i="20"/>
  <c r="N111" i="20"/>
  <c r="N112" i="20"/>
  <c r="N3" i="20"/>
  <c r="O6" i="21" a="1"/>
  <c r="O6" i="21" s="1"/>
  <c r="O17" i="21" a="1"/>
  <c r="O17" i="21" s="1"/>
  <c r="N35" i="22" s="1" a="1"/>
  <c r="N35" i="22" s="1"/>
  <c r="Z35" i="22" s="1"/>
  <c r="O24" i="21" a="1"/>
  <c r="O24" i="21" s="1"/>
  <c r="N51" i="22" s="1" a="1"/>
  <c r="N51" i="22" s="1"/>
  <c r="Z51" i="22" s="1"/>
  <c r="AA51" i="22" s="1" a="1"/>
  <c r="AA51" i="22" s="1"/>
  <c r="O37" i="21" a="1"/>
  <c r="O37" i="21" s="1"/>
  <c r="O56" i="21" a="1"/>
  <c r="O56" i="21" s="1"/>
  <c r="O61" i="21" a="1"/>
  <c r="O61" i="21" s="1"/>
  <c r="N99" i="22" s="1" a="1"/>
  <c r="N99" i="22" s="1"/>
  <c r="Z99" i="22" s="1"/>
  <c r="AA99" i="22" s="1" a="1"/>
  <c r="AA99" i="22" s="1"/>
  <c r="D3" i="20"/>
  <c r="E3" i="20"/>
  <c r="F3" i="20"/>
  <c r="G3" i="20"/>
  <c r="H3" i="20"/>
  <c r="I3" i="20"/>
  <c r="J3" i="20"/>
  <c r="K3" i="20"/>
  <c r="L3" i="20"/>
  <c r="M3" i="20"/>
  <c r="C3" i="20"/>
  <c r="F9" i="18" a="1"/>
  <c r="F9" i="18" s="1"/>
  <c r="F10" i="18" a="1"/>
  <c r="F10" i="18" s="1"/>
  <c r="F11" i="18" a="1"/>
  <c r="F11" i="18" s="1"/>
  <c r="F12" i="18" a="1"/>
  <c r="F12" i="18" s="1"/>
  <c r="F13" i="18" a="1"/>
  <c r="F13" i="18" s="1"/>
  <c r="F14" i="18" a="1"/>
  <c r="F14" i="18" s="1"/>
  <c r="F15" i="18" a="1"/>
  <c r="F15" i="18" s="1"/>
  <c r="F16" i="18" a="1"/>
  <c r="F16" i="18" s="1"/>
  <c r="F17" i="18" a="1"/>
  <c r="F17" i="18" s="1"/>
  <c r="F18" i="18" a="1"/>
  <c r="F18" i="18" s="1"/>
  <c r="F19" i="18" a="1"/>
  <c r="F19" i="18" s="1"/>
  <c r="F20" i="18" a="1"/>
  <c r="F20" i="18" s="1"/>
  <c r="F21" i="18" a="1"/>
  <c r="F21" i="18" s="1"/>
  <c r="F22" i="18" a="1"/>
  <c r="F22" i="18" s="1"/>
  <c r="F23" i="18" a="1"/>
  <c r="F23" i="18" s="1"/>
  <c r="F24" i="18" a="1"/>
  <c r="F24" i="18" s="1"/>
  <c r="F25" i="18" a="1"/>
  <c r="F25" i="18" s="1"/>
  <c r="F26" i="18" a="1"/>
  <c r="F26" i="18" s="1"/>
  <c r="F27" i="18" a="1"/>
  <c r="F27" i="18" s="1"/>
  <c r="F28" i="18" a="1"/>
  <c r="F28" i="18" s="1"/>
  <c r="F29" i="18" a="1"/>
  <c r="F29" i="18" s="1"/>
  <c r="F30" i="18" a="1"/>
  <c r="F30" i="18" s="1"/>
  <c r="F31" i="18" a="1"/>
  <c r="F31" i="18" s="1"/>
  <c r="F32" i="18" a="1"/>
  <c r="F32" i="18" s="1"/>
  <c r="F33" i="18" a="1"/>
  <c r="F33" i="18" s="1"/>
  <c r="F34" i="18" a="1"/>
  <c r="F34" i="18" s="1"/>
  <c r="F35" i="18" a="1"/>
  <c r="F35" i="18" s="1"/>
  <c r="F36" i="18" a="1"/>
  <c r="F36" i="18" s="1"/>
  <c r="F37" i="18" a="1"/>
  <c r="F37" i="18" s="1"/>
  <c r="F38" i="18" a="1"/>
  <c r="F38" i="18" s="1"/>
  <c r="F39" i="18" a="1"/>
  <c r="F39" i="18" s="1"/>
  <c r="F40" i="18" a="1"/>
  <c r="F40" i="18" s="1"/>
  <c r="F41" i="18" a="1"/>
  <c r="F41" i="18" s="1"/>
  <c r="F42" i="18" a="1"/>
  <c r="F42" i="18" s="1"/>
  <c r="F43" i="18" a="1"/>
  <c r="F43" i="18" s="1"/>
  <c r="F44" i="18" a="1"/>
  <c r="F44" i="18" s="1"/>
  <c r="F45" i="18" a="1"/>
  <c r="F45" i="18" s="1"/>
  <c r="F46" i="18" a="1"/>
  <c r="F46" i="18" s="1"/>
  <c r="F47" i="18" a="1"/>
  <c r="F47" i="18" s="1"/>
  <c r="F48" i="18" a="1"/>
  <c r="F48" i="18" s="1"/>
  <c r="F49" i="18" a="1"/>
  <c r="F49" i="18" s="1"/>
  <c r="F50" i="18" a="1"/>
  <c r="F50" i="18" s="1"/>
  <c r="F51" i="18" a="1"/>
  <c r="F51" i="18" s="1"/>
  <c r="F52" i="18" a="1"/>
  <c r="F52" i="18" s="1"/>
  <c r="F53" i="18" a="1"/>
  <c r="F53" i="18" s="1"/>
  <c r="F54" i="18" a="1"/>
  <c r="F54" i="18" s="1"/>
  <c r="F55" i="18" a="1"/>
  <c r="F55" i="18" s="1"/>
  <c r="F56" i="18" a="1"/>
  <c r="F56" i="18" s="1"/>
  <c r="F57" i="18" a="1"/>
  <c r="F57" i="18" s="1"/>
  <c r="F58" i="18" a="1"/>
  <c r="F58" i="18" s="1"/>
  <c r="F59" i="18" a="1"/>
  <c r="F59" i="18" s="1"/>
  <c r="F60" i="18" a="1"/>
  <c r="F60" i="18" s="1"/>
  <c r="F61" i="18" a="1"/>
  <c r="F61" i="18" s="1"/>
  <c r="F62" i="18" a="1"/>
  <c r="F62" i="18" s="1"/>
  <c r="F63" i="18" a="1"/>
  <c r="F63" i="18" s="1"/>
  <c r="F64" i="18" a="1"/>
  <c r="F64" i="18" s="1"/>
  <c r="F65" i="18" a="1"/>
  <c r="F65" i="18" s="1"/>
  <c r="F66" i="18" a="1"/>
  <c r="F66" i="18" s="1"/>
  <c r="F67" i="18" a="1"/>
  <c r="F67" i="18" s="1"/>
  <c r="F68" i="18" a="1"/>
  <c r="F68" i="18" s="1"/>
  <c r="F69" i="18" a="1"/>
  <c r="F69" i="18" s="1"/>
  <c r="F70" i="18" a="1"/>
  <c r="F70" i="18" s="1"/>
  <c r="F71" i="18" a="1"/>
  <c r="F71" i="18" s="1"/>
  <c r="F72" i="18" a="1"/>
  <c r="F72" i="18" s="1"/>
  <c r="F73" i="18" a="1"/>
  <c r="F73" i="18" s="1"/>
  <c r="F74" i="18" a="1"/>
  <c r="F74" i="18" s="1"/>
  <c r="F75" i="18" a="1"/>
  <c r="F75" i="18" s="1"/>
  <c r="F76" i="18" a="1"/>
  <c r="F76" i="18" s="1"/>
  <c r="F77" i="18" a="1"/>
  <c r="F77" i="18" s="1"/>
  <c r="F78" i="18" a="1"/>
  <c r="F78" i="18" s="1"/>
  <c r="F79" i="18" a="1"/>
  <c r="F79" i="18" s="1"/>
  <c r="F80" i="18" a="1"/>
  <c r="F80" i="18" s="1"/>
  <c r="F81" i="18" a="1"/>
  <c r="F81" i="18" s="1"/>
  <c r="F82" i="18" a="1"/>
  <c r="F82" i="18" s="1"/>
  <c r="F83" i="18" a="1"/>
  <c r="F83" i="18" s="1"/>
  <c r="F84" i="18" a="1"/>
  <c r="F84" i="18" s="1"/>
  <c r="F85" i="18" a="1"/>
  <c r="F85" i="18" s="1"/>
  <c r="F86" i="18" a="1"/>
  <c r="F86" i="18" s="1"/>
  <c r="F87" i="18" a="1"/>
  <c r="F87" i="18" s="1"/>
  <c r="F88" i="18" a="1"/>
  <c r="F88" i="18" s="1"/>
  <c r="F89" i="18" a="1"/>
  <c r="F89" i="18" s="1"/>
  <c r="F90" i="18" a="1"/>
  <c r="F90" i="18" s="1"/>
  <c r="F91" i="18" a="1"/>
  <c r="F91" i="18" s="1"/>
  <c r="F92" i="18" a="1"/>
  <c r="F92" i="18" s="1"/>
  <c r="F93" i="18" a="1"/>
  <c r="F93" i="18" s="1"/>
  <c r="F94" i="18" a="1"/>
  <c r="F94" i="18" s="1"/>
  <c r="F95" i="18" a="1"/>
  <c r="F95" i="18" s="1"/>
  <c r="F96" i="18" a="1"/>
  <c r="F96" i="18" s="1"/>
  <c r="F97" i="18" a="1"/>
  <c r="F97" i="18" s="1"/>
  <c r="F98" i="18" a="1"/>
  <c r="F98" i="18" s="1"/>
  <c r="F99" i="18" a="1"/>
  <c r="F99" i="18" s="1"/>
  <c r="F100" i="18" a="1"/>
  <c r="F100" i="18" s="1"/>
  <c r="F101" i="18" a="1"/>
  <c r="F101" i="18" s="1"/>
  <c r="F102" i="18" a="1"/>
  <c r="F102" i="18" s="1"/>
  <c r="F103" i="18" a="1"/>
  <c r="F103" i="18" s="1"/>
  <c r="F104" i="18" a="1"/>
  <c r="F104" i="18" s="1"/>
  <c r="F105" i="18" a="1"/>
  <c r="F105" i="18" s="1"/>
  <c r="F106" i="18" a="1"/>
  <c r="F106" i="18" s="1"/>
  <c r="F107" i="18" a="1"/>
  <c r="F107" i="18" s="1"/>
  <c r="F108" i="18" a="1"/>
  <c r="F108" i="18" s="1"/>
  <c r="F109" i="18" a="1"/>
  <c r="F109" i="18" s="1"/>
  <c r="F110" i="18" a="1"/>
  <c r="F110" i="18" s="1"/>
  <c r="F111" i="18" a="1"/>
  <c r="F111" i="18" s="1"/>
  <c r="F112" i="18" a="1"/>
  <c r="F112" i="18" s="1"/>
  <c r="F113" i="18" a="1"/>
  <c r="F113" i="18" s="1"/>
  <c r="F114" i="18" a="1"/>
  <c r="F114" i="18" s="1"/>
  <c r="F115" i="18" a="1"/>
  <c r="F115" i="18" s="1"/>
  <c r="F116" i="18" a="1"/>
  <c r="F116" i="18" s="1"/>
  <c r="E9" i="18" a="1"/>
  <c r="E9" i="18"/>
  <c r="E10" i="18" a="1"/>
  <c r="E10" i="18"/>
  <c r="E11" i="18" a="1"/>
  <c r="E11" i="18"/>
  <c r="E12" i="18" a="1"/>
  <c r="E12" i="18"/>
  <c r="E13" i="18" a="1"/>
  <c r="E13" i="18"/>
  <c r="E14" i="18" a="1"/>
  <c r="E14" i="18"/>
  <c r="E15" i="18" a="1"/>
  <c r="E15" i="18"/>
  <c r="E16" i="18" a="1"/>
  <c r="E16" i="18"/>
  <c r="E17" i="18" a="1"/>
  <c r="E17" i="18"/>
  <c r="E18" i="18" a="1"/>
  <c r="E18" i="18"/>
  <c r="E19" i="18" a="1"/>
  <c r="E19" i="18"/>
  <c r="E20" i="18" a="1"/>
  <c r="E20" i="18"/>
  <c r="E21" i="18" a="1"/>
  <c r="E21" i="18"/>
  <c r="E22" i="18" a="1"/>
  <c r="E22" i="18"/>
  <c r="E23" i="18" a="1"/>
  <c r="E23" i="18"/>
  <c r="E24" i="18" a="1"/>
  <c r="E24" i="18"/>
  <c r="E25" i="18" a="1"/>
  <c r="E25" i="18"/>
  <c r="E26" i="18" a="1"/>
  <c r="E26" i="18"/>
  <c r="E27" i="18" a="1"/>
  <c r="E27" i="18"/>
  <c r="E28" i="18" a="1"/>
  <c r="E28" i="18"/>
  <c r="E29" i="18" a="1"/>
  <c r="E29" i="18"/>
  <c r="E30" i="18" a="1"/>
  <c r="E30" i="18"/>
  <c r="E31" i="18" a="1"/>
  <c r="E31" i="18"/>
  <c r="E32" i="18" a="1"/>
  <c r="E32" i="18"/>
  <c r="E33" i="18" a="1"/>
  <c r="E33" i="18"/>
  <c r="E34" i="18" a="1"/>
  <c r="E34" i="18"/>
  <c r="E35" i="18" a="1"/>
  <c r="E35" i="18"/>
  <c r="E36" i="18" a="1"/>
  <c r="E36" i="18"/>
  <c r="E37" i="18" a="1"/>
  <c r="E37" i="18"/>
  <c r="E38" i="18" a="1"/>
  <c r="E38" i="18"/>
  <c r="E39" i="18" a="1"/>
  <c r="E39" i="18"/>
  <c r="E40" i="18" a="1"/>
  <c r="E40" i="18"/>
  <c r="E41" i="18" a="1"/>
  <c r="E41" i="18" s="1"/>
  <c r="E42" i="18" a="1"/>
  <c r="E42" i="18" s="1"/>
  <c r="E43" i="18" a="1"/>
  <c r="E43" i="18" s="1"/>
  <c r="E44" i="18" a="1"/>
  <c r="E44" i="18" s="1"/>
  <c r="E45" i="18" a="1"/>
  <c r="E45" i="18" s="1"/>
  <c r="E46" i="18" a="1"/>
  <c r="E46" i="18" s="1"/>
  <c r="E47" i="18" a="1"/>
  <c r="E47" i="18" s="1"/>
  <c r="E48" i="18" a="1"/>
  <c r="E48" i="18" s="1"/>
  <c r="E49" i="18" a="1"/>
  <c r="E49" i="18" s="1"/>
  <c r="E50" i="18" a="1"/>
  <c r="E50" i="18" s="1"/>
  <c r="E51" i="18" a="1"/>
  <c r="E51" i="18" s="1"/>
  <c r="E52" i="18" a="1"/>
  <c r="E52" i="18" s="1"/>
  <c r="E53" i="18" a="1"/>
  <c r="E53" i="18" s="1"/>
  <c r="E54" i="18" a="1"/>
  <c r="E54" i="18" s="1"/>
  <c r="R54" i="18" s="1" a="1"/>
  <c r="R54" i="18" s="1"/>
  <c r="C50" i="20" s="1"/>
  <c r="E55" i="18" a="1"/>
  <c r="E55" i="18" s="1"/>
  <c r="R55" i="18" s="1" a="1"/>
  <c r="R55" i="18" s="1"/>
  <c r="C51" i="20" s="1"/>
  <c r="E56" i="18" a="1"/>
  <c r="E56" i="18" s="1"/>
  <c r="E57" i="18" a="1"/>
  <c r="E57" i="18" s="1"/>
  <c r="E58" i="18" a="1"/>
  <c r="E58" i="18" s="1"/>
  <c r="E59" i="18" a="1"/>
  <c r="E59" i="18" s="1"/>
  <c r="E60" i="18" a="1"/>
  <c r="E60" i="18" s="1"/>
  <c r="E61" i="18" a="1"/>
  <c r="E61" i="18" s="1"/>
  <c r="E62" i="18" a="1"/>
  <c r="E62" i="18" s="1"/>
  <c r="E63" i="18" a="1"/>
  <c r="E63" i="18" s="1"/>
  <c r="E64" i="18" a="1"/>
  <c r="E64" i="18" s="1"/>
  <c r="E65" i="18" a="1"/>
  <c r="E65" i="18" s="1"/>
  <c r="E66" i="18" a="1"/>
  <c r="E66" i="18" s="1"/>
  <c r="E67" i="18" a="1"/>
  <c r="E67" i="18" s="1"/>
  <c r="E68" i="18" a="1"/>
  <c r="E68" i="18" s="1"/>
  <c r="E69" i="18" a="1"/>
  <c r="E69" i="18" s="1"/>
  <c r="E70" i="18" a="1"/>
  <c r="E70" i="18" s="1"/>
  <c r="R70" i="18" s="1" a="1"/>
  <c r="R70" i="18" s="1"/>
  <c r="C66" i="20" s="1"/>
  <c r="E71" i="18" a="1"/>
  <c r="E71" i="18" s="1"/>
  <c r="E72" i="18" a="1"/>
  <c r="E72" i="18" s="1"/>
  <c r="E73" i="18" a="1"/>
  <c r="E73" i="18" s="1"/>
  <c r="E74" i="18" a="1"/>
  <c r="E74" i="18" s="1"/>
  <c r="E75" i="18" a="1"/>
  <c r="E75" i="18" s="1"/>
  <c r="E76" i="18" a="1"/>
  <c r="E76" i="18" s="1"/>
  <c r="E77" i="18" a="1"/>
  <c r="E77" i="18" s="1"/>
  <c r="R77" i="18" s="1" a="1"/>
  <c r="R77" i="18" s="1"/>
  <c r="E78" i="18" a="1"/>
  <c r="E78" i="18" s="1"/>
  <c r="E79" i="18" a="1"/>
  <c r="E79" i="18" s="1"/>
  <c r="E80" i="18" a="1"/>
  <c r="E80" i="18" s="1"/>
  <c r="R80" i="18" s="1" a="1"/>
  <c r="R80" i="18" s="1"/>
  <c r="C76" i="20" s="1"/>
  <c r="E81" i="18" a="1"/>
  <c r="E81" i="18" s="1"/>
  <c r="E82" i="18" a="1"/>
  <c r="E82" i="18" s="1"/>
  <c r="E83" i="18" a="1"/>
  <c r="E83" i="18" s="1"/>
  <c r="E84" i="18" a="1"/>
  <c r="E84" i="18" s="1"/>
  <c r="E85" i="18" a="1"/>
  <c r="E85" i="18" s="1"/>
  <c r="E86" i="18" a="1"/>
  <c r="E86" i="18" s="1"/>
  <c r="E87" i="18" a="1"/>
  <c r="E87" i="18" s="1"/>
  <c r="E88" i="18" a="1"/>
  <c r="E88" i="18" s="1"/>
  <c r="E89" i="18" a="1"/>
  <c r="E89" i="18" s="1"/>
  <c r="E90" i="18" a="1"/>
  <c r="E90" i="18" s="1"/>
  <c r="E91" i="18" a="1"/>
  <c r="E91" i="18" s="1"/>
  <c r="E92" i="18" a="1"/>
  <c r="E92" i="18" s="1"/>
  <c r="E93" i="18" a="1"/>
  <c r="E93" i="18" s="1"/>
  <c r="E94" i="18" a="1"/>
  <c r="E94" i="18" s="1"/>
  <c r="E95" i="18" a="1"/>
  <c r="E95" i="18" s="1"/>
  <c r="E96" i="18" a="1"/>
  <c r="E96" i="18" s="1"/>
  <c r="E97" i="18" a="1"/>
  <c r="E97" i="18" s="1"/>
  <c r="E98" i="18" a="1"/>
  <c r="E98" i="18" s="1"/>
  <c r="E99" i="18" a="1"/>
  <c r="E99" i="18" s="1"/>
  <c r="E100" i="18" a="1"/>
  <c r="E100" i="18" s="1"/>
  <c r="E101" i="18" a="1"/>
  <c r="E101" i="18" s="1"/>
  <c r="E102" i="18" a="1"/>
  <c r="E102" i="18" s="1"/>
  <c r="E103" i="18" a="1"/>
  <c r="E103" i="18" s="1"/>
  <c r="R103" i="18" s="1" a="1"/>
  <c r="R103" i="18" s="1"/>
  <c r="C99" i="20" s="1"/>
  <c r="E104" i="18" a="1"/>
  <c r="E104" i="18" s="1"/>
  <c r="E105" i="18" a="1"/>
  <c r="E105" i="18" s="1"/>
  <c r="E106" i="18" a="1"/>
  <c r="E106" i="18" s="1"/>
  <c r="Z106" i="18" s="1" a="1"/>
  <c r="Z106" i="18" s="1"/>
  <c r="K102" i="20" s="1"/>
  <c r="E107" i="18" a="1"/>
  <c r="E107" i="18" s="1"/>
  <c r="X107" i="18" s="1" a="1"/>
  <c r="X107" i="18" s="1"/>
  <c r="I103" i="20" s="1"/>
  <c r="I103" i="22" s="1" a="1"/>
  <c r="I103" i="22" s="1"/>
  <c r="E108" i="18" a="1"/>
  <c r="E108" i="18" s="1"/>
  <c r="E109" i="18" a="1"/>
  <c r="E109" i="18" s="1"/>
  <c r="E110" i="18" a="1"/>
  <c r="E110" i="18" s="1"/>
  <c r="AA110" i="18" s="1" a="1"/>
  <c r="AA110" i="18" s="1"/>
  <c r="L106" i="20" s="1"/>
  <c r="E111" i="18" a="1"/>
  <c r="E111" i="18" s="1"/>
  <c r="V111" i="18" s="1" a="1"/>
  <c r="V111" i="18" s="1"/>
  <c r="G107" i="20" s="1"/>
  <c r="G107" i="22" s="1" a="1"/>
  <c r="G107" i="22" s="1"/>
  <c r="E112" i="18" a="1"/>
  <c r="E112" i="18" s="1"/>
  <c r="E113" i="18" a="1"/>
  <c r="E113" i="18" s="1"/>
  <c r="E114" i="18" a="1"/>
  <c r="E114" i="18" s="1"/>
  <c r="V114" i="18" s="1" a="1"/>
  <c r="V114" i="18" s="1"/>
  <c r="G110" i="20" s="1"/>
  <c r="G110" i="22" s="1" a="1"/>
  <c r="G110" i="22" s="1"/>
  <c r="E115" i="18" a="1"/>
  <c r="E115" i="18" s="1"/>
  <c r="Y115" i="18" s="1" a="1"/>
  <c r="Y115" i="18" s="1"/>
  <c r="J111" i="20" s="1"/>
  <c r="E116" i="18" a="1"/>
  <c r="E116" i="18" s="1"/>
  <c r="F8" i="18" a="1"/>
  <c r="F8" i="18" s="1"/>
  <c r="E8" i="18" a="1"/>
  <c r="E8" i="18" s="1"/>
  <c r="K6" i="19"/>
  <c r="F10" i="19"/>
  <c r="D11" i="19"/>
  <c r="G14" i="19"/>
  <c r="I18" i="19"/>
  <c r="I23" i="19"/>
  <c r="J8" i="26" s="1" a="1"/>
  <c r="J8" i="26" s="1"/>
  <c r="D26" i="19"/>
  <c r="H35" i="19"/>
  <c r="L43" i="19"/>
  <c r="J47" i="19"/>
  <c r="K21" i="26" s="1" a="1"/>
  <c r="K21" i="26" s="1"/>
  <c r="H58" i="19"/>
  <c r="I30" i="26" s="1" a="1"/>
  <c r="I30" i="26" s="1"/>
  <c r="E59" i="19"/>
  <c r="D68" i="19"/>
  <c r="E38" i="26" s="1" a="1"/>
  <c r="E38" i="26" s="1"/>
  <c r="K70" i="19"/>
  <c r="L39" i="26" s="1" a="1"/>
  <c r="L39" i="26" s="1"/>
  <c r="M74" i="19"/>
  <c r="N42" i="26" s="1" a="1"/>
  <c r="N42" i="26" s="1"/>
  <c r="J75" i="19"/>
  <c r="E83" i="19"/>
  <c r="M98" i="19"/>
  <c r="H99" i="19"/>
  <c r="I61" i="26" s="1" a="1"/>
  <c r="I61" i="26" s="1"/>
  <c r="L102" i="19"/>
  <c r="M64" i="26" s="1" a="1"/>
  <c r="M64" i="26" s="1"/>
  <c r="I107" i="19"/>
  <c r="E9" i="14" a="1"/>
  <c r="E9" i="14"/>
  <c r="M5" i="19" s="1"/>
  <c r="E10" i="14" a="1"/>
  <c r="E10" i="14"/>
  <c r="E11" i="14" a="1"/>
  <c r="E11" i="14"/>
  <c r="E12" i="14" a="1"/>
  <c r="E12" i="14"/>
  <c r="E13" i="14" a="1"/>
  <c r="E13" i="14"/>
  <c r="E14" i="14" a="1"/>
  <c r="E14" i="14"/>
  <c r="E15" i="14" a="1"/>
  <c r="E15" i="14"/>
  <c r="E16" i="14" a="1"/>
  <c r="E16" i="14"/>
  <c r="E17" i="14" a="1"/>
  <c r="E17" i="14"/>
  <c r="E18" i="14" a="1"/>
  <c r="E18" i="14"/>
  <c r="E19" i="14" a="1"/>
  <c r="E19" i="14"/>
  <c r="E20" i="14" a="1"/>
  <c r="E20" i="14"/>
  <c r="E21" i="14" a="1"/>
  <c r="E21" i="14"/>
  <c r="E22" i="14" a="1"/>
  <c r="E22" i="14"/>
  <c r="E23" i="14" a="1"/>
  <c r="E23" i="14"/>
  <c r="E24" i="14" a="1"/>
  <c r="E24" i="14"/>
  <c r="E25" i="14" a="1"/>
  <c r="E25" i="14"/>
  <c r="E26" i="14" a="1"/>
  <c r="E26" i="14"/>
  <c r="E27" i="14" a="1"/>
  <c r="E27" i="14"/>
  <c r="E28" i="14" a="1"/>
  <c r="E28" i="14"/>
  <c r="E29" i="14" a="1"/>
  <c r="E29" i="14"/>
  <c r="E30" i="14" a="1"/>
  <c r="E30" i="14"/>
  <c r="E31" i="14" a="1"/>
  <c r="E31" i="14"/>
  <c r="E27" i="19" s="1"/>
  <c r="E32" i="14" a="1"/>
  <c r="E32" i="14"/>
  <c r="E33" i="14" a="1"/>
  <c r="E33" i="14"/>
  <c r="E34" i="14" a="1"/>
  <c r="E34" i="14"/>
  <c r="E35" i="14" a="1"/>
  <c r="E35" i="14"/>
  <c r="E36" i="14" a="1"/>
  <c r="E36" i="14"/>
  <c r="E37" i="14" a="1"/>
  <c r="E37" i="14"/>
  <c r="E38" i="14" a="1"/>
  <c r="E38" i="14"/>
  <c r="E39" i="14" a="1"/>
  <c r="E39" i="14"/>
  <c r="E40" i="14" a="1"/>
  <c r="E40" i="14"/>
  <c r="E41" i="14" a="1"/>
  <c r="E41" i="14"/>
  <c r="E42" i="14" a="1"/>
  <c r="E42" i="14"/>
  <c r="E43" i="14" a="1"/>
  <c r="E43" i="14"/>
  <c r="E44" i="14" a="1"/>
  <c r="E44" i="14"/>
  <c r="E45" i="14" a="1"/>
  <c r="E45" i="14"/>
  <c r="E46" i="14" a="1"/>
  <c r="E46" i="14"/>
  <c r="E47" i="14" a="1"/>
  <c r="E47" i="14"/>
  <c r="E48" i="14" a="1"/>
  <c r="E48" i="14"/>
  <c r="E49" i="14" a="1"/>
  <c r="E49" i="14"/>
  <c r="E50" i="14" a="1"/>
  <c r="E50" i="14"/>
  <c r="E51" i="14" a="1"/>
  <c r="E51" i="14"/>
  <c r="E52" i="14" a="1"/>
  <c r="E52" i="14"/>
  <c r="E53" i="14" a="1"/>
  <c r="E53" i="14"/>
  <c r="E54" i="14" a="1"/>
  <c r="E54" i="14"/>
  <c r="E55" i="14" a="1"/>
  <c r="E55" i="14"/>
  <c r="E56" i="14" a="1"/>
  <c r="E56" i="14"/>
  <c r="E57" i="14" a="1"/>
  <c r="E57" i="14"/>
  <c r="E58" i="14" a="1"/>
  <c r="E58" i="14"/>
  <c r="E59" i="14" a="1"/>
  <c r="E59" i="14"/>
  <c r="E60" i="14" a="1"/>
  <c r="E60" i="14"/>
  <c r="E61" i="14" a="1"/>
  <c r="E61" i="14"/>
  <c r="E62" i="14" a="1"/>
  <c r="E62" i="14"/>
  <c r="E63" i="14" a="1"/>
  <c r="E63" i="14"/>
  <c r="E64" i="14" a="1"/>
  <c r="E64" i="14"/>
  <c r="E65" i="14" a="1"/>
  <c r="E65" i="14"/>
  <c r="E66" i="14" a="1"/>
  <c r="E66" i="14"/>
  <c r="E67" i="14" a="1"/>
  <c r="E67" i="14"/>
  <c r="E68" i="14" a="1"/>
  <c r="E68" i="14"/>
  <c r="E69" i="14" a="1"/>
  <c r="E69" i="14"/>
  <c r="E70" i="14" a="1"/>
  <c r="E70" i="14"/>
  <c r="E71" i="14" a="1"/>
  <c r="E71" i="14"/>
  <c r="E72" i="14" a="1"/>
  <c r="E72" i="14"/>
  <c r="E73" i="14" a="1"/>
  <c r="E73" i="14"/>
  <c r="E74" i="14" a="1"/>
  <c r="E74" i="14"/>
  <c r="E75" i="14" a="1"/>
  <c r="E75" i="14"/>
  <c r="E76" i="14" a="1"/>
  <c r="E76" i="14"/>
  <c r="E77" i="14" a="1"/>
  <c r="E77" i="14"/>
  <c r="E78" i="14" a="1"/>
  <c r="E78" i="14"/>
  <c r="E79" i="14" a="1"/>
  <c r="E79" i="14"/>
  <c r="E80" i="14" a="1"/>
  <c r="E80" i="14"/>
  <c r="E81" i="14" a="1"/>
  <c r="E81" i="14"/>
  <c r="E82" i="14" a="1"/>
  <c r="E82" i="14"/>
  <c r="E83" i="14" a="1"/>
  <c r="E83" i="14"/>
  <c r="E84" i="14" a="1"/>
  <c r="E84" i="14"/>
  <c r="E85" i="14" a="1"/>
  <c r="E85" i="14"/>
  <c r="E86" i="14" a="1"/>
  <c r="E86" i="14"/>
  <c r="E87" i="14" a="1"/>
  <c r="E87" i="14"/>
  <c r="E88" i="14" a="1"/>
  <c r="E88" i="14"/>
  <c r="E89" i="14" a="1"/>
  <c r="E89" i="14"/>
  <c r="E90" i="14" a="1"/>
  <c r="E90" i="14"/>
  <c r="E91" i="14" a="1"/>
  <c r="E91" i="14"/>
  <c r="E92" i="14" a="1"/>
  <c r="E92" i="14"/>
  <c r="E93" i="14" a="1"/>
  <c r="E93" i="14"/>
  <c r="E94" i="14" a="1"/>
  <c r="E94" i="14"/>
  <c r="E95" i="14" a="1"/>
  <c r="E95" i="14"/>
  <c r="E96" i="14" a="1"/>
  <c r="E96" i="14"/>
  <c r="E97" i="14" a="1"/>
  <c r="E97" i="14"/>
  <c r="E98" i="14" a="1"/>
  <c r="E98" i="14"/>
  <c r="E99" i="14" a="1"/>
  <c r="E99" i="14"/>
  <c r="E100" i="14" a="1"/>
  <c r="E100" i="14"/>
  <c r="E101" i="14" a="1"/>
  <c r="E101" i="14"/>
  <c r="E102" i="14" a="1"/>
  <c r="E102" i="14"/>
  <c r="E103" i="14" a="1"/>
  <c r="E103" i="14"/>
  <c r="E104" i="14" a="1"/>
  <c r="E104" i="14"/>
  <c r="E105" i="14" a="1"/>
  <c r="E105" i="14"/>
  <c r="E106" i="14" a="1"/>
  <c r="E106" i="14"/>
  <c r="E107" i="14" a="1"/>
  <c r="E107" i="14"/>
  <c r="E108" i="14" a="1"/>
  <c r="E108" i="14"/>
  <c r="E109" i="14" a="1"/>
  <c r="E109" i="14"/>
  <c r="E110" i="14" a="1"/>
  <c r="E110" i="14"/>
  <c r="E111" i="14" a="1"/>
  <c r="E111" i="14"/>
  <c r="E112" i="14" a="1"/>
  <c r="E112" i="14"/>
  <c r="E113" i="14" a="1"/>
  <c r="E113" i="14" s="1"/>
  <c r="E114" i="14" a="1"/>
  <c r="E114" i="14" s="1"/>
  <c r="E115" i="14" a="1"/>
  <c r="E115" i="14" s="1"/>
  <c r="E116" i="14" a="1"/>
  <c r="E116" i="14" s="1"/>
  <c r="E8" i="14" a="1"/>
  <c r="E8" i="14" s="1"/>
  <c r="O3" i="21" a="1"/>
  <c r="O3" i="21" s="1"/>
  <c r="P3" i="21" a="1"/>
  <c r="P3" i="21" s="1"/>
  <c r="Q3" i="21" a="1"/>
  <c r="Q3" i="21" s="1"/>
  <c r="R3" i="21" a="1"/>
  <c r="R3" i="21" s="1"/>
  <c r="W3" i="21" a="1"/>
  <c r="W3" i="21" s="1"/>
  <c r="X3" i="21" a="1"/>
  <c r="X3" i="21" s="1"/>
  <c r="Y3" i="21" a="1"/>
  <c r="Y3" i="21" s="1"/>
  <c r="Z3" i="21" a="1"/>
  <c r="Z3" i="21" s="1"/>
  <c r="P4" i="21" a="1"/>
  <c r="P4" i="21" s="1"/>
  <c r="V4" i="21" a="1"/>
  <c r="V4" i="21" s="1"/>
  <c r="W4" i="21" a="1"/>
  <c r="W4" i="21" s="1"/>
  <c r="O5" i="21" a="1"/>
  <c r="O5" i="21" s="1"/>
  <c r="Q5" i="21" a="1"/>
  <c r="Q5" i="21" s="1"/>
  <c r="R5" i="21" a="1"/>
  <c r="R5" i="21" s="1"/>
  <c r="T5" i="21" a="1"/>
  <c r="T5" i="21" s="1"/>
  <c r="Y5" i="21" a="1"/>
  <c r="Y5" i="21" s="1"/>
  <c r="Z5" i="21" a="1"/>
  <c r="Z5" i="21" s="1"/>
  <c r="P6" i="21" a="1"/>
  <c r="P6" i="21" s="1"/>
  <c r="Q6" i="21" a="1"/>
  <c r="Q6" i="21" s="1"/>
  <c r="S6" i="21" a="1"/>
  <c r="S6" i="21" s="1"/>
  <c r="X6" i="21" a="1"/>
  <c r="X6" i="21" s="1"/>
  <c r="O7" i="21" a="1"/>
  <c r="O7" i="21" s="1"/>
  <c r="R7" i="21" a="1"/>
  <c r="R7" i="21" s="1"/>
  <c r="S7" i="21" a="1"/>
  <c r="S7" i="21" s="1"/>
  <c r="W7" i="21" a="1"/>
  <c r="W7" i="21" s="1"/>
  <c r="Z7" i="21" a="1"/>
  <c r="Z7" i="21" s="1"/>
  <c r="O8" i="21" a="1"/>
  <c r="O8" i="21" s="1"/>
  <c r="N23" i="22" s="1" a="1"/>
  <c r="N23" i="22" s="1"/>
  <c r="Z23" i="22" s="1"/>
  <c r="AA23" i="22" s="1" a="1"/>
  <c r="AA23" i="22" s="1"/>
  <c r="P8" i="21" a="1"/>
  <c r="P8" i="21" s="1"/>
  <c r="Q8" i="21" a="1"/>
  <c r="Q8" i="21" s="1"/>
  <c r="T8" i="21" a="1"/>
  <c r="T8" i="21" s="1"/>
  <c r="U8" i="21" a="1"/>
  <c r="U8" i="21" s="1"/>
  <c r="V8" i="21" a="1"/>
  <c r="V8" i="21" s="1"/>
  <c r="W8" i="21" a="1"/>
  <c r="W8" i="21" s="1"/>
  <c r="X8" i="21" a="1"/>
  <c r="X8" i="21" s="1"/>
  <c r="Y8" i="21" a="1"/>
  <c r="Y8" i="21" s="1"/>
  <c r="O9" i="21" a="1"/>
  <c r="O9" i="21" s="1"/>
  <c r="N24" i="22" s="1" a="1"/>
  <c r="N24" i="22" s="1"/>
  <c r="Z24" i="22" s="1"/>
  <c r="AA24" i="22" s="1" a="1"/>
  <c r="AA24" i="22" s="1"/>
  <c r="Q9" i="21" a="1"/>
  <c r="Q9" i="21" s="1"/>
  <c r="R9" i="21" a="1"/>
  <c r="R9" i="21" s="1"/>
  <c r="S9" i="21" a="1"/>
  <c r="S9" i="21" s="1"/>
  <c r="T9" i="21" a="1"/>
  <c r="T9" i="21" s="1"/>
  <c r="U9" i="21" a="1"/>
  <c r="U9" i="21" s="1"/>
  <c r="V9" i="21" a="1"/>
  <c r="V9" i="21" s="1"/>
  <c r="Y9" i="21" a="1"/>
  <c r="Y9" i="21" s="1"/>
  <c r="Z9" i="21" a="1"/>
  <c r="Z9" i="21" s="1"/>
  <c r="O10" i="21" a="1"/>
  <c r="O10" i="21" s="1"/>
  <c r="N25" i="22" s="1" a="1"/>
  <c r="N25" i="22" s="1"/>
  <c r="Z25" i="22" s="1"/>
  <c r="AA25" i="22" s="1" a="1"/>
  <c r="AA25" i="22" s="1"/>
  <c r="P10" i="21" a="1"/>
  <c r="P10" i="21" s="1"/>
  <c r="Q10" i="21" a="1"/>
  <c r="Q10" i="21" s="1"/>
  <c r="R10" i="21" a="1"/>
  <c r="R10" i="21" s="1"/>
  <c r="S10" i="21" a="1"/>
  <c r="S10" i="21" s="1"/>
  <c r="V10" i="21" a="1"/>
  <c r="V10" i="21" s="1"/>
  <c r="W10" i="21" a="1"/>
  <c r="W10" i="21" s="1"/>
  <c r="X10" i="21" a="1"/>
  <c r="X10" i="21" s="1"/>
  <c r="Y10" i="21" a="1"/>
  <c r="Y10" i="21" s="1"/>
  <c r="Z10" i="21" a="1"/>
  <c r="Z10" i="21" s="1"/>
  <c r="P11" i="21" a="1"/>
  <c r="P11" i="21" s="1"/>
  <c r="S11" i="21" a="1"/>
  <c r="S11" i="21" s="1"/>
  <c r="T11" i="21" a="1"/>
  <c r="T11" i="21" s="1"/>
  <c r="U11" i="21" a="1"/>
  <c r="U11" i="21" s="1"/>
  <c r="X11" i="21" a="1"/>
  <c r="X11" i="21" s="1"/>
  <c r="O12" i="21" a="1"/>
  <c r="O12" i="21" s="1"/>
  <c r="N29" i="22" s="1" a="1"/>
  <c r="N29" i="22" s="1"/>
  <c r="Z29" i="22" s="1"/>
  <c r="R12" i="21" a="1"/>
  <c r="R12" i="21"/>
  <c r="U12" i="21" a="1"/>
  <c r="U12" i="21" s="1"/>
  <c r="V12" i="21" a="1"/>
  <c r="V12" i="21" s="1"/>
  <c r="W12" i="21" a="1"/>
  <c r="W12" i="21" s="1"/>
  <c r="Z12" i="21" a="1"/>
  <c r="Z12" i="21" s="1"/>
  <c r="O13" i="21" a="1"/>
  <c r="O13" i="21" s="1"/>
  <c r="P13" i="21" a="1"/>
  <c r="P13" i="21" s="1"/>
  <c r="Q13" i="21" a="1"/>
  <c r="Q13" i="21" s="1"/>
  <c r="R13" i="21" a="1"/>
  <c r="R13" i="21" s="1"/>
  <c r="S13" i="21" a="1"/>
  <c r="S13" i="21" s="1"/>
  <c r="T13" i="21" a="1"/>
  <c r="T13" i="21" s="1"/>
  <c r="W13" i="21" a="1"/>
  <c r="W13" i="21" s="1"/>
  <c r="X13" i="21" a="1"/>
  <c r="X13" i="21" s="1"/>
  <c r="Y13" i="21" a="1"/>
  <c r="Y13" i="21" s="1"/>
  <c r="Z13" i="21" a="1"/>
  <c r="Z13" i="21" s="1"/>
  <c r="O14" i="21" a="1"/>
  <c r="O14" i="21" s="1"/>
  <c r="N31" i="22" s="1" a="1"/>
  <c r="N31" i="22" s="1"/>
  <c r="Z31" i="22" s="1"/>
  <c r="AA31" i="22" s="1" a="1"/>
  <c r="AA31" i="22" s="1"/>
  <c r="P14" i="21" a="1"/>
  <c r="P14" i="21" s="1"/>
  <c r="Q14" i="21" a="1"/>
  <c r="Q14" i="21" s="1"/>
  <c r="R14" i="21" a="1"/>
  <c r="R14" i="21" s="1"/>
  <c r="T14" i="21" a="1"/>
  <c r="T14" i="21" s="1"/>
  <c r="U14" i="21" a="1"/>
  <c r="U14" i="21" s="1"/>
  <c r="V14" i="21" a="1"/>
  <c r="V14" i="21" s="1"/>
  <c r="W14" i="21" a="1"/>
  <c r="W14" i="21" s="1"/>
  <c r="X14" i="21" a="1"/>
  <c r="X14" i="21" s="1"/>
  <c r="Y14" i="21" a="1"/>
  <c r="Y14" i="21" s="1"/>
  <c r="O15" i="21" a="1"/>
  <c r="O15" i="21" s="1"/>
  <c r="N32" i="22" s="1" a="1"/>
  <c r="N32" i="22" s="1"/>
  <c r="Z32" i="22" s="1"/>
  <c r="AA32" i="22" s="1" a="1"/>
  <c r="AA32" i="22" s="1"/>
  <c r="Q15" i="21" a="1"/>
  <c r="Q15" i="21" s="1"/>
  <c r="R15" i="21" a="1"/>
  <c r="R15" i="21" s="1"/>
  <c r="S15" i="21" a="1"/>
  <c r="S15" i="21" s="1"/>
  <c r="T15" i="21" a="1"/>
  <c r="T15" i="21" s="1"/>
  <c r="U15" i="21" a="1"/>
  <c r="U15" i="21" s="1"/>
  <c r="V15" i="21" a="1"/>
  <c r="V15" i="21" s="1"/>
  <c r="Y15" i="21" a="1"/>
  <c r="Y15" i="21" s="1"/>
  <c r="Z15" i="21" a="1"/>
  <c r="Z15" i="21" s="1"/>
  <c r="P16" i="21" a="1"/>
  <c r="P16" i="21" s="1"/>
  <c r="S16" i="21" a="1"/>
  <c r="S16" i="21" s="1"/>
  <c r="V16" i="21" a="1"/>
  <c r="V16" i="21" s="1"/>
  <c r="W16" i="21" a="1"/>
  <c r="W16" i="21" s="1"/>
  <c r="X16" i="21" a="1"/>
  <c r="X16" i="21" s="1"/>
  <c r="R17" i="21" a="1"/>
  <c r="R17" i="21" s="1"/>
  <c r="U17" i="21" a="1"/>
  <c r="U17" i="21" s="1"/>
  <c r="X17" i="21" a="1"/>
  <c r="X17" i="21" s="1"/>
  <c r="Y17" i="21" a="1"/>
  <c r="Y17" i="21" s="1"/>
  <c r="Z17" i="21" a="1"/>
  <c r="Z17" i="21" s="1"/>
  <c r="O18" i="21" a="1"/>
  <c r="O18" i="21" s="1"/>
  <c r="P18" i="21" a="1"/>
  <c r="P18" i="21" s="1"/>
  <c r="Q18" i="21" a="1"/>
  <c r="Q18" i="21" s="1"/>
  <c r="R18" i="21" a="1"/>
  <c r="R18" i="21" s="1"/>
  <c r="T18" i="21" a="1"/>
  <c r="T18" i="21" s="1"/>
  <c r="U18" i="21" a="1"/>
  <c r="U18" i="21" s="1"/>
  <c r="V18" i="21" a="1"/>
  <c r="V18" i="21" s="1"/>
  <c r="W18" i="21" a="1"/>
  <c r="W18" i="21" s="1"/>
  <c r="X18" i="21" a="1"/>
  <c r="X18" i="21" s="1"/>
  <c r="Y18" i="21" a="1"/>
  <c r="Y18" i="21" s="1"/>
  <c r="P19" i="21" a="1"/>
  <c r="P19" i="21" s="1"/>
  <c r="U19" i="21" a="1"/>
  <c r="U19" i="21" s="1"/>
  <c r="X19" i="21" a="1"/>
  <c r="X19" i="21" s="1"/>
  <c r="O20" i="21" a="1"/>
  <c r="O20" i="21" s="1"/>
  <c r="N46" i="22" s="1" a="1"/>
  <c r="N46" i="22" s="1"/>
  <c r="Z46" i="22" s="1"/>
  <c r="AA46" i="22" s="1" a="1"/>
  <c r="AA46" i="22" s="1"/>
  <c r="P20" i="21" a="1"/>
  <c r="P20" i="21" s="1"/>
  <c r="Q20" i="21" a="1"/>
  <c r="Q20" i="21" s="1"/>
  <c r="R20" i="21" a="1"/>
  <c r="R20" i="21" s="1"/>
  <c r="S20" i="21" a="1"/>
  <c r="S20" i="21" s="1"/>
  <c r="T20" i="21" a="1"/>
  <c r="T20" i="21" s="1"/>
  <c r="W20" i="21" a="1"/>
  <c r="W20" i="21" s="1"/>
  <c r="X20" i="21" a="1"/>
  <c r="X20" i="21" s="1"/>
  <c r="Y20" i="21" a="1"/>
  <c r="Y20" i="21" s="1"/>
  <c r="Z20" i="21" a="1"/>
  <c r="Z20" i="21" s="1"/>
  <c r="O21" i="21" a="1"/>
  <c r="O21" i="21" s="1"/>
  <c r="N47" i="22" s="1" a="1"/>
  <c r="N47" i="22" s="1"/>
  <c r="Z47" i="22" s="1"/>
  <c r="AA47" i="22" s="1" a="1"/>
  <c r="AA47" i="22" s="1"/>
  <c r="P21" i="21" a="1"/>
  <c r="P21" i="21" s="1"/>
  <c r="Q21" i="21" a="1"/>
  <c r="Q21" i="21" s="1"/>
  <c r="T21" i="21" a="1"/>
  <c r="T21" i="21" s="1"/>
  <c r="U21" i="21" a="1"/>
  <c r="U21" i="21" s="1"/>
  <c r="V21" i="21" a="1"/>
  <c r="V21" i="21" s="1"/>
  <c r="W21" i="21" a="1"/>
  <c r="W21" i="21" s="1"/>
  <c r="X21" i="21" a="1"/>
  <c r="X21" i="21" s="1"/>
  <c r="Y21" i="21" a="1"/>
  <c r="Y21" i="21" s="1"/>
  <c r="O22" i="21" a="1"/>
  <c r="O22" i="21" s="1"/>
  <c r="N48" i="22" s="1" a="1"/>
  <c r="N48" i="22" s="1"/>
  <c r="Z48" i="22" s="1"/>
  <c r="AA48" i="22" s="1" a="1"/>
  <c r="AA48" i="22" s="1"/>
  <c r="Q22" i="21" a="1"/>
  <c r="Q22" i="21" s="1"/>
  <c r="R22" i="21" a="1"/>
  <c r="R22" i="21" s="1"/>
  <c r="S22" i="21" a="1"/>
  <c r="S22" i="21" s="1"/>
  <c r="T22" i="21" a="1"/>
  <c r="T22" i="21" s="1"/>
  <c r="U22" i="21" a="1"/>
  <c r="U22" i="21" s="1"/>
  <c r="V22" i="21" a="1"/>
  <c r="V22" i="21" s="1"/>
  <c r="Y22" i="21" a="1"/>
  <c r="Y22" i="21" s="1"/>
  <c r="Z22" i="21" a="1"/>
  <c r="Z22" i="21" s="1"/>
  <c r="P23" i="21" a="1"/>
  <c r="P23" i="21" s="1"/>
  <c r="S23" i="21" a="1"/>
  <c r="S23" i="21" s="1"/>
  <c r="T23" i="21" a="1"/>
  <c r="T23" i="21"/>
  <c r="U23" i="21" a="1"/>
  <c r="U23" i="21" s="1"/>
  <c r="V23" i="21" a="1"/>
  <c r="V23" i="21" s="1"/>
  <c r="W23" i="21" a="1"/>
  <c r="W23" i="21" s="1"/>
  <c r="X23" i="21" a="1"/>
  <c r="X23" i="21" s="1"/>
  <c r="P24" i="21" a="1"/>
  <c r="P24" i="21"/>
  <c r="Q24" i="21" a="1"/>
  <c r="Q24" i="21" s="1"/>
  <c r="R24" i="21" a="1"/>
  <c r="R24" i="21" s="1"/>
  <c r="S24" i="21" a="1"/>
  <c r="S24" i="21" s="1"/>
  <c r="T24" i="21" a="1"/>
  <c r="T24" i="21" s="1"/>
  <c r="U24" i="21" a="1"/>
  <c r="U24" i="21" s="1"/>
  <c r="X24" i="21" a="1"/>
  <c r="X24" i="21"/>
  <c r="Y24" i="21" a="1"/>
  <c r="Y24" i="21" s="1"/>
  <c r="Z24" i="21" a="1"/>
  <c r="Z24" i="21" s="1"/>
  <c r="O25" i="21" a="1"/>
  <c r="O25" i="21" s="1"/>
  <c r="N52" i="22" s="1" a="1"/>
  <c r="N52" i="22" s="1"/>
  <c r="Z52" i="22" s="1"/>
  <c r="AA52" i="22" s="1" a="1"/>
  <c r="AA52" i="22" s="1"/>
  <c r="P25" i="21" a="1"/>
  <c r="P25" i="21" s="1"/>
  <c r="Q25" i="21" a="1"/>
  <c r="Q25" i="21" s="1"/>
  <c r="R25" i="21" a="1"/>
  <c r="R25" i="21"/>
  <c r="U25" i="21" a="1"/>
  <c r="U25" i="21" s="1"/>
  <c r="V25" i="21" a="1"/>
  <c r="V25" i="21" s="1"/>
  <c r="W25" i="21" a="1"/>
  <c r="W25" i="21" s="1"/>
  <c r="X25" i="21" a="1"/>
  <c r="X25" i="21" s="1"/>
  <c r="Y25" i="21" a="1"/>
  <c r="Y25" i="21" s="1"/>
  <c r="Z25" i="21" a="1"/>
  <c r="Z25" i="21" s="1"/>
  <c r="O26" i="21" a="1"/>
  <c r="O26" i="21" s="1"/>
  <c r="N54" i="22" s="1" a="1"/>
  <c r="N54" i="22" s="1"/>
  <c r="Z54" i="22" s="1"/>
  <c r="AA54" i="22" s="1" a="1"/>
  <c r="AA54" i="22" s="1"/>
  <c r="P26" i="21" a="1"/>
  <c r="P26" i="21" s="1"/>
  <c r="Q26" i="21" a="1"/>
  <c r="Q26" i="21" s="1"/>
  <c r="R26" i="21" a="1"/>
  <c r="R26" i="21" s="1"/>
  <c r="S26" i="21" a="1"/>
  <c r="S26" i="21" s="1"/>
  <c r="T26" i="21" a="1"/>
  <c r="T26" i="21"/>
  <c r="W26" i="21" a="1"/>
  <c r="W26" i="21" s="1"/>
  <c r="X26" i="21" a="1"/>
  <c r="X26" i="21" s="1"/>
  <c r="Y26" i="21" a="1"/>
  <c r="Y26" i="21" s="1"/>
  <c r="Z26" i="21" a="1"/>
  <c r="Z26" i="21"/>
  <c r="O27" i="21" a="1"/>
  <c r="O27" i="21" s="1"/>
  <c r="P27" i="21" a="1"/>
  <c r="P27" i="21" s="1"/>
  <c r="Q27" i="21" a="1"/>
  <c r="Q27" i="21" s="1"/>
  <c r="R27" i="21" a="1"/>
  <c r="R27" i="21" s="1"/>
  <c r="T27" i="21" a="1"/>
  <c r="T27" i="21" s="1"/>
  <c r="U27" i="21" a="1"/>
  <c r="U27" i="21" s="1"/>
  <c r="V27" i="21" a="1"/>
  <c r="V27" i="21"/>
  <c r="W27" i="21" a="1"/>
  <c r="W27" i="21" s="1"/>
  <c r="X27" i="21" a="1"/>
  <c r="X27" i="21" s="1"/>
  <c r="Y27" i="21" a="1"/>
  <c r="Y27" i="21" s="1"/>
  <c r="O28" i="21" a="1"/>
  <c r="O28" i="21" s="1"/>
  <c r="N56" i="22" s="1" a="1"/>
  <c r="N56" i="22" s="1"/>
  <c r="Z56" i="22" s="1"/>
  <c r="AA56" i="22" s="1" a="1"/>
  <c r="AA56" i="22" s="1"/>
  <c r="Q28" i="21" a="1"/>
  <c r="Q28" i="21" s="1"/>
  <c r="R28" i="21" a="1"/>
  <c r="R28" i="21" s="1"/>
  <c r="S28" i="21" a="1"/>
  <c r="S28" i="21" s="1"/>
  <c r="T28" i="21" a="1"/>
  <c r="T28" i="21" s="1"/>
  <c r="U28" i="21" a="1"/>
  <c r="U28" i="21" s="1"/>
  <c r="V28" i="21" a="1"/>
  <c r="V28" i="21" s="1"/>
  <c r="Y28" i="21" a="1"/>
  <c r="Y28" i="21" s="1"/>
  <c r="Z28" i="21" a="1"/>
  <c r="Z28" i="21" s="1"/>
  <c r="O29" i="21" a="1"/>
  <c r="O29" i="21" s="1"/>
  <c r="N57" i="22" s="1" a="1"/>
  <c r="N57" i="22" s="1"/>
  <c r="Z57" i="22" s="1"/>
  <c r="AA57" i="22" s="1" a="1"/>
  <c r="AA57" i="22" s="1"/>
  <c r="P29" i="21" a="1"/>
  <c r="P29" i="21" s="1"/>
  <c r="Q29" i="21" a="1"/>
  <c r="Q29" i="21" s="1"/>
  <c r="R29" i="21" a="1"/>
  <c r="R29" i="21"/>
  <c r="S29" i="21" a="1"/>
  <c r="S29" i="21" s="1"/>
  <c r="V29" i="21" a="1"/>
  <c r="V29" i="21" s="1"/>
  <c r="W29" i="21" a="1"/>
  <c r="W29" i="21" s="1"/>
  <c r="X29" i="21" a="1"/>
  <c r="X29" i="21"/>
  <c r="Y29" i="21" a="1"/>
  <c r="Y29" i="21" s="1"/>
  <c r="Z29" i="21" a="1"/>
  <c r="Z29" i="21"/>
  <c r="P30" i="21" a="1"/>
  <c r="P30" i="21" s="1"/>
  <c r="Q30" i="21" a="1"/>
  <c r="Q30" i="21" s="1"/>
  <c r="R30" i="21" a="1"/>
  <c r="R30" i="21" s="1"/>
  <c r="S30" i="21" a="1"/>
  <c r="S30" i="21" s="1"/>
  <c r="T30" i="21" a="1"/>
  <c r="T30" i="21" s="1"/>
  <c r="U30" i="21" a="1"/>
  <c r="U30" i="21"/>
  <c r="V30" i="21" a="1"/>
  <c r="V30" i="21" s="1"/>
  <c r="W30" i="21" a="1"/>
  <c r="W30" i="21" s="1"/>
  <c r="X30" i="21" a="1"/>
  <c r="X30" i="21" s="1"/>
  <c r="Y30" i="21" a="1"/>
  <c r="Y30" i="21" s="1"/>
  <c r="O31" i="21" a="1"/>
  <c r="O31" i="21" s="1"/>
  <c r="N60" i="22" s="1" a="1"/>
  <c r="N60" i="22" s="1"/>
  <c r="Z60" i="22" s="1"/>
  <c r="AA60" i="22" s="1" a="1"/>
  <c r="AA60" i="22" s="1"/>
  <c r="P31" i="21" a="1"/>
  <c r="P31" i="21" s="1"/>
  <c r="Q31" i="21" a="1"/>
  <c r="Q31" i="21" s="1"/>
  <c r="R31" i="21" a="1"/>
  <c r="R31" i="21" s="1"/>
  <c r="U31" i="21" a="1"/>
  <c r="U31" i="21" s="1"/>
  <c r="V31" i="21" a="1"/>
  <c r="V31" i="21" s="1"/>
  <c r="W31" i="21" a="1"/>
  <c r="W31" i="21"/>
  <c r="X31" i="21" a="1"/>
  <c r="X31" i="21" s="1"/>
  <c r="Y31" i="21" a="1"/>
  <c r="Y31" i="21" s="1"/>
  <c r="Z31" i="21" a="1"/>
  <c r="Z31" i="21" s="1"/>
  <c r="O32" i="21" a="1"/>
  <c r="O32" i="21" s="1"/>
  <c r="N61" i="22" s="1" a="1"/>
  <c r="N61" i="22" s="1"/>
  <c r="Z61" i="22" s="1"/>
  <c r="AA61" i="22" s="1" a="1"/>
  <c r="AA61" i="22" s="1"/>
  <c r="P32" i="21" a="1"/>
  <c r="P32" i="21" s="1"/>
  <c r="Q32" i="21" a="1"/>
  <c r="Q32" i="21" s="1"/>
  <c r="R32" i="21" a="1"/>
  <c r="R32" i="21" s="1"/>
  <c r="S32" i="21" a="1"/>
  <c r="S32" i="21" s="1"/>
  <c r="T32" i="21" a="1"/>
  <c r="T32" i="21" s="1"/>
  <c r="U32" i="21" a="1"/>
  <c r="U32" i="21" s="1"/>
  <c r="V32" i="21" a="1"/>
  <c r="V32" i="21" s="1"/>
  <c r="W32" i="21" a="1"/>
  <c r="W32" i="21" s="1"/>
  <c r="Z32" i="21" a="1"/>
  <c r="Z32" i="21" s="1"/>
  <c r="O33" i="21" a="1"/>
  <c r="O33" i="21" s="1"/>
  <c r="N63" i="22" s="1" a="1"/>
  <c r="N63" i="22" s="1"/>
  <c r="Z63" i="22" s="1"/>
  <c r="AA63" i="22" s="1" a="1"/>
  <c r="AA63" i="22" s="1"/>
  <c r="P33" i="21" a="1"/>
  <c r="P33" i="21" s="1"/>
  <c r="Q33" i="21" a="1"/>
  <c r="Q33" i="21" s="1"/>
  <c r="T33" i="21" a="1"/>
  <c r="T33" i="21" s="1"/>
  <c r="U33" i="21" a="1"/>
  <c r="U33" i="21" s="1"/>
  <c r="V33" i="21" a="1"/>
  <c r="V33" i="21" s="1"/>
  <c r="W33" i="21" a="1"/>
  <c r="W33" i="21" s="1"/>
  <c r="X33" i="21" a="1"/>
  <c r="X33" i="21" s="1"/>
  <c r="Y33" i="21" a="1"/>
  <c r="Y33" i="21" s="1"/>
  <c r="O34" i="21" a="1"/>
  <c r="O34" i="21" s="1"/>
  <c r="N64" i="22" s="1" a="1"/>
  <c r="N64" i="22" s="1"/>
  <c r="Z64" i="22" s="1"/>
  <c r="AA64" i="22" s="1" a="1"/>
  <c r="AA64" i="22" s="1"/>
  <c r="Q34" i="21" a="1"/>
  <c r="Q34" i="21" s="1"/>
  <c r="R34" i="21" a="1"/>
  <c r="R34" i="21" s="1"/>
  <c r="S34" i="21" a="1"/>
  <c r="S34" i="21" s="1"/>
  <c r="T34" i="21" a="1"/>
  <c r="T34" i="21" s="1"/>
  <c r="U34" i="21" a="1"/>
  <c r="U34" i="21"/>
  <c r="V34" i="21" a="1"/>
  <c r="V34" i="21" s="1"/>
  <c r="Y34" i="21" a="1"/>
  <c r="Y34" i="21" s="1"/>
  <c r="Z34" i="21" a="1"/>
  <c r="Z34" i="21" s="1"/>
  <c r="O35" i="21" a="1"/>
  <c r="O35" i="21" s="1"/>
  <c r="N65" i="22" s="1" a="1"/>
  <c r="N65" i="22" s="1"/>
  <c r="Z65" i="22" s="1"/>
  <c r="AA65" i="22" s="1" a="1"/>
  <c r="AA65" i="22" s="1"/>
  <c r="P35" i="21" a="1"/>
  <c r="P35" i="21" s="1"/>
  <c r="Q35" i="21" a="1"/>
  <c r="Q35" i="21" s="1"/>
  <c r="R35" i="21" a="1"/>
  <c r="R35" i="21" s="1"/>
  <c r="S35" i="21" a="1"/>
  <c r="S35" i="21" s="1"/>
  <c r="T35" i="21" a="1"/>
  <c r="T35" i="21" s="1"/>
  <c r="U35" i="21" a="1"/>
  <c r="U35" i="21" s="1"/>
  <c r="V35" i="21" a="1"/>
  <c r="V35" i="21" s="1"/>
  <c r="W35" i="21" a="1"/>
  <c r="W35" i="21" s="1"/>
  <c r="X35" i="21" a="1"/>
  <c r="X35" i="21" s="1"/>
  <c r="Y35" i="21" a="1"/>
  <c r="Y35" i="21" s="1"/>
  <c r="Z35" i="21" a="1"/>
  <c r="Z35" i="21" s="1"/>
  <c r="P36" i="21" a="1"/>
  <c r="P36" i="21" s="1"/>
  <c r="S36" i="21" a="1"/>
  <c r="S36" i="21" s="1"/>
  <c r="T36" i="21" a="1"/>
  <c r="T36" i="21" s="1"/>
  <c r="U36" i="21" a="1"/>
  <c r="U36" i="21"/>
  <c r="V36" i="21" a="1"/>
  <c r="V36" i="21" s="1"/>
  <c r="W36" i="21" a="1"/>
  <c r="W36" i="21"/>
  <c r="X36" i="21" a="1"/>
  <c r="X36" i="21" s="1"/>
  <c r="P37" i="21" a="1"/>
  <c r="P37" i="21" s="1"/>
  <c r="Q37" i="21" a="1"/>
  <c r="Q37" i="21"/>
  <c r="R37" i="21" a="1"/>
  <c r="R37" i="21" s="1"/>
  <c r="S37" i="21" a="1"/>
  <c r="S37" i="21"/>
  <c r="T37" i="21" a="1"/>
  <c r="T37" i="21" s="1"/>
  <c r="U37" i="21" a="1"/>
  <c r="U37" i="21" s="1"/>
  <c r="X37" i="21" a="1"/>
  <c r="X37" i="21" s="1"/>
  <c r="Y37" i="21" a="1"/>
  <c r="Y37" i="21"/>
  <c r="Z37" i="21" a="1"/>
  <c r="Z37" i="21" s="1"/>
  <c r="O38" i="21" a="1"/>
  <c r="O38" i="21" s="1"/>
  <c r="N68" i="22" s="1" a="1"/>
  <c r="N68" i="22" s="1"/>
  <c r="Z68" i="22" s="1"/>
  <c r="AA68" i="22" s="1" a="1"/>
  <c r="AA68" i="22" s="1"/>
  <c r="P38" i="21" a="1"/>
  <c r="P38" i="21" s="1"/>
  <c r="Q38" i="21" a="1"/>
  <c r="Q38" i="21" s="1"/>
  <c r="R38" i="21" a="1"/>
  <c r="R38" i="21" s="1"/>
  <c r="S38" i="21" a="1"/>
  <c r="S38" i="21"/>
  <c r="U38" i="21" a="1"/>
  <c r="U38" i="21" s="1"/>
  <c r="V38" i="21" a="1"/>
  <c r="V38" i="21" s="1"/>
  <c r="W38" i="21" a="1"/>
  <c r="W38" i="21" s="1"/>
  <c r="X38" i="21" a="1"/>
  <c r="X38" i="21" s="1"/>
  <c r="Y38" i="21" a="1"/>
  <c r="Y38" i="21"/>
  <c r="Z38" i="21" a="1"/>
  <c r="Z38" i="21" s="1"/>
  <c r="O39" i="21" a="1"/>
  <c r="O39" i="21" s="1"/>
  <c r="P39" i="21" a="1"/>
  <c r="P39" i="21" s="1"/>
  <c r="Q39" i="21" a="1"/>
  <c r="Q39" i="21" s="1"/>
  <c r="R39" i="21" a="1"/>
  <c r="R39" i="21" s="1"/>
  <c r="S39" i="21" a="1"/>
  <c r="S39" i="21" s="1"/>
  <c r="T39" i="21" a="1"/>
  <c r="T39" i="21" s="1"/>
  <c r="W39" i="21" a="1"/>
  <c r="W39" i="21"/>
  <c r="X39" i="21" a="1"/>
  <c r="X39" i="21" s="1"/>
  <c r="Y39" i="21" a="1"/>
  <c r="Y39" i="21" s="1"/>
  <c r="Z39" i="21" a="1"/>
  <c r="Z39" i="21" s="1"/>
  <c r="O40" i="21" a="1"/>
  <c r="O40" i="21" s="1"/>
  <c r="N71" i="22" s="1" a="1"/>
  <c r="N71" i="22" s="1"/>
  <c r="Z71" i="22" s="1"/>
  <c r="AA71" i="22" s="1" a="1"/>
  <c r="AA71" i="22" s="1"/>
  <c r="P40" i="21" a="1"/>
  <c r="P40" i="21" s="1"/>
  <c r="Q40" i="21" a="1"/>
  <c r="Q40" i="21"/>
  <c r="T40" i="21" a="1"/>
  <c r="T40" i="21" s="1"/>
  <c r="U40" i="21" a="1"/>
  <c r="U40" i="21" s="1"/>
  <c r="V40" i="21" a="1"/>
  <c r="V40" i="21" s="1"/>
  <c r="W40" i="21" a="1"/>
  <c r="W40" i="21" s="1"/>
  <c r="X40" i="21" a="1"/>
  <c r="X40" i="21" s="1"/>
  <c r="Y40" i="21" a="1"/>
  <c r="Y40" i="21" s="1"/>
  <c r="O41" i="21" a="1"/>
  <c r="O41" i="21" s="1"/>
  <c r="N72" i="22" s="1" a="1"/>
  <c r="N72" i="22" s="1"/>
  <c r="Z72" i="22" s="1"/>
  <c r="AA72" i="22" s="1" a="1"/>
  <c r="AA72" i="22" s="1"/>
  <c r="Q41" i="21" a="1"/>
  <c r="Q41" i="21" s="1"/>
  <c r="R41" i="21" a="1"/>
  <c r="R41" i="21" s="1"/>
  <c r="S41" i="21" a="1"/>
  <c r="S41" i="21"/>
  <c r="T41" i="21" a="1"/>
  <c r="T41" i="21" s="1"/>
  <c r="U41" i="21" a="1"/>
  <c r="U41" i="21" s="1"/>
  <c r="V41" i="21" a="1"/>
  <c r="V41" i="21" s="1"/>
  <c r="W41" i="21" a="1"/>
  <c r="W41" i="21" s="1"/>
  <c r="Y41" i="21" a="1"/>
  <c r="Y41" i="21"/>
  <c r="Z41" i="21" a="1"/>
  <c r="Z41" i="21" s="1"/>
  <c r="P42" i="21" a="1"/>
  <c r="P42" i="21" s="1"/>
  <c r="S42" i="21" a="1"/>
  <c r="S42" i="21" s="1"/>
  <c r="T42" i="21" a="1"/>
  <c r="T42" i="21" s="1"/>
  <c r="U42" i="21" a="1"/>
  <c r="U42" i="21" s="1"/>
  <c r="V42" i="21" a="1"/>
  <c r="V42" i="21" s="1"/>
  <c r="W42" i="21" a="1"/>
  <c r="W42" i="21" s="1"/>
  <c r="X42" i="21" a="1"/>
  <c r="X42" i="21" s="1"/>
  <c r="O43" i="21" a="1"/>
  <c r="O43" i="21" s="1"/>
  <c r="N76" i="22" s="1" a="1"/>
  <c r="N76" i="22" s="1"/>
  <c r="Z76" i="22" s="1"/>
  <c r="AA76" i="22" s="1" a="1"/>
  <c r="AA76" i="22" s="1"/>
  <c r="P43" i="21" a="1"/>
  <c r="P43" i="21" s="1"/>
  <c r="Q43" i="21" a="1"/>
  <c r="Q43" i="21" s="1"/>
  <c r="R43" i="21" a="1"/>
  <c r="R43" i="21" s="1"/>
  <c r="U43" i="21" a="1"/>
  <c r="U43" i="21" s="1"/>
  <c r="V43" i="21" a="1"/>
  <c r="V43" i="21" s="1"/>
  <c r="W43" i="21" a="1"/>
  <c r="W43" i="21" s="1"/>
  <c r="X43" i="21" a="1"/>
  <c r="X43" i="21" s="1"/>
  <c r="Y43" i="21" a="1"/>
  <c r="Y43" i="21" s="1"/>
  <c r="Z43" i="21" a="1"/>
  <c r="Z43" i="21" s="1"/>
  <c r="O44" i="21" a="1"/>
  <c r="O44" i="21" s="1"/>
  <c r="N77" i="22" s="1" a="1"/>
  <c r="N77" i="22" s="1"/>
  <c r="Z77" i="22" s="1"/>
  <c r="AA77" i="22" s="1" a="1"/>
  <c r="AA77" i="22" s="1"/>
  <c r="R44" i="21" a="1"/>
  <c r="R44" i="21" s="1"/>
  <c r="S44" i="21" a="1"/>
  <c r="S44" i="21" s="1"/>
  <c r="T44" i="21" a="1"/>
  <c r="T44" i="21" s="1"/>
  <c r="U44" i="21" a="1"/>
  <c r="U44" i="21" s="1"/>
  <c r="V44" i="21" a="1"/>
  <c r="V44" i="21" s="1"/>
  <c r="W44" i="21" a="1"/>
  <c r="W44" i="21" s="1"/>
  <c r="Z44" i="21" a="1"/>
  <c r="Z44" i="21" s="1"/>
  <c r="O45" i="21" a="1"/>
  <c r="O45" i="21" s="1"/>
  <c r="N78" i="22" s="1" a="1"/>
  <c r="N78" i="22" s="1"/>
  <c r="Z78" i="22" s="1"/>
  <c r="AA78" i="22" s="1" a="1"/>
  <c r="AA78" i="22" s="1"/>
  <c r="P45" i="21" a="1"/>
  <c r="P45" i="21" s="1"/>
  <c r="Q45" i="21" a="1"/>
  <c r="Q45" i="21"/>
  <c r="R45" i="21" a="1"/>
  <c r="R45" i="21" s="1"/>
  <c r="S45" i="21" a="1"/>
  <c r="S45" i="21" s="1"/>
  <c r="T45" i="21" a="1"/>
  <c r="T45" i="21" s="1"/>
  <c r="W45" i="21" a="1"/>
  <c r="W45" i="21"/>
  <c r="X45" i="21" a="1"/>
  <c r="X45" i="21" s="1"/>
  <c r="Y45" i="21" a="1"/>
  <c r="Y45" i="21" s="1"/>
  <c r="Z45" i="21" a="1"/>
  <c r="Z45" i="21"/>
  <c r="O46" i="21" a="1"/>
  <c r="O46" i="21" s="1"/>
  <c r="N79" i="22" s="1" a="1"/>
  <c r="N79" i="22" s="1"/>
  <c r="Z79" i="22" s="1"/>
  <c r="AA79" i="22" s="1" a="1"/>
  <c r="AA79" i="22" s="1"/>
  <c r="P46" i="21" a="1"/>
  <c r="P46" i="21" s="1"/>
  <c r="Q46" i="21" a="1"/>
  <c r="Q46" i="21" s="1"/>
  <c r="R46" i="21" a="1"/>
  <c r="R46" i="21" s="1"/>
  <c r="S46" i="21" a="1"/>
  <c r="S46" i="21" s="1"/>
  <c r="T46" i="21" a="1"/>
  <c r="T46" i="21" s="1"/>
  <c r="U46" i="21" a="1"/>
  <c r="U46" i="21" s="1"/>
  <c r="V46" i="21" a="1"/>
  <c r="V46" i="21" s="1"/>
  <c r="W46" i="21" a="1"/>
  <c r="W46" i="21" s="1"/>
  <c r="X46" i="21" a="1"/>
  <c r="X46" i="21"/>
  <c r="Y46" i="21" a="1"/>
  <c r="Y46" i="21" s="1"/>
  <c r="O47" i="21" a="1"/>
  <c r="O47" i="21" s="1"/>
  <c r="N80" i="22" s="1" a="1"/>
  <c r="N80" i="22" s="1"/>
  <c r="Z80" i="22" s="1"/>
  <c r="AA80" i="22" s="1" a="1"/>
  <c r="AA80" i="22" s="1"/>
  <c r="Q47" i="21" a="1"/>
  <c r="Q47" i="21" s="1"/>
  <c r="R47" i="21" a="1"/>
  <c r="R47" i="21" s="1"/>
  <c r="S47" i="21" a="1"/>
  <c r="S47" i="21" s="1"/>
  <c r="T47" i="21" a="1"/>
  <c r="T47" i="21" s="1"/>
  <c r="U47" i="21" a="1"/>
  <c r="U47" i="21" s="1"/>
  <c r="V47" i="21" a="1"/>
  <c r="V47" i="21" s="1"/>
  <c r="W47" i="21" a="1"/>
  <c r="W47" i="21" s="1"/>
  <c r="Y47" i="21" a="1"/>
  <c r="Y47" i="21"/>
  <c r="Z47" i="21" a="1"/>
  <c r="Z47" i="21" s="1"/>
  <c r="O48" i="21" a="1"/>
  <c r="O48" i="21" s="1"/>
  <c r="P48" i="21" a="1"/>
  <c r="P48" i="21" s="1"/>
  <c r="Q48" i="21" a="1"/>
  <c r="Q48" i="21" s="1"/>
  <c r="R48" i="21" a="1"/>
  <c r="R48" i="21" s="1"/>
  <c r="S48" i="21" a="1"/>
  <c r="S48" i="21" s="1"/>
  <c r="V48" i="21" a="1"/>
  <c r="V48" i="21" s="1"/>
  <c r="W48" i="21" a="1"/>
  <c r="W48" i="21" s="1"/>
  <c r="X48" i="21" a="1"/>
  <c r="X48" i="21" s="1"/>
  <c r="Y48" i="21" a="1"/>
  <c r="Y48" i="21" s="1"/>
  <c r="Z48" i="21" a="1"/>
  <c r="Z48" i="21" s="1"/>
  <c r="P49" i="21" a="1"/>
  <c r="P49" i="21" s="1"/>
  <c r="S49" i="21" a="1"/>
  <c r="S49" i="21" s="1"/>
  <c r="T49" i="21" a="1"/>
  <c r="T49" i="21" s="1"/>
  <c r="U49" i="21" a="1"/>
  <c r="U49" i="21" s="1"/>
  <c r="V49" i="21" a="1"/>
  <c r="V49" i="21" s="1"/>
  <c r="W49" i="21" a="1"/>
  <c r="W49" i="21" s="1"/>
  <c r="X49" i="21" a="1"/>
  <c r="X49" i="21" s="1"/>
  <c r="Y49" i="21" a="1"/>
  <c r="Y49" i="21" s="1"/>
  <c r="O50" i="21" a="1"/>
  <c r="O50" i="21" s="1"/>
  <c r="N84" i="22" s="1" a="1"/>
  <c r="N84" i="22" s="1"/>
  <c r="Z84" i="22" s="1"/>
  <c r="AA84" i="22" s="1" a="1"/>
  <c r="AA84" i="22" s="1"/>
  <c r="P50" i="21" a="1"/>
  <c r="P50" i="21" s="1"/>
  <c r="Q50" i="21" a="1"/>
  <c r="Q50" i="21" s="1"/>
  <c r="R50" i="21" a="1"/>
  <c r="R50" i="21" s="1"/>
  <c r="U50" i="21" a="1"/>
  <c r="U50" i="21" s="1"/>
  <c r="V50" i="21" a="1"/>
  <c r="V50" i="21" s="1"/>
  <c r="W50" i="21" a="1"/>
  <c r="W50" i="21" s="1"/>
  <c r="X50" i="21" a="1"/>
  <c r="X50" i="21" s="1"/>
  <c r="Y50" i="21" a="1"/>
  <c r="Y50" i="21" s="1"/>
  <c r="Z50" i="21" a="1"/>
  <c r="Z50" i="21" s="1"/>
  <c r="O51" i="21" a="1"/>
  <c r="O51" i="21" s="1"/>
  <c r="P51" i="21" a="1"/>
  <c r="P51" i="21" s="1"/>
  <c r="R51" i="21" a="1"/>
  <c r="R51" i="21" s="1"/>
  <c r="S51" i="21" a="1"/>
  <c r="S51" i="21" s="1"/>
  <c r="T51" i="21" a="1"/>
  <c r="T51" i="21" s="1"/>
  <c r="U51" i="21" a="1"/>
  <c r="U51" i="21" s="1"/>
  <c r="V51" i="21" a="1"/>
  <c r="V51" i="21"/>
  <c r="W51" i="21" a="1"/>
  <c r="W51" i="21" s="1"/>
  <c r="Z51" i="21" a="1"/>
  <c r="Z51" i="21" s="1"/>
  <c r="O52" i="21" a="1"/>
  <c r="O52" i="21" s="1"/>
  <c r="N86" i="22" s="1" a="1"/>
  <c r="N86" i="22" s="1"/>
  <c r="Z86" i="22" s="1"/>
  <c r="AA86" i="22" s="1" a="1"/>
  <c r="AA86" i="22" s="1"/>
  <c r="P52" i="21" a="1"/>
  <c r="P52" i="21" s="1"/>
  <c r="Q52" i="21" a="1"/>
  <c r="Q52" i="21" s="1"/>
  <c r="R52" i="21" a="1"/>
  <c r="R52" i="21" s="1"/>
  <c r="S52" i="21" a="1"/>
  <c r="S52" i="21"/>
  <c r="T52" i="21" a="1"/>
  <c r="T52" i="21" s="1"/>
  <c r="W52" i="21" a="1"/>
  <c r="W52" i="21" s="1"/>
  <c r="X52" i="21" a="1"/>
  <c r="X52" i="21" s="1"/>
  <c r="Y52" i="21" a="1"/>
  <c r="Y52" i="21" s="1"/>
  <c r="Z52" i="21" a="1"/>
  <c r="Z52" i="21" s="1"/>
  <c r="O53" i="21" a="1"/>
  <c r="O53" i="21" s="1"/>
  <c r="N87" i="22" s="1" a="1"/>
  <c r="N87" i="22" s="1"/>
  <c r="Z87" i="22" s="1"/>
  <c r="AA87" i="22" s="1" a="1"/>
  <c r="AA87" i="22" s="1"/>
  <c r="P53" i="21" a="1"/>
  <c r="P53" i="21" s="1"/>
  <c r="Q53" i="21" a="1"/>
  <c r="Q53" i="21" s="1"/>
  <c r="R53" i="21" a="1"/>
  <c r="R53" i="21" s="1"/>
  <c r="T53" i="21" a="1"/>
  <c r="T53" i="21" s="1"/>
  <c r="U53" i="21" a="1"/>
  <c r="U53" i="21" s="1"/>
  <c r="V53" i="21" a="1"/>
  <c r="V53" i="21" s="1"/>
  <c r="W53" i="21" a="1"/>
  <c r="W53" i="21" s="1"/>
  <c r="X53" i="21" a="1"/>
  <c r="X53" i="21" s="1"/>
  <c r="Y53" i="21" a="1"/>
  <c r="Y53" i="21" s="1"/>
  <c r="O54" i="21" a="1"/>
  <c r="O54" i="21" s="1"/>
  <c r="N88" i="22" s="1" a="1"/>
  <c r="N88" i="22" s="1"/>
  <c r="Z88" i="22" s="1"/>
  <c r="AA88" i="22" s="1" a="1"/>
  <c r="AA88" i="22" s="1"/>
  <c r="Q54" i="21" a="1"/>
  <c r="Q54" i="21" s="1"/>
  <c r="R54" i="21" a="1"/>
  <c r="R54" i="21" s="1"/>
  <c r="S54" i="21" a="1"/>
  <c r="S54" i="21" s="1"/>
  <c r="T54" i="21" a="1"/>
  <c r="T54" i="21" s="1"/>
  <c r="U54" i="21" a="1"/>
  <c r="U54" i="21" s="1"/>
  <c r="V54" i="21" a="1"/>
  <c r="V54" i="21" s="1"/>
  <c r="Y54" i="21" a="1"/>
  <c r="Y54" i="21" s="1"/>
  <c r="Z54" i="21" a="1"/>
  <c r="Z54" i="21" s="1"/>
  <c r="O55" i="21" a="1"/>
  <c r="O55" i="21" s="1"/>
  <c r="N89" i="22" s="1" a="1"/>
  <c r="N89" i="22" s="1"/>
  <c r="Z89" i="22" s="1"/>
  <c r="AA89" i="22" s="1" a="1"/>
  <c r="AA89" i="22" s="1"/>
  <c r="P55" i="21" a="1"/>
  <c r="P55" i="21" s="1"/>
  <c r="Q55" i="21" a="1"/>
  <c r="Q55" i="21"/>
  <c r="R55" i="21" a="1"/>
  <c r="R55" i="21" s="1"/>
  <c r="S55" i="21" a="1"/>
  <c r="S55" i="21" s="1"/>
  <c r="V55" i="21" a="1"/>
  <c r="V55" i="21" s="1"/>
  <c r="W55" i="21" a="1"/>
  <c r="W55" i="21" s="1"/>
  <c r="X55" i="21" a="1"/>
  <c r="X55" i="21" s="1"/>
  <c r="Y55" i="21" a="1"/>
  <c r="Y55" i="21" s="1"/>
  <c r="Z55" i="21" a="1"/>
  <c r="Z55" i="21" s="1"/>
  <c r="P56" i="21" a="1"/>
  <c r="P56" i="21" s="1"/>
  <c r="Q56" i="21" a="1"/>
  <c r="Q56" i="21" s="1"/>
  <c r="R56" i="21" a="1"/>
  <c r="R56" i="21" s="1"/>
  <c r="S56" i="21" a="1"/>
  <c r="S56" i="21" s="1"/>
  <c r="T56" i="21" a="1"/>
  <c r="T56" i="21" s="1"/>
  <c r="U56" i="21" a="1"/>
  <c r="U56" i="21" s="1"/>
  <c r="X56" i="21" a="1"/>
  <c r="X56" i="21" s="1"/>
  <c r="Y56" i="21" a="1"/>
  <c r="Y56" i="21" s="1"/>
  <c r="Z56" i="21" a="1"/>
  <c r="Z56" i="21" s="1"/>
  <c r="O57" i="21" a="1"/>
  <c r="O57" i="21" s="1"/>
  <c r="N93" i="22" s="1" a="1"/>
  <c r="N93" i="22" s="1"/>
  <c r="Z93" i="22" s="1"/>
  <c r="AA93" i="22" s="1" a="1"/>
  <c r="AA93" i="22" s="1"/>
  <c r="R57" i="21" a="1"/>
  <c r="R57" i="21" s="1"/>
  <c r="S57" i="21" a="1"/>
  <c r="S57" i="21" s="1"/>
  <c r="T57" i="21" a="1"/>
  <c r="T57" i="21" s="1"/>
  <c r="U57" i="21" a="1"/>
  <c r="U57" i="21" s="1"/>
  <c r="V57" i="21" a="1"/>
  <c r="V57" i="21" s="1"/>
  <c r="W57" i="21" a="1"/>
  <c r="W57" i="21" s="1"/>
  <c r="Z57" i="21" a="1"/>
  <c r="Z57" i="21" s="1"/>
  <c r="O58" i="21" a="1"/>
  <c r="O58" i="21" s="1"/>
  <c r="N95" i="22" s="1" a="1"/>
  <c r="N95" i="22" s="1"/>
  <c r="Z95" i="22" s="1"/>
  <c r="AA95" i="22" s="1" a="1"/>
  <c r="AA95" i="22" s="1"/>
  <c r="P58" i="21" a="1"/>
  <c r="P58" i="21" s="1"/>
  <c r="Q58" i="21" a="1"/>
  <c r="Q58" i="21" s="1"/>
  <c r="T58" i="21" a="1"/>
  <c r="T58" i="21" s="1"/>
  <c r="U58" i="21" a="1"/>
  <c r="U58" i="21" s="1"/>
  <c r="V58" i="21" a="1"/>
  <c r="V58" i="21" s="1"/>
  <c r="W58" i="21" a="1"/>
  <c r="W58" i="21" s="1"/>
  <c r="X58" i="21" a="1"/>
  <c r="X58" i="21" s="1"/>
  <c r="Y58" i="21" a="1"/>
  <c r="Y58" i="21" s="1"/>
  <c r="O59" i="21" a="1"/>
  <c r="O59" i="21" s="1"/>
  <c r="N96" i="22" s="1" a="1"/>
  <c r="N96" i="22" s="1"/>
  <c r="Z96" i="22" s="1"/>
  <c r="AA96" i="22" s="1" a="1"/>
  <c r="AA96" i="22" s="1"/>
  <c r="Q59" i="21" a="1"/>
  <c r="Q59" i="21" s="1"/>
  <c r="R59" i="21" a="1"/>
  <c r="R59" i="21" s="1"/>
  <c r="S59" i="21" a="1"/>
  <c r="S59" i="21" s="1"/>
  <c r="T59" i="21" a="1"/>
  <c r="T59" i="21" s="1"/>
  <c r="U59" i="21" a="1"/>
  <c r="U59" i="21"/>
  <c r="V59" i="21" a="1"/>
  <c r="V59" i="21" s="1"/>
  <c r="Y59" i="21" a="1"/>
  <c r="Y59" i="21" s="1"/>
  <c r="Z59" i="21" a="1"/>
  <c r="Z59" i="21" s="1"/>
  <c r="O60" i="21" a="1"/>
  <c r="O60" i="21" s="1"/>
  <c r="P60" i="21" a="1"/>
  <c r="P60" i="21" s="1"/>
  <c r="Q60" i="21" a="1"/>
  <c r="Q60" i="21" s="1"/>
  <c r="R60" i="21" a="1"/>
  <c r="R60" i="21" s="1"/>
  <c r="S60" i="21" a="1"/>
  <c r="S60" i="21" s="1"/>
  <c r="V60" i="21" a="1"/>
  <c r="V60" i="21" s="1"/>
  <c r="W60" i="21" a="1"/>
  <c r="W60" i="21" s="1"/>
  <c r="X60" i="21" a="1"/>
  <c r="X60" i="21" s="1"/>
  <c r="Y60" i="21" a="1"/>
  <c r="Y60" i="21" s="1"/>
  <c r="Z60" i="21" a="1"/>
  <c r="Z60" i="21" s="1"/>
  <c r="P61" i="21" a="1"/>
  <c r="P61" i="21" s="1"/>
  <c r="Q61" i="21" a="1"/>
  <c r="Q61" i="21" s="1"/>
  <c r="R61" i="21" a="1"/>
  <c r="R61" i="21" s="1"/>
  <c r="S61" i="21" a="1"/>
  <c r="S61" i="21" s="1"/>
  <c r="T61" i="21" a="1"/>
  <c r="T61" i="21" s="1"/>
  <c r="U61" i="21" a="1"/>
  <c r="U61" i="21" s="1"/>
  <c r="V61" i="21" a="1"/>
  <c r="V61" i="21" s="1"/>
  <c r="X61" i="21" a="1"/>
  <c r="X61" i="21" s="1"/>
  <c r="Y61" i="21" a="1"/>
  <c r="Y61" i="21" s="1"/>
  <c r="Z61" i="21" a="1"/>
  <c r="Z61" i="21" s="1"/>
  <c r="O62" i="21" a="1"/>
  <c r="O62" i="21" s="1"/>
  <c r="N100" i="22" s="1" a="1"/>
  <c r="N100" i="22" s="1"/>
  <c r="Z100" i="22" s="1"/>
  <c r="AA100" i="22" s="1" a="1"/>
  <c r="AA100" i="22" s="1"/>
  <c r="P62" i="21" a="1"/>
  <c r="P62" i="21" s="1"/>
  <c r="Q62" i="21" a="1"/>
  <c r="Q62" i="21"/>
  <c r="R62" i="21" a="1"/>
  <c r="R62" i="21" s="1"/>
  <c r="T62" i="21" a="1"/>
  <c r="T62" i="21" s="1"/>
  <c r="U62" i="21" a="1"/>
  <c r="U62" i="21" s="1"/>
  <c r="V62" i="21" a="1"/>
  <c r="V62" i="21" s="1"/>
  <c r="W62" i="21" a="1"/>
  <c r="W62" i="21" s="1"/>
  <c r="X62" i="21" a="1"/>
  <c r="X62" i="21" s="1"/>
  <c r="Y62" i="21" a="1"/>
  <c r="Y62" i="21" s="1"/>
  <c r="Z62" i="21" a="1"/>
  <c r="Z62" i="21" s="1"/>
  <c r="O63" i="21" a="1"/>
  <c r="O63" i="21" s="1"/>
  <c r="R63" i="21" a="1"/>
  <c r="R63" i="21" s="1"/>
  <c r="S63" i="21" a="1"/>
  <c r="S63" i="21" s="1"/>
  <c r="T63" i="21" a="1"/>
  <c r="T63" i="21" s="1"/>
  <c r="U63" i="21" a="1"/>
  <c r="U63" i="21" s="1"/>
  <c r="V63" i="21" a="1"/>
  <c r="V63" i="21" s="1"/>
  <c r="W63" i="21" a="1"/>
  <c r="W63" i="21" s="1"/>
  <c r="Z63" i="21" a="1"/>
  <c r="Z63" i="21" s="1"/>
  <c r="L64" i="21" a="1"/>
  <c r="L64" i="21" s="1"/>
  <c r="O64" i="21" a="1"/>
  <c r="O64" i="21" s="1"/>
  <c r="P64" i="21" a="1"/>
  <c r="P64" i="21" s="1"/>
  <c r="Q64" i="21" a="1"/>
  <c r="Q64" i="21" s="1"/>
  <c r="R64" i="21" a="1"/>
  <c r="R64" i="21" s="1"/>
  <c r="S64" i="21" a="1"/>
  <c r="S64" i="21" s="1"/>
  <c r="T64" i="21" a="1"/>
  <c r="T64" i="21" s="1"/>
  <c r="U64" i="21" a="1"/>
  <c r="U64" i="21" s="1"/>
  <c r="W64" i="21" a="1"/>
  <c r="W64" i="21"/>
  <c r="X64" i="21" a="1"/>
  <c r="X64" i="21" s="1"/>
  <c r="Y64" i="21" a="1"/>
  <c r="Y64" i="21" s="1"/>
  <c r="Z64" i="21" a="1"/>
  <c r="Z64" i="21" s="1"/>
  <c r="O65" i="21" a="1"/>
  <c r="O65" i="21" s="1"/>
  <c r="Q65" i="21" a="1"/>
  <c r="Q65" i="21"/>
  <c r="R65" i="21" a="1"/>
  <c r="R65" i="21" s="1"/>
  <c r="S65" i="21" a="1"/>
  <c r="S65" i="21" s="1"/>
  <c r="T65" i="21" a="1"/>
  <c r="T65" i="21" s="1"/>
  <c r="U65" i="21" a="1"/>
  <c r="U65" i="21" s="1"/>
  <c r="V65" i="21" a="1"/>
  <c r="V65" i="21" s="1"/>
  <c r="Y65" i="21" a="1"/>
  <c r="Y65" i="21" s="1"/>
  <c r="Z65" i="21" a="1"/>
  <c r="Z65" i="21" s="1"/>
  <c r="O66" i="21" a="1"/>
  <c r="O66" i="21" s="1"/>
  <c r="P66" i="21" a="1"/>
  <c r="P66" i="21" s="1"/>
  <c r="Q66" i="21" a="1"/>
  <c r="Q66" i="21" s="1"/>
  <c r="R66" i="21" a="1"/>
  <c r="R66" i="21" s="1"/>
  <c r="S66" i="21" a="1"/>
  <c r="S66" i="21" s="1"/>
  <c r="T66" i="21" a="1"/>
  <c r="T66" i="21" s="1"/>
  <c r="U66" i="21" a="1"/>
  <c r="U66" i="21" s="1"/>
  <c r="V66" i="21" a="1"/>
  <c r="V66" i="21" s="1"/>
  <c r="W66" i="21" a="1"/>
  <c r="W66" i="21" s="1"/>
  <c r="X66" i="21" a="1"/>
  <c r="X66" i="21" s="1"/>
  <c r="Y66" i="21" a="1"/>
  <c r="Y66" i="21" s="1"/>
  <c r="Z66" i="21" a="1"/>
  <c r="Z66" i="21" s="1"/>
  <c r="M67" i="21" a="1"/>
  <c r="M67" i="21" s="1"/>
  <c r="P67" i="21" a="1"/>
  <c r="P67" i="21" s="1"/>
  <c r="Q67" i="21" a="1"/>
  <c r="Q67" i="21" s="1"/>
  <c r="S67" i="21" a="1"/>
  <c r="S67" i="21" s="1"/>
  <c r="T67" i="21" a="1"/>
  <c r="T67" i="21" s="1"/>
  <c r="U67" i="21" a="1"/>
  <c r="U67" i="21" s="1"/>
  <c r="V67" i="21" a="1"/>
  <c r="V67" i="21" s="1"/>
  <c r="W67" i="21" a="1"/>
  <c r="W67" i="21" s="1"/>
  <c r="X67" i="21" a="1"/>
  <c r="X67" i="21" s="1"/>
  <c r="O68" i="21" a="1"/>
  <c r="O68" i="21" s="1"/>
  <c r="N111" i="22" s="1" a="1"/>
  <c r="N111" i="22" s="1"/>
  <c r="Z111" i="22" s="1"/>
  <c r="R68" i="21" a="1"/>
  <c r="R68" i="21" s="1"/>
  <c r="U68" i="21" a="1"/>
  <c r="U68" i="21"/>
  <c r="V68" i="21" a="1"/>
  <c r="V68" i="21" s="1"/>
  <c r="W68" i="21" a="1"/>
  <c r="W68" i="21" s="1"/>
  <c r="X68" i="21" a="1"/>
  <c r="X68" i="21" s="1"/>
  <c r="Y68" i="21" a="1"/>
  <c r="Y68" i="21" s="1"/>
  <c r="D24" i="21" a="1"/>
  <c r="D24" i="21" s="1"/>
  <c r="D61" i="21" a="1"/>
  <c r="D61" i="21" s="1"/>
  <c r="F7" i="18" a="1"/>
  <c r="F7" i="18" s="1"/>
  <c r="E7" i="18" a="1"/>
  <c r="E7" i="18" s="1"/>
  <c r="F7" i="14" a="1"/>
  <c r="F7" i="14" s="1"/>
  <c r="E7" i="14" a="1"/>
  <c r="E7" i="14" s="1"/>
  <c r="L3" i="33" l="1"/>
  <c r="W4" i="33"/>
  <c r="R3" i="33"/>
  <c r="T3" i="33"/>
  <c r="P3" i="33"/>
  <c r="H3" i="33"/>
  <c r="I3" i="33"/>
  <c r="I4" i="33"/>
  <c r="J4" i="33"/>
  <c r="Q3" i="33"/>
  <c r="Y4" i="33"/>
  <c r="K4" i="33"/>
  <c r="W3" i="33"/>
  <c r="F4" i="33"/>
  <c r="U4" i="33"/>
  <c r="N4" i="33"/>
  <c r="G4" i="33"/>
  <c r="T4" i="33"/>
  <c r="H4" i="33"/>
  <c r="V4" i="33"/>
  <c r="Y3" i="33"/>
  <c r="Z3" i="33"/>
  <c r="S3" i="33"/>
  <c r="D4" i="33"/>
  <c r="Z4" i="33"/>
  <c r="P4" i="33"/>
  <c r="O3" i="33"/>
  <c r="J3" i="33"/>
  <c r="Q4" i="33"/>
  <c r="O4" i="33"/>
  <c r="L4" i="33"/>
  <c r="R4" i="33"/>
  <c r="K3" i="33"/>
  <c r="E4" i="33"/>
  <c r="M3" i="33"/>
  <c r="F111" i="19"/>
  <c r="D101" i="19"/>
  <c r="E63" i="26" s="1" a="1"/>
  <c r="E63" i="26" s="1"/>
  <c r="I93" i="19"/>
  <c r="J57" i="26" s="1" a="1"/>
  <c r="J57" i="26" s="1"/>
  <c r="L77" i="19"/>
  <c r="M44" i="26" s="1" a="1"/>
  <c r="M44" i="26" s="1"/>
  <c r="I109" i="19"/>
  <c r="F104" i="19"/>
  <c r="G65" i="26" s="1" a="1"/>
  <c r="G65" i="26" s="1"/>
  <c r="G36" i="19"/>
  <c r="I91" i="19"/>
  <c r="J56" i="26" s="1" a="1"/>
  <c r="J56" i="26" s="1"/>
  <c r="G71" i="19"/>
  <c r="H40" i="26" s="1" a="1"/>
  <c r="H40" i="26" s="1"/>
  <c r="C51" i="19"/>
  <c r="D24" i="26" s="1" a="1"/>
  <c r="D24" i="26" s="1"/>
  <c r="C31" i="19"/>
  <c r="D14" i="26" s="1" a="1"/>
  <c r="D14" i="26" s="1"/>
  <c r="G8" i="14" a="1"/>
  <c r="G8" i="14" s="1"/>
  <c r="F100" i="19"/>
  <c r="G62" i="26" s="1" a="1"/>
  <c r="G62" i="26" s="1"/>
  <c r="C92" i="19"/>
  <c r="G76" i="19"/>
  <c r="H43" i="26" s="1" a="1"/>
  <c r="H43" i="26" s="1"/>
  <c r="H52" i="19"/>
  <c r="I25" i="26" s="1" a="1"/>
  <c r="I25" i="26" s="1"/>
  <c r="AA43" i="22" a="1"/>
  <c r="AA43" i="22" s="1"/>
  <c r="AA41" i="22" a="1"/>
  <c r="AA41" i="22" s="1"/>
  <c r="AA29" i="22" a="1"/>
  <c r="AA29" i="22" s="1"/>
  <c r="N15" i="22" a="1"/>
  <c r="N15" i="22" s="1"/>
  <c r="Z15" i="22" s="1"/>
  <c r="N14" i="22" a="1"/>
  <c r="N14" i="22" s="1"/>
  <c r="Z14" i="22" s="1"/>
  <c r="AA14" i="22" s="1" a="1"/>
  <c r="AA14" i="22" s="1"/>
  <c r="N33" i="22" a="1"/>
  <c r="N33" i="22" s="1"/>
  <c r="Z33" i="22" s="1"/>
  <c r="AA33" i="22" s="1" a="1"/>
  <c r="AA33" i="22" s="1"/>
  <c r="N34" i="22" a="1"/>
  <c r="N34" i="22" s="1"/>
  <c r="Z34" i="22" s="1"/>
  <c r="AA34" i="22" s="1" a="1"/>
  <c r="AA34" i="22" s="1"/>
  <c r="N9" i="22" a="1"/>
  <c r="N9" i="22" s="1"/>
  <c r="Z9" i="22" s="1"/>
  <c r="N12" i="22" a="1"/>
  <c r="N12" i="22" s="1"/>
  <c r="Z12" i="22" s="1"/>
  <c r="N8" i="22" a="1"/>
  <c r="N8" i="22" s="1"/>
  <c r="Z8" i="22" s="1"/>
  <c r="N11" i="22" a="1"/>
  <c r="N11" i="22" s="1"/>
  <c r="Z11" i="22" s="1"/>
  <c r="AA11" i="22" s="1" a="1"/>
  <c r="AA11" i="22" s="1"/>
  <c r="N109" i="22" a="1"/>
  <c r="N109" i="22" s="1"/>
  <c r="Z109" i="22" s="1"/>
  <c r="AA109" i="22" s="1" a="1"/>
  <c r="AA109" i="22" s="1"/>
  <c r="N18" i="22" a="1"/>
  <c r="N18" i="22" s="1"/>
  <c r="Z18" i="22" s="1"/>
  <c r="AA18" i="22" s="1" a="1"/>
  <c r="AA18" i="22" s="1"/>
  <c r="N17" i="22" a="1"/>
  <c r="N17" i="22" s="1"/>
  <c r="Z17" i="22" s="1"/>
  <c r="N37" i="22" a="1"/>
  <c r="N37" i="22" s="1"/>
  <c r="Z37" i="22" s="1"/>
  <c r="N26" i="22" a="1"/>
  <c r="N26" i="22" s="1"/>
  <c r="Z26" i="22" s="1"/>
  <c r="AA26" i="22" s="1" a="1"/>
  <c r="AA26" i="22" s="1"/>
  <c r="AA44" i="22" a="1"/>
  <c r="AA44" i="22" s="1"/>
  <c r="N28" i="22" a="1"/>
  <c r="N28" i="22" s="1"/>
  <c r="Z28" i="22" s="1"/>
  <c r="AA28" i="22" s="1" a="1"/>
  <c r="AA28" i="22" s="1"/>
  <c r="N5" i="22" a="1"/>
  <c r="N5" i="22" s="1"/>
  <c r="Z5" i="22" s="1"/>
  <c r="N4" i="22" a="1"/>
  <c r="N4" i="22" s="1"/>
  <c r="Z4" i="22" s="1"/>
  <c r="N6" i="22" a="1"/>
  <c r="N6" i="22" s="1"/>
  <c r="Z6" i="22" s="1"/>
  <c r="AA6" i="22" s="1" a="1"/>
  <c r="AA6" i="22" s="1"/>
  <c r="N16" i="22" a="1"/>
  <c r="N16" i="22" s="1"/>
  <c r="Z16" i="22" s="1"/>
  <c r="N108" i="22" a="1"/>
  <c r="N108" i="22" s="1"/>
  <c r="Z108" i="22" s="1"/>
  <c r="AA111" i="22" s="1" a="1"/>
  <c r="AA111" i="22" s="1"/>
  <c r="N19" i="22" a="1"/>
  <c r="N19" i="22" s="1"/>
  <c r="Z19" i="22" s="1"/>
  <c r="N21" i="22" a="1"/>
  <c r="N21" i="22" s="1"/>
  <c r="Z21" i="22" s="1"/>
  <c r="N20" i="22" a="1"/>
  <c r="N20" i="22" s="1"/>
  <c r="Z20" i="22" s="1"/>
  <c r="AA20" i="22" s="1" a="1"/>
  <c r="AA20" i="22" s="1"/>
  <c r="N22" i="22" a="1"/>
  <c r="N22" i="22" s="1"/>
  <c r="Z22" i="22" s="1"/>
  <c r="AA22" i="22" s="1" a="1"/>
  <c r="AA22" i="22" s="1"/>
  <c r="N36" i="22" a="1"/>
  <c r="N36" i="22" s="1"/>
  <c r="Z36" i="22" s="1"/>
  <c r="AA36" i="22" s="1" a="1"/>
  <c r="AA36" i="22" s="1"/>
  <c r="C73" i="20"/>
  <c r="C73" i="22" s="1" a="1"/>
  <c r="C73" i="22" s="1"/>
  <c r="C99" i="22" a="1"/>
  <c r="C99" i="22" s="1"/>
  <c r="C51" i="22" a="1"/>
  <c r="C51" i="22" s="1"/>
  <c r="D36" i="21" a="1"/>
  <c r="D36" i="21" s="1"/>
  <c r="C66" i="22" s="1" a="1"/>
  <c r="C66" i="22" s="1"/>
  <c r="D23" i="21" a="1"/>
  <c r="D23" i="21" s="1"/>
  <c r="C50" i="22" s="1" a="1"/>
  <c r="C50" i="22" s="1"/>
  <c r="D43" i="21" a="1"/>
  <c r="D43" i="21" s="1"/>
  <c r="C76" i="22" s="1" a="1"/>
  <c r="C76" i="22" s="1"/>
  <c r="K102" i="22" a="1"/>
  <c r="K102" i="22" s="1"/>
  <c r="L106" i="22" a="1"/>
  <c r="L106" i="22" s="1"/>
  <c r="I97" i="19"/>
  <c r="J60" i="26" s="1" a="1"/>
  <c r="J60" i="26" s="1"/>
  <c r="I89" i="19"/>
  <c r="J55" i="26" s="1" a="1"/>
  <c r="J55" i="26" s="1"/>
  <c r="E81" i="19"/>
  <c r="F48" i="26" s="1" a="1"/>
  <c r="F48" i="26" s="1"/>
  <c r="J73" i="19"/>
  <c r="E65" i="19"/>
  <c r="F35" i="26" s="1" a="1"/>
  <c r="F35" i="26" s="1"/>
  <c r="E57" i="19"/>
  <c r="F29" i="26" s="1" a="1"/>
  <c r="F29" i="26" s="1"/>
  <c r="F49" i="19"/>
  <c r="C41" i="19"/>
  <c r="F33" i="19"/>
  <c r="C25" i="19"/>
  <c r="D10" i="26" s="1" a="1"/>
  <c r="D10" i="26" s="1"/>
  <c r="H17" i="19"/>
  <c r="E9" i="19"/>
  <c r="R88" i="18" a="1"/>
  <c r="R88" i="18" s="1"/>
  <c r="R96" i="18" a="1"/>
  <c r="R96" i="18" s="1"/>
  <c r="T116" i="18" a="1"/>
  <c r="T116" i="18" s="1"/>
  <c r="E112" i="20" s="1"/>
  <c r="E112" i="22" s="1" a="1"/>
  <c r="E112" i="22" s="1"/>
  <c r="H90" i="19"/>
  <c r="G90" i="19"/>
  <c r="I90" i="19"/>
  <c r="D90" i="19"/>
  <c r="J90" i="19"/>
  <c r="C90" i="19"/>
  <c r="K90" i="19"/>
  <c r="K42" i="19"/>
  <c r="G42" i="19"/>
  <c r="I42" i="19"/>
  <c r="J42" i="19"/>
  <c r="D42" i="19"/>
  <c r="E42" i="19"/>
  <c r="L42" i="19"/>
  <c r="I105" i="19"/>
  <c r="J66" i="26" s="1" a="1"/>
  <c r="J66" i="26" s="1"/>
  <c r="D105" i="19"/>
  <c r="E66" i="26" s="1" a="1"/>
  <c r="E66" i="26" s="1"/>
  <c r="E105" i="19"/>
  <c r="F66" i="26" s="1" a="1"/>
  <c r="F66" i="26" s="1"/>
  <c r="K105" i="19"/>
  <c r="L66" i="26" s="1" a="1"/>
  <c r="L66" i="26" s="1"/>
  <c r="F105" i="19"/>
  <c r="G66" i="26" s="1" a="1"/>
  <c r="G66" i="26" s="1"/>
  <c r="L105" i="19"/>
  <c r="M66" i="26" s="1" a="1"/>
  <c r="M66" i="26" s="1"/>
  <c r="C105" i="19"/>
  <c r="D66" i="26" s="1" a="1"/>
  <c r="D66" i="26" s="1"/>
  <c r="G105" i="19"/>
  <c r="H66" i="26" s="1" a="1"/>
  <c r="H66" i="26" s="1"/>
  <c r="M105" i="19"/>
  <c r="N66" i="26" s="1" a="1"/>
  <c r="N66" i="26" s="1"/>
  <c r="E88" i="19"/>
  <c r="F54" i="26" s="1" a="1"/>
  <c r="F54" i="26" s="1"/>
  <c r="J88" i="19"/>
  <c r="K54" i="26" s="1" a="1"/>
  <c r="K54" i="26" s="1"/>
  <c r="H88" i="19"/>
  <c r="I54" i="26" s="1" a="1"/>
  <c r="I54" i="26" s="1"/>
  <c r="C88" i="19"/>
  <c r="D54" i="26" s="1" a="1"/>
  <c r="D54" i="26" s="1"/>
  <c r="I88" i="19"/>
  <c r="J54" i="26" s="1" a="1"/>
  <c r="J54" i="26" s="1"/>
  <c r="D88" i="19"/>
  <c r="E54" i="26" s="1" a="1"/>
  <c r="E54" i="26" s="1"/>
  <c r="F80" i="19"/>
  <c r="G47" i="26" s="1" a="1"/>
  <c r="G47" i="26" s="1"/>
  <c r="L80" i="19"/>
  <c r="M47" i="26" s="1" a="1"/>
  <c r="M47" i="26" s="1"/>
  <c r="D80" i="19"/>
  <c r="E47" i="26" s="1" a="1"/>
  <c r="E47" i="26" s="1"/>
  <c r="K80" i="19"/>
  <c r="L47" i="26" s="1" a="1"/>
  <c r="L47" i="26" s="1"/>
  <c r="C80" i="19"/>
  <c r="D47" i="26" s="1" a="1"/>
  <c r="D47" i="26" s="1"/>
  <c r="E80" i="19"/>
  <c r="F47" i="26" s="1" a="1"/>
  <c r="F47" i="26" s="1"/>
  <c r="M80" i="19"/>
  <c r="N47" i="26" s="1" a="1"/>
  <c r="N47" i="26" s="1"/>
  <c r="G80" i="19"/>
  <c r="H47" i="26" s="1" a="1"/>
  <c r="H47" i="26" s="1"/>
  <c r="J72" i="19"/>
  <c r="K41" i="26" s="1" a="1"/>
  <c r="K41" i="26" s="1"/>
  <c r="G72" i="19"/>
  <c r="H41" i="26" s="1" a="1"/>
  <c r="H41" i="26" s="1"/>
  <c r="L72" i="19"/>
  <c r="M41" i="26" s="1" a="1"/>
  <c r="M41" i="26" s="1"/>
  <c r="E72" i="19"/>
  <c r="F41" i="26" s="1" a="1"/>
  <c r="F41" i="26" s="1"/>
  <c r="H72" i="19"/>
  <c r="I41" i="26" s="1" a="1"/>
  <c r="I41" i="26" s="1"/>
  <c r="C72" i="19"/>
  <c r="D41" i="26" s="1" a="1"/>
  <c r="D41" i="26" s="1"/>
  <c r="I72" i="19"/>
  <c r="J41" i="26" s="1" a="1"/>
  <c r="J41" i="26" s="1"/>
  <c r="H64" i="19"/>
  <c r="I34" i="26" s="1" a="1"/>
  <c r="I34" i="26" s="1"/>
  <c r="E64" i="19"/>
  <c r="F34" i="26" s="1" a="1"/>
  <c r="F34" i="26" s="1"/>
  <c r="L64" i="19"/>
  <c r="M34" i="26" s="1" a="1"/>
  <c r="M34" i="26" s="1"/>
  <c r="C64" i="19"/>
  <c r="D34" i="26" s="1" a="1"/>
  <c r="D34" i="26" s="1"/>
  <c r="I64" i="19"/>
  <c r="J34" i="26" s="1" a="1"/>
  <c r="J34" i="26" s="1"/>
  <c r="J64" i="19"/>
  <c r="K34" i="26" s="1" a="1"/>
  <c r="K34" i="26" s="1"/>
  <c r="K64" i="19"/>
  <c r="L34" i="26" s="1" a="1"/>
  <c r="L34" i="26" s="1"/>
  <c r="D64" i="19"/>
  <c r="E34" i="26" s="1" a="1"/>
  <c r="E34" i="26" s="1"/>
  <c r="F56" i="19"/>
  <c r="G28" i="26" s="1" a="1"/>
  <c r="G28" i="26" s="1"/>
  <c r="L56" i="19"/>
  <c r="M28" i="26" s="1" a="1"/>
  <c r="M28" i="26" s="1"/>
  <c r="J56" i="19"/>
  <c r="K28" i="26" s="1" a="1"/>
  <c r="K28" i="26" s="1"/>
  <c r="C56" i="19"/>
  <c r="D28" i="26" s="1" a="1"/>
  <c r="D28" i="26" s="1"/>
  <c r="H56" i="19"/>
  <c r="I28" i="26" s="1" a="1"/>
  <c r="I28" i="26" s="1"/>
  <c r="K56" i="19"/>
  <c r="L28" i="26" s="1" a="1"/>
  <c r="L28" i="26" s="1"/>
  <c r="D56" i="19"/>
  <c r="E28" i="26" s="1" a="1"/>
  <c r="E28" i="26" s="1"/>
  <c r="E56" i="19"/>
  <c r="F28" i="26" s="1" a="1"/>
  <c r="F28" i="26" s="1"/>
  <c r="M56" i="19"/>
  <c r="N28" i="26" s="1" a="1"/>
  <c r="N28" i="26" s="1"/>
  <c r="F48" i="19"/>
  <c r="G22" i="26" s="1" a="1"/>
  <c r="G22" i="26" s="1"/>
  <c r="H48" i="19"/>
  <c r="I22" i="26" s="1" a="1"/>
  <c r="I22" i="26" s="1"/>
  <c r="G48" i="19"/>
  <c r="H22" i="26" s="1" a="1"/>
  <c r="H22" i="26" s="1"/>
  <c r="M48" i="19"/>
  <c r="N22" i="26" s="1" a="1"/>
  <c r="N22" i="26" s="1"/>
  <c r="C48" i="19"/>
  <c r="D22" i="26" s="1" a="1"/>
  <c r="D22" i="26" s="1"/>
  <c r="I48" i="19"/>
  <c r="J22" i="26" s="1" a="1"/>
  <c r="J22" i="26" s="1"/>
  <c r="J48" i="19"/>
  <c r="K22" i="26" s="1" a="1"/>
  <c r="K22" i="26" s="1"/>
  <c r="D48" i="19"/>
  <c r="E22" i="26" s="1" a="1"/>
  <c r="E22" i="26" s="1"/>
  <c r="K48" i="19"/>
  <c r="L22" i="26" s="1" a="1"/>
  <c r="L22" i="26" s="1"/>
  <c r="E48" i="19"/>
  <c r="F22" i="26" s="1" a="1"/>
  <c r="F22" i="26" s="1"/>
  <c r="L48" i="19"/>
  <c r="M22" i="26" s="1" a="1"/>
  <c r="M22" i="26" s="1"/>
  <c r="H40" i="19"/>
  <c r="M40" i="19"/>
  <c r="E40" i="19"/>
  <c r="J40" i="19"/>
  <c r="C40" i="19"/>
  <c r="I40" i="19"/>
  <c r="D40" i="19"/>
  <c r="K40" i="19"/>
  <c r="F32" i="19"/>
  <c r="G15" i="26" s="1" a="1"/>
  <c r="G15" i="26" s="1"/>
  <c r="L32" i="19"/>
  <c r="M15" i="26" s="1" a="1"/>
  <c r="M15" i="26" s="1"/>
  <c r="J32" i="19"/>
  <c r="K15" i="26" s="1" a="1"/>
  <c r="K15" i="26" s="1"/>
  <c r="E32" i="19"/>
  <c r="F15" i="26" s="1" a="1"/>
  <c r="F15" i="26" s="1"/>
  <c r="C32" i="19"/>
  <c r="D15" i="26" s="1" a="1"/>
  <c r="D15" i="26" s="1"/>
  <c r="G32" i="19"/>
  <c r="H15" i="26" s="1" a="1"/>
  <c r="H15" i="26" s="1"/>
  <c r="I32" i="19"/>
  <c r="J15" i="26" s="1" a="1"/>
  <c r="J15" i="26" s="1"/>
  <c r="K32" i="19"/>
  <c r="L15" i="26" s="1" a="1"/>
  <c r="L15" i="26" s="1"/>
  <c r="M32" i="19"/>
  <c r="N15" i="26" s="1" a="1"/>
  <c r="N15" i="26" s="1"/>
  <c r="D32" i="19"/>
  <c r="E15" i="26" s="1" a="1"/>
  <c r="E15" i="26" s="1"/>
  <c r="G24" i="19"/>
  <c r="H9" i="26" s="1" a="1"/>
  <c r="H9" i="26" s="1"/>
  <c r="I24" i="19"/>
  <c r="J9" i="26" s="1" a="1"/>
  <c r="J9" i="26" s="1"/>
  <c r="K24" i="19"/>
  <c r="L9" i="26" s="1" a="1"/>
  <c r="L9" i="26" s="1"/>
  <c r="C24" i="19"/>
  <c r="D9" i="26" s="1" a="1"/>
  <c r="D9" i="26" s="1"/>
  <c r="L24" i="19"/>
  <c r="M9" i="26" s="1" a="1"/>
  <c r="M9" i="26" s="1"/>
  <c r="E24" i="19"/>
  <c r="F9" i="26" s="1" a="1"/>
  <c r="F9" i="26" s="1"/>
  <c r="F24" i="19"/>
  <c r="G9" i="26" s="1" a="1"/>
  <c r="G9" i="26" s="1"/>
  <c r="H24" i="19"/>
  <c r="I9" i="26" s="1" a="1"/>
  <c r="I9" i="26" s="1"/>
  <c r="J24" i="19"/>
  <c r="K9" i="26" s="1" a="1"/>
  <c r="K9" i="26" s="1"/>
  <c r="I16" i="19"/>
  <c r="G16" i="19"/>
  <c r="C16" i="19"/>
  <c r="H16" i="19"/>
  <c r="K16" i="19"/>
  <c r="L16" i="19"/>
  <c r="D16" i="19"/>
  <c r="M16" i="19"/>
  <c r="E16" i="19"/>
  <c r="D8" i="19"/>
  <c r="K8" i="19"/>
  <c r="L8" i="19"/>
  <c r="C8" i="19"/>
  <c r="M8" i="19"/>
  <c r="F8" i="19"/>
  <c r="G8" i="19"/>
  <c r="H8" i="19"/>
  <c r="I8" i="19"/>
  <c r="J8" i="19"/>
  <c r="C100" i="19"/>
  <c r="D62" i="26" s="1" a="1"/>
  <c r="D62" i="26" s="1"/>
  <c r="C77" i="19"/>
  <c r="D44" i="26" s="1" a="1"/>
  <c r="D44" i="26" s="1"/>
  <c r="C52" i="19"/>
  <c r="D25" i="26" s="1" a="1"/>
  <c r="D25" i="26" s="1"/>
  <c r="C5" i="19"/>
  <c r="G111" i="19"/>
  <c r="E108" i="19"/>
  <c r="E94" i="19"/>
  <c r="F92" i="19"/>
  <c r="K88" i="19"/>
  <c r="L54" i="26" s="1" a="1"/>
  <c r="L54" i="26" s="1"/>
  <c r="M84" i="19"/>
  <c r="N50" i="26" s="1" a="1"/>
  <c r="N50" i="26" s="1"/>
  <c r="K81" i="19"/>
  <c r="L48" i="26" s="1" a="1"/>
  <c r="L48" i="26" s="1"/>
  <c r="H76" i="19"/>
  <c r="I43" i="26" s="1" a="1"/>
  <c r="I43" i="26" s="1"/>
  <c r="F74" i="19"/>
  <c r="G42" i="26" s="1" a="1"/>
  <c r="G42" i="26" s="1"/>
  <c r="H68" i="19"/>
  <c r="I38" i="26" s="1" a="1"/>
  <c r="I38" i="26" s="1"/>
  <c r="M59" i="19"/>
  <c r="G56" i="19"/>
  <c r="H28" i="26" s="1" a="1"/>
  <c r="H28" i="26" s="1"/>
  <c r="F42" i="19"/>
  <c r="I82" i="19"/>
  <c r="J49" i="26" s="1" a="1"/>
  <c r="J49" i="26" s="1"/>
  <c r="D82" i="19"/>
  <c r="E49" i="26" s="1" a="1"/>
  <c r="E49" i="26" s="1"/>
  <c r="J82" i="19"/>
  <c r="K49" i="26" s="1" a="1"/>
  <c r="K49" i="26" s="1"/>
  <c r="K82" i="19"/>
  <c r="L49" i="26" s="1" a="1"/>
  <c r="L49" i="26" s="1"/>
  <c r="E82" i="19"/>
  <c r="F49" i="26" s="1" a="1"/>
  <c r="F49" i="26" s="1"/>
  <c r="L82" i="19"/>
  <c r="M49" i="26" s="1" a="1"/>
  <c r="M49" i="26" s="1"/>
  <c r="C82" i="19"/>
  <c r="D49" i="26" s="1" a="1"/>
  <c r="D49" i="26" s="1"/>
  <c r="F82" i="19"/>
  <c r="G49" i="26" s="1" a="1"/>
  <c r="G49" i="26" s="1"/>
  <c r="G34" i="19"/>
  <c r="F34" i="19"/>
  <c r="L34" i="19"/>
  <c r="H34" i="19"/>
  <c r="J34" i="19"/>
  <c r="K34" i="19"/>
  <c r="M34" i="19"/>
  <c r="D34" i="19"/>
  <c r="E34" i="19"/>
  <c r="D97" i="19"/>
  <c r="E60" i="26" s="1" a="1"/>
  <c r="E60" i="26" s="1"/>
  <c r="K97" i="19"/>
  <c r="L60" i="26" s="1" a="1"/>
  <c r="L60" i="26" s="1"/>
  <c r="E97" i="19"/>
  <c r="F60" i="26" s="1" a="1"/>
  <c r="F60" i="26" s="1"/>
  <c r="L97" i="19"/>
  <c r="M60" i="26" s="1" a="1"/>
  <c r="M60" i="26" s="1"/>
  <c r="F97" i="19"/>
  <c r="G60" i="26" s="1" a="1"/>
  <c r="G60" i="26" s="1"/>
  <c r="C97" i="19"/>
  <c r="D60" i="26" s="1" a="1"/>
  <c r="D60" i="26" s="1"/>
  <c r="M97" i="19"/>
  <c r="N60" i="26" s="1" a="1"/>
  <c r="N60" i="26" s="1"/>
  <c r="G97" i="19"/>
  <c r="H60" i="26" s="1" a="1"/>
  <c r="H60" i="26" s="1"/>
  <c r="F96" i="19"/>
  <c r="G59" i="26" s="1" a="1"/>
  <c r="G59" i="26" s="1"/>
  <c r="L96" i="19"/>
  <c r="M59" i="26" s="1" a="1"/>
  <c r="M59" i="26" s="1"/>
  <c r="H96" i="19"/>
  <c r="I59" i="26" s="1" a="1"/>
  <c r="I59" i="26" s="1"/>
  <c r="C96" i="19"/>
  <c r="D59" i="26" s="1" a="1"/>
  <c r="D59" i="26" s="1"/>
  <c r="I96" i="19"/>
  <c r="J59" i="26" s="1" a="1"/>
  <c r="J59" i="26" s="1"/>
  <c r="J96" i="19"/>
  <c r="K59" i="26" s="1" a="1"/>
  <c r="K59" i="26" s="1"/>
  <c r="D96" i="19"/>
  <c r="E59" i="26" s="1" a="1"/>
  <c r="E59" i="26" s="1"/>
  <c r="F103" i="19"/>
  <c r="D103" i="19"/>
  <c r="C103" i="19"/>
  <c r="K103" i="19"/>
  <c r="E103" i="19"/>
  <c r="L103" i="19"/>
  <c r="G103" i="19"/>
  <c r="M103" i="19"/>
  <c r="D95" i="19"/>
  <c r="E58" i="26" s="1" a="1"/>
  <c r="E58" i="26" s="1"/>
  <c r="K95" i="19"/>
  <c r="L58" i="26" s="1" a="1"/>
  <c r="L58" i="26" s="1"/>
  <c r="C95" i="19"/>
  <c r="D58" i="26" s="1" a="1"/>
  <c r="D58" i="26" s="1"/>
  <c r="L95" i="19"/>
  <c r="M58" i="26" s="1" a="1"/>
  <c r="M58" i="26" s="1"/>
  <c r="E95" i="19"/>
  <c r="F58" i="26" s="1" a="1"/>
  <c r="F58" i="26" s="1"/>
  <c r="F95" i="19"/>
  <c r="G58" i="26" s="1" a="1"/>
  <c r="G58" i="26" s="1"/>
  <c r="M95" i="19"/>
  <c r="N58" i="26" s="1" a="1"/>
  <c r="N58" i="26" s="1"/>
  <c r="G95" i="19"/>
  <c r="H58" i="26" s="1" a="1"/>
  <c r="H58" i="26" s="1"/>
  <c r="H87" i="19"/>
  <c r="I53" i="26" s="1" a="1"/>
  <c r="I53" i="26" s="1"/>
  <c r="D87" i="19"/>
  <c r="E53" i="26" s="1" a="1"/>
  <c r="E53" i="26" s="1"/>
  <c r="J87" i="19"/>
  <c r="K53" i="26" s="1" a="1"/>
  <c r="K53" i="26" s="1"/>
  <c r="C87" i="19"/>
  <c r="D53" i="26" s="1" a="1"/>
  <c r="D53" i="26" s="1"/>
  <c r="E87" i="19"/>
  <c r="F53" i="26" s="1" a="1"/>
  <c r="F53" i="26" s="1"/>
  <c r="K87" i="19"/>
  <c r="L53" i="26" s="1" a="1"/>
  <c r="L53" i="26" s="1"/>
  <c r="L87" i="19"/>
  <c r="M53" i="26" s="1" a="1"/>
  <c r="M53" i="26" s="1"/>
  <c r="F87" i="19"/>
  <c r="G53" i="26" s="1" a="1"/>
  <c r="G53" i="26" s="1"/>
  <c r="M87" i="19"/>
  <c r="N53" i="26" s="1" a="1"/>
  <c r="N53" i="26" s="1"/>
  <c r="E79" i="19"/>
  <c r="F46" i="26" s="1" a="1"/>
  <c r="F46" i="26" s="1"/>
  <c r="K79" i="19"/>
  <c r="L46" i="26" s="1" a="1"/>
  <c r="L46" i="26" s="1"/>
  <c r="H79" i="19"/>
  <c r="I46" i="26" s="1" a="1"/>
  <c r="I46" i="26" s="1"/>
  <c r="C79" i="19"/>
  <c r="D46" i="26" s="1" a="1"/>
  <c r="D46" i="26" s="1"/>
  <c r="I79" i="19"/>
  <c r="J46" i="26" s="1" a="1"/>
  <c r="J46" i="26" s="1"/>
  <c r="J79" i="19"/>
  <c r="K46" i="26" s="1" a="1"/>
  <c r="K46" i="26" s="1"/>
  <c r="D79" i="19"/>
  <c r="E46" i="26" s="1" a="1"/>
  <c r="E46" i="26" s="1"/>
  <c r="L79" i="19"/>
  <c r="M46" i="26" s="1" a="1"/>
  <c r="M46" i="26" s="1"/>
  <c r="D71" i="19"/>
  <c r="E40" i="26" s="1" a="1"/>
  <c r="E40" i="26" s="1"/>
  <c r="I71" i="19"/>
  <c r="J40" i="26" s="1" a="1"/>
  <c r="J40" i="26" s="1"/>
  <c r="E71" i="19"/>
  <c r="F40" i="26" s="1" a="1"/>
  <c r="F40" i="26" s="1"/>
  <c r="J71" i="19"/>
  <c r="K40" i="26" s="1" a="1"/>
  <c r="K40" i="26" s="1"/>
  <c r="H71" i="19"/>
  <c r="I40" i="26" s="1" a="1"/>
  <c r="I40" i="26" s="1"/>
  <c r="C71" i="19"/>
  <c r="D40" i="26" s="1" a="1"/>
  <c r="D40" i="26" s="1"/>
  <c r="K71" i="19"/>
  <c r="L40" i="26" s="1" a="1"/>
  <c r="L40" i="26" s="1"/>
  <c r="L71" i="19"/>
  <c r="M40" i="26" s="1" a="1"/>
  <c r="M40" i="26" s="1"/>
  <c r="F71" i="19"/>
  <c r="G40" i="26" s="1" a="1"/>
  <c r="G40" i="26" s="1"/>
  <c r="M71" i="19"/>
  <c r="N40" i="26" s="1" a="1"/>
  <c r="N40" i="26" s="1"/>
  <c r="G63" i="19"/>
  <c r="H33" i="26" s="1" a="1"/>
  <c r="H33" i="26" s="1"/>
  <c r="M63" i="19"/>
  <c r="N33" i="26" s="1" a="1"/>
  <c r="N33" i="26" s="1"/>
  <c r="J63" i="19"/>
  <c r="K33" i="26" s="1" a="1"/>
  <c r="K33" i="26" s="1"/>
  <c r="L63" i="19"/>
  <c r="M33" i="26" s="1" a="1"/>
  <c r="M33" i="26" s="1"/>
  <c r="E63" i="19"/>
  <c r="F33" i="26" s="1" a="1"/>
  <c r="F33" i="26" s="1"/>
  <c r="C63" i="19"/>
  <c r="D33" i="26" s="1" a="1"/>
  <c r="D33" i="26" s="1"/>
  <c r="F63" i="19"/>
  <c r="G33" i="26" s="1" a="1"/>
  <c r="G33" i="26" s="1"/>
  <c r="H63" i="19"/>
  <c r="I33" i="26" s="1" a="1"/>
  <c r="I33" i="26" s="1"/>
  <c r="F55" i="19"/>
  <c r="G27" i="26" s="1" a="1"/>
  <c r="G27" i="26" s="1"/>
  <c r="L55" i="19"/>
  <c r="M27" i="26" s="1" a="1"/>
  <c r="M27" i="26" s="1"/>
  <c r="H55" i="19"/>
  <c r="I27" i="26" s="1" a="1"/>
  <c r="I27" i="26" s="1"/>
  <c r="D55" i="19"/>
  <c r="E27" i="26" s="1" a="1"/>
  <c r="E27" i="26" s="1"/>
  <c r="K55" i="19"/>
  <c r="L27" i="26" s="1" a="1"/>
  <c r="L27" i="26" s="1"/>
  <c r="J55" i="19"/>
  <c r="K27" i="26" s="1" a="1"/>
  <c r="K27" i="26" s="1"/>
  <c r="M55" i="19"/>
  <c r="N27" i="26" s="1" a="1"/>
  <c r="N27" i="26" s="1"/>
  <c r="C55" i="19"/>
  <c r="D27" i="26" s="1" a="1"/>
  <c r="D27" i="26" s="1"/>
  <c r="E55" i="19"/>
  <c r="F27" i="26" s="1" a="1"/>
  <c r="F27" i="26" s="1"/>
  <c r="G47" i="19"/>
  <c r="H21" i="26" s="1" a="1"/>
  <c r="H21" i="26" s="1"/>
  <c r="H47" i="19"/>
  <c r="I21" i="26" s="1" a="1"/>
  <c r="I21" i="26" s="1"/>
  <c r="M47" i="19"/>
  <c r="N21" i="26" s="1" a="1"/>
  <c r="N21" i="26" s="1"/>
  <c r="E47" i="19"/>
  <c r="F21" i="26" s="1" a="1"/>
  <c r="F21" i="26" s="1"/>
  <c r="K47" i="19"/>
  <c r="L21" i="26" s="1" a="1"/>
  <c r="L21" i="26" s="1"/>
  <c r="L47" i="19"/>
  <c r="M21" i="26" s="1" a="1"/>
  <c r="M21" i="26" s="1"/>
  <c r="F47" i="19"/>
  <c r="G21" i="26" s="1" a="1"/>
  <c r="G21" i="26" s="1"/>
  <c r="I47" i="19"/>
  <c r="J21" i="26" s="1" a="1"/>
  <c r="J21" i="26" s="1"/>
  <c r="C47" i="19"/>
  <c r="D21" i="26" s="1" a="1"/>
  <c r="D21" i="26" s="1"/>
  <c r="I39" i="19"/>
  <c r="J18" i="26" s="1" a="1"/>
  <c r="J18" i="26" s="1"/>
  <c r="D39" i="19"/>
  <c r="E18" i="26" s="1" a="1"/>
  <c r="E18" i="26" s="1"/>
  <c r="M39" i="19"/>
  <c r="N18" i="26" s="1" a="1"/>
  <c r="N18" i="26" s="1"/>
  <c r="J39" i="19"/>
  <c r="K18" i="26" s="1" a="1"/>
  <c r="K18" i="26" s="1"/>
  <c r="E39" i="19"/>
  <c r="F18" i="26" s="1" a="1"/>
  <c r="F18" i="26" s="1"/>
  <c r="L39" i="19"/>
  <c r="M18" i="26" s="1" a="1"/>
  <c r="M18" i="26" s="1"/>
  <c r="F39" i="19"/>
  <c r="G18" i="26" s="1" a="1"/>
  <c r="G18" i="26" s="1"/>
  <c r="G39" i="19"/>
  <c r="H18" i="26" s="1" a="1"/>
  <c r="H18" i="26" s="1"/>
  <c r="H39" i="19"/>
  <c r="I18" i="26" s="1" a="1"/>
  <c r="I18" i="26" s="1"/>
  <c r="C39" i="19"/>
  <c r="D18" i="26" s="1" a="1"/>
  <c r="D18" i="26" s="1"/>
  <c r="H31" i="19"/>
  <c r="I14" i="26" s="1" a="1"/>
  <c r="I14" i="26" s="1"/>
  <c r="D31" i="19"/>
  <c r="E14" i="26" s="1" a="1"/>
  <c r="E14" i="26" s="1"/>
  <c r="L31" i="19"/>
  <c r="M14" i="26" s="1" a="1"/>
  <c r="M14" i="26" s="1"/>
  <c r="F31" i="19"/>
  <c r="G14" i="26" s="1" a="1"/>
  <c r="G14" i="26" s="1"/>
  <c r="I31" i="19"/>
  <c r="J14" i="26" s="1" a="1"/>
  <c r="J14" i="26" s="1"/>
  <c r="J31" i="19"/>
  <c r="K14" i="26" s="1" a="1"/>
  <c r="K14" i="26" s="1"/>
  <c r="K31" i="19"/>
  <c r="L14" i="26" s="1" a="1"/>
  <c r="L14" i="26" s="1"/>
  <c r="M31" i="19"/>
  <c r="N14" i="26" s="1" a="1"/>
  <c r="N14" i="26" s="1"/>
  <c r="J23" i="19"/>
  <c r="K8" i="26" s="1" a="1"/>
  <c r="K8" i="26" s="1"/>
  <c r="K23" i="19"/>
  <c r="L8" i="26" s="1" a="1"/>
  <c r="L8" i="26" s="1"/>
  <c r="L23" i="19"/>
  <c r="M8" i="26" s="1" a="1"/>
  <c r="M8" i="26" s="1"/>
  <c r="M23" i="19"/>
  <c r="N8" i="26" s="1" a="1"/>
  <c r="N8" i="26" s="1"/>
  <c r="E23" i="19"/>
  <c r="F8" i="26" s="1" a="1"/>
  <c r="F8" i="26" s="1"/>
  <c r="F23" i="19"/>
  <c r="G8" i="26" s="1" a="1"/>
  <c r="G8" i="26" s="1"/>
  <c r="G23" i="19"/>
  <c r="H8" i="26" s="1" a="1"/>
  <c r="H8" i="26" s="1"/>
  <c r="H23" i="19"/>
  <c r="I8" i="26" s="1" a="1"/>
  <c r="I8" i="26" s="1"/>
  <c r="E15" i="19"/>
  <c r="L15" i="19"/>
  <c r="I15" i="19"/>
  <c r="G15" i="19"/>
  <c r="F15" i="19"/>
  <c r="J15" i="19"/>
  <c r="K15" i="19"/>
  <c r="M15" i="19"/>
  <c r="D15" i="19"/>
  <c r="F7" i="19"/>
  <c r="H7" i="19"/>
  <c r="D7" i="19"/>
  <c r="M7" i="19"/>
  <c r="L7" i="19"/>
  <c r="E7" i="19"/>
  <c r="C7" i="19"/>
  <c r="G7" i="19"/>
  <c r="I7" i="19"/>
  <c r="J7" i="19"/>
  <c r="C76" i="19"/>
  <c r="D43" i="26" s="1" a="1"/>
  <c r="D43" i="26" s="1"/>
  <c r="L100" i="19"/>
  <c r="M62" i="26" s="1" a="1"/>
  <c r="M62" i="26" s="1"/>
  <c r="H97" i="19"/>
  <c r="I60" i="26" s="1" a="1"/>
  <c r="I60" i="26" s="1"/>
  <c r="I95" i="19"/>
  <c r="J58" i="26" s="1" a="1"/>
  <c r="J58" i="26" s="1"/>
  <c r="J93" i="19"/>
  <c r="K57" i="26" s="1" a="1"/>
  <c r="K57" i="26" s="1"/>
  <c r="D92" i="19"/>
  <c r="F90" i="19"/>
  <c r="G88" i="19"/>
  <c r="H54" i="26" s="1" a="1"/>
  <c r="H54" i="26" s="1"/>
  <c r="M79" i="19"/>
  <c r="N46" i="26" s="1" a="1"/>
  <c r="N46" i="26" s="1"/>
  <c r="M77" i="19"/>
  <c r="N44" i="26" s="1" a="1"/>
  <c r="N44" i="26" s="1"/>
  <c r="G59" i="19"/>
  <c r="I55" i="19"/>
  <c r="J27" i="26" s="1" a="1"/>
  <c r="J27" i="26" s="1"/>
  <c r="H44" i="19"/>
  <c r="K41" i="19"/>
  <c r="I35" i="19"/>
  <c r="G31" i="19"/>
  <c r="H14" i="26" s="1" a="1"/>
  <c r="H14" i="26" s="1"/>
  <c r="D23" i="19"/>
  <c r="E8" i="26" s="1" a="1"/>
  <c r="E8" i="26" s="1"/>
  <c r="K112" i="19"/>
  <c r="D112" i="19"/>
  <c r="J112" i="19"/>
  <c r="C112" i="19"/>
  <c r="E112" i="19"/>
  <c r="F112" i="19"/>
  <c r="L112" i="19"/>
  <c r="G112" i="19"/>
  <c r="M112" i="19"/>
  <c r="E111" i="19"/>
  <c r="J111" i="19"/>
  <c r="C111" i="19"/>
  <c r="H111" i="19"/>
  <c r="I111" i="19"/>
  <c r="D111" i="19"/>
  <c r="K111" i="19"/>
  <c r="J110" i="19"/>
  <c r="G110" i="19"/>
  <c r="L110" i="19"/>
  <c r="H110" i="19"/>
  <c r="M110" i="19"/>
  <c r="D110" i="19"/>
  <c r="I110" i="19"/>
  <c r="E102" i="19"/>
  <c r="F64" i="26" s="1" a="1"/>
  <c r="F64" i="26" s="1"/>
  <c r="J102" i="19"/>
  <c r="K64" i="26" s="1" a="1"/>
  <c r="K64" i="26" s="1"/>
  <c r="G102" i="19"/>
  <c r="H64" i="26" s="1" a="1"/>
  <c r="H64" i="26" s="1"/>
  <c r="H102" i="19"/>
  <c r="I64" i="26" s="1" a="1"/>
  <c r="I64" i="26" s="1"/>
  <c r="I102" i="19"/>
  <c r="J64" i="26" s="1" a="1"/>
  <c r="J64" i="26" s="1"/>
  <c r="D102" i="19"/>
  <c r="E64" i="26" s="1" a="1"/>
  <c r="E64" i="26" s="1"/>
  <c r="K102" i="19"/>
  <c r="L64" i="26" s="1" a="1"/>
  <c r="L64" i="26" s="1"/>
  <c r="I94" i="19"/>
  <c r="G94" i="19"/>
  <c r="H94" i="19"/>
  <c r="J94" i="19"/>
  <c r="D94" i="19"/>
  <c r="K94" i="19"/>
  <c r="L86" i="19"/>
  <c r="M52" i="26" s="1" a="1"/>
  <c r="M52" i="26" s="1"/>
  <c r="H86" i="19"/>
  <c r="I52" i="26" s="1" a="1"/>
  <c r="I52" i="26" s="1"/>
  <c r="I86" i="19"/>
  <c r="J52" i="26" s="1" a="1"/>
  <c r="J52" i="26" s="1"/>
  <c r="D86" i="19"/>
  <c r="E52" i="26" s="1" a="1"/>
  <c r="E52" i="26" s="1"/>
  <c r="J86" i="19"/>
  <c r="K52" i="26" s="1" a="1"/>
  <c r="K52" i="26" s="1"/>
  <c r="D78" i="19"/>
  <c r="E45" i="26" s="1" a="1"/>
  <c r="E45" i="26" s="1"/>
  <c r="J78" i="19"/>
  <c r="K45" i="26" s="1" a="1"/>
  <c r="K45" i="26" s="1"/>
  <c r="E78" i="19"/>
  <c r="F45" i="26" s="1" a="1"/>
  <c r="F45" i="26" s="1"/>
  <c r="L78" i="19"/>
  <c r="M45" i="26" s="1" a="1"/>
  <c r="M45" i="26" s="1"/>
  <c r="F78" i="19"/>
  <c r="G45" i="26" s="1" a="1"/>
  <c r="G45" i="26" s="1"/>
  <c r="M78" i="19"/>
  <c r="N45" i="26" s="1" a="1"/>
  <c r="N45" i="26" s="1"/>
  <c r="G78" i="19"/>
  <c r="H45" i="26" s="1" a="1"/>
  <c r="H45" i="26" s="1"/>
  <c r="H70" i="19"/>
  <c r="I39" i="26" s="1" a="1"/>
  <c r="I39" i="26" s="1"/>
  <c r="F70" i="19"/>
  <c r="G39" i="26" s="1" a="1"/>
  <c r="G39" i="26" s="1"/>
  <c r="L70" i="19"/>
  <c r="M39" i="26" s="1" a="1"/>
  <c r="M39" i="26" s="1"/>
  <c r="M70" i="19"/>
  <c r="N39" i="26" s="1" a="1"/>
  <c r="N39" i="26" s="1"/>
  <c r="G70" i="19"/>
  <c r="H39" i="26" s="1" a="1"/>
  <c r="H39" i="26" s="1"/>
  <c r="I70" i="19"/>
  <c r="J39" i="26" s="1" a="1"/>
  <c r="J39" i="26" s="1"/>
  <c r="L62" i="19"/>
  <c r="G62" i="19"/>
  <c r="M62" i="19"/>
  <c r="E62" i="19"/>
  <c r="H62" i="19"/>
  <c r="C62" i="19"/>
  <c r="I62" i="19"/>
  <c r="J62" i="19"/>
  <c r="K62" i="19"/>
  <c r="F54" i="19"/>
  <c r="G26" i="26" s="1" a="1"/>
  <c r="G26" i="26" s="1"/>
  <c r="K54" i="19"/>
  <c r="L26" i="26" s="1" a="1"/>
  <c r="L26" i="26" s="1"/>
  <c r="L54" i="19"/>
  <c r="M26" i="26" s="1" a="1"/>
  <c r="M26" i="26" s="1"/>
  <c r="J54" i="19"/>
  <c r="K26" i="26" s="1" a="1"/>
  <c r="K26" i="26" s="1"/>
  <c r="D54" i="19"/>
  <c r="E26" i="26" s="1" a="1"/>
  <c r="E26" i="26" s="1"/>
  <c r="E54" i="19"/>
  <c r="F26" i="26" s="1" a="1"/>
  <c r="F26" i="26" s="1"/>
  <c r="M54" i="19"/>
  <c r="N26" i="26" s="1" a="1"/>
  <c r="N26" i="26" s="1"/>
  <c r="C54" i="19"/>
  <c r="D26" i="26" s="1" a="1"/>
  <c r="D26" i="26" s="1"/>
  <c r="G54" i="19"/>
  <c r="H26" i="26" s="1" a="1"/>
  <c r="H26" i="26" s="1"/>
  <c r="H54" i="19"/>
  <c r="I26" i="26" s="1" a="1"/>
  <c r="I26" i="26" s="1"/>
  <c r="L46" i="19"/>
  <c r="M20" i="26" s="1" a="1"/>
  <c r="M20" i="26" s="1"/>
  <c r="G46" i="19"/>
  <c r="H20" i="26" s="1" a="1"/>
  <c r="H20" i="26" s="1"/>
  <c r="M46" i="19"/>
  <c r="N20" i="26" s="1" a="1"/>
  <c r="N20" i="26" s="1"/>
  <c r="H46" i="19"/>
  <c r="I20" i="26" s="1" a="1"/>
  <c r="I20" i="26" s="1"/>
  <c r="J46" i="19"/>
  <c r="K20" i="26" s="1" a="1"/>
  <c r="K20" i="26" s="1"/>
  <c r="D46" i="19"/>
  <c r="E20" i="26" s="1" a="1"/>
  <c r="E20" i="26" s="1"/>
  <c r="E46" i="19"/>
  <c r="F20" i="26" s="1" a="1"/>
  <c r="F20" i="26" s="1"/>
  <c r="K46" i="19"/>
  <c r="L20" i="26" s="1" a="1"/>
  <c r="L20" i="26" s="1"/>
  <c r="C46" i="19"/>
  <c r="D20" i="26" s="1" a="1"/>
  <c r="D20" i="26" s="1"/>
  <c r="F46" i="19"/>
  <c r="G20" i="26" s="1" a="1"/>
  <c r="G20" i="26" s="1"/>
  <c r="F38" i="19"/>
  <c r="J38" i="19"/>
  <c r="I38" i="19"/>
  <c r="G38" i="19"/>
  <c r="M38" i="19"/>
  <c r="H38" i="19"/>
  <c r="D38" i="19"/>
  <c r="C38" i="19"/>
  <c r="E38" i="19"/>
  <c r="K38" i="19"/>
  <c r="D30" i="19"/>
  <c r="E13" i="26" s="1" a="1"/>
  <c r="E13" i="26" s="1"/>
  <c r="K30" i="19"/>
  <c r="L13" i="26" s="1" a="1"/>
  <c r="L13" i="26" s="1"/>
  <c r="F30" i="19"/>
  <c r="G13" i="26" s="1" a="1"/>
  <c r="G13" i="26" s="1"/>
  <c r="G30" i="19"/>
  <c r="H13" i="26" s="1" a="1"/>
  <c r="H13" i="26" s="1"/>
  <c r="E30" i="19"/>
  <c r="F13" i="26" s="1" a="1"/>
  <c r="F13" i="26" s="1"/>
  <c r="I30" i="19"/>
  <c r="J13" i="26" s="1" a="1"/>
  <c r="J13" i="26" s="1"/>
  <c r="J30" i="19"/>
  <c r="K13" i="26" s="1" a="1"/>
  <c r="K13" i="26" s="1"/>
  <c r="L30" i="19"/>
  <c r="M13" i="26" s="1" a="1"/>
  <c r="M13" i="26" s="1"/>
  <c r="M30" i="19"/>
  <c r="N13" i="26" s="1" a="1"/>
  <c r="N13" i="26" s="1"/>
  <c r="C30" i="19"/>
  <c r="D13" i="26" s="1" a="1"/>
  <c r="D13" i="26" s="1"/>
  <c r="F22" i="19"/>
  <c r="M22" i="19"/>
  <c r="D22" i="19"/>
  <c r="L22" i="19"/>
  <c r="K22" i="19"/>
  <c r="E22" i="19"/>
  <c r="G22" i="19"/>
  <c r="H22" i="19"/>
  <c r="I22" i="19"/>
  <c r="H14" i="19"/>
  <c r="K14" i="19"/>
  <c r="I14" i="19"/>
  <c r="F14" i="19"/>
  <c r="J14" i="19"/>
  <c r="L14" i="19"/>
  <c r="M14" i="19"/>
  <c r="D14" i="19"/>
  <c r="J6" i="19"/>
  <c r="E6" i="19"/>
  <c r="L6" i="19"/>
  <c r="D6" i="19"/>
  <c r="F6" i="19"/>
  <c r="G6" i="19"/>
  <c r="H6" i="19"/>
  <c r="I6" i="19"/>
  <c r="C93" i="19"/>
  <c r="D57" i="26" s="1" a="1"/>
  <c r="D57" i="26" s="1"/>
  <c r="C70" i="19"/>
  <c r="D39" i="26" s="1" a="1"/>
  <c r="D39" i="26" s="1"/>
  <c r="C23" i="19"/>
  <c r="D8" i="26" s="1" a="1"/>
  <c r="D8" i="26" s="1"/>
  <c r="I112" i="19"/>
  <c r="J107" i="19"/>
  <c r="K100" i="19"/>
  <c r="L62" i="26" s="1" a="1"/>
  <c r="L62" i="26" s="1"/>
  <c r="H95" i="19"/>
  <c r="I58" i="26" s="1" a="1"/>
  <c r="I58" i="26" s="1"/>
  <c r="E90" i="19"/>
  <c r="G86" i="19"/>
  <c r="H52" i="26" s="1" a="1"/>
  <c r="H52" i="26" s="1"/>
  <c r="K75" i="19"/>
  <c r="J70" i="19"/>
  <c r="K39" i="26" s="1" a="1"/>
  <c r="K39" i="26" s="1"/>
  <c r="L67" i="19"/>
  <c r="M37" i="26" s="1" a="1"/>
  <c r="M37" i="26" s="1"/>
  <c r="M64" i="19"/>
  <c r="N34" i="26" s="1" a="1"/>
  <c r="N34" i="26" s="1"/>
  <c r="D62" i="19"/>
  <c r="G55" i="19"/>
  <c r="H27" i="26" s="1" a="1"/>
  <c r="H27" i="26" s="1"/>
  <c r="D47" i="19"/>
  <c r="E21" i="26" s="1" a="1"/>
  <c r="E21" i="26" s="1"/>
  <c r="I41" i="19"/>
  <c r="J19" i="26" s="1" a="1"/>
  <c r="J19" i="26" s="1"/>
  <c r="L38" i="19"/>
  <c r="E31" i="19"/>
  <c r="F14" i="26" s="1" a="1"/>
  <c r="F14" i="26" s="1"/>
  <c r="L26" i="19"/>
  <c r="J22" i="19"/>
  <c r="E14" i="19"/>
  <c r="M9" i="19"/>
  <c r="D98" i="19"/>
  <c r="I98" i="19"/>
  <c r="G98" i="19"/>
  <c r="H98" i="19"/>
  <c r="J98" i="19"/>
  <c r="C98" i="19"/>
  <c r="K98" i="19"/>
  <c r="D50" i="19"/>
  <c r="E23" i="26" s="1" a="1"/>
  <c r="E23" i="26" s="1"/>
  <c r="I50" i="19"/>
  <c r="J23" i="26" s="1" a="1"/>
  <c r="J23" i="26" s="1"/>
  <c r="K50" i="19"/>
  <c r="L23" i="26" s="1" a="1"/>
  <c r="L23" i="26" s="1"/>
  <c r="H50" i="19"/>
  <c r="I23" i="26" s="1" a="1"/>
  <c r="I23" i="26" s="1"/>
  <c r="E50" i="19"/>
  <c r="F23" i="26" s="1" a="1"/>
  <c r="F23" i="26" s="1"/>
  <c r="F50" i="19"/>
  <c r="G23" i="26" s="1" a="1"/>
  <c r="G23" i="26" s="1"/>
  <c r="L50" i="19"/>
  <c r="M23" i="26" s="1" a="1"/>
  <c r="M23" i="26" s="1"/>
  <c r="M50" i="19"/>
  <c r="N23" i="26" s="1" a="1"/>
  <c r="N23" i="26" s="1"/>
  <c r="G50" i="19"/>
  <c r="H23" i="26" s="1" a="1"/>
  <c r="H23" i="26" s="1"/>
  <c r="H4" i="19"/>
  <c r="G4" i="19"/>
  <c r="K4" i="19"/>
  <c r="D4" i="19"/>
  <c r="M4" i="19"/>
  <c r="E4" i="19"/>
  <c r="F4" i="19"/>
  <c r="C4" i="19"/>
  <c r="I4" i="19"/>
  <c r="H104" i="19"/>
  <c r="I65" i="26" s="1" a="1"/>
  <c r="I65" i="26" s="1"/>
  <c r="M104" i="19"/>
  <c r="N65" i="26" s="1" a="1"/>
  <c r="N65" i="26" s="1"/>
  <c r="G104" i="19"/>
  <c r="H65" i="26" s="1" a="1"/>
  <c r="H65" i="26" s="1"/>
  <c r="C104" i="19"/>
  <c r="D65" i="26" s="1" a="1"/>
  <c r="D65" i="26" s="1"/>
  <c r="I104" i="19"/>
  <c r="J65" i="26" s="1" a="1"/>
  <c r="J65" i="26" s="1"/>
  <c r="D104" i="19"/>
  <c r="E65" i="26" s="1" a="1"/>
  <c r="E65" i="26" s="1"/>
  <c r="J104" i="19"/>
  <c r="K65" i="26" s="1" a="1"/>
  <c r="K65" i="26" s="1"/>
  <c r="D109" i="19"/>
  <c r="J109" i="19"/>
  <c r="K109" i="19"/>
  <c r="E109" i="19"/>
  <c r="F109" i="19"/>
  <c r="L109" i="19"/>
  <c r="M109" i="19"/>
  <c r="G109" i="19"/>
  <c r="H101" i="19"/>
  <c r="I63" i="26" s="1" a="1"/>
  <c r="I63" i="26" s="1"/>
  <c r="J101" i="19"/>
  <c r="K63" i="26" s="1" a="1"/>
  <c r="K63" i="26" s="1"/>
  <c r="E101" i="19"/>
  <c r="F63" i="26" s="1" a="1"/>
  <c r="F63" i="26" s="1"/>
  <c r="K101" i="19"/>
  <c r="L63" i="26" s="1" a="1"/>
  <c r="L63" i="26" s="1"/>
  <c r="F101" i="19"/>
  <c r="G63" i="26" s="1" a="1"/>
  <c r="G63" i="26" s="1"/>
  <c r="L101" i="19"/>
  <c r="M63" i="26" s="1" a="1"/>
  <c r="M63" i="26" s="1"/>
  <c r="M101" i="19"/>
  <c r="N63" i="26" s="1" a="1"/>
  <c r="N63" i="26" s="1"/>
  <c r="G101" i="19"/>
  <c r="H63" i="26" s="1" a="1"/>
  <c r="H63" i="26" s="1"/>
  <c r="G93" i="19"/>
  <c r="H57" i="26" s="1" a="1"/>
  <c r="H57" i="26" s="1"/>
  <c r="M93" i="19"/>
  <c r="N57" i="26" s="1" a="1"/>
  <c r="N57" i="26" s="1"/>
  <c r="D93" i="19"/>
  <c r="E57" i="26" s="1" a="1"/>
  <c r="E57" i="26" s="1"/>
  <c r="K93" i="19"/>
  <c r="L57" i="26" s="1" a="1"/>
  <c r="L57" i="26" s="1"/>
  <c r="E93" i="19"/>
  <c r="F57" i="26" s="1" a="1"/>
  <c r="F57" i="26" s="1"/>
  <c r="F93" i="19"/>
  <c r="G57" i="26" s="1" a="1"/>
  <c r="G57" i="26" s="1"/>
  <c r="L93" i="19"/>
  <c r="M57" i="26" s="1" a="1"/>
  <c r="M57" i="26" s="1"/>
  <c r="H93" i="19"/>
  <c r="I57" i="26" s="1" a="1"/>
  <c r="I57" i="26" s="1"/>
  <c r="F85" i="19"/>
  <c r="G51" i="26" s="1" a="1"/>
  <c r="G51" i="26" s="1"/>
  <c r="L85" i="19"/>
  <c r="M51" i="26" s="1" a="1"/>
  <c r="M51" i="26" s="1"/>
  <c r="D85" i="19"/>
  <c r="E51" i="26" s="1" a="1"/>
  <c r="E51" i="26" s="1"/>
  <c r="K85" i="19"/>
  <c r="L51" i="26" s="1" a="1"/>
  <c r="L51" i="26" s="1"/>
  <c r="E85" i="19"/>
  <c r="F51" i="26" s="1" a="1"/>
  <c r="F51" i="26" s="1"/>
  <c r="M85" i="19"/>
  <c r="N51" i="26" s="1" a="1"/>
  <c r="N51" i="26" s="1"/>
  <c r="G85" i="19"/>
  <c r="H51" i="26" s="1" a="1"/>
  <c r="H51" i="26" s="1"/>
  <c r="H85" i="19"/>
  <c r="I51" i="26" s="1" a="1"/>
  <c r="I51" i="26" s="1"/>
  <c r="F77" i="19"/>
  <c r="G44" i="26" s="1" a="1"/>
  <c r="G44" i="26" s="1"/>
  <c r="G77" i="19"/>
  <c r="H44" i="26" s="1" a="1"/>
  <c r="H44" i="26" s="1"/>
  <c r="H77" i="19"/>
  <c r="I44" i="26" s="1" a="1"/>
  <c r="I44" i="26" s="1"/>
  <c r="I77" i="19"/>
  <c r="J44" i="26" s="1" a="1"/>
  <c r="J44" i="26" s="1"/>
  <c r="J77" i="19"/>
  <c r="K44" i="26" s="1" a="1"/>
  <c r="K44" i="26" s="1"/>
  <c r="G69" i="19"/>
  <c r="M69" i="19"/>
  <c r="K69" i="19"/>
  <c r="I69" i="19"/>
  <c r="D69" i="19"/>
  <c r="J69" i="19"/>
  <c r="E69" i="19"/>
  <c r="L69" i="19"/>
  <c r="E61" i="19"/>
  <c r="F32" i="26" s="1" a="1"/>
  <c r="F32" i="26" s="1"/>
  <c r="K61" i="19"/>
  <c r="L32" i="26" s="1" a="1"/>
  <c r="L32" i="26" s="1"/>
  <c r="D61" i="19"/>
  <c r="E32" i="26" s="1" a="1"/>
  <c r="E32" i="26" s="1"/>
  <c r="I61" i="19"/>
  <c r="J32" i="26" s="1" a="1"/>
  <c r="J32" i="26" s="1"/>
  <c r="J61" i="19"/>
  <c r="K32" i="26" s="1" a="1"/>
  <c r="K32" i="26" s="1"/>
  <c r="L61" i="19"/>
  <c r="M32" i="26" s="1" a="1"/>
  <c r="M32" i="26" s="1"/>
  <c r="F61" i="19"/>
  <c r="G32" i="26" s="1" a="1"/>
  <c r="G32" i="26" s="1"/>
  <c r="M61" i="19"/>
  <c r="N32" i="26" s="1" a="1"/>
  <c r="N32" i="26" s="1"/>
  <c r="G61" i="19"/>
  <c r="H32" i="26" s="1" a="1"/>
  <c r="H32" i="26" s="1"/>
  <c r="F53" i="19"/>
  <c r="K53" i="19"/>
  <c r="E53" i="19"/>
  <c r="J53" i="19"/>
  <c r="G53" i="19"/>
  <c r="M53" i="19"/>
  <c r="H53" i="19"/>
  <c r="C53" i="19"/>
  <c r="I53" i="19"/>
  <c r="D53" i="19"/>
  <c r="L53" i="19"/>
  <c r="D45" i="19"/>
  <c r="M45" i="19"/>
  <c r="G45" i="19"/>
  <c r="L45" i="19"/>
  <c r="K45" i="19"/>
  <c r="F45" i="19"/>
  <c r="C45" i="19"/>
  <c r="H45" i="19"/>
  <c r="I45" i="19"/>
  <c r="E37" i="19"/>
  <c r="L37" i="19"/>
  <c r="I37" i="19"/>
  <c r="J37" i="19"/>
  <c r="D37" i="19"/>
  <c r="M37" i="19"/>
  <c r="C37" i="19"/>
  <c r="F37" i="19"/>
  <c r="G37" i="19"/>
  <c r="G29" i="19"/>
  <c r="H29" i="19"/>
  <c r="F29" i="19"/>
  <c r="I29" i="19"/>
  <c r="J29" i="19"/>
  <c r="K29" i="19"/>
  <c r="C29" i="19"/>
  <c r="L29" i="19"/>
  <c r="I21" i="19"/>
  <c r="F21" i="19"/>
  <c r="D21" i="19"/>
  <c r="L21" i="19"/>
  <c r="J21" i="19"/>
  <c r="M21" i="19"/>
  <c r="E21" i="19"/>
  <c r="G21" i="19"/>
  <c r="H21" i="19"/>
  <c r="C21" i="19"/>
  <c r="D13" i="19"/>
  <c r="J13" i="19"/>
  <c r="E13" i="19"/>
  <c r="M13" i="19"/>
  <c r="I13" i="19"/>
  <c r="F13" i="19"/>
  <c r="H13" i="19"/>
  <c r="K13" i="19"/>
  <c r="L13" i="19"/>
  <c r="E5" i="19"/>
  <c r="L5" i="19"/>
  <c r="D5" i="19"/>
  <c r="K5" i="19"/>
  <c r="F5" i="19"/>
  <c r="J5" i="19"/>
  <c r="G5" i="19"/>
  <c r="H5" i="19"/>
  <c r="I5" i="19"/>
  <c r="C110" i="19"/>
  <c r="C69" i="19"/>
  <c r="C43" i="19"/>
  <c r="C22" i="19"/>
  <c r="H112" i="19"/>
  <c r="H109" i="19"/>
  <c r="J105" i="19"/>
  <c r="K66" i="26" s="1" a="1"/>
  <c r="K66" i="26" s="1"/>
  <c r="E104" i="19"/>
  <c r="F65" i="26" s="1" a="1"/>
  <c r="F65" i="26" s="1"/>
  <c r="F102" i="19"/>
  <c r="G64" i="26" s="1" a="1"/>
  <c r="G64" i="26" s="1"/>
  <c r="L98" i="19"/>
  <c r="M96" i="19"/>
  <c r="N59" i="26" s="1" a="1"/>
  <c r="N59" i="26" s="1"/>
  <c r="M94" i="19"/>
  <c r="J89" i="19"/>
  <c r="K55" i="26" s="1" a="1"/>
  <c r="K55" i="26" s="1"/>
  <c r="F88" i="19"/>
  <c r="G54" i="26" s="1" a="1"/>
  <c r="G54" i="26" s="1"/>
  <c r="F86" i="19"/>
  <c r="G52" i="26" s="1" a="1"/>
  <c r="G52" i="26" s="1"/>
  <c r="M82" i="19"/>
  <c r="N49" i="26" s="1" a="1"/>
  <c r="N49" i="26" s="1"/>
  <c r="G79" i="19"/>
  <c r="H46" i="26" s="1" a="1"/>
  <c r="H46" i="26" s="1"/>
  <c r="K77" i="19"/>
  <c r="L44" i="26" s="1" a="1"/>
  <c r="L44" i="26" s="1"/>
  <c r="M72" i="19"/>
  <c r="N41" i="26" s="1" a="1"/>
  <c r="N41" i="26" s="1"/>
  <c r="E70" i="19"/>
  <c r="F39" i="26" s="1" a="1"/>
  <c r="F39" i="26" s="1"/>
  <c r="G64" i="19"/>
  <c r="H34" i="26" s="1" a="1"/>
  <c r="H34" i="26" s="1"/>
  <c r="I46" i="19"/>
  <c r="J20" i="26" s="1" a="1"/>
  <c r="J20" i="26" s="1"/>
  <c r="D41" i="19"/>
  <c r="I34" i="19"/>
  <c r="H30" i="19"/>
  <c r="I13" i="26" s="1" a="1"/>
  <c r="I13" i="26" s="1"/>
  <c r="K21" i="19"/>
  <c r="J17" i="19"/>
  <c r="G13" i="19"/>
  <c r="L4" i="19"/>
  <c r="J66" i="19"/>
  <c r="K36" i="26" s="1" a="1"/>
  <c r="K36" i="26" s="1"/>
  <c r="D66" i="19"/>
  <c r="E36" i="26" s="1" a="1"/>
  <c r="E36" i="26" s="1"/>
  <c r="K66" i="19"/>
  <c r="L36" i="26" s="1" a="1"/>
  <c r="L36" i="26" s="1"/>
  <c r="I66" i="19"/>
  <c r="J36" i="26" s="1" a="1"/>
  <c r="J36" i="26" s="1"/>
  <c r="L66" i="19"/>
  <c r="M36" i="26" s="1" a="1"/>
  <c r="M36" i="26" s="1"/>
  <c r="E66" i="19"/>
  <c r="F36" i="26" s="1" a="1"/>
  <c r="F36" i="26" s="1"/>
  <c r="F66" i="19"/>
  <c r="G36" i="26" s="1" a="1"/>
  <c r="G36" i="26" s="1"/>
  <c r="M66" i="19"/>
  <c r="N36" i="26" s="1" a="1"/>
  <c r="N36" i="26" s="1"/>
  <c r="C66" i="19"/>
  <c r="D36" i="26" s="1" a="1"/>
  <c r="D36" i="26" s="1"/>
  <c r="E10" i="19"/>
  <c r="L10" i="19"/>
  <c r="J10" i="19"/>
  <c r="K10" i="19"/>
  <c r="D10" i="19"/>
  <c r="G10" i="19"/>
  <c r="H10" i="19"/>
  <c r="C10" i="19"/>
  <c r="I10" i="19"/>
  <c r="M10" i="19"/>
  <c r="I108" i="19"/>
  <c r="G108" i="19"/>
  <c r="M108" i="19"/>
  <c r="H108" i="19"/>
  <c r="J108" i="19"/>
  <c r="G100" i="19"/>
  <c r="H62" i="26" s="1" a="1"/>
  <c r="H62" i="26" s="1"/>
  <c r="M100" i="19"/>
  <c r="N62" i="26" s="1" a="1"/>
  <c r="N62" i="26" s="1"/>
  <c r="H100" i="19"/>
  <c r="I62" i="26" s="1" a="1"/>
  <c r="I62" i="26" s="1"/>
  <c r="I100" i="19"/>
  <c r="J62" i="26" s="1" a="1"/>
  <c r="J62" i="26" s="1"/>
  <c r="D100" i="19"/>
  <c r="E62" i="26" s="1" a="1"/>
  <c r="E62" i="26" s="1"/>
  <c r="J100" i="19"/>
  <c r="K62" i="26" s="1" a="1"/>
  <c r="K62" i="26" s="1"/>
  <c r="E92" i="19"/>
  <c r="K92" i="19"/>
  <c r="H92" i="19"/>
  <c r="I92" i="19"/>
  <c r="J92" i="19"/>
  <c r="E84" i="19"/>
  <c r="F50" i="26" s="1" a="1"/>
  <c r="F50" i="26" s="1"/>
  <c r="J84" i="19"/>
  <c r="K50" i="26" s="1" a="1"/>
  <c r="K50" i="26" s="1"/>
  <c r="H84" i="19"/>
  <c r="I50" i="26" s="1" a="1"/>
  <c r="I50" i="26" s="1"/>
  <c r="I84" i="19"/>
  <c r="J50" i="26" s="1" a="1"/>
  <c r="J50" i="26" s="1"/>
  <c r="D84" i="19"/>
  <c r="E50" i="26" s="1" a="1"/>
  <c r="E50" i="26" s="1"/>
  <c r="F84" i="19"/>
  <c r="G50" i="26" s="1" a="1"/>
  <c r="G50" i="26" s="1"/>
  <c r="K84" i="19"/>
  <c r="L50" i="26" s="1" a="1"/>
  <c r="L50" i="26" s="1"/>
  <c r="M76" i="19"/>
  <c r="N43" i="26" s="1" a="1"/>
  <c r="N43" i="26" s="1"/>
  <c r="J76" i="19"/>
  <c r="K43" i="26" s="1" a="1"/>
  <c r="K43" i="26" s="1"/>
  <c r="K76" i="19"/>
  <c r="L43" i="26" s="1" a="1"/>
  <c r="L43" i="26" s="1"/>
  <c r="D76" i="19"/>
  <c r="E43" i="26" s="1" a="1"/>
  <c r="E43" i="26" s="1"/>
  <c r="E76" i="19"/>
  <c r="F43" i="26" s="1" a="1"/>
  <c r="F43" i="26" s="1"/>
  <c r="L76" i="19"/>
  <c r="M43" i="26" s="1" a="1"/>
  <c r="M43" i="26" s="1"/>
  <c r="F76" i="19"/>
  <c r="G43" i="26" s="1" a="1"/>
  <c r="G43" i="26" s="1"/>
  <c r="L68" i="19"/>
  <c r="M38" i="26" s="1" a="1"/>
  <c r="M38" i="26" s="1"/>
  <c r="I68" i="19"/>
  <c r="J38" i="26" s="1" a="1"/>
  <c r="J38" i="26" s="1"/>
  <c r="J68" i="19"/>
  <c r="K38" i="26" s="1" a="1"/>
  <c r="K38" i="26" s="1"/>
  <c r="K68" i="19"/>
  <c r="L38" i="26" s="1" a="1"/>
  <c r="L38" i="26" s="1"/>
  <c r="E68" i="19"/>
  <c r="F38" i="26" s="1" a="1"/>
  <c r="F38" i="26" s="1"/>
  <c r="F68" i="19"/>
  <c r="G38" i="26" s="1" a="1"/>
  <c r="G38" i="26" s="1"/>
  <c r="M68" i="19"/>
  <c r="N38" i="26" s="1" a="1"/>
  <c r="N38" i="26" s="1"/>
  <c r="G68" i="19"/>
  <c r="H38" i="26" s="1" a="1"/>
  <c r="H38" i="26" s="1"/>
  <c r="D60" i="19"/>
  <c r="E31" i="26" s="1" a="1"/>
  <c r="E31" i="26" s="1"/>
  <c r="F60" i="19"/>
  <c r="G31" i="26" s="1" a="1"/>
  <c r="G31" i="26" s="1"/>
  <c r="G60" i="19"/>
  <c r="H31" i="26" s="1" a="1"/>
  <c r="H31" i="26" s="1"/>
  <c r="M60" i="19"/>
  <c r="N31" i="26" s="1" a="1"/>
  <c r="N31" i="26" s="1"/>
  <c r="H60" i="19"/>
  <c r="I31" i="26" s="1" a="1"/>
  <c r="I31" i="26" s="1"/>
  <c r="I60" i="19"/>
  <c r="J31" i="26" s="1" a="1"/>
  <c r="J31" i="26" s="1"/>
  <c r="J60" i="19"/>
  <c r="K31" i="26" s="1" a="1"/>
  <c r="K31" i="26" s="1"/>
  <c r="G52" i="19"/>
  <c r="H25" i="26" s="1" a="1"/>
  <c r="H25" i="26" s="1"/>
  <c r="E52" i="19"/>
  <c r="F25" i="26" s="1" a="1"/>
  <c r="F25" i="26" s="1"/>
  <c r="J52" i="19"/>
  <c r="K25" i="26" s="1" a="1"/>
  <c r="K25" i="26" s="1"/>
  <c r="I52" i="19"/>
  <c r="J25" i="26" s="1" a="1"/>
  <c r="J25" i="26" s="1"/>
  <c r="D52" i="19"/>
  <c r="E25" i="26" s="1" a="1"/>
  <c r="E25" i="26" s="1"/>
  <c r="K52" i="19"/>
  <c r="L25" i="26" s="1" a="1"/>
  <c r="L25" i="26" s="1"/>
  <c r="L52" i="19"/>
  <c r="M25" i="26" s="1" a="1"/>
  <c r="M25" i="26" s="1"/>
  <c r="F52" i="19"/>
  <c r="G25" i="26" s="1" a="1"/>
  <c r="G25" i="26" s="1"/>
  <c r="M52" i="19"/>
  <c r="N25" i="26" s="1" a="1"/>
  <c r="N25" i="26" s="1"/>
  <c r="E44" i="19"/>
  <c r="K44" i="19"/>
  <c r="I44" i="19"/>
  <c r="C44" i="19"/>
  <c r="J44" i="19"/>
  <c r="D44" i="19"/>
  <c r="L44" i="19"/>
  <c r="F44" i="19"/>
  <c r="M44" i="19"/>
  <c r="H36" i="19"/>
  <c r="K36" i="19"/>
  <c r="L36" i="19"/>
  <c r="I36" i="19"/>
  <c r="M36" i="19"/>
  <c r="C36" i="19"/>
  <c r="D36" i="19"/>
  <c r="E36" i="19"/>
  <c r="F36" i="19"/>
  <c r="J28" i="19"/>
  <c r="I28" i="19"/>
  <c r="J12" i="26" s="1" a="1"/>
  <c r="J12" i="26" s="1"/>
  <c r="G28" i="19"/>
  <c r="D28" i="19"/>
  <c r="F28" i="19"/>
  <c r="H28" i="19"/>
  <c r="K28" i="19"/>
  <c r="L12" i="26" s="1" a="1"/>
  <c r="L12" i="26" s="1"/>
  <c r="C28" i="19"/>
  <c r="L28" i="19"/>
  <c r="M28" i="19"/>
  <c r="D20" i="19"/>
  <c r="L20" i="19"/>
  <c r="H20" i="19"/>
  <c r="J20" i="19"/>
  <c r="M20" i="19"/>
  <c r="E20" i="19"/>
  <c r="F20" i="19"/>
  <c r="C20" i="19"/>
  <c r="G20" i="19"/>
  <c r="F12" i="19"/>
  <c r="G12" i="19"/>
  <c r="J12" i="19"/>
  <c r="D12" i="19"/>
  <c r="H12" i="19"/>
  <c r="I12" i="19"/>
  <c r="K12" i="19"/>
  <c r="L12" i="19"/>
  <c r="M12" i="19"/>
  <c r="C12" i="19"/>
  <c r="C109" i="19"/>
  <c r="C86" i="19"/>
  <c r="D52" i="26" s="1" a="1"/>
  <c r="D52" i="26" s="1"/>
  <c r="C68" i="19"/>
  <c r="D38" i="26" s="1" a="1"/>
  <c r="D38" i="26" s="1"/>
  <c r="C42" i="19"/>
  <c r="C15" i="19"/>
  <c r="K110" i="19"/>
  <c r="J103" i="19"/>
  <c r="F98" i="19"/>
  <c r="K96" i="19"/>
  <c r="L59" i="26" s="1" a="1"/>
  <c r="L59" i="26" s="1"/>
  <c r="M92" i="19"/>
  <c r="E86" i="19"/>
  <c r="F52" i="26" s="1" a="1"/>
  <c r="F52" i="26" s="1"/>
  <c r="G84" i="19"/>
  <c r="H50" i="26" s="1" a="1"/>
  <c r="H50" i="26" s="1"/>
  <c r="H82" i="19"/>
  <c r="I49" i="26" s="1" a="1"/>
  <c r="I49" i="26" s="1"/>
  <c r="F79" i="19"/>
  <c r="G46" i="26" s="1" a="1"/>
  <c r="G46" i="26" s="1"/>
  <c r="E77" i="19"/>
  <c r="F44" i="26" s="1" a="1"/>
  <c r="F44" i="26" s="1"/>
  <c r="K72" i="19"/>
  <c r="L41" i="26" s="1" a="1"/>
  <c r="L41" i="26" s="1"/>
  <c r="D70" i="19"/>
  <c r="E39" i="26" s="1" a="1"/>
  <c r="E39" i="26" s="1"/>
  <c r="F64" i="19"/>
  <c r="G34" i="26" s="1" a="1"/>
  <c r="G34" i="26" s="1"/>
  <c r="H61" i="19"/>
  <c r="I32" i="26" s="1" a="1"/>
  <c r="I32" i="26" s="1"/>
  <c r="I54" i="19"/>
  <c r="J26" i="26" s="1" a="1"/>
  <c r="J26" i="26" s="1"/>
  <c r="L40" i="19"/>
  <c r="M29" i="19"/>
  <c r="J4" i="19"/>
  <c r="E106" i="19"/>
  <c r="F67" i="26" s="1" a="1"/>
  <c r="F67" i="26" s="1"/>
  <c r="K106" i="19"/>
  <c r="L67" i="26" s="1" a="1"/>
  <c r="L67" i="26" s="1"/>
  <c r="G106" i="19"/>
  <c r="H67" i="26" s="1" a="1"/>
  <c r="H67" i="26" s="1"/>
  <c r="H106" i="19"/>
  <c r="I67" i="26" s="1" a="1"/>
  <c r="I67" i="26" s="1"/>
  <c r="I106" i="19"/>
  <c r="J67" i="26" s="1" a="1"/>
  <c r="J67" i="26" s="1"/>
  <c r="C106" i="19"/>
  <c r="D67" i="26" s="1" a="1"/>
  <c r="D67" i="26" s="1"/>
  <c r="D106" i="19"/>
  <c r="E67" i="26" s="1" a="1"/>
  <c r="E67" i="26" s="1"/>
  <c r="J106" i="19"/>
  <c r="K67" i="26" s="1" a="1"/>
  <c r="K67" i="26" s="1"/>
  <c r="L58" i="19"/>
  <c r="M30" i="26" s="1" a="1"/>
  <c r="M30" i="26" s="1"/>
  <c r="F58" i="19"/>
  <c r="G30" i="26" s="1" a="1"/>
  <c r="G30" i="26" s="1"/>
  <c r="M58" i="19"/>
  <c r="N30" i="26" s="1" a="1"/>
  <c r="N30" i="26" s="1"/>
  <c r="E58" i="19"/>
  <c r="F30" i="26" s="1" a="1"/>
  <c r="F30" i="26" s="1"/>
  <c r="G58" i="19"/>
  <c r="H30" i="26" s="1" a="1"/>
  <c r="H30" i="26" s="1"/>
  <c r="I58" i="19"/>
  <c r="J30" i="26" s="1" a="1"/>
  <c r="J30" i="26" s="1"/>
  <c r="J58" i="19"/>
  <c r="K30" i="26" s="1" a="1"/>
  <c r="K30" i="26" s="1"/>
  <c r="D58" i="19"/>
  <c r="E30" i="26" s="1" a="1"/>
  <c r="E30" i="26" s="1"/>
  <c r="K58" i="19"/>
  <c r="L30" i="26" s="1" a="1"/>
  <c r="L30" i="26" s="1"/>
  <c r="C58" i="19"/>
  <c r="D30" i="26" s="1" a="1"/>
  <c r="D30" i="26" s="1"/>
  <c r="J18" i="19"/>
  <c r="D18" i="19"/>
  <c r="L18" i="19"/>
  <c r="F18" i="19"/>
  <c r="H18" i="19"/>
  <c r="K18" i="19"/>
  <c r="M18" i="19"/>
  <c r="C18" i="19"/>
  <c r="E18" i="19"/>
  <c r="G18" i="19"/>
  <c r="G107" i="19"/>
  <c r="L107" i="19"/>
  <c r="D107" i="19"/>
  <c r="K107" i="19"/>
  <c r="E107" i="19"/>
  <c r="F107" i="19"/>
  <c r="H107" i="19"/>
  <c r="M107" i="19"/>
  <c r="C107" i="19"/>
  <c r="E99" i="19"/>
  <c r="F61" i="26" s="1" a="1"/>
  <c r="F61" i="26" s="1"/>
  <c r="K99" i="19"/>
  <c r="L61" i="26" s="1" a="1"/>
  <c r="L61" i="26" s="1"/>
  <c r="D99" i="19"/>
  <c r="E61" i="26" s="1" a="1"/>
  <c r="E61" i="26" s="1"/>
  <c r="L99" i="19"/>
  <c r="M61" i="26" s="1" a="1"/>
  <c r="M61" i="26" s="1"/>
  <c r="F99" i="19"/>
  <c r="G61" i="26" s="1" a="1"/>
  <c r="G61" i="26" s="1"/>
  <c r="M99" i="19"/>
  <c r="N61" i="26" s="1" a="1"/>
  <c r="N61" i="26" s="1"/>
  <c r="G99" i="19"/>
  <c r="H61" i="26" s="1" a="1"/>
  <c r="H61" i="26" s="1"/>
  <c r="C99" i="19"/>
  <c r="D61" i="26" s="1" a="1"/>
  <c r="D61" i="26" s="1"/>
  <c r="J91" i="19"/>
  <c r="K56" i="26" s="1" a="1"/>
  <c r="K56" i="26" s="1"/>
  <c r="D91" i="19"/>
  <c r="E56" i="26" s="1" a="1"/>
  <c r="E56" i="26" s="1"/>
  <c r="K91" i="19"/>
  <c r="L56" i="26" s="1" a="1"/>
  <c r="L56" i="26" s="1"/>
  <c r="E91" i="19"/>
  <c r="F56" i="26" s="1" a="1"/>
  <c r="F56" i="26" s="1"/>
  <c r="F91" i="19"/>
  <c r="G56" i="26" s="1" a="1"/>
  <c r="G56" i="26" s="1"/>
  <c r="L91" i="19"/>
  <c r="M56" i="26" s="1" a="1"/>
  <c r="M56" i="26" s="1"/>
  <c r="G91" i="19"/>
  <c r="H56" i="26" s="1" a="1"/>
  <c r="H56" i="26" s="1"/>
  <c r="H91" i="19"/>
  <c r="I56" i="26" s="1" a="1"/>
  <c r="I56" i="26" s="1"/>
  <c r="M91" i="19"/>
  <c r="N56" i="26" s="1" a="1"/>
  <c r="N56" i="26" s="1"/>
  <c r="C91" i="19"/>
  <c r="D56" i="26" s="1" a="1"/>
  <c r="D56" i="26" s="1"/>
  <c r="D83" i="19"/>
  <c r="I83" i="19"/>
  <c r="F83" i="19"/>
  <c r="L83" i="19"/>
  <c r="M83" i="19"/>
  <c r="G83" i="19"/>
  <c r="H83" i="19"/>
  <c r="C83" i="19"/>
  <c r="G75" i="19"/>
  <c r="H75" i="19"/>
  <c r="D75" i="19"/>
  <c r="E75" i="19"/>
  <c r="L75" i="19"/>
  <c r="F75" i="19"/>
  <c r="M75" i="19"/>
  <c r="I75" i="19"/>
  <c r="C75" i="19"/>
  <c r="K67" i="19"/>
  <c r="L37" i="26" s="1" a="1"/>
  <c r="L37" i="26" s="1"/>
  <c r="E67" i="19"/>
  <c r="F37" i="26" s="1" a="1"/>
  <c r="F37" i="26" s="1"/>
  <c r="M67" i="19"/>
  <c r="N37" i="26" s="1" a="1"/>
  <c r="N37" i="26" s="1"/>
  <c r="G67" i="19"/>
  <c r="H37" i="26" s="1" a="1"/>
  <c r="H37" i="26" s="1"/>
  <c r="H67" i="19"/>
  <c r="I37" i="26" s="1" a="1"/>
  <c r="I37" i="26" s="1"/>
  <c r="I67" i="19"/>
  <c r="J37" i="26" s="1" a="1"/>
  <c r="J37" i="26" s="1"/>
  <c r="D67" i="19"/>
  <c r="E37" i="26" s="1" a="1"/>
  <c r="E37" i="26" s="1"/>
  <c r="J67" i="19"/>
  <c r="K37" i="26" s="1" a="1"/>
  <c r="K37" i="26" s="1"/>
  <c r="C67" i="19"/>
  <c r="D37" i="26" s="1" a="1"/>
  <c r="D37" i="26" s="1"/>
  <c r="I59" i="19"/>
  <c r="D59" i="19"/>
  <c r="L59" i="19"/>
  <c r="F59" i="19"/>
  <c r="H59" i="19"/>
  <c r="J59" i="19"/>
  <c r="K59" i="19"/>
  <c r="H51" i="19"/>
  <c r="I24" i="26" s="1" a="1"/>
  <c r="I24" i="26" s="1"/>
  <c r="G51" i="19"/>
  <c r="H24" i="26" s="1" a="1"/>
  <c r="H24" i="26" s="1"/>
  <c r="M51" i="19"/>
  <c r="N24" i="26" s="1" a="1"/>
  <c r="N24" i="26" s="1"/>
  <c r="L51" i="19"/>
  <c r="M24" i="26" s="1" a="1"/>
  <c r="M24" i="26" s="1"/>
  <c r="I51" i="19"/>
  <c r="J24" i="26" s="1" a="1"/>
  <c r="J24" i="26" s="1"/>
  <c r="J51" i="19"/>
  <c r="K24" i="26" s="1" a="1"/>
  <c r="K24" i="26" s="1"/>
  <c r="D51" i="19"/>
  <c r="E24" i="26" s="1" a="1"/>
  <c r="E24" i="26" s="1"/>
  <c r="K51" i="19"/>
  <c r="L24" i="26" s="1" a="1"/>
  <c r="L24" i="26" s="1"/>
  <c r="J43" i="19"/>
  <c r="F43" i="19"/>
  <c r="I43" i="19"/>
  <c r="D43" i="19"/>
  <c r="K43" i="19"/>
  <c r="E43" i="19"/>
  <c r="G43" i="19"/>
  <c r="M43" i="19"/>
  <c r="H43" i="19"/>
  <c r="D35" i="19"/>
  <c r="K35" i="19"/>
  <c r="E35" i="19"/>
  <c r="M35" i="19"/>
  <c r="L35" i="19"/>
  <c r="J35" i="19"/>
  <c r="C35" i="19"/>
  <c r="F35" i="19"/>
  <c r="G35" i="19"/>
  <c r="F27" i="19"/>
  <c r="M27" i="19"/>
  <c r="K27" i="19"/>
  <c r="D27" i="19"/>
  <c r="G27" i="19"/>
  <c r="H27" i="19"/>
  <c r="C27" i="19"/>
  <c r="I27" i="19"/>
  <c r="J27" i="19"/>
  <c r="L27" i="19"/>
  <c r="H19" i="19"/>
  <c r="J19" i="19"/>
  <c r="E19" i="19"/>
  <c r="I19" i="19"/>
  <c r="L19" i="19"/>
  <c r="M19" i="19"/>
  <c r="D19" i="19"/>
  <c r="C19" i="19"/>
  <c r="F19" i="19"/>
  <c r="G19" i="19"/>
  <c r="I11" i="19"/>
  <c r="K11" i="19"/>
  <c r="E11" i="19"/>
  <c r="G11" i="19"/>
  <c r="H11" i="19"/>
  <c r="J11" i="19"/>
  <c r="L11" i="19"/>
  <c r="C11" i="19"/>
  <c r="M11" i="19"/>
  <c r="C108" i="19"/>
  <c r="C85" i="19"/>
  <c r="D51" i="26" s="1" a="1"/>
  <c r="D51" i="26" s="1"/>
  <c r="C61" i="19"/>
  <c r="D32" i="26" s="1" a="1"/>
  <c r="D32" i="26" s="1"/>
  <c r="C14" i="19"/>
  <c r="M111" i="19"/>
  <c r="L108" i="19"/>
  <c r="M106" i="19"/>
  <c r="N67" i="26" s="1" a="1"/>
  <c r="N67" i="26" s="1"/>
  <c r="H105" i="19"/>
  <c r="I66" i="26" s="1" a="1"/>
  <c r="I66" i="26" s="1"/>
  <c r="I103" i="19"/>
  <c r="I101" i="19"/>
  <c r="J63" i="26" s="1" a="1"/>
  <c r="J63" i="26" s="1"/>
  <c r="E100" i="19"/>
  <c r="F62" i="26" s="1" a="1"/>
  <c r="F62" i="26" s="1"/>
  <c r="G96" i="19"/>
  <c r="H59" i="26" s="1" a="1"/>
  <c r="H59" i="26" s="1"/>
  <c r="L94" i="19"/>
  <c r="M90" i="19"/>
  <c r="I87" i="19"/>
  <c r="J53" i="26" s="1" a="1"/>
  <c r="J53" i="26" s="1"/>
  <c r="J85" i="19"/>
  <c r="K51" i="26" s="1" a="1"/>
  <c r="K51" i="26" s="1"/>
  <c r="G82" i="19"/>
  <c r="H49" i="26" s="1" a="1"/>
  <c r="H49" i="26" s="1"/>
  <c r="J80" i="19"/>
  <c r="K47" i="26" s="1" a="1"/>
  <c r="K47" i="26" s="1"/>
  <c r="F72" i="19"/>
  <c r="G41" i="26" s="1" a="1"/>
  <c r="G41" i="26" s="1"/>
  <c r="H69" i="19"/>
  <c r="H66" i="19"/>
  <c r="I36" i="26" s="1" a="1"/>
  <c r="I36" i="26" s="1"/>
  <c r="K63" i="19"/>
  <c r="L33" i="26" s="1" a="1"/>
  <c r="L33" i="26" s="1"/>
  <c r="L60" i="19"/>
  <c r="M31" i="26" s="1" a="1"/>
  <c r="M31" i="26" s="1"/>
  <c r="H57" i="19"/>
  <c r="I29" i="26" s="1" a="1"/>
  <c r="I29" i="26" s="1"/>
  <c r="F51" i="19"/>
  <c r="G24" i="26" s="1" a="1"/>
  <c r="G24" i="26" s="1"/>
  <c r="G40" i="19"/>
  <c r="K37" i="19"/>
  <c r="I33" i="19"/>
  <c r="J16" i="26" s="1" a="1"/>
  <c r="J16" i="26" s="1"/>
  <c r="E29" i="19"/>
  <c r="M24" i="19"/>
  <c r="N9" i="26" s="1" a="1"/>
  <c r="N9" i="26" s="1"/>
  <c r="K20" i="19"/>
  <c r="J16" i="19"/>
  <c r="E12" i="19"/>
  <c r="E8" i="19"/>
  <c r="C102" i="19"/>
  <c r="D64" i="26" s="1" a="1"/>
  <c r="D64" i="26" s="1"/>
  <c r="C84" i="19"/>
  <c r="D50" i="26" s="1" a="1"/>
  <c r="D50" i="26" s="1"/>
  <c r="C60" i="19"/>
  <c r="D31" i="26" s="1" a="1"/>
  <c r="D31" i="26" s="1"/>
  <c r="C34" i="19"/>
  <c r="C13" i="19"/>
  <c r="L111" i="19"/>
  <c r="F110" i="19"/>
  <c r="K108" i="19"/>
  <c r="L104" i="19"/>
  <c r="M65" i="26" s="1" a="1"/>
  <c r="M65" i="26" s="1"/>
  <c r="H103" i="19"/>
  <c r="J99" i="19"/>
  <c r="K61" i="26" s="1" a="1"/>
  <c r="K61" i="26" s="1"/>
  <c r="E98" i="19"/>
  <c r="E96" i="19"/>
  <c r="F59" i="26" s="1" a="1"/>
  <c r="F59" i="26" s="1"/>
  <c r="F94" i="19"/>
  <c r="L92" i="19"/>
  <c r="M88" i="19"/>
  <c r="N54" i="26" s="1" a="1"/>
  <c r="N54" i="26" s="1"/>
  <c r="G87" i="19"/>
  <c r="H53" i="26" s="1" a="1"/>
  <c r="H53" i="26" s="1"/>
  <c r="K83" i="19"/>
  <c r="I80" i="19"/>
  <c r="J47" i="26" s="1" a="1"/>
  <c r="J47" i="26" s="1"/>
  <c r="K78" i="19"/>
  <c r="L45" i="26" s="1" a="1"/>
  <c r="L45" i="26" s="1"/>
  <c r="D77" i="19"/>
  <c r="E44" i="26" s="1" a="1"/>
  <c r="E44" i="26" s="1"/>
  <c r="D72" i="19"/>
  <c r="E41" i="26" s="1" a="1"/>
  <c r="E41" i="26" s="1"/>
  <c r="F69" i="19"/>
  <c r="G66" i="19"/>
  <c r="H36" i="26" s="1" a="1"/>
  <c r="H36" i="26" s="1"/>
  <c r="I63" i="19"/>
  <c r="J33" i="26" s="1" a="1"/>
  <c r="J33" i="26" s="1"/>
  <c r="K60" i="19"/>
  <c r="L31" i="26" s="1" a="1"/>
  <c r="L31" i="26" s="1"/>
  <c r="E51" i="19"/>
  <c r="F24" i="26" s="1" a="1"/>
  <c r="F24" i="26" s="1"/>
  <c r="J45" i="19"/>
  <c r="M42" i="19"/>
  <c r="F40" i="19"/>
  <c r="H37" i="19"/>
  <c r="D29" i="19"/>
  <c r="I20" i="19"/>
  <c r="F16" i="19"/>
  <c r="K7" i="19"/>
  <c r="G74" i="19"/>
  <c r="H42" i="26" s="1" a="1"/>
  <c r="H42" i="26" s="1"/>
  <c r="E74" i="19"/>
  <c r="F42" i="26" s="1" a="1"/>
  <c r="F42" i="26" s="1"/>
  <c r="K74" i="19"/>
  <c r="L42" i="26" s="1" a="1"/>
  <c r="L42" i="26" s="1"/>
  <c r="I74" i="19"/>
  <c r="J42" i="26" s="1" a="1"/>
  <c r="J42" i="26" s="1"/>
  <c r="J74" i="19"/>
  <c r="K42" i="26" s="1" a="1"/>
  <c r="K42" i="26" s="1"/>
  <c r="C74" i="19"/>
  <c r="D42" i="26" s="1" a="1"/>
  <c r="D42" i="26" s="1"/>
  <c r="D74" i="19"/>
  <c r="E42" i="26" s="1" a="1"/>
  <c r="E42" i="26" s="1"/>
  <c r="L74" i="19"/>
  <c r="M42" i="26" s="1" a="1"/>
  <c r="M42" i="26" s="1"/>
  <c r="H26" i="19"/>
  <c r="E26" i="19"/>
  <c r="M26" i="19"/>
  <c r="I26" i="19"/>
  <c r="F26" i="19"/>
  <c r="C26" i="19"/>
  <c r="G26" i="19"/>
  <c r="J26" i="19"/>
  <c r="K26" i="19"/>
  <c r="G89" i="19"/>
  <c r="H55" i="26" s="1" a="1"/>
  <c r="H55" i="26" s="1"/>
  <c r="L89" i="19"/>
  <c r="M55" i="26" s="1" a="1"/>
  <c r="M55" i="26" s="1"/>
  <c r="D89" i="19"/>
  <c r="E55" i="26" s="1" a="1"/>
  <c r="E55" i="26" s="1"/>
  <c r="E89" i="19"/>
  <c r="F55" i="26" s="1" a="1"/>
  <c r="F55" i="26" s="1"/>
  <c r="K89" i="19"/>
  <c r="L55" i="26" s="1" a="1"/>
  <c r="L55" i="26" s="1"/>
  <c r="F89" i="19"/>
  <c r="G55" i="26" s="1" a="1"/>
  <c r="G55" i="26" s="1"/>
  <c r="M89" i="19"/>
  <c r="N55" i="26" s="1" a="1"/>
  <c r="N55" i="26" s="1"/>
  <c r="C89" i="19"/>
  <c r="D55" i="26" s="1" a="1"/>
  <c r="D55" i="26" s="1"/>
  <c r="H89" i="19"/>
  <c r="I55" i="26" s="1" a="1"/>
  <c r="I55" i="26" s="1"/>
  <c r="G81" i="19"/>
  <c r="H48" i="26" s="1" a="1"/>
  <c r="H48" i="26" s="1"/>
  <c r="M81" i="19"/>
  <c r="N48" i="26" s="1" a="1"/>
  <c r="N48" i="26" s="1"/>
  <c r="F81" i="19"/>
  <c r="G48" i="26" s="1" a="1"/>
  <c r="G48" i="26" s="1"/>
  <c r="H81" i="19"/>
  <c r="I48" i="26" s="1" a="1"/>
  <c r="I48" i="26" s="1"/>
  <c r="C81" i="19"/>
  <c r="D48" i="26" s="1" a="1"/>
  <c r="D48" i="26" s="1"/>
  <c r="I81" i="19"/>
  <c r="J48" i="26" s="1" a="1"/>
  <c r="J48" i="26" s="1"/>
  <c r="D81" i="19"/>
  <c r="E48" i="26" s="1" a="1"/>
  <c r="E48" i="26" s="1"/>
  <c r="J81" i="19"/>
  <c r="K48" i="26" s="1" a="1"/>
  <c r="K48" i="26" s="1"/>
  <c r="F73" i="19"/>
  <c r="I73" i="19"/>
  <c r="D73" i="19"/>
  <c r="K73" i="19"/>
  <c r="E73" i="19"/>
  <c r="L73" i="19"/>
  <c r="C73" i="19"/>
  <c r="G73" i="19"/>
  <c r="M73" i="19"/>
  <c r="H73" i="19"/>
  <c r="D65" i="19"/>
  <c r="E35" i="26" s="1" a="1"/>
  <c r="E35" i="26" s="1"/>
  <c r="I65" i="19"/>
  <c r="J35" i="26" s="1" a="1"/>
  <c r="J35" i="26" s="1"/>
  <c r="H65" i="19"/>
  <c r="I35" i="26" s="1" a="1"/>
  <c r="I35" i="26" s="1"/>
  <c r="K65" i="19"/>
  <c r="L35" i="26" s="1" a="1"/>
  <c r="L35" i="26" s="1"/>
  <c r="M65" i="19"/>
  <c r="N35" i="26" s="1" a="1"/>
  <c r="N35" i="26" s="1"/>
  <c r="F65" i="19"/>
  <c r="G35" i="26" s="1" a="1"/>
  <c r="G35" i="26" s="1"/>
  <c r="G65" i="19"/>
  <c r="H35" i="26" s="1" a="1"/>
  <c r="H35" i="26" s="1"/>
  <c r="C65" i="19"/>
  <c r="D35" i="26" s="1" a="1"/>
  <c r="D35" i="26" s="1"/>
  <c r="J65" i="19"/>
  <c r="K35" i="26" s="1" a="1"/>
  <c r="K35" i="26" s="1"/>
  <c r="D57" i="19"/>
  <c r="E29" i="26" s="1" a="1"/>
  <c r="E29" i="26" s="1"/>
  <c r="K57" i="19"/>
  <c r="L29" i="26" s="1" a="1"/>
  <c r="L29" i="26" s="1"/>
  <c r="I57" i="19"/>
  <c r="J29" i="26" s="1" a="1"/>
  <c r="J29" i="26" s="1"/>
  <c r="G57" i="19"/>
  <c r="H29" i="26" s="1" a="1"/>
  <c r="H29" i="26" s="1"/>
  <c r="F57" i="19"/>
  <c r="G29" i="26" s="1" a="1"/>
  <c r="G29" i="26" s="1"/>
  <c r="J57" i="19"/>
  <c r="K29" i="26" s="1" a="1"/>
  <c r="K29" i="26" s="1"/>
  <c r="L57" i="19"/>
  <c r="M29" i="26" s="1" a="1"/>
  <c r="M29" i="26" s="1"/>
  <c r="M57" i="19"/>
  <c r="N29" i="26" s="1" a="1"/>
  <c r="N29" i="26" s="1"/>
  <c r="C57" i="19"/>
  <c r="D29" i="26" s="1" a="1"/>
  <c r="D29" i="26" s="1"/>
  <c r="E49" i="19"/>
  <c r="I49" i="19"/>
  <c r="L49" i="19"/>
  <c r="G49" i="19"/>
  <c r="M49" i="19"/>
  <c r="H49" i="19"/>
  <c r="J49" i="19"/>
  <c r="D49" i="19"/>
  <c r="K49" i="19"/>
  <c r="C49" i="19"/>
  <c r="L41" i="19"/>
  <c r="M19" i="26" s="1" a="1"/>
  <c r="M19" i="26" s="1"/>
  <c r="E41" i="19"/>
  <c r="F19" i="26" s="1" a="1"/>
  <c r="F19" i="26" s="1"/>
  <c r="J41" i="19"/>
  <c r="F41" i="19"/>
  <c r="G19" i="26" s="1" a="1"/>
  <c r="G19" i="26" s="1"/>
  <c r="M41" i="19"/>
  <c r="N19" i="26" s="1" a="1"/>
  <c r="N19" i="26" s="1"/>
  <c r="G41" i="19"/>
  <c r="H41" i="19"/>
  <c r="J33" i="19"/>
  <c r="H33" i="19"/>
  <c r="D33" i="19"/>
  <c r="M33" i="19"/>
  <c r="G33" i="19"/>
  <c r="H16" i="26" s="1" a="1"/>
  <c r="H16" i="26" s="1"/>
  <c r="K33" i="19"/>
  <c r="L33" i="19"/>
  <c r="E33" i="19"/>
  <c r="D25" i="19"/>
  <c r="E10" i="26" s="1" a="1"/>
  <c r="E10" i="26" s="1"/>
  <c r="L25" i="19"/>
  <c r="M10" i="26" s="1" a="1"/>
  <c r="M10" i="26" s="1"/>
  <c r="G25" i="19"/>
  <c r="H10" i="26" s="1" a="1"/>
  <c r="H10" i="26" s="1"/>
  <c r="J25" i="19"/>
  <c r="K10" i="26" s="1" a="1"/>
  <c r="K10" i="26" s="1"/>
  <c r="M25" i="19"/>
  <c r="N10" i="26" s="1" a="1"/>
  <c r="N10" i="26" s="1"/>
  <c r="E25" i="19"/>
  <c r="F10" i="26" s="1" a="1"/>
  <c r="F10" i="26" s="1"/>
  <c r="F25" i="19"/>
  <c r="G10" i="26" s="1" a="1"/>
  <c r="G10" i="26" s="1"/>
  <c r="H25" i="19"/>
  <c r="I10" i="26" s="1" a="1"/>
  <c r="I10" i="26" s="1"/>
  <c r="I25" i="19"/>
  <c r="J10" i="26" s="1" a="1"/>
  <c r="J10" i="26" s="1"/>
  <c r="K25" i="19"/>
  <c r="L10" i="26" s="1" a="1"/>
  <c r="L10" i="26" s="1"/>
  <c r="F17" i="19"/>
  <c r="M17" i="19"/>
  <c r="E17" i="19"/>
  <c r="G17" i="19"/>
  <c r="I17" i="19"/>
  <c r="K17" i="19"/>
  <c r="C17" i="19"/>
  <c r="L17" i="19"/>
  <c r="D17" i="19"/>
  <c r="H9" i="19"/>
  <c r="D9" i="19"/>
  <c r="L9" i="19"/>
  <c r="F9" i="19"/>
  <c r="G9" i="19"/>
  <c r="C9" i="19"/>
  <c r="I9" i="19"/>
  <c r="J9" i="19"/>
  <c r="K9" i="19"/>
  <c r="C101" i="19"/>
  <c r="D63" i="26" s="1" a="1"/>
  <c r="D63" i="26" s="1"/>
  <c r="C78" i="19"/>
  <c r="D45" i="26" s="1" a="1"/>
  <c r="D45" i="26" s="1"/>
  <c r="C59" i="19"/>
  <c r="C33" i="19"/>
  <c r="D16" i="26" s="1" a="1"/>
  <c r="D16" i="26" s="1"/>
  <c r="C6" i="19"/>
  <c r="E110" i="19"/>
  <c r="F108" i="19"/>
  <c r="L106" i="19"/>
  <c r="M67" i="26" s="1" a="1"/>
  <c r="M67" i="26" s="1"/>
  <c r="K104" i="19"/>
  <c r="L65" i="26" s="1" a="1"/>
  <c r="L65" i="26" s="1"/>
  <c r="M102" i="19"/>
  <c r="N64" i="26" s="1" a="1"/>
  <c r="N64" i="26" s="1"/>
  <c r="I99" i="19"/>
  <c r="J61" i="26" s="1" a="1"/>
  <c r="J61" i="26" s="1"/>
  <c r="J97" i="19"/>
  <c r="K60" i="26" s="1" a="1"/>
  <c r="K60" i="26" s="1"/>
  <c r="G92" i="19"/>
  <c r="L90" i="19"/>
  <c r="L88" i="19"/>
  <c r="M54" i="26" s="1" a="1"/>
  <c r="M54" i="26" s="1"/>
  <c r="M86" i="19"/>
  <c r="N52" i="26" s="1" a="1"/>
  <c r="N52" i="26" s="1"/>
  <c r="I85" i="19"/>
  <c r="J51" i="26" s="1" a="1"/>
  <c r="J51" i="26" s="1"/>
  <c r="J83" i="19"/>
  <c r="L81" i="19"/>
  <c r="M48" i="26" s="1" a="1"/>
  <c r="M48" i="26" s="1"/>
  <c r="H80" i="19"/>
  <c r="I47" i="26" s="1" a="1"/>
  <c r="I47" i="26" s="1"/>
  <c r="I78" i="19"/>
  <c r="J45" i="26" s="1" a="1"/>
  <c r="J45" i="26" s="1"/>
  <c r="I76" i="19"/>
  <c r="J43" i="26" s="1" a="1"/>
  <c r="J43" i="26" s="1"/>
  <c r="H74" i="19"/>
  <c r="I42" i="26" s="1" a="1"/>
  <c r="I42" i="26" s="1"/>
  <c r="L65" i="19"/>
  <c r="M35" i="26" s="1" a="1"/>
  <c r="M35" i="26" s="1"/>
  <c r="D63" i="19"/>
  <c r="E33" i="26" s="1" a="1"/>
  <c r="E33" i="26" s="1"/>
  <c r="E60" i="19"/>
  <c r="F31" i="26" s="1" a="1"/>
  <c r="F31" i="26" s="1"/>
  <c r="I56" i="19"/>
  <c r="J28" i="26" s="1" a="1"/>
  <c r="J28" i="26" s="1"/>
  <c r="J50" i="19"/>
  <c r="K23" i="26" s="1" a="1"/>
  <c r="K23" i="26" s="1"/>
  <c r="E45" i="19"/>
  <c r="H42" i="19"/>
  <c r="K39" i="19"/>
  <c r="L18" i="26" s="1" a="1"/>
  <c r="L18" i="26" s="1"/>
  <c r="J36" i="19"/>
  <c r="H32" i="19"/>
  <c r="I15" i="26" s="1" a="1"/>
  <c r="I15" i="26" s="1"/>
  <c r="E28" i="19"/>
  <c r="D24" i="19"/>
  <c r="E9" i="26" s="1" a="1"/>
  <c r="E9" i="26" s="1"/>
  <c r="K19" i="19"/>
  <c r="H15" i="19"/>
  <c r="F11" i="19"/>
  <c r="M6" i="19"/>
  <c r="S8" i="18" a="1"/>
  <c r="S8" i="18" s="1"/>
  <c r="Z8" i="18" a="1"/>
  <c r="Z8" i="18" s="1"/>
  <c r="K4" i="20" s="1"/>
  <c r="T8" i="18" a="1"/>
  <c r="T8" i="18" s="1"/>
  <c r="E4" i="20" s="1"/>
  <c r="U8" i="18" a="1"/>
  <c r="U8" i="18" s="1"/>
  <c r="F4" i="20" s="1"/>
  <c r="AA8" i="18" a="1"/>
  <c r="AA8" i="18" s="1"/>
  <c r="L4" i="20" s="1"/>
  <c r="V8" i="18" a="1"/>
  <c r="V8" i="18" s="1"/>
  <c r="G4" i="20" s="1"/>
  <c r="AB8" i="18" a="1"/>
  <c r="AB8" i="18" s="1"/>
  <c r="M4" i="20" s="1"/>
  <c r="W8" i="18" a="1"/>
  <c r="W8" i="18" s="1"/>
  <c r="H4" i="20" s="1"/>
  <c r="X8" i="18" a="1"/>
  <c r="X8" i="18" s="1"/>
  <c r="I4" i="20" s="1"/>
  <c r="Y8" i="18" a="1"/>
  <c r="Y8" i="18" s="1"/>
  <c r="J4" i="20" s="1"/>
  <c r="R8" i="18" a="1"/>
  <c r="R8" i="18" s="1"/>
  <c r="T10" i="18" a="1"/>
  <c r="T10" i="18" s="1"/>
  <c r="E6" i="20" s="1"/>
  <c r="AA10" i="18" a="1"/>
  <c r="AA10" i="18" s="1"/>
  <c r="L6" i="20" s="1"/>
  <c r="U10" i="18" a="1"/>
  <c r="U10" i="18" s="1"/>
  <c r="F6" i="20" s="1"/>
  <c r="AB10" i="18" a="1"/>
  <c r="AB10" i="18" s="1"/>
  <c r="M6" i="20" s="1"/>
  <c r="V10" i="18" a="1"/>
  <c r="V10" i="18" s="1"/>
  <c r="G6" i="20" s="1"/>
  <c r="X10" i="18" a="1"/>
  <c r="X10" i="18" s="1"/>
  <c r="I6" i="20" s="1"/>
  <c r="Y10" i="18" a="1"/>
  <c r="Y10" i="18" s="1"/>
  <c r="J6" i="20" s="1"/>
  <c r="S10" i="18" a="1"/>
  <c r="S10" i="18" s="1"/>
  <c r="Z10" i="18" a="1"/>
  <c r="Z10" i="18" s="1"/>
  <c r="K6" i="20" s="1"/>
  <c r="W10" i="18" a="1"/>
  <c r="W10" i="18" s="1"/>
  <c r="H6" i="20" s="1"/>
  <c r="R10" i="18" a="1"/>
  <c r="R10" i="18" s="1"/>
  <c r="W14" i="18" a="1"/>
  <c r="W14" i="18" s="1"/>
  <c r="H10" i="20" s="1"/>
  <c r="X14" i="18" a="1"/>
  <c r="X14" i="18" s="1"/>
  <c r="I10" i="20" s="1"/>
  <c r="Y14" i="18" a="1"/>
  <c r="Y14" i="18" s="1"/>
  <c r="J10" i="20" s="1"/>
  <c r="T14" i="18" a="1"/>
  <c r="T14" i="18" s="1"/>
  <c r="E10" i="20" s="1"/>
  <c r="AA14" i="18" a="1"/>
  <c r="AA14" i="18" s="1"/>
  <c r="L10" i="20" s="1"/>
  <c r="U14" i="18" a="1"/>
  <c r="U14" i="18" s="1"/>
  <c r="F10" i="20" s="1"/>
  <c r="AB14" i="18" a="1"/>
  <c r="AB14" i="18" s="1"/>
  <c r="M10" i="20" s="1"/>
  <c r="V14" i="18" a="1"/>
  <c r="V14" i="18" s="1"/>
  <c r="G10" i="20" s="1"/>
  <c r="S14" i="18" a="1"/>
  <c r="S14" i="18" s="1"/>
  <c r="Z14" i="18" a="1"/>
  <c r="Z14" i="18" s="1"/>
  <c r="K10" i="20" s="1"/>
  <c r="R14" i="18" a="1"/>
  <c r="R14" i="18" s="1"/>
  <c r="V17" i="18" a="1"/>
  <c r="V17" i="18" s="1"/>
  <c r="G13" i="20" s="1"/>
  <c r="G13" i="22" s="1" a="1"/>
  <c r="G13" i="22" s="1"/>
  <c r="W17" i="18" a="1"/>
  <c r="W17" i="18" s="1"/>
  <c r="H13" i="20" s="1"/>
  <c r="H13" i="22" s="1" a="1"/>
  <c r="H13" i="22" s="1"/>
  <c r="X17" i="18" a="1"/>
  <c r="X17" i="18" s="1"/>
  <c r="I13" i="20" s="1"/>
  <c r="I13" i="22" s="1" a="1"/>
  <c r="I13" i="22" s="1"/>
  <c r="S17" i="18" a="1"/>
  <c r="S17" i="18" s="1"/>
  <c r="Z17" i="18" a="1"/>
  <c r="Z17" i="18" s="1"/>
  <c r="K13" i="20" s="1"/>
  <c r="K13" i="22" s="1" a="1"/>
  <c r="K13" i="22" s="1"/>
  <c r="T17" i="18" a="1"/>
  <c r="T17" i="18" s="1"/>
  <c r="E13" i="20" s="1"/>
  <c r="E13" i="22" s="1" a="1"/>
  <c r="E13" i="22" s="1"/>
  <c r="AA17" i="18" a="1"/>
  <c r="AA17" i="18" s="1"/>
  <c r="L13" i="20" s="1"/>
  <c r="L13" i="22" s="1" a="1"/>
  <c r="L13" i="22" s="1"/>
  <c r="U17" i="18" a="1"/>
  <c r="U17" i="18" s="1"/>
  <c r="F13" i="20" s="1"/>
  <c r="F13" i="22" s="1" a="1"/>
  <c r="F13" i="22" s="1"/>
  <c r="AB17" i="18" a="1"/>
  <c r="AB17" i="18" s="1"/>
  <c r="M13" i="20" s="1"/>
  <c r="M13" i="22" s="1" a="1"/>
  <c r="M13" i="22" s="1"/>
  <c r="Y17" i="18" a="1"/>
  <c r="Y17" i="18" s="1"/>
  <c r="J13" i="20" s="1"/>
  <c r="J13" i="22" s="1" a="1"/>
  <c r="J13" i="22" s="1"/>
  <c r="R17" i="18" a="1"/>
  <c r="R17" i="18" s="1"/>
  <c r="Z21" i="18" a="1"/>
  <c r="Z21" i="18" s="1"/>
  <c r="K17" i="20" s="1"/>
  <c r="S21" i="18" a="1"/>
  <c r="S21" i="18" s="1"/>
  <c r="AA21" i="18" a="1"/>
  <c r="AA21" i="18" s="1"/>
  <c r="L17" i="20" s="1"/>
  <c r="T21" i="18" a="1"/>
  <c r="T21" i="18" s="1"/>
  <c r="E17" i="20" s="1"/>
  <c r="AB21" i="18" a="1"/>
  <c r="AB21" i="18" s="1"/>
  <c r="M17" i="20" s="1"/>
  <c r="W21" i="18" a="1"/>
  <c r="W21" i="18" s="1"/>
  <c r="H17" i="20" s="1"/>
  <c r="X21" i="18" a="1"/>
  <c r="X21" i="18" s="1"/>
  <c r="I17" i="20" s="1"/>
  <c r="Y21" i="18" a="1"/>
  <c r="Y21" i="18" s="1"/>
  <c r="J17" i="20" s="1"/>
  <c r="U21" i="18" a="1"/>
  <c r="U21" i="18" s="1"/>
  <c r="F17" i="20" s="1"/>
  <c r="V21" i="18" a="1"/>
  <c r="V21" i="18" s="1"/>
  <c r="G17" i="20" s="1"/>
  <c r="R21" i="18" a="1"/>
  <c r="R21" i="18" s="1"/>
  <c r="W25" i="18" a="1"/>
  <c r="W25" i="18" s="1"/>
  <c r="H21" i="20" s="1"/>
  <c r="X25" i="18" a="1"/>
  <c r="X25" i="18" s="1"/>
  <c r="I21" i="20" s="1"/>
  <c r="T25" i="18" a="1"/>
  <c r="T25" i="18" s="1"/>
  <c r="E21" i="20" s="1"/>
  <c r="AA25" i="18" a="1"/>
  <c r="AA25" i="18" s="1"/>
  <c r="L21" i="20" s="1"/>
  <c r="U25" i="18" a="1"/>
  <c r="U25" i="18" s="1"/>
  <c r="F21" i="20" s="1"/>
  <c r="AB25" i="18" a="1"/>
  <c r="AB25" i="18" s="1"/>
  <c r="M21" i="20" s="1"/>
  <c r="V25" i="18" a="1"/>
  <c r="V25" i="18" s="1"/>
  <c r="G21" i="20" s="1"/>
  <c r="S25" i="18" a="1"/>
  <c r="S25" i="18" s="1"/>
  <c r="Y25" i="18" a="1"/>
  <c r="Y25" i="18" s="1"/>
  <c r="J21" i="20" s="1"/>
  <c r="R25" i="18" a="1"/>
  <c r="R25" i="18" s="1"/>
  <c r="Z25" i="18" a="1"/>
  <c r="Z25" i="18" s="1"/>
  <c r="K21" i="20" s="1"/>
  <c r="T29" i="18" a="1"/>
  <c r="T29" i="18" s="1"/>
  <c r="E25" i="20" s="1"/>
  <c r="AA29" i="18" a="1"/>
  <c r="AA29" i="18" s="1"/>
  <c r="L25" i="20" s="1"/>
  <c r="U29" i="18" a="1"/>
  <c r="U29" i="18" s="1"/>
  <c r="F25" i="20" s="1"/>
  <c r="AB29" i="18" a="1"/>
  <c r="AB29" i="18" s="1"/>
  <c r="M25" i="20" s="1"/>
  <c r="V29" i="18" a="1"/>
  <c r="V29" i="18" s="1"/>
  <c r="G25" i="20" s="1"/>
  <c r="Y29" i="18" a="1"/>
  <c r="Y29" i="18" s="1"/>
  <c r="J25" i="20" s="1"/>
  <c r="S29" i="18" a="1"/>
  <c r="S29" i="18" s="1"/>
  <c r="Z29" i="18" a="1"/>
  <c r="Z29" i="18" s="1"/>
  <c r="K25" i="20" s="1"/>
  <c r="W29" i="18" a="1"/>
  <c r="W29" i="18" s="1"/>
  <c r="H25" i="20" s="1"/>
  <c r="X29" i="18" a="1"/>
  <c r="X29" i="18" s="1"/>
  <c r="I25" i="20" s="1"/>
  <c r="R29" i="18" a="1"/>
  <c r="R29" i="18" s="1"/>
  <c r="X11" i="18" a="1"/>
  <c r="X11" i="18" s="1"/>
  <c r="I7" i="20" s="1"/>
  <c r="I7" i="22" s="1" a="1"/>
  <c r="I7" i="22" s="1"/>
  <c r="Y11" i="18" a="1"/>
  <c r="Y11" i="18" s="1"/>
  <c r="J7" i="20" s="1"/>
  <c r="J7" i="22" s="1" a="1"/>
  <c r="J7" i="22" s="1"/>
  <c r="S11" i="18" a="1"/>
  <c r="S11" i="18" s="1"/>
  <c r="Z11" i="18" a="1"/>
  <c r="Z11" i="18" s="1"/>
  <c r="K7" i="20" s="1"/>
  <c r="K7" i="22" s="1" a="1"/>
  <c r="K7" i="22" s="1"/>
  <c r="T11" i="18" a="1"/>
  <c r="T11" i="18" s="1"/>
  <c r="E7" i="20" s="1"/>
  <c r="E7" i="22" s="1" a="1"/>
  <c r="E7" i="22" s="1"/>
  <c r="AA11" i="18" a="1"/>
  <c r="AA11" i="18" s="1"/>
  <c r="L7" i="20" s="1"/>
  <c r="L7" i="22" s="1" a="1"/>
  <c r="L7" i="22" s="1"/>
  <c r="U11" i="18" a="1"/>
  <c r="U11" i="18" s="1"/>
  <c r="F7" i="20" s="1"/>
  <c r="F7" i="22" s="1" a="1"/>
  <c r="F7" i="22" s="1"/>
  <c r="V11" i="18" a="1"/>
  <c r="V11" i="18" s="1"/>
  <c r="G7" i="20" s="1"/>
  <c r="G7" i="22" s="1" a="1"/>
  <c r="G7" i="22" s="1"/>
  <c r="W11" i="18" a="1"/>
  <c r="W11" i="18" s="1"/>
  <c r="H7" i="20" s="1"/>
  <c r="H7" i="22" s="1" a="1"/>
  <c r="H7" i="22" s="1"/>
  <c r="AB11" i="18" a="1"/>
  <c r="AB11" i="18" s="1"/>
  <c r="M7" i="20" s="1"/>
  <c r="M7" i="22" s="1" a="1"/>
  <c r="M7" i="22" s="1"/>
  <c r="R11" i="18" a="1"/>
  <c r="R11" i="18" s="1"/>
  <c r="T15" i="18" a="1"/>
  <c r="T15" i="18" s="1"/>
  <c r="E11" i="20" s="1"/>
  <c r="AB15" i="18" a="1"/>
  <c r="AB15" i="18" s="1"/>
  <c r="M11" i="20" s="1"/>
  <c r="U15" i="18" a="1"/>
  <c r="U15" i="18" s="1"/>
  <c r="F11" i="20" s="1"/>
  <c r="V15" i="18" a="1"/>
  <c r="V15" i="18" s="1"/>
  <c r="G11" i="20" s="1"/>
  <c r="W15" i="18" a="1"/>
  <c r="W15" i="18" s="1"/>
  <c r="H11" i="20" s="1"/>
  <c r="Y15" i="18" a="1"/>
  <c r="Y15" i="18" s="1"/>
  <c r="J11" i="20" s="1"/>
  <c r="Z15" i="18" a="1"/>
  <c r="Z15" i="18" s="1"/>
  <c r="K11" i="20" s="1"/>
  <c r="S15" i="18" a="1"/>
  <c r="S15" i="18" s="1"/>
  <c r="AA15" i="18" a="1"/>
  <c r="AA15" i="18" s="1"/>
  <c r="L11" i="20" s="1"/>
  <c r="X15" i="18" a="1"/>
  <c r="X15" i="18" s="1"/>
  <c r="I11" i="20" s="1"/>
  <c r="R15" i="18" a="1"/>
  <c r="R15" i="18" s="1"/>
  <c r="S18" i="18" a="1"/>
  <c r="S18" i="18" s="1"/>
  <c r="AA18" i="18" a="1"/>
  <c r="AA18" i="18" s="1"/>
  <c r="L14" i="20" s="1"/>
  <c r="T18" i="18" a="1"/>
  <c r="T18" i="18" s="1"/>
  <c r="E14" i="20" s="1"/>
  <c r="AB18" i="18" a="1"/>
  <c r="AB18" i="18" s="1"/>
  <c r="M14" i="20" s="1"/>
  <c r="U18" i="18" a="1"/>
  <c r="U18" i="18" s="1"/>
  <c r="F14" i="20" s="1"/>
  <c r="V18" i="18" a="1"/>
  <c r="V18" i="18" s="1"/>
  <c r="G14" i="20" s="1"/>
  <c r="X18" i="18" a="1"/>
  <c r="X18" i="18" s="1"/>
  <c r="I14" i="20" s="1"/>
  <c r="Y18" i="18" a="1"/>
  <c r="Y18" i="18" s="1"/>
  <c r="J14" i="20" s="1"/>
  <c r="Z18" i="18" a="1"/>
  <c r="Z18" i="18" s="1"/>
  <c r="K14" i="20" s="1"/>
  <c r="W18" i="18" a="1"/>
  <c r="W18" i="18" s="1"/>
  <c r="H14" i="20" s="1"/>
  <c r="R18" i="18" a="1"/>
  <c r="R18" i="18" s="1"/>
  <c r="W22" i="18" a="1"/>
  <c r="W22" i="18" s="1"/>
  <c r="H18" i="20" s="1"/>
  <c r="X22" i="18" a="1"/>
  <c r="X22" i="18" s="1"/>
  <c r="I18" i="20" s="1"/>
  <c r="Y22" i="18" a="1"/>
  <c r="Y22" i="18" s="1"/>
  <c r="J18" i="20" s="1"/>
  <c r="U22" i="18" a="1"/>
  <c r="U22" i="18" s="1"/>
  <c r="F18" i="20" s="1"/>
  <c r="AB22" i="18" a="1"/>
  <c r="AB22" i="18" s="1"/>
  <c r="M18" i="20" s="1"/>
  <c r="V22" i="18" a="1"/>
  <c r="V22" i="18" s="1"/>
  <c r="G18" i="20" s="1"/>
  <c r="S22" i="18" a="1"/>
  <c r="S22" i="18" s="1"/>
  <c r="T22" i="18" a="1"/>
  <c r="T22" i="18" s="1"/>
  <c r="E18" i="20" s="1"/>
  <c r="Z22" i="18" a="1"/>
  <c r="Z22" i="18" s="1"/>
  <c r="K18" i="20" s="1"/>
  <c r="AA22" i="18" a="1"/>
  <c r="AA22" i="18" s="1"/>
  <c r="L18" i="20" s="1"/>
  <c r="R22" i="18" a="1"/>
  <c r="R22" i="18" s="1"/>
  <c r="T26" i="18" a="1"/>
  <c r="T26" i="18" s="1"/>
  <c r="E22" i="20" s="1"/>
  <c r="AA26" i="18" a="1"/>
  <c r="AA26" i="18" s="1"/>
  <c r="L22" i="20" s="1"/>
  <c r="U26" i="18" a="1"/>
  <c r="U26" i="18" s="1"/>
  <c r="F22" i="20" s="1"/>
  <c r="AB26" i="18" a="1"/>
  <c r="AB26" i="18" s="1"/>
  <c r="M22" i="20" s="1"/>
  <c r="V26" i="18" a="1"/>
  <c r="V26" i="18" s="1"/>
  <c r="G22" i="20" s="1"/>
  <c r="X26" i="18" a="1"/>
  <c r="X26" i="18" s="1"/>
  <c r="I22" i="20" s="1"/>
  <c r="Y26" i="18" a="1"/>
  <c r="Y26" i="18" s="1"/>
  <c r="J22" i="20" s="1"/>
  <c r="S26" i="18" a="1"/>
  <c r="S26" i="18" s="1"/>
  <c r="Z26" i="18" a="1"/>
  <c r="Z26" i="18" s="1"/>
  <c r="K22" i="20" s="1"/>
  <c r="W26" i="18" a="1"/>
  <c r="W26" i="18" s="1"/>
  <c r="H22" i="20" s="1"/>
  <c r="R26" i="18" a="1"/>
  <c r="R26" i="18" s="1"/>
  <c r="U12" i="18" a="1"/>
  <c r="U12" i="18" s="1"/>
  <c r="F8" i="20" s="1"/>
  <c r="AB12" i="18" a="1"/>
  <c r="AB12" i="18" s="1"/>
  <c r="M8" i="20" s="1"/>
  <c r="V12" i="18" a="1"/>
  <c r="V12" i="18" s="1"/>
  <c r="G8" i="20" s="1"/>
  <c r="W12" i="18" a="1"/>
  <c r="W12" i="18" s="1"/>
  <c r="H8" i="20" s="1"/>
  <c r="X12" i="18" a="1"/>
  <c r="X12" i="18" s="1"/>
  <c r="I8" i="20" s="1"/>
  <c r="Z12" i="18" a="1"/>
  <c r="Z12" i="18" s="1"/>
  <c r="K8" i="20" s="1"/>
  <c r="S12" i="18" a="1"/>
  <c r="S12" i="18" s="1"/>
  <c r="T12" i="18" a="1"/>
  <c r="T12" i="18" s="1"/>
  <c r="E8" i="20" s="1"/>
  <c r="AA12" i="18" a="1"/>
  <c r="AA12" i="18" s="1"/>
  <c r="L8" i="20" s="1"/>
  <c r="Y12" i="18" a="1"/>
  <c r="Y12" i="18" s="1"/>
  <c r="J8" i="20" s="1"/>
  <c r="R12" i="18" a="1"/>
  <c r="R12" i="18" s="1"/>
  <c r="V37" i="18" a="1"/>
  <c r="V37" i="18" s="1"/>
  <c r="G33" i="20" s="1"/>
  <c r="X37" i="18" a="1"/>
  <c r="X37" i="18" s="1"/>
  <c r="I33" i="20" s="1"/>
  <c r="S37" i="18" a="1"/>
  <c r="S37" i="18" s="1"/>
  <c r="AA37" i="18" a="1"/>
  <c r="AA37" i="18" s="1"/>
  <c r="L33" i="20" s="1"/>
  <c r="T37" i="18" a="1"/>
  <c r="T37" i="18" s="1"/>
  <c r="E33" i="20" s="1"/>
  <c r="AB37" i="18" a="1"/>
  <c r="AB37" i="18" s="1"/>
  <c r="M33" i="20" s="1"/>
  <c r="U37" i="18" a="1"/>
  <c r="U37" i="18" s="1"/>
  <c r="F33" i="20" s="1"/>
  <c r="W37" i="18" a="1"/>
  <c r="W37" i="18" s="1"/>
  <c r="H33" i="20" s="1"/>
  <c r="Y37" i="18" a="1"/>
  <c r="Y37" i="18" s="1"/>
  <c r="J33" i="20" s="1"/>
  <c r="Z37" i="18" a="1"/>
  <c r="Z37" i="18" s="1"/>
  <c r="K33" i="20" s="1"/>
  <c r="R37" i="18" a="1"/>
  <c r="R37" i="18" s="1"/>
  <c r="U40" i="18" a="1"/>
  <c r="U40" i="18" s="1"/>
  <c r="F36" i="20" s="1"/>
  <c r="W40" i="18" a="1"/>
  <c r="W40" i="18" s="1"/>
  <c r="H36" i="20" s="1"/>
  <c r="Z40" i="18" a="1"/>
  <c r="Z40" i="18" s="1"/>
  <c r="K36" i="20" s="1"/>
  <c r="S40" i="18" a="1"/>
  <c r="S40" i="18" s="1"/>
  <c r="AA40" i="18" a="1"/>
  <c r="AA40" i="18" s="1"/>
  <c r="L36" i="20" s="1"/>
  <c r="T40" i="18" a="1"/>
  <c r="T40" i="18" s="1"/>
  <c r="E36" i="20" s="1"/>
  <c r="AB40" i="18" a="1"/>
  <c r="AB40" i="18" s="1"/>
  <c r="M36" i="20" s="1"/>
  <c r="V40" i="18" a="1"/>
  <c r="V40" i="18" s="1"/>
  <c r="G36" i="20" s="1"/>
  <c r="Y40" i="18" a="1"/>
  <c r="Y40" i="18" s="1"/>
  <c r="J36" i="20" s="1"/>
  <c r="X40" i="18" a="1"/>
  <c r="X40" i="18" s="1"/>
  <c r="I36" i="20" s="1"/>
  <c r="R40" i="18" a="1"/>
  <c r="R40" i="18" s="1"/>
  <c r="V31" i="18" a="1"/>
  <c r="V31" i="18" s="1"/>
  <c r="G27" i="20" s="1"/>
  <c r="W31" i="18" a="1"/>
  <c r="W31" i="18" s="1"/>
  <c r="H27" i="20" s="1"/>
  <c r="X31" i="18" a="1"/>
  <c r="X31" i="18" s="1"/>
  <c r="I27" i="20" s="1"/>
  <c r="S31" i="18" a="1"/>
  <c r="S31" i="18" s="1"/>
  <c r="AA31" i="18" a="1"/>
  <c r="AA31" i="18" s="1"/>
  <c r="L27" i="20" s="1"/>
  <c r="T31" i="18" a="1"/>
  <c r="T31" i="18" s="1"/>
  <c r="E27" i="20" s="1"/>
  <c r="AB31" i="18" a="1"/>
  <c r="AB31" i="18" s="1"/>
  <c r="M27" i="20" s="1"/>
  <c r="U31" i="18" a="1"/>
  <c r="U31" i="18" s="1"/>
  <c r="F27" i="20" s="1"/>
  <c r="Y31" i="18" a="1"/>
  <c r="Y31" i="18" s="1"/>
  <c r="J27" i="20" s="1"/>
  <c r="Z31" i="18" a="1"/>
  <c r="Z31" i="18" s="1"/>
  <c r="K27" i="20" s="1"/>
  <c r="R31" i="18" a="1"/>
  <c r="R31" i="18" s="1"/>
  <c r="Y13" i="18" a="1"/>
  <c r="Y13" i="18" s="1"/>
  <c r="J9" i="20" s="1"/>
  <c r="S13" i="18" a="1"/>
  <c r="S13" i="18" s="1"/>
  <c r="Z13" i="18" a="1"/>
  <c r="Z13" i="18" s="1"/>
  <c r="K9" i="20" s="1"/>
  <c r="T13" i="18" a="1"/>
  <c r="T13" i="18" s="1"/>
  <c r="E9" i="20" s="1"/>
  <c r="AA13" i="18" a="1"/>
  <c r="AA13" i="18" s="1"/>
  <c r="L9" i="20" s="1"/>
  <c r="U13" i="18" a="1"/>
  <c r="U13" i="18" s="1"/>
  <c r="F9" i="20" s="1"/>
  <c r="AB13" i="18" a="1"/>
  <c r="AB13" i="18" s="1"/>
  <c r="M9" i="20" s="1"/>
  <c r="W13" i="18" a="1"/>
  <c r="W13" i="18" s="1"/>
  <c r="H9" i="20" s="1"/>
  <c r="X13" i="18" a="1"/>
  <c r="X13" i="18" s="1"/>
  <c r="I9" i="20" s="1"/>
  <c r="V13" i="18" a="1"/>
  <c r="V13" i="18" s="1"/>
  <c r="G9" i="20" s="1"/>
  <c r="R13" i="18" a="1"/>
  <c r="R13" i="18" s="1"/>
  <c r="U20" i="18" a="1"/>
  <c r="U20" i="18" s="1"/>
  <c r="F16" i="20" s="1"/>
  <c r="AB20" i="18" a="1"/>
  <c r="AB20" i="18" s="1"/>
  <c r="M16" i="20" s="1"/>
  <c r="V20" i="18" a="1"/>
  <c r="V20" i="18" s="1"/>
  <c r="G16" i="20" s="1"/>
  <c r="W20" i="18" a="1"/>
  <c r="W20" i="18" s="1"/>
  <c r="H16" i="20" s="1"/>
  <c r="Z20" i="18" a="1"/>
  <c r="Z20" i="18" s="1"/>
  <c r="K16" i="20" s="1"/>
  <c r="S20" i="18" a="1"/>
  <c r="S20" i="18" s="1"/>
  <c r="T20" i="18" a="1"/>
  <c r="T20" i="18" s="1"/>
  <c r="E16" i="20" s="1"/>
  <c r="AA20" i="18" a="1"/>
  <c r="AA20" i="18" s="1"/>
  <c r="L16" i="20" s="1"/>
  <c r="X20" i="18" a="1"/>
  <c r="X20" i="18" s="1"/>
  <c r="I16" i="20" s="1"/>
  <c r="Y20" i="18" a="1"/>
  <c r="Y20" i="18" s="1"/>
  <c r="J16" i="20" s="1"/>
  <c r="R20" i="18" a="1"/>
  <c r="R20" i="18" s="1"/>
  <c r="Y24" i="18" a="1"/>
  <c r="Y24" i="18" s="1"/>
  <c r="J20" i="20" s="1"/>
  <c r="Z24" i="18" a="1"/>
  <c r="Z24" i="18" s="1"/>
  <c r="K20" i="20" s="1"/>
  <c r="S24" i="18" a="1"/>
  <c r="S24" i="18" s="1"/>
  <c r="AA24" i="18" a="1"/>
  <c r="AA24" i="18" s="1"/>
  <c r="L20" i="20" s="1"/>
  <c r="V24" i="18" a="1"/>
  <c r="V24" i="18" s="1"/>
  <c r="G20" i="20" s="1"/>
  <c r="W24" i="18" a="1"/>
  <c r="W24" i="18" s="1"/>
  <c r="H20" i="20" s="1"/>
  <c r="X24" i="18" a="1"/>
  <c r="X24" i="18" s="1"/>
  <c r="I20" i="20" s="1"/>
  <c r="T24" i="18" a="1"/>
  <c r="T24" i="18" s="1"/>
  <c r="E20" i="20" s="1"/>
  <c r="AB24" i="18" a="1"/>
  <c r="AB24" i="18" s="1"/>
  <c r="M20" i="20" s="1"/>
  <c r="U24" i="18" a="1"/>
  <c r="U24" i="18" s="1"/>
  <c r="F20" i="20" s="1"/>
  <c r="R24" i="18" a="1"/>
  <c r="R24" i="18" s="1"/>
  <c r="T35" i="18" a="1"/>
  <c r="T35" i="18" s="1"/>
  <c r="E31" i="20" s="1"/>
  <c r="AB35" i="18" a="1"/>
  <c r="AB35" i="18" s="1"/>
  <c r="M31" i="20" s="1"/>
  <c r="U35" i="18" a="1"/>
  <c r="U35" i="18" s="1"/>
  <c r="F31" i="20" s="1"/>
  <c r="V35" i="18" a="1"/>
  <c r="V35" i="18" s="1"/>
  <c r="G31" i="20" s="1"/>
  <c r="Y35" i="18" a="1"/>
  <c r="Y35" i="18" s="1"/>
  <c r="J31" i="20" s="1"/>
  <c r="Z35" i="18" a="1"/>
  <c r="Z35" i="18" s="1"/>
  <c r="K31" i="20" s="1"/>
  <c r="S35" i="18" a="1"/>
  <c r="S35" i="18" s="1"/>
  <c r="AA35" i="18" a="1"/>
  <c r="AA35" i="18" s="1"/>
  <c r="L31" i="20" s="1"/>
  <c r="W35" i="18" a="1"/>
  <c r="W35" i="18" s="1"/>
  <c r="H31" i="20" s="1"/>
  <c r="X35" i="18" a="1"/>
  <c r="X35" i="18" s="1"/>
  <c r="I31" i="20" s="1"/>
  <c r="R35" i="18" a="1"/>
  <c r="R35" i="18" s="1"/>
  <c r="T32" i="18" a="1"/>
  <c r="T32" i="18" s="1"/>
  <c r="E28" i="20" s="1"/>
  <c r="AA32" i="18" a="1"/>
  <c r="AA32" i="18" s="1"/>
  <c r="L28" i="20" s="1"/>
  <c r="U32" i="18" a="1"/>
  <c r="U32" i="18" s="1"/>
  <c r="F28" i="20" s="1"/>
  <c r="AB32" i="18" a="1"/>
  <c r="AB32" i="18" s="1"/>
  <c r="M28" i="20" s="1"/>
  <c r="V32" i="18" a="1"/>
  <c r="V32" i="18" s="1"/>
  <c r="G28" i="20" s="1"/>
  <c r="Y32" i="18" a="1"/>
  <c r="Y32" i="18" s="1"/>
  <c r="J28" i="20" s="1"/>
  <c r="Z32" i="18" a="1"/>
  <c r="Z32" i="18" s="1"/>
  <c r="K28" i="20" s="1"/>
  <c r="S32" i="18" a="1"/>
  <c r="S32" i="18" s="1"/>
  <c r="W32" i="18" a="1"/>
  <c r="W32" i="18" s="1"/>
  <c r="H28" i="20" s="1"/>
  <c r="X32" i="18" a="1"/>
  <c r="X32" i="18" s="1"/>
  <c r="I28" i="20" s="1"/>
  <c r="R32" i="18" a="1"/>
  <c r="R32" i="18" s="1"/>
  <c r="U43" i="18" a="1"/>
  <c r="U43" i="18" s="1"/>
  <c r="F39" i="20" s="1"/>
  <c r="AB43" i="18" a="1"/>
  <c r="AB43" i="18" s="1"/>
  <c r="M39" i="20" s="1"/>
  <c r="W43" i="18" a="1"/>
  <c r="W43" i="18" s="1"/>
  <c r="H39" i="20" s="1"/>
  <c r="Y43" i="18" a="1"/>
  <c r="Y43" i="18" s="1"/>
  <c r="J39" i="20" s="1"/>
  <c r="S43" i="18" a="1"/>
  <c r="S43" i="18" s="1"/>
  <c r="Z43" i="18" a="1"/>
  <c r="Z43" i="18" s="1"/>
  <c r="K39" i="20" s="1"/>
  <c r="T43" i="18" a="1"/>
  <c r="T43" i="18" s="1"/>
  <c r="E39" i="20" s="1"/>
  <c r="AA43" i="18" a="1"/>
  <c r="AA43" i="18" s="1"/>
  <c r="L39" i="20" s="1"/>
  <c r="V43" i="18" a="1"/>
  <c r="V43" i="18" s="1"/>
  <c r="G39" i="20" s="1"/>
  <c r="X43" i="18" a="1"/>
  <c r="X43" i="18" s="1"/>
  <c r="I39" i="20" s="1"/>
  <c r="R43" i="18" a="1"/>
  <c r="R43" i="18" s="1"/>
  <c r="Y44" i="18" a="1"/>
  <c r="Y44" i="18" s="1"/>
  <c r="J40" i="20" s="1"/>
  <c r="J40" i="22" s="1" a="1"/>
  <c r="J40" i="22" s="1"/>
  <c r="T44" i="18" a="1"/>
  <c r="T44" i="18" s="1"/>
  <c r="E40" i="20" s="1"/>
  <c r="E40" i="22" s="1" a="1"/>
  <c r="E40" i="22" s="1"/>
  <c r="AA44" i="18" a="1"/>
  <c r="AA44" i="18" s="1"/>
  <c r="L40" i="20" s="1"/>
  <c r="L40" i="22" s="1" a="1"/>
  <c r="L40" i="22" s="1"/>
  <c r="W44" i="18" a="1"/>
  <c r="W44" i="18" s="1"/>
  <c r="H40" i="20" s="1"/>
  <c r="H40" i="22" s="1" a="1"/>
  <c r="H40" i="22" s="1"/>
  <c r="X44" i="18" a="1"/>
  <c r="X44" i="18" s="1"/>
  <c r="I40" i="20" s="1"/>
  <c r="I40" i="22" s="1" a="1"/>
  <c r="I40" i="22" s="1"/>
  <c r="U44" i="18" a="1"/>
  <c r="U44" i="18" s="1"/>
  <c r="F40" i="20" s="1"/>
  <c r="F40" i="22" s="1" a="1"/>
  <c r="F40" i="22" s="1"/>
  <c r="S44" i="18" a="1"/>
  <c r="S44" i="18" s="1"/>
  <c r="V44" i="18" a="1"/>
  <c r="V44" i="18" s="1"/>
  <c r="G40" i="20" s="1"/>
  <c r="G40" i="22" s="1" a="1"/>
  <c r="G40" i="22" s="1"/>
  <c r="R44" i="18" a="1"/>
  <c r="R44" i="18" s="1"/>
  <c r="Z44" i="18" a="1"/>
  <c r="Z44" i="18" s="1"/>
  <c r="K40" i="20" s="1"/>
  <c r="K40" i="22" s="1" a="1"/>
  <c r="K40" i="22" s="1"/>
  <c r="AB44" i="18" a="1"/>
  <c r="AB44" i="18" s="1"/>
  <c r="M40" i="20" s="1"/>
  <c r="M40" i="22" s="1" a="1"/>
  <c r="M40" i="22" s="1"/>
  <c r="R93" i="18" a="1"/>
  <c r="R93" i="18" s="1"/>
  <c r="R97" i="18" a="1"/>
  <c r="R97" i="18" s="1"/>
  <c r="T38" i="18" a="1"/>
  <c r="T38" i="18" s="1"/>
  <c r="E34" i="20" s="1"/>
  <c r="AA38" i="18" a="1"/>
  <c r="AA38" i="18" s="1"/>
  <c r="L34" i="20" s="1"/>
  <c r="V38" i="18" a="1"/>
  <c r="V38" i="18" s="1"/>
  <c r="G34" i="20" s="1"/>
  <c r="X38" i="18" a="1"/>
  <c r="X38" i="18" s="1"/>
  <c r="I34" i="20" s="1"/>
  <c r="Y38" i="18" a="1"/>
  <c r="Y38" i="18" s="1"/>
  <c r="J34" i="20" s="1"/>
  <c r="S38" i="18" a="1"/>
  <c r="S38" i="18" s="1"/>
  <c r="Z38" i="18" a="1"/>
  <c r="Z38" i="18" s="1"/>
  <c r="K34" i="20" s="1"/>
  <c r="U38" i="18" a="1"/>
  <c r="U38" i="18" s="1"/>
  <c r="F34" i="20" s="1"/>
  <c r="W38" i="18" a="1"/>
  <c r="W38" i="18" s="1"/>
  <c r="H34" i="20" s="1"/>
  <c r="AB38" i="18" a="1"/>
  <c r="AB38" i="18" s="1"/>
  <c r="M34" i="20" s="1"/>
  <c r="R38" i="18" a="1"/>
  <c r="R38" i="18" s="1"/>
  <c r="S41" i="18" a="1"/>
  <c r="S41" i="18" s="1"/>
  <c r="AA41" i="18" a="1"/>
  <c r="AA41" i="18" s="1"/>
  <c r="L37" i="20" s="1"/>
  <c r="U41" i="18" a="1"/>
  <c r="U41" i="18" s="1"/>
  <c r="F37" i="20" s="1"/>
  <c r="X41" i="18" a="1"/>
  <c r="X41" i="18" s="1"/>
  <c r="I37" i="20" s="1"/>
  <c r="Y41" i="18" a="1"/>
  <c r="Y41" i="18" s="1"/>
  <c r="J37" i="20" s="1"/>
  <c r="Z41" i="18" a="1"/>
  <c r="Z41" i="18" s="1"/>
  <c r="K37" i="20" s="1"/>
  <c r="V41" i="18" a="1"/>
  <c r="V41" i="18" s="1"/>
  <c r="G37" i="20" s="1"/>
  <c r="T41" i="18" a="1"/>
  <c r="T41" i="18" s="1"/>
  <c r="E37" i="20" s="1"/>
  <c r="W41" i="18" a="1"/>
  <c r="W41" i="18" s="1"/>
  <c r="H37" i="20" s="1"/>
  <c r="AB41" i="18" a="1"/>
  <c r="AB41" i="18" s="1"/>
  <c r="M37" i="20" s="1"/>
  <c r="R41" i="18" a="1"/>
  <c r="R41" i="18" s="1"/>
  <c r="W52" i="18" a="1"/>
  <c r="W52" i="18" s="1"/>
  <c r="H48" i="20" s="1"/>
  <c r="Y52" i="18" a="1"/>
  <c r="Y52" i="18" s="1"/>
  <c r="J48" i="20" s="1"/>
  <c r="U52" i="18" a="1"/>
  <c r="U52" i="18" s="1"/>
  <c r="F48" i="20" s="1"/>
  <c r="AB52" i="18" a="1"/>
  <c r="AB52" i="18" s="1"/>
  <c r="M48" i="20" s="1"/>
  <c r="V52" i="18" a="1"/>
  <c r="V52" i="18" s="1"/>
  <c r="G48" i="20" s="1"/>
  <c r="Z52" i="18" a="1"/>
  <c r="Z52" i="18" s="1"/>
  <c r="K48" i="20" s="1"/>
  <c r="S52" i="18" a="1"/>
  <c r="S52" i="18" s="1"/>
  <c r="T52" i="18" a="1"/>
  <c r="T52" i="18" s="1"/>
  <c r="E48" i="20" s="1"/>
  <c r="X52" i="18" a="1"/>
  <c r="X52" i="18" s="1"/>
  <c r="I48" i="20" s="1"/>
  <c r="AA52" i="18" a="1"/>
  <c r="AA52" i="18" s="1"/>
  <c r="L48" i="20" s="1"/>
  <c r="R52" i="18" a="1"/>
  <c r="R52" i="18" s="1"/>
  <c r="S56" i="18" a="1"/>
  <c r="S56" i="18" s="1"/>
  <c r="Z56" i="18" a="1"/>
  <c r="Z56" i="18" s="1"/>
  <c r="K52" i="20" s="1"/>
  <c r="W56" i="18" a="1"/>
  <c r="W56" i="18" s="1"/>
  <c r="H52" i="20" s="1"/>
  <c r="X56" i="18" a="1"/>
  <c r="X56" i="18" s="1"/>
  <c r="I52" i="20" s="1"/>
  <c r="Y56" i="18" a="1"/>
  <c r="Y56" i="18" s="1"/>
  <c r="J52" i="20" s="1"/>
  <c r="V56" i="18" a="1"/>
  <c r="V56" i="18" s="1"/>
  <c r="G52" i="20" s="1"/>
  <c r="T56" i="18" a="1"/>
  <c r="T56" i="18" s="1"/>
  <c r="E52" i="20" s="1"/>
  <c r="U56" i="18" a="1"/>
  <c r="U56" i="18" s="1"/>
  <c r="F52" i="20" s="1"/>
  <c r="AA56" i="18" a="1"/>
  <c r="AA56" i="18" s="1"/>
  <c r="L52" i="20" s="1"/>
  <c r="AB56" i="18" a="1"/>
  <c r="AB56" i="18" s="1"/>
  <c r="M52" i="20" s="1"/>
  <c r="R56" i="18" a="1"/>
  <c r="R56" i="18" s="1"/>
  <c r="V60" i="18" a="1"/>
  <c r="V60" i="18" s="1"/>
  <c r="G56" i="20" s="1"/>
  <c r="S60" i="18" a="1"/>
  <c r="S60" i="18" s="1"/>
  <c r="Z60" i="18" a="1"/>
  <c r="Z60" i="18" s="1"/>
  <c r="K56" i="20" s="1"/>
  <c r="T60" i="18" a="1"/>
  <c r="T60" i="18" s="1"/>
  <c r="E56" i="20" s="1"/>
  <c r="AA60" i="18" a="1"/>
  <c r="AA60" i="18" s="1"/>
  <c r="L56" i="20" s="1"/>
  <c r="U60" i="18" a="1"/>
  <c r="U60" i="18" s="1"/>
  <c r="F56" i="20" s="1"/>
  <c r="AB60" i="18" a="1"/>
  <c r="AB60" i="18" s="1"/>
  <c r="M56" i="20" s="1"/>
  <c r="X60" i="18" a="1"/>
  <c r="X60" i="18" s="1"/>
  <c r="I56" i="20" s="1"/>
  <c r="W60" i="18" a="1"/>
  <c r="W60" i="18" s="1"/>
  <c r="H56" i="20" s="1"/>
  <c r="Y60" i="18" a="1"/>
  <c r="Y60" i="18" s="1"/>
  <c r="J56" i="20" s="1"/>
  <c r="R60" i="18" a="1"/>
  <c r="R60" i="18" s="1"/>
  <c r="Z73" i="18" a="1"/>
  <c r="Z73" i="18" s="1"/>
  <c r="K69" i="20" s="1"/>
  <c r="K69" i="22" s="1" a="1"/>
  <c r="K69" i="22" s="1"/>
  <c r="S73" i="18" a="1"/>
  <c r="S73" i="18" s="1"/>
  <c r="AB73" i="18" a="1"/>
  <c r="AB73" i="18" s="1"/>
  <c r="M69" i="20" s="1"/>
  <c r="M69" i="22" s="1" a="1"/>
  <c r="M69" i="22" s="1"/>
  <c r="W73" i="18" a="1"/>
  <c r="W73" i="18" s="1"/>
  <c r="H69" i="20" s="1"/>
  <c r="H69" i="22" s="1" a="1"/>
  <c r="H69" i="22" s="1"/>
  <c r="X73" i="18" a="1"/>
  <c r="X73" i="18" s="1"/>
  <c r="I69" i="20" s="1"/>
  <c r="I69" i="22" s="1" a="1"/>
  <c r="I69" i="22" s="1"/>
  <c r="Y73" i="18" a="1"/>
  <c r="Y73" i="18" s="1"/>
  <c r="J69" i="20" s="1"/>
  <c r="J69" i="22" s="1" a="1"/>
  <c r="J69" i="22" s="1"/>
  <c r="T73" i="18" a="1"/>
  <c r="T73" i="18" s="1"/>
  <c r="E69" i="20" s="1"/>
  <c r="E69" i="22" s="1" a="1"/>
  <c r="E69" i="22" s="1"/>
  <c r="U73" i="18" a="1"/>
  <c r="U73" i="18" s="1"/>
  <c r="F69" i="20" s="1"/>
  <c r="F69" i="22" s="1" a="1"/>
  <c r="F69" i="22" s="1"/>
  <c r="AA73" i="18" a="1"/>
  <c r="AA73" i="18" s="1"/>
  <c r="L69" i="20" s="1"/>
  <c r="L69" i="22" s="1" a="1"/>
  <c r="L69" i="22" s="1"/>
  <c r="V73" i="18" a="1"/>
  <c r="V73" i="18" s="1"/>
  <c r="G69" i="20" s="1"/>
  <c r="G69" i="22" s="1" a="1"/>
  <c r="G69" i="22" s="1"/>
  <c r="R73" i="18" a="1"/>
  <c r="R73" i="18" s="1"/>
  <c r="R86" i="18" a="1"/>
  <c r="R86" i="18" s="1"/>
  <c r="V45" i="18" a="1"/>
  <c r="V45" i="18" s="1"/>
  <c r="G41" i="20" s="1"/>
  <c r="X45" i="18" a="1"/>
  <c r="X45" i="18" s="1"/>
  <c r="I41" i="20" s="1"/>
  <c r="T45" i="18" a="1"/>
  <c r="T45" i="18" s="1"/>
  <c r="E41" i="20" s="1"/>
  <c r="AA45" i="18" a="1"/>
  <c r="AA45" i="18" s="1"/>
  <c r="L41" i="20" s="1"/>
  <c r="AB45" i="18" a="1"/>
  <c r="AB45" i="18" s="1"/>
  <c r="M41" i="20" s="1"/>
  <c r="U45" i="18" a="1"/>
  <c r="U45" i="18" s="1"/>
  <c r="F41" i="20" s="1"/>
  <c r="S45" i="18" a="1"/>
  <c r="S45" i="18" s="1"/>
  <c r="Z45" i="18" a="1"/>
  <c r="Z45" i="18" s="1"/>
  <c r="K41" i="20" s="1"/>
  <c r="W45" i="18" a="1"/>
  <c r="W45" i="18" s="1"/>
  <c r="H41" i="20" s="1"/>
  <c r="Y45" i="18" a="1"/>
  <c r="Y45" i="18" s="1"/>
  <c r="J41" i="20" s="1"/>
  <c r="R45" i="18" a="1"/>
  <c r="R45" i="18" s="1"/>
  <c r="Y49" i="18" a="1"/>
  <c r="Y49" i="18" s="1"/>
  <c r="J45" i="20" s="1"/>
  <c r="J45" i="22" s="1" a="1"/>
  <c r="J45" i="22" s="1"/>
  <c r="T49" i="18" a="1"/>
  <c r="T49" i="18" s="1"/>
  <c r="E45" i="20" s="1"/>
  <c r="E45" i="22" s="1" a="1"/>
  <c r="E45" i="22" s="1"/>
  <c r="AA49" i="18" a="1"/>
  <c r="AA49" i="18" s="1"/>
  <c r="L45" i="20" s="1"/>
  <c r="L45" i="22" s="1" a="1"/>
  <c r="L45" i="22" s="1"/>
  <c r="V49" i="18" a="1"/>
  <c r="V49" i="18" s="1"/>
  <c r="G45" i="20" s="1"/>
  <c r="G45" i="22" s="1" a="1"/>
  <c r="G45" i="22" s="1"/>
  <c r="W49" i="18" a="1"/>
  <c r="W49" i="18" s="1"/>
  <c r="H45" i="20" s="1"/>
  <c r="H45" i="22" s="1" a="1"/>
  <c r="H45" i="22" s="1"/>
  <c r="X49" i="18" a="1"/>
  <c r="X49" i="18" s="1"/>
  <c r="I45" i="20" s="1"/>
  <c r="I45" i="22" s="1" a="1"/>
  <c r="I45" i="22" s="1"/>
  <c r="AB49" i="18" a="1"/>
  <c r="AB49" i="18" s="1"/>
  <c r="M45" i="20" s="1"/>
  <c r="M45" i="22" s="1" a="1"/>
  <c r="M45" i="22" s="1"/>
  <c r="S49" i="18" a="1"/>
  <c r="S49" i="18" s="1"/>
  <c r="U49" i="18" a="1"/>
  <c r="U49" i="18" s="1"/>
  <c r="F45" i="20" s="1"/>
  <c r="F45" i="22" s="1" a="1"/>
  <c r="F45" i="22" s="1"/>
  <c r="Z49" i="18" a="1"/>
  <c r="Z49" i="18" s="1"/>
  <c r="K45" i="20" s="1"/>
  <c r="K45" i="22" s="1" a="1"/>
  <c r="K45" i="22" s="1"/>
  <c r="R49" i="18" a="1"/>
  <c r="R49" i="18" s="1"/>
  <c r="V83" i="18" a="1"/>
  <c r="V83" i="18" s="1"/>
  <c r="G79" i="20" s="1"/>
  <c r="X83" i="18" a="1"/>
  <c r="X83" i="18" s="1"/>
  <c r="I79" i="20" s="1"/>
  <c r="T83" i="18" a="1"/>
  <c r="T83" i="18" s="1"/>
  <c r="E79" i="20" s="1"/>
  <c r="Z83" i="18" a="1"/>
  <c r="Z83" i="18" s="1"/>
  <c r="K79" i="20" s="1"/>
  <c r="U83" i="18" a="1"/>
  <c r="U83" i="18" s="1"/>
  <c r="F79" i="20" s="1"/>
  <c r="AA83" i="18" a="1"/>
  <c r="AA83" i="18" s="1"/>
  <c r="L79" i="20" s="1"/>
  <c r="AB83" i="18" a="1"/>
  <c r="AB83" i="18" s="1"/>
  <c r="M79" i="20" s="1"/>
  <c r="W83" i="18" a="1"/>
  <c r="W83" i="18" s="1"/>
  <c r="H79" i="20" s="1"/>
  <c r="Y83" i="18" a="1"/>
  <c r="Y83" i="18" s="1"/>
  <c r="J79" i="20" s="1"/>
  <c r="S83" i="18" a="1"/>
  <c r="S83" i="18" s="1"/>
  <c r="R83" i="18" a="1"/>
  <c r="R83" i="18" s="1"/>
  <c r="Y90" i="18" a="1"/>
  <c r="Y90" i="18" s="1"/>
  <c r="J86" i="20" s="1"/>
  <c r="W90" i="18" a="1"/>
  <c r="W90" i="18" s="1"/>
  <c r="H86" i="20" s="1"/>
  <c r="X90" i="18" a="1"/>
  <c r="X90" i="18" s="1"/>
  <c r="I86" i="20" s="1"/>
  <c r="S90" i="18" a="1"/>
  <c r="S90" i="18" s="1"/>
  <c r="T90" i="18" a="1"/>
  <c r="T90" i="18" s="1"/>
  <c r="E86" i="20" s="1"/>
  <c r="Z90" i="18" a="1"/>
  <c r="Z90" i="18" s="1"/>
  <c r="K86" i="20" s="1"/>
  <c r="U90" i="18" a="1"/>
  <c r="U90" i="18" s="1"/>
  <c r="F86" i="20" s="1"/>
  <c r="AA90" i="18" a="1"/>
  <c r="AA90" i="18" s="1"/>
  <c r="L86" i="20" s="1"/>
  <c r="AB90" i="18" a="1"/>
  <c r="AB90" i="18" s="1"/>
  <c r="M86" i="20" s="1"/>
  <c r="V90" i="18" a="1"/>
  <c r="V90" i="18" s="1"/>
  <c r="G86" i="20" s="1"/>
  <c r="R90" i="18" a="1"/>
  <c r="R90" i="18" s="1"/>
  <c r="Z98" i="18" a="1"/>
  <c r="Z98" i="18" s="1"/>
  <c r="K94" i="20" s="1"/>
  <c r="K94" i="22" s="1" a="1"/>
  <c r="K94" i="22" s="1"/>
  <c r="U98" i="18" a="1"/>
  <c r="U98" i="18" s="1"/>
  <c r="F94" i="20" s="1"/>
  <c r="F94" i="22" s="1" a="1"/>
  <c r="F94" i="22" s="1"/>
  <c r="AA98" i="18" a="1"/>
  <c r="AA98" i="18" s="1"/>
  <c r="L94" i="20" s="1"/>
  <c r="L94" i="22" s="1" a="1"/>
  <c r="L94" i="22" s="1"/>
  <c r="V98" i="18" a="1"/>
  <c r="V98" i="18" s="1"/>
  <c r="G94" i="20" s="1"/>
  <c r="G94" i="22" s="1" a="1"/>
  <c r="G94" i="22" s="1"/>
  <c r="W98" i="18" a="1"/>
  <c r="W98" i="18" s="1"/>
  <c r="H94" i="20" s="1"/>
  <c r="H94" i="22" s="1" a="1"/>
  <c r="H94" i="22" s="1"/>
  <c r="AB98" i="18" a="1"/>
  <c r="AB98" i="18" s="1"/>
  <c r="M94" i="20" s="1"/>
  <c r="M94" i="22" s="1" a="1"/>
  <c r="M94" i="22" s="1"/>
  <c r="S98" i="18" a="1"/>
  <c r="S98" i="18" s="1"/>
  <c r="X98" i="18" a="1"/>
  <c r="X98" i="18" s="1"/>
  <c r="I94" i="20" s="1"/>
  <c r="I94" i="22" s="1" a="1"/>
  <c r="I94" i="22" s="1"/>
  <c r="T98" i="18" a="1"/>
  <c r="T98" i="18" s="1"/>
  <c r="E94" i="20" s="1"/>
  <c r="E94" i="22" s="1" a="1"/>
  <c r="E94" i="22" s="1"/>
  <c r="Y98" i="18" a="1"/>
  <c r="Y98" i="18" s="1"/>
  <c r="J94" i="20" s="1"/>
  <c r="J94" i="22" s="1" a="1"/>
  <c r="J94" i="22" s="1"/>
  <c r="R98" i="18" a="1"/>
  <c r="R98" i="18" s="1"/>
  <c r="W9" i="18" a="1"/>
  <c r="W9" i="18" s="1"/>
  <c r="H5" i="20" s="1"/>
  <c r="X9" i="18" a="1"/>
  <c r="X9" i="18" s="1"/>
  <c r="I5" i="20" s="1"/>
  <c r="Y9" i="18" a="1"/>
  <c r="Y9" i="18" s="1"/>
  <c r="J5" i="20" s="1"/>
  <c r="S9" i="18" a="1"/>
  <c r="S9" i="18" s="1"/>
  <c r="T9" i="18" a="1"/>
  <c r="T9" i="18" s="1"/>
  <c r="E5" i="20" s="1"/>
  <c r="AA9" i="18" a="1"/>
  <c r="AA9" i="18" s="1"/>
  <c r="L5" i="20" s="1"/>
  <c r="U9" i="18" a="1"/>
  <c r="U9" i="18" s="1"/>
  <c r="F5" i="20" s="1"/>
  <c r="AB9" i="18" a="1"/>
  <c r="AB9" i="18" s="1"/>
  <c r="M5" i="20" s="1"/>
  <c r="V9" i="18" a="1"/>
  <c r="V9" i="18" s="1"/>
  <c r="G5" i="20" s="1"/>
  <c r="Z9" i="18" a="1"/>
  <c r="Z9" i="18" s="1"/>
  <c r="K5" i="20" s="1"/>
  <c r="R9" i="18" a="1"/>
  <c r="R9" i="18" s="1"/>
  <c r="Y16" i="18" a="1"/>
  <c r="Y16" i="18" s="1"/>
  <c r="J12" i="20" s="1"/>
  <c r="Z16" i="18" a="1"/>
  <c r="Z16" i="18" s="1"/>
  <c r="K12" i="20" s="1"/>
  <c r="S16" i="18" a="1"/>
  <c r="S16" i="18" s="1"/>
  <c r="T16" i="18" a="1"/>
  <c r="T16" i="18" s="1"/>
  <c r="E12" i="20" s="1"/>
  <c r="AA16" i="18" a="1"/>
  <c r="AA16" i="18" s="1"/>
  <c r="L12" i="20" s="1"/>
  <c r="V16" i="18" a="1"/>
  <c r="V16" i="18" s="1"/>
  <c r="G12" i="20" s="1"/>
  <c r="W16" i="18" a="1"/>
  <c r="W16" i="18" s="1"/>
  <c r="H12" i="20" s="1"/>
  <c r="X16" i="18" a="1"/>
  <c r="X16" i="18" s="1"/>
  <c r="I12" i="20" s="1"/>
  <c r="U16" i="18" a="1"/>
  <c r="U16" i="18" s="1"/>
  <c r="F12" i="20" s="1"/>
  <c r="AB16" i="18" a="1"/>
  <c r="AB16" i="18" s="1"/>
  <c r="M12" i="20" s="1"/>
  <c r="R16" i="18" a="1"/>
  <c r="R16" i="18" s="1"/>
  <c r="X19" i="18" a="1"/>
  <c r="X19" i="18" s="1"/>
  <c r="I15" i="20" s="1"/>
  <c r="Y19" i="18" a="1"/>
  <c r="Y19" i="18" s="1"/>
  <c r="J15" i="20" s="1"/>
  <c r="S19" i="18" a="1"/>
  <c r="S19" i="18" s="1"/>
  <c r="Z19" i="18" a="1"/>
  <c r="Z19" i="18" s="1"/>
  <c r="K15" i="20" s="1"/>
  <c r="U19" i="18" a="1"/>
  <c r="U19" i="18" s="1"/>
  <c r="F15" i="20" s="1"/>
  <c r="V19" i="18" a="1"/>
  <c r="V19" i="18" s="1"/>
  <c r="G15" i="20" s="1"/>
  <c r="W19" i="18" a="1"/>
  <c r="W19" i="18" s="1"/>
  <c r="H15" i="20" s="1"/>
  <c r="T19" i="18" a="1"/>
  <c r="T19" i="18" s="1"/>
  <c r="E15" i="20" s="1"/>
  <c r="AA19" i="18" a="1"/>
  <c r="AA19" i="18" s="1"/>
  <c r="L15" i="20" s="1"/>
  <c r="AB19" i="18" a="1"/>
  <c r="AB19" i="18" s="1"/>
  <c r="M15" i="20" s="1"/>
  <c r="R19" i="18" a="1"/>
  <c r="R19" i="18" s="1"/>
  <c r="T64" i="18" a="1"/>
  <c r="T64" i="18" s="1"/>
  <c r="E60" i="20" s="1"/>
  <c r="AB64" i="18" a="1"/>
  <c r="AB64" i="18" s="1"/>
  <c r="M60" i="20" s="1"/>
  <c r="Y64" i="18" a="1"/>
  <c r="Y64" i="18" s="1"/>
  <c r="J60" i="20" s="1"/>
  <c r="Z64" i="18" a="1"/>
  <c r="Z64" i="18" s="1"/>
  <c r="K60" i="20" s="1"/>
  <c r="S64" i="18" a="1"/>
  <c r="S64" i="18" s="1"/>
  <c r="AA64" i="18" a="1"/>
  <c r="AA64" i="18" s="1"/>
  <c r="L60" i="20" s="1"/>
  <c r="W64" i="18" a="1"/>
  <c r="W64" i="18" s="1"/>
  <c r="H60" i="20" s="1"/>
  <c r="U64" i="18" a="1"/>
  <c r="U64" i="18" s="1"/>
  <c r="F60" i="20" s="1"/>
  <c r="V64" i="18" a="1"/>
  <c r="V64" i="18" s="1"/>
  <c r="G60" i="20" s="1"/>
  <c r="X64" i="18" a="1"/>
  <c r="X64" i="18" s="1"/>
  <c r="I60" i="20" s="1"/>
  <c r="R64" i="18" a="1"/>
  <c r="R64" i="18" s="1"/>
  <c r="X27" i="18" a="1"/>
  <c r="X27" i="18" s="1"/>
  <c r="I23" i="20" s="1"/>
  <c r="Y27" i="18" a="1"/>
  <c r="Y27" i="18" s="1"/>
  <c r="J23" i="20" s="1"/>
  <c r="S27" i="18" a="1"/>
  <c r="S27" i="18" s="1"/>
  <c r="Z27" i="18" a="1"/>
  <c r="Z27" i="18" s="1"/>
  <c r="K23" i="20" s="1"/>
  <c r="U27" i="18" a="1"/>
  <c r="U27" i="18" s="1"/>
  <c r="F23" i="20" s="1"/>
  <c r="V27" i="18" a="1"/>
  <c r="V27" i="18" s="1"/>
  <c r="G23" i="20" s="1"/>
  <c r="W27" i="18" a="1"/>
  <c r="W27" i="18" s="1"/>
  <c r="H23" i="20" s="1"/>
  <c r="T27" i="18" a="1"/>
  <c r="T27" i="18" s="1"/>
  <c r="E23" i="20" s="1"/>
  <c r="AA27" i="18" a="1"/>
  <c r="AA27" i="18" s="1"/>
  <c r="L23" i="20" s="1"/>
  <c r="AB27" i="18" a="1"/>
  <c r="AB27" i="18" s="1"/>
  <c r="M23" i="20" s="1"/>
  <c r="R27" i="18" a="1"/>
  <c r="R27" i="18" s="1"/>
  <c r="X30" i="18" a="1"/>
  <c r="X30" i="18" s="1"/>
  <c r="I26" i="20" s="1"/>
  <c r="Y30" i="18" a="1"/>
  <c r="Y30" i="18" s="1"/>
  <c r="J26" i="20" s="1"/>
  <c r="S30" i="18" a="1"/>
  <c r="S30" i="18" s="1"/>
  <c r="Z30" i="18" a="1"/>
  <c r="Z30" i="18" s="1"/>
  <c r="K26" i="20" s="1"/>
  <c r="V30" i="18" a="1"/>
  <c r="V30" i="18" s="1"/>
  <c r="G26" i="20" s="1"/>
  <c r="W30" i="18" a="1"/>
  <c r="W30" i="18" s="1"/>
  <c r="H26" i="20" s="1"/>
  <c r="T30" i="18" a="1"/>
  <c r="T30" i="18" s="1"/>
  <c r="E26" i="20" s="1"/>
  <c r="AA30" i="18" a="1"/>
  <c r="AA30" i="18" s="1"/>
  <c r="L26" i="20" s="1"/>
  <c r="AB30" i="18" a="1"/>
  <c r="AB30" i="18" s="1"/>
  <c r="M26" i="20" s="1"/>
  <c r="U30" i="18" a="1"/>
  <c r="U30" i="18" s="1"/>
  <c r="F26" i="20" s="1"/>
  <c r="R30" i="18" a="1"/>
  <c r="R30" i="18" s="1"/>
  <c r="Y36" i="18" a="1"/>
  <c r="Y36" i="18" s="1"/>
  <c r="J32" i="20" s="1"/>
  <c r="Z36" i="18" a="1"/>
  <c r="Z36" i="18" s="1"/>
  <c r="K32" i="20" s="1"/>
  <c r="S36" i="18" a="1"/>
  <c r="S36" i="18" s="1"/>
  <c r="V36" i="18" a="1"/>
  <c r="V36" i="18" s="1"/>
  <c r="G32" i="20" s="1"/>
  <c r="W36" i="18" a="1"/>
  <c r="W36" i="18" s="1"/>
  <c r="H32" i="20" s="1"/>
  <c r="X36" i="18" a="1"/>
  <c r="X36" i="18" s="1"/>
  <c r="I32" i="20" s="1"/>
  <c r="T36" i="18" a="1"/>
  <c r="T36" i="18" s="1"/>
  <c r="E32" i="20" s="1"/>
  <c r="U36" i="18" a="1"/>
  <c r="U36" i="18" s="1"/>
  <c r="F32" i="20" s="1"/>
  <c r="AA36" i="18" a="1"/>
  <c r="AA36" i="18" s="1"/>
  <c r="L32" i="20" s="1"/>
  <c r="AB36" i="18" a="1"/>
  <c r="AB36" i="18" s="1"/>
  <c r="M32" i="20" s="1"/>
  <c r="R36" i="18" a="1"/>
  <c r="R36" i="18" s="1"/>
  <c r="S46" i="18" a="1"/>
  <c r="S46" i="18" s="1"/>
  <c r="U46" i="18" a="1"/>
  <c r="U46" i="18" s="1"/>
  <c r="F42" i="20" s="1"/>
  <c r="AB46" i="18" a="1"/>
  <c r="AB46" i="18" s="1"/>
  <c r="M42" i="20" s="1"/>
  <c r="X46" i="18" a="1"/>
  <c r="X46" i="18" s="1"/>
  <c r="I42" i="20" s="1"/>
  <c r="Y46" i="18" a="1"/>
  <c r="Y46" i="18" s="1"/>
  <c r="J42" i="20" s="1"/>
  <c r="Z46" i="18" a="1"/>
  <c r="Z46" i="18" s="1"/>
  <c r="K42" i="20" s="1"/>
  <c r="T46" i="18" a="1"/>
  <c r="T46" i="18" s="1"/>
  <c r="E42" i="20" s="1"/>
  <c r="V46" i="18" a="1"/>
  <c r="V46" i="18" s="1"/>
  <c r="G42" i="20" s="1"/>
  <c r="W46" i="18" a="1"/>
  <c r="W46" i="18" s="1"/>
  <c r="H42" i="20" s="1"/>
  <c r="AA46" i="18" a="1"/>
  <c r="AA46" i="18" s="1"/>
  <c r="L42" i="20" s="1"/>
  <c r="R46" i="18" a="1"/>
  <c r="R46" i="18" s="1"/>
  <c r="S61" i="18" a="1"/>
  <c r="S61" i="18" s="1"/>
  <c r="Z61" i="18" a="1"/>
  <c r="Z61" i="18" s="1"/>
  <c r="K57" i="20" s="1"/>
  <c r="W61" i="18" a="1"/>
  <c r="W61" i="18" s="1"/>
  <c r="H57" i="20" s="1"/>
  <c r="X61" i="18" a="1"/>
  <c r="X61" i="18" s="1"/>
  <c r="I57" i="20" s="1"/>
  <c r="Y61" i="18" a="1"/>
  <c r="Y61" i="18" s="1"/>
  <c r="J57" i="20" s="1"/>
  <c r="U61" i="18" a="1"/>
  <c r="U61" i="18" s="1"/>
  <c r="F57" i="20" s="1"/>
  <c r="T61" i="18" a="1"/>
  <c r="T61" i="18" s="1"/>
  <c r="E57" i="20" s="1"/>
  <c r="V61" i="18" a="1"/>
  <c r="V61" i="18" s="1"/>
  <c r="G57" i="20" s="1"/>
  <c r="AA61" i="18" a="1"/>
  <c r="AA61" i="18" s="1"/>
  <c r="L57" i="20" s="1"/>
  <c r="AB61" i="18" a="1"/>
  <c r="AB61" i="18" s="1"/>
  <c r="M57" i="20" s="1"/>
  <c r="R61" i="18" a="1"/>
  <c r="R61" i="18" s="1"/>
  <c r="R58" i="18" a="1"/>
  <c r="R58" i="18" s="1"/>
  <c r="T68" i="18" a="1"/>
  <c r="T68" i="18" s="1"/>
  <c r="E64" i="20" s="1"/>
  <c r="AB68" i="18" a="1"/>
  <c r="AB68" i="18" s="1"/>
  <c r="M64" i="20" s="1"/>
  <c r="Y68" i="18" a="1"/>
  <c r="Y68" i="18" s="1"/>
  <c r="J64" i="20" s="1"/>
  <c r="Z68" i="18" a="1"/>
  <c r="Z68" i="18" s="1"/>
  <c r="K64" i="20" s="1"/>
  <c r="W68" i="18" a="1"/>
  <c r="W68" i="18" s="1"/>
  <c r="H64" i="20" s="1"/>
  <c r="X68" i="18" a="1"/>
  <c r="X68" i="18" s="1"/>
  <c r="I64" i="20" s="1"/>
  <c r="AA68" i="18" a="1"/>
  <c r="AA68" i="18" s="1"/>
  <c r="L64" i="20" s="1"/>
  <c r="S68" i="18" a="1"/>
  <c r="S68" i="18" s="1"/>
  <c r="U68" i="18" a="1"/>
  <c r="U68" i="18" s="1"/>
  <c r="F64" i="20" s="1"/>
  <c r="V68" i="18" a="1"/>
  <c r="V68" i="18" s="1"/>
  <c r="G64" i="20" s="1"/>
  <c r="R68" i="18" a="1"/>
  <c r="R68" i="18" s="1"/>
  <c r="R71" i="18" a="1"/>
  <c r="R71" i="18" s="1"/>
  <c r="Y74" i="18" a="1"/>
  <c r="Y74" i="18" s="1"/>
  <c r="J70" i="20" s="1"/>
  <c r="W74" i="18" a="1"/>
  <c r="W74" i="18" s="1"/>
  <c r="H70" i="20" s="1"/>
  <c r="S74" i="18" a="1"/>
  <c r="S74" i="18" s="1"/>
  <c r="T74" i="18" a="1"/>
  <c r="T74" i="18" s="1"/>
  <c r="E70" i="20" s="1"/>
  <c r="Z74" i="18" a="1"/>
  <c r="Z74" i="18" s="1"/>
  <c r="K70" i="20" s="1"/>
  <c r="U74" i="18" a="1"/>
  <c r="U74" i="18" s="1"/>
  <c r="F70" i="20" s="1"/>
  <c r="AA74" i="18" a="1"/>
  <c r="AA74" i="18" s="1"/>
  <c r="L70" i="20" s="1"/>
  <c r="AB74" i="18" a="1"/>
  <c r="AB74" i="18" s="1"/>
  <c r="M70" i="20" s="1"/>
  <c r="V74" i="18" a="1"/>
  <c r="V74" i="18" s="1"/>
  <c r="G70" i="20" s="1"/>
  <c r="X74" i="18" a="1"/>
  <c r="X74" i="18" s="1"/>
  <c r="I70" i="20" s="1"/>
  <c r="R74" i="18" a="1"/>
  <c r="R74" i="18" s="1"/>
  <c r="V34" i="18" a="1"/>
  <c r="V34" i="18" s="1"/>
  <c r="G30" i="20" s="1"/>
  <c r="W34" i="18" a="1"/>
  <c r="W34" i="18" s="1"/>
  <c r="H30" i="20" s="1"/>
  <c r="X34" i="18" a="1"/>
  <c r="X34" i="18" s="1"/>
  <c r="I30" i="20" s="1"/>
  <c r="S34" i="18" a="1"/>
  <c r="S34" i="18" s="1"/>
  <c r="AA34" i="18" a="1"/>
  <c r="AA34" i="18" s="1"/>
  <c r="L30" i="20" s="1"/>
  <c r="T34" i="18" a="1"/>
  <c r="T34" i="18" s="1"/>
  <c r="E30" i="20" s="1"/>
  <c r="AB34" i="18" a="1"/>
  <c r="AB34" i="18" s="1"/>
  <c r="M30" i="20" s="1"/>
  <c r="U34" i="18" a="1"/>
  <c r="U34" i="18" s="1"/>
  <c r="F30" i="20" s="1"/>
  <c r="Y34" i="18" a="1"/>
  <c r="Y34" i="18" s="1"/>
  <c r="J30" i="20" s="1"/>
  <c r="Z34" i="18" a="1"/>
  <c r="Z34" i="18" s="1"/>
  <c r="K30" i="20" s="1"/>
  <c r="R34" i="18" a="1"/>
  <c r="R34" i="18" s="1"/>
  <c r="X47" i="18" a="1"/>
  <c r="X47" i="18" s="1"/>
  <c r="I43" i="20" s="1"/>
  <c r="Y47" i="18" a="1"/>
  <c r="Y47" i="18" s="1"/>
  <c r="J43" i="20" s="1"/>
  <c r="U47" i="18" a="1"/>
  <c r="U47" i="18" s="1"/>
  <c r="F43" i="20" s="1"/>
  <c r="AB47" i="18" a="1"/>
  <c r="AB47" i="18" s="1"/>
  <c r="M43" i="20" s="1"/>
  <c r="V47" i="18" a="1"/>
  <c r="V47" i="18" s="1"/>
  <c r="G43" i="20" s="1"/>
  <c r="W47" i="18" a="1"/>
  <c r="W47" i="18" s="1"/>
  <c r="H43" i="20" s="1"/>
  <c r="AA47" i="18" a="1"/>
  <c r="AA47" i="18" s="1"/>
  <c r="L43" i="20" s="1"/>
  <c r="S47" i="18" a="1"/>
  <c r="S47" i="18" s="1"/>
  <c r="T47" i="18" a="1"/>
  <c r="T47" i="18" s="1"/>
  <c r="E43" i="20" s="1"/>
  <c r="Z47" i="18" a="1"/>
  <c r="Z47" i="18" s="1"/>
  <c r="K43" i="20" s="1"/>
  <c r="R47" i="18" a="1"/>
  <c r="R47" i="18" s="1"/>
  <c r="S51" i="18" a="1"/>
  <c r="S51" i="18" s="1"/>
  <c r="Z51" i="18" a="1"/>
  <c r="Z51" i="18" s="1"/>
  <c r="K47" i="20" s="1"/>
  <c r="U51" i="18" a="1"/>
  <c r="U51" i="18" s="1"/>
  <c r="F47" i="20" s="1"/>
  <c r="AB51" i="18" a="1"/>
  <c r="AB51" i="18" s="1"/>
  <c r="M47" i="20" s="1"/>
  <c r="X51" i="18" a="1"/>
  <c r="X51" i="18" s="1"/>
  <c r="I47" i="20" s="1"/>
  <c r="Y51" i="18" a="1"/>
  <c r="Y51" i="18" s="1"/>
  <c r="J47" i="20" s="1"/>
  <c r="AA51" i="18" a="1"/>
  <c r="AA51" i="18" s="1"/>
  <c r="L47" i="20" s="1"/>
  <c r="T51" i="18" a="1"/>
  <c r="T51" i="18" s="1"/>
  <c r="E47" i="20" s="1"/>
  <c r="V51" i="18" a="1"/>
  <c r="V51" i="18" s="1"/>
  <c r="G47" i="20" s="1"/>
  <c r="W51" i="18" a="1"/>
  <c r="W51" i="18" s="1"/>
  <c r="H47" i="20" s="1"/>
  <c r="R51" i="18" a="1"/>
  <c r="R51" i="18" s="1"/>
  <c r="R62" i="18" a="1"/>
  <c r="R62" i="18" s="1"/>
  <c r="R104" i="18" a="1"/>
  <c r="R104" i="18" s="1"/>
  <c r="V108" i="18" a="1"/>
  <c r="V108" i="18" s="1"/>
  <c r="G104" i="20" s="1"/>
  <c r="Y112" i="18" a="1"/>
  <c r="Y112" i="18" s="1"/>
  <c r="J108" i="20" s="1"/>
  <c r="V28" i="18" a="1"/>
  <c r="V28" i="18" s="1"/>
  <c r="G24" i="20" s="1"/>
  <c r="W28" i="18" a="1"/>
  <c r="W28" i="18" s="1"/>
  <c r="H24" i="20" s="1"/>
  <c r="X28" i="18" a="1"/>
  <c r="X28" i="18" s="1"/>
  <c r="I24" i="20" s="1"/>
  <c r="S28" i="18" a="1"/>
  <c r="S28" i="18" s="1"/>
  <c r="AA28" i="18" a="1"/>
  <c r="AA28" i="18" s="1"/>
  <c r="L24" i="20" s="1"/>
  <c r="T28" i="18" a="1"/>
  <c r="T28" i="18" s="1"/>
  <c r="E24" i="20" s="1"/>
  <c r="AB28" i="18" a="1"/>
  <c r="AB28" i="18" s="1"/>
  <c r="M24" i="20" s="1"/>
  <c r="U28" i="18" a="1"/>
  <c r="U28" i="18" s="1"/>
  <c r="F24" i="20" s="1"/>
  <c r="Y28" i="18" a="1"/>
  <c r="Y28" i="18" s="1"/>
  <c r="J24" i="20" s="1"/>
  <c r="Z28" i="18" a="1"/>
  <c r="Z28" i="18" s="1"/>
  <c r="K24" i="20" s="1"/>
  <c r="R28" i="18" a="1"/>
  <c r="R28" i="18" s="1"/>
  <c r="Y33" i="18" a="1"/>
  <c r="Y33" i="18" s="1"/>
  <c r="J29" i="20" s="1"/>
  <c r="S33" i="18" a="1"/>
  <c r="S33" i="18" s="1"/>
  <c r="Z33" i="18" a="1"/>
  <c r="Z33" i="18" s="1"/>
  <c r="K29" i="20" s="1"/>
  <c r="V33" i="18" a="1"/>
  <c r="V33" i="18" s="1"/>
  <c r="G29" i="20" s="1"/>
  <c r="W33" i="18" a="1"/>
  <c r="W33" i="18" s="1"/>
  <c r="H29" i="20" s="1"/>
  <c r="X33" i="18" a="1"/>
  <c r="X33" i="18" s="1"/>
  <c r="I29" i="20" s="1"/>
  <c r="T33" i="18" a="1"/>
  <c r="T33" i="18" s="1"/>
  <c r="E29" i="20" s="1"/>
  <c r="AA33" i="18" a="1"/>
  <c r="AA33" i="18" s="1"/>
  <c r="L29" i="20" s="1"/>
  <c r="AB33" i="18" a="1"/>
  <c r="AB33" i="18" s="1"/>
  <c r="M29" i="20" s="1"/>
  <c r="U33" i="18" a="1"/>
  <c r="U33" i="18" s="1"/>
  <c r="F29" i="20" s="1"/>
  <c r="V59" i="18" a="1"/>
  <c r="V59" i="18" s="1"/>
  <c r="G55" i="20" s="1"/>
  <c r="W59" i="18" a="1"/>
  <c r="W59" i="18" s="1"/>
  <c r="H55" i="20" s="1"/>
  <c r="X59" i="18" a="1"/>
  <c r="X59" i="18" s="1"/>
  <c r="I55" i="20" s="1"/>
  <c r="T59" i="18" a="1"/>
  <c r="T59" i="18" s="1"/>
  <c r="E55" i="20" s="1"/>
  <c r="AA59" i="18" a="1"/>
  <c r="AA59" i="18" s="1"/>
  <c r="L55" i="20" s="1"/>
  <c r="S59" i="18" a="1"/>
  <c r="S59" i="18" s="1"/>
  <c r="U59" i="18" a="1"/>
  <c r="U59" i="18" s="1"/>
  <c r="F55" i="20" s="1"/>
  <c r="Y59" i="18" a="1"/>
  <c r="Y59" i="18" s="1"/>
  <c r="J55" i="20" s="1"/>
  <c r="Z59" i="18" a="1"/>
  <c r="Z59" i="18" s="1"/>
  <c r="K55" i="20" s="1"/>
  <c r="AB59" i="18" a="1"/>
  <c r="AB59" i="18" s="1"/>
  <c r="M55" i="20" s="1"/>
  <c r="X66" i="18" a="1"/>
  <c r="X66" i="18" s="1"/>
  <c r="I62" i="20" s="1"/>
  <c r="I62" i="22" s="1" a="1"/>
  <c r="I62" i="22" s="1"/>
  <c r="U66" i="18" a="1"/>
  <c r="U66" i="18" s="1"/>
  <c r="F62" i="20" s="1"/>
  <c r="F62" i="22" s="1" a="1"/>
  <c r="F62" i="22" s="1"/>
  <c r="V66" i="18" a="1"/>
  <c r="V66" i="18" s="1"/>
  <c r="G62" i="20" s="1"/>
  <c r="G62" i="22" s="1" a="1"/>
  <c r="G62" i="22" s="1"/>
  <c r="Y66" i="18" a="1"/>
  <c r="Y66" i="18" s="1"/>
  <c r="J62" i="20" s="1"/>
  <c r="J62" i="22" s="1" a="1"/>
  <c r="J62" i="22" s="1"/>
  <c r="AA66" i="18" a="1"/>
  <c r="AA66" i="18" s="1"/>
  <c r="L62" i="20" s="1"/>
  <c r="L62" i="22" s="1" a="1"/>
  <c r="L62" i="22" s="1"/>
  <c r="AB66" i="18" a="1"/>
  <c r="AB66" i="18" s="1"/>
  <c r="M62" i="20" s="1"/>
  <c r="M62" i="22" s="1" a="1"/>
  <c r="M62" i="22" s="1"/>
  <c r="S66" i="18" a="1"/>
  <c r="S66" i="18" s="1"/>
  <c r="T66" i="18" a="1"/>
  <c r="T66" i="18" s="1"/>
  <c r="E62" i="20" s="1"/>
  <c r="E62" i="22" s="1" a="1"/>
  <c r="E62" i="22" s="1"/>
  <c r="W66" i="18" a="1"/>
  <c r="W66" i="18" s="1"/>
  <c r="H62" i="20" s="1"/>
  <c r="H62" i="22" s="1" a="1"/>
  <c r="H62" i="22" s="1"/>
  <c r="Z66" i="18" a="1"/>
  <c r="Z66" i="18" s="1"/>
  <c r="K62" i="20" s="1"/>
  <c r="K62" i="22" s="1" a="1"/>
  <c r="K62" i="22" s="1"/>
  <c r="R66" i="18" a="1"/>
  <c r="R66" i="18" s="1"/>
  <c r="V72" i="18" a="1"/>
  <c r="V72" i="18" s="1"/>
  <c r="G68" i="20" s="1"/>
  <c r="AA72" i="18" a="1"/>
  <c r="AA72" i="18" s="1"/>
  <c r="L68" i="20" s="1"/>
  <c r="T72" i="18" a="1"/>
  <c r="T72" i="18" s="1"/>
  <c r="E68" i="20" s="1"/>
  <c r="Z72" i="18" a="1"/>
  <c r="Z72" i="18" s="1"/>
  <c r="K68" i="20" s="1"/>
  <c r="U72" i="18" a="1"/>
  <c r="U72" i="18" s="1"/>
  <c r="F68" i="20" s="1"/>
  <c r="AB72" i="18" a="1"/>
  <c r="AB72" i="18" s="1"/>
  <c r="M68" i="20" s="1"/>
  <c r="W72" i="18" a="1"/>
  <c r="W72" i="18" s="1"/>
  <c r="H68" i="20" s="1"/>
  <c r="X72" i="18" a="1"/>
  <c r="X72" i="18" s="1"/>
  <c r="I68" i="20" s="1"/>
  <c r="S72" i="18" a="1"/>
  <c r="S72" i="18" s="1"/>
  <c r="Y72" i="18" a="1"/>
  <c r="Y72" i="18" s="1"/>
  <c r="J68" i="20" s="1"/>
  <c r="S81" i="18" a="1"/>
  <c r="S81" i="18" s="1"/>
  <c r="AB81" i="18" a="1"/>
  <c r="AB81" i="18" s="1"/>
  <c r="M77" i="20" s="1"/>
  <c r="Z81" i="18" a="1"/>
  <c r="Z81" i="18" s="1"/>
  <c r="K77" i="20" s="1"/>
  <c r="V81" i="18" a="1"/>
  <c r="V81" i="18" s="1"/>
  <c r="G77" i="20" s="1"/>
  <c r="W81" i="18" a="1"/>
  <c r="W81" i="18" s="1"/>
  <c r="H77" i="20" s="1"/>
  <c r="X81" i="18" a="1"/>
  <c r="X81" i="18" s="1"/>
  <c r="I77" i="20" s="1"/>
  <c r="Y81" i="18" a="1"/>
  <c r="Y81" i="18" s="1"/>
  <c r="J77" i="20" s="1"/>
  <c r="T81" i="18" a="1"/>
  <c r="T81" i="18" s="1"/>
  <c r="E77" i="20" s="1"/>
  <c r="U81" i="18" a="1"/>
  <c r="U81" i="18" s="1"/>
  <c r="F77" i="20" s="1"/>
  <c r="AA81" i="18" a="1"/>
  <c r="AA81" i="18" s="1"/>
  <c r="L77" i="20" s="1"/>
  <c r="Z94" i="18" a="1"/>
  <c r="Z94" i="18" s="1"/>
  <c r="K90" i="20" s="1"/>
  <c r="K90" i="22" s="1" a="1"/>
  <c r="K90" i="22" s="1"/>
  <c r="X94" i="18" a="1"/>
  <c r="X94" i="18" s="1"/>
  <c r="I90" i="20" s="1"/>
  <c r="I90" i="22" s="1" a="1"/>
  <c r="I90" i="22" s="1"/>
  <c r="T94" i="18" a="1"/>
  <c r="T94" i="18" s="1"/>
  <c r="E90" i="20" s="1"/>
  <c r="E90" i="22" s="1" a="1"/>
  <c r="E90" i="22" s="1"/>
  <c r="AA94" i="18" a="1"/>
  <c r="AA94" i="18" s="1"/>
  <c r="L90" i="20" s="1"/>
  <c r="L90" i="22" s="1" a="1"/>
  <c r="L90" i="22" s="1"/>
  <c r="U94" i="18" a="1"/>
  <c r="U94" i="18" s="1"/>
  <c r="F90" i="20" s="1"/>
  <c r="F90" i="22" s="1" a="1"/>
  <c r="F90" i="22" s="1"/>
  <c r="V94" i="18" a="1"/>
  <c r="V94" i="18" s="1"/>
  <c r="G90" i="20" s="1"/>
  <c r="G90" i="22" s="1" a="1"/>
  <c r="G90" i="22" s="1"/>
  <c r="AB94" i="18" a="1"/>
  <c r="AB94" i="18" s="1"/>
  <c r="M90" i="20" s="1"/>
  <c r="M90" i="22" s="1" a="1"/>
  <c r="M90" i="22" s="1"/>
  <c r="W94" i="18" a="1"/>
  <c r="W94" i="18" s="1"/>
  <c r="H90" i="20" s="1"/>
  <c r="H90" i="22" s="1" a="1"/>
  <c r="H90" i="22" s="1"/>
  <c r="S94" i="18" a="1"/>
  <c r="S94" i="18" s="1"/>
  <c r="Y94" i="18" a="1"/>
  <c r="Y94" i="18" s="1"/>
  <c r="J90" i="20" s="1"/>
  <c r="J90" i="22" s="1" a="1"/>
  <c r="J90" i="22" s="1"/>
  <c r="AB101" i="18" a="1"/>
  <c r="AB101" i="18" s="1"/>
  <c r="M97" i="20" s="1"/>
  <c r="W101" i="18" a="1"/>
  <c r="W101" i="18" s="1"/>
  <c r="H97" i="20" s="1"/>
  <c r="X101" i="18" a="1"/>
  <c r="X101" i="18" s="1"/>
  <c r="I97" i="20" s="1"/>
  <c r="S101" i="18" a="1"/>
  <c r="S101" i="18" s="1"/>
  <c r="Y101" i="18" a="1"/>
  <c r="Y101" i="18" s="1"/>
  <c r="J97" i="20" s="1"/>
  <c r="T101" i="18" a="1"/>
  <c r="T101" i="18" s="1"/>
  <c r="E97" i="20" s="1"/>
  <c r="U101" i="18" a="1"/>
  <c r="U101" i="18" s="1"/>
  <c r="F97" i="20" s="1"/>
  <c r="Z101" i="18" a="1"/>
  <c r="Z101" i="18" s="1"/>
  <c r="K97" i="20" s="1"/>
  <c r="V101" i="18" a="1"/>
  <c r="V101" i="18" s="1"/>
  <c r="G97" i="20" s="1"/>
  <c r="AA101" i="18" a="1"/>
  <c r="AA101" i="18" s="1"/>
  <c r="L97" i="20" s="1"/>
  <c r="T105" i="18" a="1"/>
  <c r="T105" i="18" s="1"/>
  <c r="E101" i="20" s="1"/>
  <c r="U105" i="18" a="1"/>
  <c r="U105" i="18" s="1"/>
  <c r="F101" i="20" s="1"/>
  <c r="Z105" i="18" a="1"/>
  <c r="Z105" i="18" s="1"/>
  <c r="K101" i="20" s="1"/>
  <c r="V105" i="18" a="1"/>
  <c r="V105" i="18" s="1"/>
  <c r="G101" i="20" s="1"/>
  <c r="AA105" i="18" a="1"/>
  <c r="AA105" i="18" s="1"/>
  <c r="L101" i="20" s="1"/>
  <c r="W105" i="18" a="1"/>
  <c r="W105" i="18" s="1"/>
  <c r="H101" i="20" s="1"/>
  <c r="X105" i="18" a="1"/>
  <c r="X105" i="18" s="1"/>
  <c r="I101" i="20" s="1"/>
  <c r="S105" i="18" a="1"/>
  <c r="S105" i="18" s="1"/>
  <c r="Y105" i="18" a="1"/>
  <c r="Y105" i="18" s="1"/>
  <c r="J101" i="20" s="1"/>
  <c r="R105" i="18" a="1"/>
  <c r="R105" i="18" s="1"/>
  <c r="X109" i="18" a="1"/>
  <c r="X109" i="18" s="1"/>
  <c r="I105" i="20" s="1"/>
  <c r="S109" i="18" a="1"/>
  <c r="S109" i="18" s="1"/>
  <c r="Y109" i="18" a="1"/>
  <c r="Y109" i="18" s="1"/>
  <c r="J105" i="20" s="1"/>
  <c r="V109" i="18" a="1"/>
  <c r="V109" i="18" s="1"/>
  <c r="G105" i="20" s="1"/>
  <c r="AA109" i="18" a="1"/>
  <c r="AA109" i="18" s="1"/>
  <c r="L105" i="20" s="1"/>
  <c r="V113" i="18" a="1"/>
  <c r="V113" i="18" s="1"/>
  <c r="G109" i="20" s="1"/>
  <c r="AA113" i="18" a="1"/>
  <c r="AA113" i="18" s="1"/>
  <c r="L109" i="20" s="1"/>
  <c r="S113" i="18" a="1"/>
  <c r="S113" i="18" s="1"/>
  <c r="Y113" i="18" a="1"/>
  <c r="Y113" i="18" s="1"/>
  <c r="J109" i="20" s="1"/>
  <c r="R115" i="18" a="1"/>
  <c r="R115" i="18" s="1"/>
  <c r="R106" i="18" a="1"/>
  <c r="R106" i="18" s="1"/>
  <c r="R81" i="18" a="1"/>
  <c r="R81" i="18" s="1"/>
  <c r="R72" i="18" a="1"/>
  <c r="R72" i="18" s="1"/>
  <c r="AA115" i="18" a="1"/>
  <c r="AA115" i="18" s="1"/>
  <c r="L111" i="20" s="1"/>
  <c r="T115" i="18" a="1"/>
  <c r="T115" i="18" s="1"/>
  <c r="E111" i="20" s="1"/>
  <c r="Z113" i="18" a="1"/>
  <c r="Z113" i="18" s="1"/>
  <c r="K109" i="20" s="1"/>
  <c r="V112" i="18" a="1"/>
  <c r="V112" i="18" s="1"/>
  <c r="G108" i="20" s="1"/>
  <c r="Y111" i="18" a="1"/>
  <c r="Y111" i="18" s="1"/>
  <c r="J107" i="20" s="1"/>
  <c r="J107" i="22" s="1" a="1"/>
  <c r="J107" i="22" s="1"/>
  <c r="S110" i="18" a="1"/>
  <c r="S110" i="18" s="1"/>
  <c r="AB108" i="18" a="1"/>
  <c r="AB108" i="18" s="1"/>
  <c r="M104" i="20" s="1"/>
  <c r="AA107" i="18" a="1"/>
  <c r="AA107" i="18" s="1"/>
  <c r="L103" i="20" s="1"/>
  <c r="L103" i="22" s="1" a="1"/>
  <c r="L103" i="22" s="1"/>
  <c r="AA106" i="18" a="1"/>
  <c r="AA106" i="18" s="1"/>
  <c r="L102" i="20" s="1"/>
  <c r="V50" i="18" a="1"/>
  <c r="V50" i="18" s="1"/>
  <c r="G46" i="20" s="1"/>
  <c r="X50" i="18" a="1"/>
  <c r="X50" i="18" s="1"/>
  <c r="I46" i="20" s="1"/>
  <c r="S50" i="18" a="1"/>
  <c r="S50" i="18" s="1"/>
  <c r="T50" i="18" a="1"/>
  <c r="T50" i="18" s="1"/>
  <c r="E46" i="20" s="1"/>
  <c r="AA50" i="18" a="1"/>
  <c r="AA50" i="18" s="1"/>
  <c r="L46" i="20" s="1"/>
  <c r="U50" i="18" a="1"/>
  <c r="U50" i="18" s="1"/>
  <c r="F46" i="20" s="1"/>
  <c r="AB50" i="18" a="1"/>
  <c r="AB50" i="18" s="1"/>
  <c r="M46" i="20" s="1"/>
  <c r="Z50" i="18" a="1"/>
  <c r="Z50" i="18" s="1"/>
  <c r="K46" i="20" s="1"/>
  <c r="R50" i="18" a="1"/>
  <c r="R50" i="18" s="1"/>
  <c r="W50" i="18" a="1"/>
  <c r="W50" i="18" s="1"/>
  <c r="H46" i="20" s="1"/>
  <c r="Y50" i="18" a="1"/>
  <c r="Y50" i="18" s="1"/>
  <c r="J46" i="20" s="1"/>
  <c r="Z69" i="18" a="1"/>
  <c r="Z69" i="18" s="1"/>
  <c r="K65" i="20" s="1"/>
  <c r="W69" i="18" a="1"/>
  <c r="W69" i="18" s="1"/>
  <c r="H65" i="20" s="1"/>
  <c r="X69" i="18" a="1"/>
  <c r="X69" i="18" s="1"/>
  <c r="I65" i="20" s="1"/>
  <c r="T69" i="18" a="1"/>
  <c r="T69" i="18" s="1"/>
  <c r="E65" i="20" s="1"/>
  <c r="AA69" i="18" a="1"/>
  <c r="AA69" i="18" s="1"/>
  <c r="L65" i="20" s="1"/>
  <c r="S69" i="18" a="1"/>
  <c r="S69" i="18" s="1"/>
  <c r="U69" i="18" a="1"/>
  <c r="U69" i="18" s="1"/>
  <c r="F65" i="20" s="1"/>
  <c r="V69" i="18" a="1"/>
  <c r="V69" i="18" s="1"/>
  <c r="G65" i="20" s="1"/>
  <c r="Y69" i="18" a="1"/>
  <c r="Y69" i="18" s="1"/>
  <c r="J65" i="20" s="1"/>
  <c r="AB69" i="18" a="1"/>
  <c r="AB69" i="18" s="1"/>
  <c r="M65" i="20" s="1"/>
  <c r="X75" i="18" a="1"/>
  <c r="X75" i="18" s="1"/>
  <c r="I71" i="20" s="1"/>
  <c r="V75" i="18" a="1"/>
  <c r="V75" i="18" s="1"/>
  <c r="G71" i="20" s="1"/>
  <c r="U75" i="18" a="1"/>
  <c r="U75" i="18" s="1"/>
  <c r="F71" i="20" s="1"/>
  <c r="AA75" i="18" a="1"/>
  <c r="AA75" i="18" s="1"/>
  <c r="L71" i="20" s="1"/>
  <c r="AB75" i="18" a="1"/>
  <c r="AB75" i="18" s="1"/>
  <c r="M71" i="20" s="1"/>
  <c r="W75" i="18" a="1"/>
  <c r="W75" i="18" s="1"/>
  <c r="H71" i="20" s="1"/>
  <c r="Y75" i="18" a="1"/>
  <c r="Y75" i="18" s="1"/>
  <c r="J71" i="20" s="1"/>
  <c r="S75" i="18" a="1"/>
  <c r="S75" i="18" s="1"/>
  <c r="T75" i="18" a="1"/>
  <c r="T75" i="18" s="1"/>
  <c r="E71" i="20" s="1"/>
  <c r="Z75" i="18" a="1"/>
  <c r="Z75" i="18" s="1"/>
  <c r="K71" i="20" s="1"/>
  <c r="Z78" i="18" a="1"/>
  <c r="Z78" i="18" s="1"/>
  <c r="K74" i="20" s="1"/>
  <c r="X78" i="18" a="1"/>
  <c r="X78" i="18" s="1"/>
  <c r="I74" i="20" s="1"/>
  <c r="U78" i="18" a="1"/>
  <c r="U78" i="18" s="1"/>
  <c r="F74" i="20" s="1"/>
  <c r="V78" i="18" a="1"/>
  <c r="V78" i="18" s="1"/>
  <c r="G74" i="20" s="1"/>
  <c r="AB78" i="18" a="1"/>
  <c r="AB78" i="18" s="1"/>
  <c r="M74" i="20" s="1"/>
  <c r="W78" i="18" a="1"/>
  <c r="W78" i="18" s="1"/>
  <c r="H74" i="20" s="1"/>
  <c r="S78" i="18" a="1"/>
  <c r="S78" i="18" s="1"/>
  <c r="Y78" i="18" a="1"/>
  <c r="Y78" i="18" s="1"/>
  <c r="J74" i="20" s="1"/>
  <c r="T78" i="18" a="1"/>
  <c r="T78" i="18" s="1"/>
  <c r="E74" i="20" s="1"/>
  <c r="AA78" i="18" a="1"/>
  <c r="AA78" i="18" s="1"/>
  <c r="L74" i="20" s="1"/>
  <c r="U84" i="18" a="1"/>
  <c r="U84" i="18" s="1"/>
  <c r="F80" i="20" s="1"/>
  <c r="S84" i="18" a="1"/>
  <c r="S84" i="18" s="1"/>
  <c r="AB84" i="18" a="1"/>
  <c r="AB84" i="18" s="1"/>
  <c r="M80" i="20" s="1"/>
  <c r="V84" i="18" a="1"/>
  <c r="V84" i="18" s="1"/>
  <c r="G80" i="20" s="1"/>
  <c r="W84" i="18" a="1"/>
  <c r="W84" i="18" s="1"/>
  <c r="H80" i="20" s="1"/>
  <c r="X84" i="18" a="1"/>
  <c r="X84" i="18" s="1"/>
  <c r="I80" i="20" s="1"/>
  <c r="Y84" i="18" a="1"/>
  <c r="Y84" i="18" s="1"/>
  <c r="J80" i="20" s="1"/>
  <c r="T84" i="18" a="1"/>
  <c r="T84" i="18" s="1"/>
  <c r="E80" i="20" s="1"/>
  <c r="Z84" i="18" a="1"/>
  <c r="Z84" i="18" s="1"/>
  <c r="K80" i="20" s="1"/>
  <c r="AA84" i="18" a="1"/>
  <c r="AA84" i="18" s="1"/>
  <c r="L80" i="20" s="1"/>
  <c r="W87" i="18" a="1"/>
  <c r="W87" i="18" s="1"/>
  <c r="H83" i="20" s="1"/>
  <c r="H83" i="22" s="1" a="1"/>
  <c r="H83" i="22" s="1"/>
  <c r="U87" i="18" a="1"/>
  <c r="U87" i="18" s="1"/>
  <c r="F83" i="20" s="1"/>
  <c r="F83" i="22" s="1" a="1"/>
  <c r="F83" i="22" s="1"/>
  <c r="X87" i="18" a="1"/>
  <c r="X87" i="18" s="1"/>
  <c r="I83" i="20" s="1"/>
  <c r="I83" i="22" s="1" a="1"/>
  <c r="I83" i="22" s="1"/>
  <c r="S87" i="18" a="1"/>
  <c r="S87" i="18" s="1"/>
  <c r="Y87" i="18" a="1"/>
  <c r="Y87" i="18" s="1"/>
  <c r="J83" i="20" s="1"/>
  <c r="J83" i="22" s="1" a="1"/>
  <c r="J83" i="22" s="1"/>
  <c r="Z87" i="18" a="1"/>
  <c r="Z87" i="18" s="1"/>
  <c r="K83" i="20" s="1"/>
  <c r="K83" i="22" s="1" a="1"/>
  <c r="K83" i="22" s="1"/>
  <c r="T87" i="18" a="1"/>
  <c r="T87" i="18" s="1"/>
  <c r="E83" i="20" s="1"/>
  <c r="E83" i="22" s="1" a="1"/>
  <c r="E83" i="22" s="1"/>
  <c r="AA87" i="18" a="1"/>
  <c r="AA87" i="18" s="1"/>
  <c r="L83" i="20" s="1"/>
  <c r="L83" i="22" s="1" a="1"/>
  <c r="L83" i="22" s="1"/>
  <c r="V87" i="18" a="1"/>
  <c r="V87" i="18" s="1"/>
  <c r="G83" i="20" s="1"/>
  <c r="G83" i="22" s="1" a="1"/>
  <c r="G83" i="22" s="1"/>
  <c r="AB87" i="18" a="1"/>
  <c r="AB87" i="18" s="1"/>
  <c r="M83" i="20" s="1"/>
  <c r="M83" i="22" s="1" a="1"/>
  <c r="M83" i="22" s="1"/>
  <c r="S115" i="18" a="1"/>
  <c r="S115" i="18" s="1"/>
  <c r="AB112" i="18" a="1"/>
  <c r="AB112" i="18" s="1"/>
  <c r="M108" i="20" s="1"/>
  <c r="X111" i="18" a="1"/>
  <c r="X111" i="18" s="1"/>
  <c r="I107" i="20" s="1"/>
  <c r="I107" i="22" s="1" a="1"/>
  <c r="I107" i="22" s="1"/>
  <c r="AB109" i="18" a="1"/>
  <c r="AB109" i="18" s="1"/>
  <c r="M105" i="20" s="1"/>
  <c r="X42" i="18" a="1"/>
  <c r="X42" i="18" s="1"/>
  <c r="I38" i="20" s="1"/>
  <c r="I38" i="22" s="1" a="1"/>
  <c r="I38" i="22" s="1"/>
  <c r="S42" i="18" a="1"/>
  <c r="S42" i="18" s="1"/>
  <c r="Z42" i="18" a="1"/>
  <c r="Z42" i="18" s="1"/>
  <c r="K38" i="20" s="1"/>
  <c r="K38" i="22" s="1" a="1"/>
  <c r="K38" i="22" s="1"/>
  <c r="U42" i="18" a="1"/>
  <c r="U42" i="18" s="1"/>
  <c r="F38" i="20" s="1"/>
  <c r="F38" i="22" s="1" a="1"/>
  <c r="F38" i="22" s="1"/>
  <c r="AB42" i="18" a="1"/>
  <c r="AB42" i="18" s="1"/>
  <c r="M38" i="20" s="1"/>
  <c r="M38" i="22" s="1" a="1"/>
  <c r="M38" i="22" s="1"/>
  <c r="V42" i="18" a="1"/>
  <c r="V42" i="18" s="1"/>
  <c r="G38" i="20" s="1"/>
  <c r="G38" i="22" s="1" a="1"/>
  <c r="G38" i="22" s="1"/>
  <c r="W42" i="18" a="1"/>
  <c r="W42" i="18" s="1"/>
  <c r="H38" i="20" s="1"/>
  <c r="H38" i="22" s="1" a="1"/>
  <c r="H38" i="22" s="1"/>
  <c r="T42" i="18" a="1"/>
  <c r="T42" i="18" s="1"/>
  <c r="E38" i="20" s="1"/>
  <c r="E38" i="22" s="1" a="1"/>
  <c r="E38" i="22" s="1"/>
  <c r="Y42" i="18" a="1"/>
  <c r="Y42" i="18" s="1"/>
  <c r="J38" i="20" s="1"/>
  <c r="J38" i="22" s="1" a="1"/>
  <c r="J38" i="22" s="1"/>
  <c r="AA42" i="18" a="1"/>
  <c r="AA42" i="18" s="1"/>
  <c r="L38" i="20" s="1"/>
  <c r="L38" i="22" s="1" a="1"/>
  <c r="L38" i="22" s="1"/>
  <c r="AB53" i="18" a="1"/>
  <c r="AB53" i="18" s="1"/>
  <c r="M49" i="20" s="1"/>
  <c r="M49" i="22" s="1" a="1"/>
  <c r="M49" i="22" s="1"/>
  <c r="Y53" i="18" a="1"/>
  <c r="Y53" i="18" s="1"/>
  <c r="J49" i="20" s="1"/>
  <c r="J49" i="22" s="1" a="1"/>
  <c r="J49" i="22" s="1"/>
  <c r="S53" i="18" a="1"/>
  <c r="S53" i="18" s="1"/>
  <c r="Z53" i="18" a="1"/>
  <c r="Z53" i="18" s="1"/>
  <c r="K49" i="20" s="1"/>
  <c r="K49" i="22" s="1" a="1"/>
  <c r="K49" i="22" s="1"/>
  <c r="T53" i="18" a="1"/>
  <c r="T53" i="18" s="1"/>
  <c r="E49" i="20" s="1"/>
  <c r="E49" i="22" s="1" a="1"/>
  <c r="E49" i="22" s="1"/>
  <c r="AA53" i="18" a="1"/>
  <c r="AA53" i="18" s="1"/>
  <c r="L49" i="20" s="1"/>
  <c r="L49" i="22" s="1" a="1"/>
  <c r="L49" i="22" s="1"/>
  <c r="W53" i="18" a="1"/>
  <c r="W53" i="18" s="1"/>
  <c r="H49" i="20" s="1"/>
  <c r="H49" i="22" s="1" a="1"/>
  <c r="H49" i="22" s="1"/>
  <c r="V53" i="18" a="1"/>
  <c r="V53" i="18" s="1"/>
  <c r="G49" i="20" s="1"/>
  <c r="G49" i="22" s="1" a="1"/>
  <c r="G49" i="22" s="1"/>
  <c r="X53" i="18" a="1"/>
  <c r="X53" i="18" s="1"/>
  <c r="I49" i="20" s="1"/>
  <c r="I49" i="22" s="1" a="1"/>
  <c r="I49" i="22" s="1"/>
  <c r="U53" i="18" a="1"/>
  <c r="U53" i="18" s="1"/>
  <c r="F49" i="20" s="1"/>
  <c r="F49" i="22" s="1" a="1"/>
  <c r="F49" i="22" s="1"/>
  <c r="X62" i="18" a="1"/>
  <c r="X62" i="18" s="1"/>
  <c r="I58" i="20" s="1"/>
  <c r="U62" i="18" a="1"/>
  <c r="U62" i="18" s="1"/>
  <c r="F58" i="20" s="1"/>
  <c r="V62" i="18" a="1"/>
  <c r="V62" i="18" s="1"/>
  <c r="G58" i="20" s="1"/>
  <c r="W62" i="18" a="1"/>
  <c r="W62" i="18" s="1"/>
  <c r="H58" i="20" s="1"/>
  <c r="S62" i="18" a="1"/>
  <c r="S62" i="18" s="1"/>
  <c r="AA62" i="18" a="1"/>
  <c r="AA62" i="18" s="1"/>
  <c r="L58" i="20" s="1"/>
  <c r="AB62" i="18" a="1"/>
  <c r="AB62" i="18" s="1"/>
  <c r="M58" i="20" s="1"/>
  <c r="T62" i="18" a="1"/>
  <c r="T62" i="18" s="1"/>
  <c r="E58" i="20" s="1"/>
  <c r="Y62" i="18" a="1"/>
  <c r="Y62" i="18" s="1"/>
  <c r="J58" i="20" s="1"/>
  <c r="Z62" i="18" a="1"/>
  <c r="Z62" i="18" s="1"/>
  <c r="K58" i="20" s="1"/>
  <c r="V67" i="18" a="1"/>
  <c r="V67" i="18" s="1"/>
  <c r="G63" i="20" s="1"/>
  <c r="S67" i="18" a="1"/>
  <c r="S67" i="18" s="1"/>
  <c r="AA67" i="18" a="1"/>
  <c r="AA67" i="18" s="1"/>
  <c r="L63" i="20" s="1"/>
  <c r="T67" i="18" a="1"/>
  <c r="T67" i="18" s="1"/>
  <c r="E63" i="20" s="1"/>
  <c r="AB67" i="18" a="1"/>
  <c r="AB67" i="18" s="1"/>
  <c r="M63" i="20" s="1"/>
  <c r="Z67" i="18" a="1"/>
  <c r="Z67" i="18" s="1"/>
  <c r="K63" i="20" s="1"/>
  <c r="U67" i="18" a="1"/>
  <c r="U67" i="18" s="1"/>
  <c r="F63" i="20" s="1"/>
  <c r="W67" i="18" a="1"/>
  <c r="W67" i="18" s="1"/>
  <c r="H63" i="20" s="1"/>
  <c r="X67" i="18" a="1"/>
  <c r="X67" i="18" s="1"/>
  <c r="I63" i="20" s="1"/>
  <c r="Y67" i="18" a="1"/>
  <c r="Y67" i="18" s="1"/>
  <c r="J63" i="20" s="1"/>
  <c r="X91" i="18" a="1"/>
  <c r="X91" i="18" s="1"/>
  <c r="I87" i="20" s="1"/>
  <c r="V91" i="18" a="1"/>
  <c r="V91" i="18" s="1"/>
  <c r="G87" i="20" s="1"/>
  <c r="S91" i="18" a="1"/>
  <c r="S91" i="18" s="1"/>
  <c r="T91" i="18" a="1"/>
  <c r="T91" i="18" s="1"/>
  <c r="E87" i="20" s="1"/>
  <c r="Z91" i="18" a="1"/>
  <c r="Z91" i="18" s="1"/>
  <c r="K87" i="20" s="1"/>
  <c r="U91" i="18" a="1"/>
  <c r="U91" i="18" s="1"/>
  <c r="F87" i="20" s="1"/>
  <c r="AA91" i="18" a="1"/>
  <c r="AA91" i="18" s="1"/>
  <c r="L87" i="20" s="1"/>
  <c r="AB91" i="18" a="1"/>
  <c r="AB91" i="18" s="1"/>
  <c r="M87" i="20" s="1"/>
  <c r="W91" i="18" a="1"/>
  <c r="W91" i="18" s="1"/>
  <c r="H87" i="20" s="1"/>
  <c r="Y91" i="18" a="1"/>
  <c r="Y91" i="18" s="1"/>
  <c r="J87" i="20" s="1"/>
  <c r="U95" i="18" a="1"/>
  <c r="U95" i="18" s="1"/>
  <c r="F91" i="20" s="1"/>
  <c r="W95" i="18" a="1"/>
  <c r="W95" i="18" s="1"/>
  <c r="H91" i="20" s="1"/>
  <c r="V95" i="18" a="1"/>
  <c r="V95" i="18" s="1"/>
  <c r="G91" i="20" s="1"/>
  <c r="AB95" i="18" a="1"/>
  <c r="AB95" i="18" s="1"/>
  <c r="M91" i="20" s="1"/>
  <c r="X95" i="18" a="1"/>
  <c r="X95" i="18" s="1"/>
  <c r="I91" i="20" s="1"/>
  <c r="R95" i="18" a="1"/>
  <c r="R95" i="18" s="1"/>
  <c r="S95" i="18" a="1"/>
  <c r="S95" i="18" s="1"/>
  <c r="Y95" i="18" a="1"/>
  <c r="Y95" i="18" s="1"/>
  <c r="J91" i="20" s="1"/>
  <c r="Z95" i="18" a="1"/>
  <c r="Z95" i="18" s="1"/>
  <c r="K91" i="20" s="1"/>
  <c r="T95" i="18" a="1"/>
  <c r="T95" i="18" s="1"/>
  <c r="E91" i="20" s="1"/>
  <c r="AA95" i="18" a="1"/>
  <c r="AA95" i="18" s="1"/>
  <c r="L91" i="20" s="1"/>
  <c r="S102" i="18" a="1"/>
  <c r="S102" i="18" s="1"/>
  <c r="X102" i="18" a="1"/>
  <c r="X102" i="18" s="1"/>
  <c r="I98" i="20" s="1"/>
  <c r="I98" i="22" s="1" a="1"/>
  <c r="I98" i="22" s="1"/>
  <c r="T102" i="18" a="1"/>
  <c r="T102" i="18" s="1"/>
  <c r="E98" i="20" s="1"/>
  <c r="E98" i="22" s="1" a="1"/>
  <c r="E98" i="22" s="1"/>
  <c r="Y102" i="18" a="1"/>
  <c r="Y102" i="18" s="1"/>
  <c r="J98" i="20" s="1"/>
  <c r="J98" i="22" s="1" a="1"/>
  <c r="J98" i="22" s="1"/>
  <c r="Z102" i="18" a="1"/>
  <c r="Z102" i="18" s="1"/>
  <c r="K98" i="20" s="1"/>
  <c r="K98" i="22" s="1" a="1"/>
  <c r="K98" i="22" s="1"/>
  <c r="U102" i="18" a="1"/>
  <c r="U102" i="18" s="1"/>
  <c r="F98" i="20" s="1"/>
  <c r="F98" i="22" s="1" a="1"/>
  <c r="F98" i="22" s="1"/>
  <c r="AA102" i="18" a="1"/>
  <c r="AA102" i="18" s="1"/>
  <c r="L98" i="20" s="1"/>
  <c r="L98" i="22" s="1" a="1"/>
  <c r="L98" i="22" s="1"/>
  <c r="V102" i="18" a="1"/>
  <c r="V102" i="18" s="1"/>
  <c r="G98" i="20" s="1"/>
  <c r="G98" i="22" s="1" a="1"/>
  <c r="G98" i="22" s="1"/>
  <c r="W102" i="18" a="1"/>
  <c r="W102" i="18" s="1"/>
  <c r="H98" i="20" s="1"/>
  <c r="H98" i="22" s="1" a="1"/>
  <c r="H98" i="22" s="1"/>
  <c r="AB102" i="18" a="1"/>
  <c r="AB102" i="18" s="1"/>
  <c r="M98" i="20" s="1"/>
  <c r="M98" i="22" s="1" a="1"/>
  <c r="M98" i="22" s="1"/>
  <c r="V106" i="18" a="1"/>
  <c r="V106" i="18" s="1"/>
  <c r="G102" i="20" s="1"/>
  <c r="W106" i="18" a="1"/>
  <c r="W106" i="18" s="1"/>
  <c r="H102" i="20" s="1"/>
  <c r="AB106" i="18" a="1"/>
  <c r="AB106" i="18" s="1"/>
  <c r="M102" i="20" s="1"/>
  <c r="S106" i="18" a="1"/>
  <c r="S106" i="18" s="1"/>
  <c r="T106" i="18" a="1"/>
  <c r="T106" i="18" s="1"/>
  <c r="E102" i="20" s="1"/>
  <c r="Y106" i="18" a="1"/>
  <c r="Y106" i="18" s="1"/>
  <c r="J102" i="20" s="1"/>
  <c r="T110" i="18" a="1"/>
  <c r="T110" i="18" s="1"/>
  <c r="E106" i="20" s="1"/>
  <c r="Y110" i="18" a="1"/>
  <c r="Y110" i="18" s="1"/>
  <c r="J106" i="20" s="1"/>
  <c r="V110" i="18" a="1"/>
  <c r="V110" i="18" s="1"/>
  <c r="G106" i="20" s="1"/>
  <c r="W110" i="18" a="1"/>
  <c r="W110" i="18" s="1"/>
  <c r="H106" i="20" s="1"/>
  <c r="AB110" i="18" a="1"/>
  <c r="AB110" i="18" s="1"/>
  <c r="M106" i="20" s="1"/>
  <c r="W114" i="18" a="1"/>
  <c r="W114" i="18" s="1"/>
  <c r="H110" i="20" s="1"/>
  <c r="H110" i="22" s="1" a="1"/>
  <c r="H110" i="22" s="1"/>
  <c r="AB114" i="18" a="1"/>
  <c r="AB114" i="18" s="1"/>
  <c r="M110" i="20" s="1"/>
  <c r="M110" i="22" s="1" a="1"/>
  <c r="M110" i="22" s="1"/>
  <c r="R114" i="18" a="1"/>
  <c r="R114" i="18" s="1"/>
  <c r="T114" i="18" a="1"/>
  <c r="T114" i="18" s="1"/>
  <c r="E110" i="20" s="1"/>
  <c r="E110" i="22" s="1" a="1"/>
  <c r="E110" i="22" s="1"/>
  <c r="Y114" i="18" a="1"/>
  <c r="Y114" i="18" s="1"/>
  <c r="J110" i="20" s="1"/>
  <c r="J110" i="22" s="1" a="1"/>
  <c r="J110" i="22" s="1"/>
  <c r="R113" i="18" a="1"/>
  <c r="R113" i="18" s="1"/>
  <c r="R87" i="18" a="1"/>
  <c r="R87" i="18" s="1"/>
  <c r="R78" i="18" a="1"/>
  <c r="R78" i="18" s="1"/>
  <c r="R53" i="18" a="1"/>
  <c r="R53" i="18" s="1"/>
  <c r="W116" i="18" a="1"/>
  <c r="W116" i="18" s="1"/>
  <c r="H112" i="20" s="1"/>
  <c r="H112" i="22" s="1" a="1"/>
  <c r="H112" i="22" s="1"/>
  <c r="U114" i="18" a="1"/>
  <c r="U114" i="18" s="1"/>
  <c r="F110" i="20" s="1"/>
  <c r="F110" i="22" s="1" a="1"/>
  <c r="F110" i="22" s="1"/>
  <c r="X113" i="18" a="1"/>
  <c r="X113" i="18" s="1"/>
  <c r="I109" i="20" s="1"/>
  <c r="T112" i="18" a="1"/>
  <c r="T112" i="18" s="1"/>
  <c r="E108" i="20" s="1"/>
  <c r="Z110" i="18" a="1"/>
  <c r="Z110" i="18" s="1"/>
  <c r="K106" i="20" s="1"/>
  <c r="Z109" i="18" a="1"/>
  <c r="Z109" i="18" s="1"/>
  <c r="K105" i="20" s="1"/>
  <c r="Y108" i="18" a="1"/>
  <c r="Y108" i="18" s="1"/>
  <c r="J104" i="20" s="1"/>
  <c r="Y107" i="18" a="1"/>
  <c r="Y107" i="18" s="1"/>
  <c r="J103" i="20" s="1"/>
  <c r="J103" i="22" s="1" a="1"/>
  <c r="J103" i="22" s="1"/>
  <c r="X106" i="18" a="1"/>
  <c r="X106" i="18" s="1"/>
  <c r="I102" i="20" s="1"/>
  <c r="X39" i="18" a="1"/>
  <c r="X39" i="18" s="1"/>
  <c r="I35" i="20" s="1"/>
  <c r="S39" i="18" a="1"/>
  <c r="S39" i="18" s="1"/>
  <c r="Z39" i="18" a="1"/>
  <c r="Z39" i="18" s="1"/>
  <c r="K35" i="20" s="1"/>
  <c r="U39" i="18" a="1"/>
  <c r="U39" i="18" s="1"/>
  <c r="F35" i="20" s="1"/>
  <c r="V39" i="18" a="1"/>
  <c r="V39" i="18" s="1"/>
  <c r="G35" i="20" s="1"/>
  <c r="W39" i="18" a="1"/>
  <c r="W39" i="18" s="1"/>
  <c r="H35" i="20" s="1"/>
  <c r="T39" i="18" a="1"/>
  <c r="T39" i="18" s="1"/>
  <c r="E35" i="20" s="1"/>
  <c r="Y39" i="18" a="1"/>
  <c r="Y39" i="18" s="1"/>
  <c r="J35" i="20" s="1"/>
  <c r="AA39" i="18" a="1"/>
  <c r="AA39" i="18" s="1"/>
  <c r="L35" i="20" s="1"/>
  <c r="AB39" i="18" a="1"/>
  <c r="AB39" i="18" s="1"/>
  <c r="M35" i="20" s="1"/>
  <c r="W82" i="18" a="1"/>
  <c r="W82" i="18" s="1"/>
  <c r="H78" i="20" s="1"/>
  <c r="Y82" i="18" a="1"/>
  <c r="Y82" i="18" s="1"/>
  <c r="J78" i="20" s="1"/>
  <c r="X82" i="18" a="1"/>
  <c r="X82" i="18" s="1"/>
  <c r="I78" i="20" s="1"/>
  <c r="S82" i="18" a="1"/>
  <c r="S82" i="18" s="1"/>
  <c r="T82" i="18" a="1"/>
  <c r="T82" i="18" s="1"/>
  <c r="E78" i="20" s="1"/>
  <c r="Z82" i="18" a="1"/>
  <c r="Z82" i="18" s="1"/>
  <c r="K78" i="20" s="1"/>
  <c r="R82" i="18" a="1"/>
  <c r="R82" i="18" s="1"/>
  <c r="U82" i="18" a="1"/>
  <c r="U82" i="18" s="1"/>
  <c r="F78" i="20" s="1"/>
  <c r="AA82" i="18" a="1"/>
  <c r="AA82" i="18" s="1"/>
  <c r="L78" i="20" s="1"/>
  <c r="AB82" i="18" a="1"/>
  <c r="AB82" i="18" s="1"/>
  <c r="M78" i="20" s="1"/>
  <c r="V82" i="18" a="1"/>
  <c r="V82" i="18" s="1"/>
  <c r="G78" i="20" s="1"/>
  <c r="T85" i="18" a="1"/>
  <c r="T85" i="18" s="1"/>
  <c r="E81" i="20" s="1"/>
  <c r="Y85" i="18" a="1"/>
  <c r="Y85" i="18" s="1"/>
  <c r="J81" i="20" s="1"/>
  <c r="AA85" i="18" a="1"/>
  <c r="AA85" i="18" s="1"/>
  <c r="L81" i="20" s="1"/>
  <c r="X85" i="18" a="1"/>
  <c r="X85" i="18" s="1"/>
  <c r="I81" i="20" s="1"/>
  <c r="S85" i="18" a="1"/>
  <c r="S85" i="18" s="1"/>
  <c r="Z85" i="18" a="1"/>
  <c r="Z85" i="18" s="1"/>
  <c r="K81" i="20" s="1"/>
  <c r="U85" i="18" a="1"/>
  <c r="U85" i="18" s="1"/>
  <c r="F81" i="20" s="1"/>
  <c r="V85" i="18" a="1"/>
  <c r="V85" i="18" s="1"/>
  <c r="G81" i="20" s="1"/>
  <c r="AB85" i="18" a="1"/>
  <c r="AB85" i="18" s="1"/>
  <c r="M81" i="20" s="1"/>
  <c r="W85" i="18" a="1"/>
  <c r="W85" i="18" s="1"/>
  <c r="H81" i="20" s="1"/>
  <c r="V88" i="18" a="1"/>
  <c r="V88" i="18" s="1"/>
  <c r="G84" i="20" s="1"/>
  <c r="AA88" i="18" a="1"/>
  <c r="AA88" i="18" s="1"/>
  <c r="L84" i="20" s="1"/>
  <c r="T88" i="18" a="1"/>
  <c r="T88" i="18" s="1"/>
  <c r="E84" i="20" s="1"/>
  <c r="S88" i="18" a="1"/>
  <c r="S88" i="18" s="1"/>
  <c r="Y88" i="18" a="1"/>
  <c r="Y88" i="18" s="1"/>
  <c r="J84" i="20" s="1"/>
  <c r="Z88" i="18" a="1"/>
  <c r="Z88" i="18" s="1"/>
  <c r="K84" i="20" s="1"/>
  <c r="U88" i="18" a="1"/>
  <c r="U88" i="18" s="1"/>
  <c r="F84" i="20" s="1"/>
  <c r="AB88" i="18" a="1"/>
  <c r="AB88" i="18" s="1"/>
  <c r="M84" i="20" s="1"/>
  <c r="W88" i="18" a="1"/>
  <c r="W88" i="18" s="1"/>
  <c r="H84" i="20" s="1"/>
  <c r="X88" i="18" a="1"/>
  <c r="X88" i="18" s="1"/>
  <c r="I84" i="20" s="1"/>
  <c r="R112" i="18" a="1"/>
  <c r="R112" i="18" s="1"/>
  <c r="R94" i="18" a="1"/>
  <c r="R94" i="18" s="1"/>
  <c r="R69" i="18" a="1"/>
  <c r="R69" i="18" s="1"/>
  <c r="V116" i="18" a="1"/>
  <c r="V116" i="18" s="1"/>
  <c r="G112" i="20" s="1"/>
  <c r="G112" i="22" s="1" a="1"/>
  <c r="G112" i="22" s="1"/>
  <c r="W113" i="18" a="1"/>
  <c r="W113" i="18" s="1"/>
  <c r="H109" i="20" s="1"/>
  <c r="Z112" i="18" a="1"/>
  <c r="Z112" i="18" s="1"/>
  <c r="K108" i="20" s="1"/>
  <c r="AB23" i="18" a="1"/>
  <c r="AB23" i="18" s="1"/>
  <c r="M19" i="20" s="1"/>
  <c r="U23" i="18" a="1"/>
  <c r="U23" i="18" s="1"/>
  <c r="F19" i="20" s="1"/>
  <c r="V23" i="18" a="1"/>
  <c r="V23" i="18" s="1"/>
  <c r="G19" i="20" s="1"/>
  <c r="Y23" i="18" a="1"/>
  <c r="Y23" i="18" s="1"/>
  <c r="J19" i="20" s="1"/>
  <c r="S23" i="18" a="1"/>
  <c r="S23" i="18" s="1"/>
  <c r="Z23" i="18" a="1"/>
  <c r="Z23" i="18" s="1"/>
  <c r="K19" i="20" s="1"/>
  <c r="T23" i="18" a="1"/>
  <c r="T23" i="18" s="1"/>
  <c r="E19" i="20" s="1"/>
  <c r="AA23" i="18" a="1"/>
  <c r="AA23" i="18" s="1"/>
  <c r="L19" i="20" s="1"/>
  <c r="W23" i="18" a="1"/>
  <c r="W23" i="18" s="1"/>
  <c r="H19" i="20" s="1"/>
  <c r="X23" i="18" a="1"/>
  <c r="X23" i="18" s="1"/>
  <c r="I19" i="20" s="1"/>
  <c r="Y54" i="18" a="1"/>
  <c r="Y54" i="18" s="1"/>
  <c r="J50" i="20" s="1"/>
  <c r="V54" i="18" a="1"/>
  <c r="V54" i="18" s="1"/>
  <c r="G50" i="20" s="1"/>
  <c r="W54" i="18" a="1"/>
  <c r="W54" i="18" s="1"/>
  <c r="H50" i="20" s="1"/>
  <c r="X54" i="18" a="1"/>
  <c r="X54" i="18" s="1"/>
  <c r="I50" i="20" s="1"/>
  <c r="AA54" i="18" a="1"/>
  <c r="AA54" i="18" s="1"/>
  <c r="L50" i="20" s="1"/>
  <c r="T54" i="18" a="1"/>
  <c r="T54" i="18" s="1"/>
  <c r="E50" i="20" s="1"/>
  <c r="S54" i="18" a="1"/>
  <c r="S54" i="18" s="1"/>
  <c r="U54" i="18" a="1"/>
  <c r="U54" i="18" s="1"/>
  <c r="F50" i="20" s="1"/>
  <c r="Z54" i="18" a="1"/>
  <c r="Z54" i="18" s="1"/>
  <c r="K50" i="20" s="1"/>
  <c r="AB54" i="18" a="1"/>
  <c r="AB54" i="18" s="1"/>
  <c r="M50" i="20" s="1"/>
  <c r="W57" i="18" a="1"/>
  <c r="W57" i="18" s="1"/>
  <c r="H53" i="20" s="1"/>
  <c r="H53" i="22" s="1" a="1"/>
  <c r="H53" i="22" s="1"/>
  <c r="AB57" i="18" a="1"/>
  <c r="AB57" i="18" s="1"/>
  <c r="M53" i="20" s="1"/>
  <c r="M53" i="22" s="1" a="1"/>
  <c r="M53" i="22" s="1"/>
  <c r="U57" i="18" a="1"/>
  <c r="U57" i="18" s="1"/>
  <c r="F53" i="20" s="1"/>
  <c r="F53" i="22" s="1" a="1"/>
  <c r="F53" i="22" s="1"/>
  <c r="V57" i="18" a="1"/>
  <c r="V57" i="18" s="1"/>
  <c r="G53" i="20" s="1"/>
  <c r="G53" i="22" s="1" a="1"/>
  <c r="G53" i="22" s="1"/>
  <c r="Z57" i="18" a="1"/>
  <c r="Z57" i="18" s="1"/>
  <c r="K53" i="20" s="1"/>
  <c r="K53" i="22" s="1" a="1"/>
  <c r="K53" i="22" s="1"/>
  <c r="S57" i="18" a="1"/>
  <c r="S57" i="18" s="1"/>
  <c r="T57" i="18" a="1"/>
  <c r="T57" i="18" s="1"/>
  <c r="E53" i="20" s="1"/>
  <c r="E53" i="22" s="1" a="1"/>
  <c r="E53" i="22" s="1"/>
  <c r="X57" i="18" a="1"/>
  <c r="X57" i="18" s="1"/>
  <c r="I53" i="20" s="1"/>
  <c r="I53" i="22" s="1" a="1"/>
  <c r="I53" i="22" s="1"/>
  <c r="Y57" i="18" a="1"/>
  <c r="Y57" i="18" s="1"/>
  <c r="J53" i="20" s="1"/>
  <c r="J53" i="22" s="1" a="1"/>
  <c r="J53" i="22" s="1"/>
  <c r="AA57" i="18" a="1"/>
  <c r="AA57" i="18" s="1"/>
  <c r="L53" i="20" s="1"/>
  <c r="L53" i="22" s="1" a="1"/>
  <c r="L53" i="22" s="1"/>
  <c r="R57" i="18" a="1"/>
  <c r="R57" i="18" s="1"/>
  <c r="U70" i="18" a="1"/>
  <c r="U70" i="18" s="1"/>
  <c r="F66" i="20" s="1"/>
  <c r="V70" i="18" a="1"/>
  <c r="V70" i="18" s="1"/>
  <c r="G66" i="20" s="1"/>
  <c r="W70" i="18" a="1"/>
  <c r="W70" i="18" s="1"/>
  <c r="H66" i="20" s="1"/>
  <c r="AA70" i="18" a="1"/>
  <c r="AA70" i="18" s="1"/>
  <c r="L66" i="20" s="1"/>
  <c r="T70" i="18" a="1"/>
  <c r="T70" i="18" s="1"/>
  <c r="E66" i="20" s="1"/>
  <c r="X70" i="18" a="1"/>
  <c r="X70" i="18" s="1"/>
  <c r="I66" i="20" s="1"/>
  <c r="Y70" i="18" a="1"/>
  <c r="Y70" i="18" s="1"/>
  <c r="J66" i="20" s="1"/>
  <c r="Z70" i="18" a="1"/>
  <c r="Z70" i="18" s="1"/>
  <c r="K66" i="20" s="1"/>
  <c r="AB70" i="18" a="1"/>
  <c r="AB70" i="18" s="1"/>
  <c r="M66" i="20" s="1"/>
  <c r="S70" i="18" a="1"/>
  <c r="S70" i="18" s="1"/>
  <c r="S76" i="18" a="1"/>
  <c r="S76" i="18" s="1"/>
  <c r="AB76" i="18" a="1"/>
  <c r="AB76" i="18" s="1"/>
  <c r="M72" i="20" s="1"/>
  <c r="U76" i="18" a="1"/>
  <c r="U76" i="18" s="1"/>
  <c r="F72" i="20" s="1"/>
  <c r="W76" i="18" a="1"/>
  <c r="W76" i="18" s="1"/>
  <c r="H72" i="20" s="1"/>
  <c r="X76" i="18" a="1"/>
  <c r="X76" i="18" s="1"/>
  <c r="I72" i="20" s="1"/>
  <c r="Y76" i="18" a="1"/>
  <c r="Y76" i="18" s="1"/>
  <c r="J72" i="20" s="1"/>
  <c r="R76" i="18" a="1"/>
  <c r="R76" i="18" s="1"/>
  <c r="T76" i="18" a="1"/>
  <c r="T76" i="18" s="1"/>
  <c r="E72" i="20" s="1"/>
  <c r="Z76" i="18" a="1"/>
  <c r="Z76" i="18" s="1"/>
  <c r="K72" i="20" s="1"/>
  <c r="AA76" i="18" a="1"/>
  <c r="AA76" i="18" s="1"/>
  <c r="L72" i="20" s="1"/>
  <c r="V76" i="18" a="1"/>
  <c r="V76" i="18" s="1"/>
  <c r="G72" i="20" s="1"/>
  <c r="U79" i="18" a="1"/>
  <c r="U79" i="18" s="1"/>
  <c r="F75" i="20" s="1"/>
  <c r="F75" i="22" s="1" a="1"/>
  <c r="F75" i="22" s="1"/>
  <c r="W79" i="18" a="1"/>
  <c r="W79" i="18" s="1"/>
  <c r="H75" i="20" s="1"/>
  <c r="H75" i="22" s="1" a="1"/>
  <c r="H75" i="22" s="1"/>
  <c r="X79" i="18" a="1"/>
  <c r="X79" i="18" s="1"/>
  <c r="I75" i="20" s="1"/>
  <c r="I75" i="22" s="1" a="1"/>
  <c r="I75" i="22" s="1"/>
  <c r="S79" i="18" a="1"/>
  <c r="S79" i="18" s="1"/>
  <c r="Y79" i="18" a="1"/>
  <c r="Y79" i="18" s="1"/>
  <c r="J75" i="20" s="1"/>
  <c r="J75" i="22" s="1" a="1"/>
  <c r="J75" i="22" s="1"/>
  <c r="Z79" i="18" a="1"/>
  <c r="Z79" i="18" s="1"/>
  <c r="K75" i="20" s="1"/>
  <c r="K75" i="22" s="1" a="1"/>
  <c r="K75" i="22" s="1"/>
  <c r="T79" i="18" a="1"/>
  <c r="T79" i="18" s="1"/>
  <c r="E75" i="20" s="1"/>
  <c r="E75" i="22" s="1" a="1"/>
  <c r="E75" i="22" s="1"/>
  <c r="AA79" i="18" a="1"/>
  <c r="AA79" i="18" s="1"/>
  <c r="L75" i="20" s="1"/>
  <c r="L75" i="22" s="1" a="1"/>
  <c r="L75" i="22" s="1"/>
  <c r="V79" i="18" a="1"/>
  <c r="V79" i="18" s="1"/>
  <c r="G75" i="20" s="1"/>
  <c r="G75" i="22" s="1" a="1"/>
  <c r="G75" i="22" s="1"/>
  <c r="AB79" i="18" a="1"/>
  <c r="AB79" i="18" s="1"/>
  <c r="M75" i="20" s="1"/>
  <c r="M75" i="22" s="1" a="1"/>
  <c r="M75" i="22" s="1"/>
  <c r="R79" i="18" a="1"/>
  <c r="R79" i="18" s="1"/>
  <c r="S92" i="18" a="1"/>
  <c r="S92" i="18" s="1"/>
  <c r="AB92" i="18" a="1"/>
  <c r="AB92" i="18" s="1"/>
  <c r="M88" i="20" s="1"/>
  <c r="U92" i="18" a="1"/>
  <c r="U92" i="18" s="1"/>
  <c r="F88" i="20" s="1"/>
  <c r="V92" i="18" a="1"/>
  <c r="V92" i="18" s="1"/>
  <c r="G88" i="20" s="1"/>
  <c r="W92" i="18" a="1"/>
  <c r="W92" i="18" s="1"/>
  <c r="H88" i="20" s="1"/>
  <c r="X92" i="18" a="1"/>
  <c r="X92" i="18" s="1"/>
  <c r="I88" i="20" s="1"/>
  <c r="Y92" i="18" a="1"/>
  <c r="Y92" i="18" s="1"/>
  <c r="J88" i="20" s="1"/>
  <c r="T92" i="18" a="1"/>
  <c r="T92" i="18" s="1"/>
  <c r="E88" i="20" s="1"/>
  <c r="Z92" i="18" a="1"/>
  <c r="Z92" i="18" s="1"/>
  <c r="K88" i="20" s="1"/>
  <c r="AA92" i="18" a="1"/>
  <c r="AA92" i="18" s="1"/>
  <c r="L88" i="20" s="1"/>
  <c r="R92" i="18" a="1"/>
  <c r="R92" i="18" s="1"/>
  <c r="T96" i="18" a="1"/>
  <c r="T96" i="18" s="1"/>
  <c r="E92" i="20" s="1"/>
  <c r="E92" i="22" s="1" a="1"/>
  <c r="E92" i="22" s="1"/>
  <c r="V96" i="18" a="1"/>
  <c r="V96" i="18" s="1"/>
  <c r="G92" i="20" s="1"/>
  <c r="G92" i="22" s="1" a="1"/>
  <c r="G92" i="22" s="1"/>
  <c r="AA96" i="18" a="1"/>
  <c r="AA96" i="18" s="1"/>
  <c r="L92" i="20" s="1"/>
  <c r="L92" i="22" s="1" a="1"/>
  <c r="L92" i="22" s="1"/>
  <c r="X96" i="18" a="1"/>
  <c r="X96" i="18" s="1"/>
  <c r="I92" i="20" s="1"/>
  <c r="I92" i="22" s="1" a="1"/>
  <c r="I92" i="22" s="1"/>
  <c r="S96" i="18" a="1"/>
  <c r="S96" i="18" s="1"/>
  <c r="Y96" i="18" a="1"/>
  <c r="Y96" i="18" s="1"/>
  <c r="J92" i="20" s="1"/>
  <c r="J92" i="22" s="1" a="1"/>
  <c r="J92" i="22" s="1"/>
  <c r="Z96" i="18" a="1"/>
  <c r="Z96" i="18" s="1"/>
  <c r="K92" i="20" s="1"/>
  <c r="K92" i="22" s="1" a="1"/>
  <c r="K92" i="22" s="1"/>
  <c r="U96" i="18" a="1"/>
  <c r="U96" i="18" s="1"/>
  <c r="F92" i="20" s="1"/>
  <c r="F92" i="22" s="1" a="1"/>
  <c r="F92" i="22" s="1"/>
  <c r="AB96" i="18" a="1"/>
  <c r="AB96" i="18" s="1"/>
  <c r="M92" i="20" s="1"/>
  <c r="M92" i="22" s="1" a="1"/>
  <c r="M92" i="22" s="1"/>
  <c r="W96" i="18" a="1"/>
  <c r="W96" i="18" s="1"/>
  <c r="H92" i="20" s="1"/>
  <c r="H92" i="22" s="1" a="1"/>
  <c r="H92" i="22" s="1"/>
  <c r="V99" i="18" a="1"/>
  <c r="V99" i="18" s="1"/>
  <c r="G95" i="20" s="1"/>
  <c r="AA99" i="18" a="1"/>
  <c r="AA99" i="18" s="1"/>
  <c r="L95" i="20" s="1"/>
  <c r="AB99" i="18" a="1"/>
  <c r="AB99" i="18" s="1"/>
  <c r="M95" i="20" s="1"/>
  <c r="W99" i="18" a="1"/>
  <c r="W99" i="18" s="1"/>
  <c r="H95" i="20" s="1"/>
  <c r="X99" i="18" a="1"/>
  <c r="X99" i="18" s="1"/>
  <c r="I95" i="20" s="1"/>
  <c r="S99" i="18" a="1"/>
  <c r="S99" i="18" s="1"/>
  <c r="Y99" i="18" a="1"/>
  <c r="Y99" i="18" s="1"/>
  <c r="J95" i="20" s="1"/>
  <c r="T99" i="18" a="1"/>
  <c r="T99" i="18" s="1"/>
  <c r="E95" i="20" s="1"/>
  <c r="U99" i="18" a="1"/>
  <c r="U99" i="18" s="1"/>
  <c r="F95" i="20" s="1"/>
  <c r="Z99" i="18" a="1"/>
  <c r="Z99" i="18" s="1"/>
  <c r="K95" i="20" s="1"/>
  <c r="X103" i="18" a="1"/>
  <c r="X103" i="18" s="1"/>
  <c r="I99" i="20" s="1"/>
  <c r="S103" i="18" a="1"/>
  <c r="S103" i="18" s="1"/>
  <c r="Y103" i="18" a="1"/>
  <c r="Y103" i="18" s="1"/>
  <c r="J99" i="20" s="1"/>
  <c r="T103" i="18" a="1"/>
  <c r="T103" i="18" s="1"/>
  <c r="E99" i="20" s="1"/>
  <c r="U103" i="18" a="1"/>
  <c r="U103" i="18" s="1"/>
  <c r="F99" i="20" s="1"/>
  <c r="Z103" i="18" a="1"/>
  <c r="Z103" i="18" s="1"/>
  <c r="K99" i="20" s="1"/>
  <c r="V103" i="18" a="1"/>
  <c r="V103" i="18" s="1"/>
  <c r="G99" i="20" s="1"/>
  <c r="AA103" i="18" a="1"/>
  <c r="AA103" i="18" s="1"/>
  <c r="L99" i="20" s="1"/>
  <c r="AB103" i="18" a="1"/>
  <c r="AB103" i="18" s="1"/>
  <c r="M99" i="20" s="1"/>
  <c r="W103" i="18" a="1"/>
  <c r="W103" i="18" s="1"/>
  <c r="H99" i="20" s="1"/>
  <c r="AB107" i="18" a="1"/>
  <c r="AB107" i="18" s="1"/>
  <c r="M103" i="20" s="1"/>
  <c r="M103" i="22" s="1" a="1"/>
  <c r="M103" i="22" s="1"/>
  <c r="W107" i="18" a="1"/>
  <c r="W107" i="18" s="1"/>
  <c r="H103" i="20" s="1"/>
  <c r="H103" i="22" s="1" a="1"/>
  <c r="H103" i="22" s="1"/>
  <c r="T107" i="18" a="1"/>
  <c r="T107" i="18" s="1"/>
  <c r="E103" i="20" s="1"/>
  <c r="E103" i="22" s="1" a="1"/>
  <c r="E103" i="22" s="1"/>
  <c r="U107" i="18" a="1"/>
  <c r="U107" i="18" s="1"/>
  <c r="F103" i="20" s="1"/>
  <c r="F103" i="22" s="1" a="1"/>
  <c r="F103" i="22" s="1"/>
  <c r="Z107" i="18" a="1"/>
  <c r="Z107" i="18" s="1"/>
  <c r="K103" i="20" s="1"/>
  <c r="K103" i="22" s="1" a="1"/>
  <c r="K103" i="22" s="1"/>
  <c r="U111" i="18" a="1"/>
  <c r="U111" i="18" s="1"/>
  <c r="F107" i="20" s="1"/>
  <c r="F107" i="22" s="1" a="1"/>
  <c r="F107" i="22" s="1"/>
  <c r="Z111" i="18" a="1"/>
  <c r="Z111" i="18" s="1"/>
  <c r="K107" i="20" s="1"/>
  <c r="K107" i="22" s="1" a="1"/>
  <c r="K107" i="22" s="1"/>
  <c r="W111" i="18" a="1"/>
  <c r="W111" i="18" s="1"/>
  <c r="H107" i="20" s="1"/>
  <c r="H107" i="22" s="1" a="1"/>
  <c r="H107" i="22" s="1"/>
  <c r="R111" i="18" a="1"/>
  <c r="R111" i="18" s="1"/>
  <c r="W115" i="18" a="1"/>
  <c r="W115" i="18" s="1"/>
  <c r="H111" i="20" s="1"/>
  <c r="U115" i="18" a="1"/>
  <c r="U115" i="18" s="1"/>
  <c r="F111" i="20" s="1"/>
  <c r="Z115" i="18" a="1"/>
  <c r="Z115" i="18" s="1"/>
  <c r="K111" i="20" s="1"/>
  <c r="R110" i="18" a="1"/>
  <c r="R110" i="18" s="1"/>
  <c r="R102" i="18" a="1"/>
  <c r="R102" i="18" s="1"/>
  <c r="R85" i="18" a="1"/>
  <c r="R85" i="18" s="1"/>
  <c r="R59" i="18" a="1"/>
  <c r="R59" i="18" s="1"/>
  <c r="R42" i="18" a="1"/>
  <c r="R42" i="18" s="1"/>
  <c r="AB116" i="18" a="1"/>
  <c r="AB116" i="18" s="1"/>
  <c r="M112" i="20" s="1"/>
  <c r="M112" i="22" s="1" a="1"/>
  <c r="M112" i="22" s="1"/>
  <c r="X115" i="18" a="1"/>
  <c r="X115" i="18" s="1"/>
  <c r="I111" i="20" s="1"/>
  <c r="AA114" i="18" a="1"/>
  <c r="AA114" i="18" s="1"/>
  <c r="L110" i="20" s="1"/>
  <c r="L110" i="22" s="1" a="1"/>
  <c r="L110" i="22" s="1"/>
  <c r="AB111" i="18" a="1"/>
  <c r="AB111" i="18" s="1"/>
  <c r="M107" i="20" s="1"/>
  <c r="M107" i="22" s="1" a="1"/>
  <c r="M107" i="22" s="1"/>
  <c r="X110" i="18" a="1"/>
  <c r="X110" i="18" s="1"/>
  <c r="I106" i="20" s="1"/>
  <c r="W109" i="18" a="1"/>
  <c r="W109" i="18" s="1"/>
  <c r="H105" i="20" s="1"/>
  <c r="W108" i="18" a="1"/>
  <c r="W108" i="18" s="1"/>
  <c r="H104" i="20" s="1"/>
  <c r="V107" i="18" a="1"/>
  <c r="V107" i="18" s="1"/>
  <c r="G103" i="20" s="1"/>
  <c r="G103" i="22" s="1" a="1"/>
  <c r="G103" i="22" s="1"/>
  <c r="U106" i="18" a="1"/>
  <c r="U106" i="18" s="1"/>
  <c r="F102" i="20" s="1"/>
  <c r="U48" i="18" a="1"/>
  <c r="U48" i="18" s="1"/>
  <c r="F44" i="20" s="1"/>
  <c r="AB48" i="18" a="1"/>
  <c r="AB48" i="18" s="1"/>
  <c r="M44" i="20" s="1"/>
  <c r="Y48" i="18" a="1"/>
  <c r="Y48" i="18" s="1"/>
  <c r="J44" i="20" s="1"/>
  <c r="S48" i="18" a="1"/>
  <c r="S48" i="18" s="1"/>
  <c r="Z48" i="18" a="1"/>
  <c r="Z48" i="18" s="1"/>
  <c r="K44" i="20" s="1"/>
  <c r="T48" i="18" a="1"/>
  <c r="T48" i="18" s="1"/>
  <c r="E44" i="20" s="1"/>
  <c r="AA48" i="18" a="1"/>
  <c r="AA48" i="18" s="1"/>
  <c r="L44" i="20" s="1"/>
  <c r="W48" i="18" a="1"/>
  <c r="W48" i="18" s="1"/>
  <c r="H44" i="20" s="1"/>
  <c r="X48" i="18" a="1"/>
  <c r="X48" i="18" s="1"/>
  <c r="I44" i="20" s="1"/>
  <c r="V48" i="18" a="1"/>
  <c r="V48" i="18" s="1"/>
  <c r="G44" i="20" s="1"/>
  <c r="Z89" i="18" a="1"/>
  <c r="Z89" i="18" s="1"/>
  <c r="K85" i="20" s="1"/>
  <c r="S89" i="18" a="1"/>
  <c r="S89" i="18" s="1"/>
  <c r="AB89" i="18" a="1"/>
  <c r="AB89" i="18" s="1"/>
  <c r="M85" i="20" s="1"/>
  <c r="U89" i="18" a="1"/>
  <c r="U89" i="18" s="1"/>
  <c r="F85" i="20" s="1"/>
  <c r="AA89" i="18" a="1"/>
  <c r="AA89" i="18" s="1"/>
  <c r="L85" i="20" s="1"/>
  <c r="V89" i="18" a="1"/>
  <c r="V89" i="18" s="1"/>
  <c r="G85" i="20" s="1"/>
  <c r="W89" i="18" a="1"/>
  <c r="W89" i="18" s="1"/>
  <c r="H85" i="20" s="1"/>
  <c r="R89" i="18" a="1"/>
  <c r="R89" i="18" s="1"/>
  <c r="X89" i="18" a="1"/>
  <c r="X89" i="18" s="1"/>
  <c r="I85" i="20" s="1"/>
  <c r="Y89" i="18" a="1"/>
  <c r="Y89" i="18" s="1"/>
  <c r="J85" i="20" s="1"/>
  <c r="T89" i="18" a="1"/>
  <c r="T89" i="18" s="1"/>
  <c r="E85" i="20" s="1"/>
  <c r="R101" i="18" a="1"/>
  <c r="R101" i="18" s="1"/>
  <c r="R84" i="18" a="1"/>
  <c r="R84" i="18" s="1"/>
  <c r="R75" i="18" a="1"/>
  <c r="R75" i="18" s="1"/>
  <c r="R67" i="18" a="1"/>
  <c r="R67" i="18" s="1"/>
  <c r="R33" i="18" a="1"/>
  <c r="R33" i="18" s="1"/>
  <c r="Z114" i="18" a="1"/>
  <c r="Z114" i="18" s="1"/>
  <c r="K110" i="20" s="1"/>
  <c r="K110" i="22" s="1" a="1"/>
  <c r="K110" i="22" s="1"/>
  <c r="S114" i="18" a="1"/>
  <c r="S114" i="18" s="1"/>
  <c r="AA111" i="18" a="1"/>
  <c r="AA111" i="18" s="1"/>
  <c r="L107" i="20" s="1"/>
  <c r="L107" i="22" s="1" a="1"/>
  <c r="L107" i="22" s="1"/>
  <c r="T111" i="18" a="1"/>
  <c r="T111" i="18" s="1"/>
  <c r="E107" i="20" s="1"/>
  <c r="E107" i="22" s="1" a="1"/>
  <c r="E107" i="22" s="1"/>
  <c r="V55" i="18" a="1"/>
  <c r="V55" i="18" s="1"/>
  <c r="G51" i="20" s="1"/>
  <c r="S55" i="18" a="1"/>
  <c r="S55" i="18" s="1"/>
  <c r="Z55" i="18" a="1"/>
  <c r="Z55" i="18" s="1"/>
  <c r="K51" i="20" s="1"/>
  <c r="T55" i="18" a="1"/>
  <c r="T55" i="18" s="1"/>
  <c r="E51" i="20" s="1"/>
  <c r="AA55" i="18" a="1"/>
  <c r="AA55" i="18" s="1"/>
  <c r="L51" i="20" s="1"/>
  <c r="U55" i="18" a="1"/>
  <c r="U55" i="18" s="1"/>
  <c r="F51" i="20" s="1"/>
  <c r="AB55" i="18" a="1"/>
  <c r="AB55" i="18" s="1"/>
  <c r="M51" i="20" s="1"/>
  <c r="W55" i="18" a="1"/>
  <c r="W55" i="18" s="1"/>
  <c r="H51" i="20" s="1"/>
  <c r="X55" i="18" a="1"/>
  <c r="X55" i="18" s="1"/>
  <c r="I51" i="20" s="1"/>
  <c r="Y55" i="18" a="1"/>
  <c r="Y55" i="18" s="1"/>
  <c r="J51" i="20" s="1"/>
  <c r="T58" i="18" a="1"/>
  <c r="T58" i="18" s="1"/>
  <c r="E54" i="20" s="1"/>
  <c r="AA58" i="18" a="1"/>
  <c r="AA58" i="18" s="1"/>
  <c r="L54" i="20" s="1"/>
  <c r="Y58" i="18" a="1"/>
  <c r="Y58" i="18" s="1"/>
  <c r="J54" i="20" s="1"/>
  <c r="Z58" i="18" a="1"/>
  <c r="Z58" i="18" s="1"/>
  <c r="K54" i="20" s="1"/>
  <c r="S58" i="18" a="1"/>
  <c r="S58" i="18" s="1"/>
  <c r="W58" i="18" a="1"/>
  <c r="W58" i="18" s="1"/>
  <c r="H54" i="20" s="1"/>
  <c r="U58" i="18" a="1"/>
  <c r="U58" i="18" s="1"/>
  <c r="F54" i="20" s="1"/>
  <c r="V58" i="18" a="1"/>
  <c r="V58" i="18" s="1"/>
  <c r="G54" i="20" s="1"/>
  <c r="X58" i="18" a="1"/>
  <c r="X58" i="18" s="1"/>
  <c r="I54" i="20" s="1"/>
  <c r="AB58" i="18" a="1"/>
  <c r="AB58" i="18" s="1"/>
  <c r="M54" i="20" s="1"/>
  <c r="V63" i="18" a="1"/>
  <c r="V63" i="18" s="1"/>
  <c r="G59" i="20" s="1"/>
  <c r="G59" i="22" s="1" a="1"/>
  <c r="G59" i="22" s="1"/>
  <c r="S63" i="18" a="1"/>
  <c r="S63" i="18" s="1"/>
  <c r="AA63" i="18" a="1"/>
  <c r="AA63" i="18" s="1"/>
  <c r="L59" i="20" s="1"/>
  <c r="L59" i="22" s="1" a="1"/>
  <c r="L59" i="22" s="1"/>
  <c r="T63" i="18" a="1"/>
  <c r="T63" i="18" s="1"/>
  <c r="E59" i="20" s="1"/>
  <c r="E59" i="22" s="1" a="1"/>
  <c r="E59" i="22" s="1"/>
  <c r="AB63" i="18" a="1"/>
  <c r="AB63" i="18" s="1"/>
  <c r="M59" i="20" s="1"/>
  <c r="M59" i="22" s="1" a="1"/>
  <c r="M59" i="22" s="1"/>
  <c r="U63" i="18" a="1"/>
  <c r="U63" i="18" s="1"/>
  <c r="F59" i="20" s="1"/>
  <c r="F59" i="22" s="1" a="1"/>
  <c r="F59" i="22" s="1"/>
  <c r="Y63" i="18" a="1"/>
  <c r="Y63" i="18" s="1"/>
  <c r="J59" i="20" s="1"/>
  <c r="J59" i="22" s="1" a="1"/>
  <c r="J59" i="22" s="1"/>
  <c r="W63" i="18" a="1"/>
  <c r="W63" i="18" s="1"/>
  <c r="H59" i="20" s="1"/>
  <c r="H59" i="22" s="1" a="1"/>
  <c r="H59" i="22" s="1"/>
  <c r="X63" i="18" a="1"/>
  <c r="X63" i="18" s="1"/>
  <c r="I59" i="20" s="1"/>
  <c r="I59" i="22" s="1" a="1"/>
  <c r="I59" i="22" s="1"/>
  <c r="Z63" i="18" a="1"/>
  <c r="Z63" i="18" s="1"/>
  <c r="K59" i="20" s="1"/>
  <c r="K59" i="22" s="1" a="1"/>
  <c r="K59" i="22" s="1"/>
  <c r="R63" i="18" a="1"/>
  <c r="R63" i="18" s="1"/>
  <c r="Z65" i="18" a="1"/>
  <c r="Z65" i="18" s="1"/>
  <c r="K61" i="20" s="1"/>
  <c r="W65" i="18" a="1"/>
  <c r="W65" i="18" s="1"/>
  <c r="H61" i="20" s="1"/>
  <c r="X65" i="18" a="1"/>
  <c r="X65" i="18" s="1"/>
  <c r="I61" i="20" s="1"/>
  <c r="U65" i="18" a="1"/>
  <c r="U65" i="18" s="1"/>
  <c r="F61" i="20" s="1"/>
  <c r="AB65" i="18" a="1"/>
  <c r="AB65" i="18" s="1"/>
  <c r="M61" i="20" s="1"/>
  <c r="T65" i="18" a="1"/>
  <c r="T65" i="18" s="1"/>
  <c r="E61" i="20" s="1"/>
  <c r="V65" i="18" a="1"/>
  <c r="V65" i="18" s="1"/>
  <c r="G61" i="20" s="1"/>
  <c r="Y65" i="18" a="1"/>
  <c r="Y65" i="18" s="1"/>
  <c r="J61" i="20" s="1"/>
  <c r="AA65" i="18" a="1"/>
  <c r="AA65" i="18" s="1"/>
  <c r="L61" i="20" s="1"/>
  <c r="S65" i="18" a="1"/>
  <c r="S65" i="18" s="1"/>
  <c r="U71" i="18" a="1"/>
  <c r="U71" i="18" s="1"/>
  <c r="F67" i="20" s="1"/>
  <c r="AB71" i="18" a="1"/>
  <c r="AB71" i="18" s="1"/>
  <c r="M67" i="20" s="1"/>
  <c r="Y71" i="18" a="1"/>
  <c r="Y71" i="18" s="1"/>
  <c r="J67" i="20" s="1"/>
  <c r="W71" i="18" a="1"/>
  <c r="W71" i="18" s="1"/>
  <c r="H67" i="20" s="1"/>
  <c r="X71" i="18" a="1"/>
  <c r="X71" i="18" s="1"/>
  <c r="I67" i="20" s="1"/>
  <c r="Z71" i="18" a="1"/>
  <c r="Z71" i="18" s="1"/>
  <c r="K67" i="20" s="1"/>
  <c r="AA71" i="18" a="1"/>
  <c r="AA71" i="18" s="1"/>
  <c r="L67" i="20" s="1"/>
  <c r="S71" i="18" a="1"/>
  <c r="S71" i="18" s="1"/>
  <c r="T71" i="18" a="1"/>
  <c r="T71" i="18" s="1"/>
  <c r="E67" i="20" s="1"/>
  <c r="V71" i="18" a="1"/>
  <c r="V71" i="18" s="1"/>
  <c r="G67" i="20" s="1"/>
  <c r="AA77" i="18" a="1"/>
  <c r="AA77" i="18" s="1"/>
  <c r="L73" i="20" s="1"/>
  <c r="L73" i="22" s="1" a="1"/>
  <c r="L73" i="22" s="1"/>
  <c r="T77" i="18" a="1"/>
  <c r="T77" i="18" s="1"/>
  <c r="E73" i="20" s="1"/>
  <c r="E73" i="22" s="1" a="1"/>
  <c r="E73" i="22" s="1"/>
  <c r="Y77" i="18" a="1"/>
  <c r="Y77" i="18" s="1"/>
  <c r="J73" i="20" s="1"/>
  <c r="J73" i="22" s="1" a="1"/>
  <c r="J73" i="22" s="1"/>
  <c r="S77" i="18" a="1"/>
  <c r="S77" i="18" s="1"/>
  <c r="Z77" i="18" a="1"/>
  <c r="Z77" i="18" s="1"/>
  <c r="K73" i="20" s="1"/>
  <c r="K73" i="22" s="1" a="1"/>
  <c r="K73" i="22" s="1"/>
  <c r="U77" i="18" a="1"/>
  <c r="U77" i="18" s="1"/>
  <c r="F73" i="20" s="1"/>
  <c r="F73" i="22" s="1" a="1"/>
  <c r="F73" i="22" s="1"/>
  <c r="V77" i="18" a="1"/>
  <c r="V77" i="18" s="1"/>
  <c r="G73" i="20" s="1"/>
  <c r="G73" i="22" s="1" a="1"/>
  <c r="G73" i="22" s="1"/>
  <c r="AB77" i="18" a="1"/>
  <c r="AB77" i="18" s="1"/>
  <c r="M73" i="20" s="1"/>
  <c r="M73" i="22" s="1" a="1"/>
  <c r="M73" i="22" s="1"/>
  <c r="W77" i="18" a="1"/>
  <c r="W77" i="18" s="1"/>
  <c r="H73" i="20" s="1"/>
  <c r="H73" i="22" s="1" a="1"/>
  <c r="H73" i="22" s="1"/>
  <c r="X77" i="18" a="1"/>
  <c r="X77" i="18" s="1"/>
  <c r="I73" i="20" s="1"/>
  <c r="I73" i="22" s="1" a="1"/>
  <c r="I73" i="22" s="1"/>
  <c r="T80" i="18" a="1"/>
  <c r="T80" i="18" s="1"/>
  <c r="E76" i="20" s="1"/>
  <c r="V80" i="18" a="1"/>
  <c r="V80" i="18" s="1"/>
  <c r="G76" i="20" s="1"/>
  <c r="AA80" i="18" a="1"/>
  <c r="AA80" i="18" s="1"/>
  <c r="L76" i="20" s="1"/>
  <c r="Z80" i="18" a="1"/>
  <c r="Z80" i="18" s="1"/>
  <c r="K76" i="20" s="1"/>
  <c r="U80" i="18" a="1"/>
  <c r="U80" i="18" s="1"/>
  <c r="F76" i="20" s="1"/>
  <c r="AB80" i="18" a="1"/>
  <c r="AB80" i="18" s="1"/>
  <c r="M76" i="20" s="1"/>
  <c r="W80" i="18" a="1"/>
  <c r="W80" i="18" s="1"/>
  <c r="H76" i="20" s="1"/>
  <c r="X80" i="18" a="1"/>
  <c r="X80" i="18" s="1"/>
  <c r="I76" i="20" s="1"/>
  <c r="S80" i="18" a="1"/>
  <c r="S80" i="18" s="1"/>
  <c r="Y80" i="18" a="1"/>
  <c r="Y80" i="18" s="1"/>
  <c r="J76" i="20" s="1"/>
  <c r="X86" i="18" a="1"/>
  <c r="X86" i="18" s="1"/>
  <c r="I82" i="20" s="1"/>
  <c r="Z86" i="18" a="1"/>
  <c r="Z86" i="18" s="1"/>
  <c r="K82" i="20" s="1"/>
  <c r="AA86" i="18" a="1"/>
  <c r="AA86" i="18" s="1"/>
  <c r="L82" i="20" s="1"/>
  <c r="U86" i="18" a="1"/>
  <c r="U86" i="18" s="1"/>
  <c r="F82" i="20" s="1"/>
  <c r="V86" i="18" a="1"/>
  <c r="V86" i="18" s="1"/>
  <c r="G82" i="20" s="1"/>
  <c r="AB86" i="18" a="1"/>
  <c r="AB86" i="18" s="1"/>
  <c r="M82" i="20" s="1"/>
  <c r="W86" i="18" a="1"/>
  <c r="W86" i="18" s="1"/>
  <c r="H82" i="20" s="1"/>
  <c r="S86" i="18" a="1"/>
  <c r="S86" i="18" s="1"/>
  <c r="Y86" i="18" a="1"/>
  <c r="Y86" i="18" s="1"/>
  <c r="J82" i="20" s="1"/>
  <c r="T86" i="18" a="1"/>
  <c r="T86" i="18" s="1"/>
  <c r="E82" i="20" s="1"/>
  <c r="AA93" i="18" a="1"/>
  <c r="AA93" i="18" s="1"/>
  <c r="L89" i="20" s="1"/>
  <c r="T93" i="18" a="1"/>
  <c r="T93" i="18" s="1"/>
  <c r="E89" i="20" s="1"/>
  <c r="Y93" i="18" a="1"/>
  <c r="Y93" i="18" s="1"/>
  <c r="J89" i="20" s="1"/>
  <c r="X93" i="18" a="1"/>
  <c r="X93" i="18" s="1"/>
  <c r="I89" i="20" s="1"/>
  <c r="S93" i="18" a="1"/>
  <c r="S93" i="18" s="1"/>
  <c r="Z93" i="18" a="1"/>
  <c r="Z93" i="18" s="1"/>
  <c r="K89" i="20" s="1"/>
  <c r="U93" i="18" a="1"/>
  <c r="U93" i="18" s="1"/>
  <c r="F89" i="20" s="1"/>
  <c r="V93" i="18" a="1"/>
  <c r="V93" i="18" s="1"/>
  <c r="G89" i="20" s="1"/>
  <c r="AB93" i="18" a="1"/>
  <c r="AB93" i="18" s="1"/>
  <c r="M89" i="20" s="1"/>
  <c r="W93" i="18" a="1"/>
  <c r="W93" i="18" s="1"/>
  <c r="H89" i="20" s="1"/>
  <c r="T97" i="18" a="1"/>
  <c r="T97" i="18" s="1"/>
  <c r="E93" i="20" s="1"/>
  <c r="U97" i="18" a="1"/>
  <c r="U97" i="18" s="1"/>
  <c r="F93" i="20" s="1"/>
  <c r="Z97" i="18" a="1"/>
  <c r="Z97" i="18" s="1"/>
  <c r="K93" i="20" s="1"/>
  <c r="V97" i="18" a="1"/>
  <c r="V97" i="18" s="1"/>
  <c r="G93" i="20" s="1"/>
  <c r="AA97" i="18" a="1"/>
  <c r="AA97" i="18" s="1"/>
  <c r="L93" i="20" s="1"/>
  <c r="AB97" i="18" a="1"/>
  <c r="AB97" i="18" s="1"/>
  <c r="M93" i="20" s="1"/>
  <c r="W97" i="18" a="1"/>
  <c r="W97" i="18" s="1"/>
  <c r="H93" i="20" s="1"/>
  <c r="X97" i="18" a="1"/>
  <c r="X97" i="18" s="1"/>
  <c r="I93" i="20" s="1"/>
  <c r="S97" i="18" a="1"/>
  <c r="S97" i="18" s="1"/>
  <c r="Y97" i="18" a="1"/>
  <c r="Y97" i="18" s="1"/>
  <c r="J93" i="20" s="1"/>
  <c r="V100" i="18" a="1"/>
  <c r="V100" i="18" s="1"/>
  <c r="G96" i="20" s="1"/>
  <c r="W100" i="18" a="1"/>
  <c r="W100" i="18" s="1"/>
  <c r="H96" i="20" s="1"/>
  <c r="AB100" i="18" a="1"/>
  <c r="AB100" i="18" s="1"/>
  <c r="M96" i="20" s="1"/>
  <c r="S100" i="18" a="1"/>
  <c r="S100" i="18" s="1"/>
  <c r="X100" i="18" a="1"/>
  <c r="X100" i="18" s="1"/>
  <c r="I96" i="20" s="1"/>
  <c r="T100" i="18" a="1"/>
  <c r="T100" i="18" s="1"/>
  <c r="E96" i="20" s="1"/>
  <c r="Y100" i="18" a="1"/>
  <c r="Y100" i="18" s="1"/>
  <c r="J96" i="20" s="1"/>
  <c r="Z100" i="18" a="1"/>
  <c r="Z100" i="18" s="1"/>
  <c r="K96" i="20" s="1"/>
  <c r="U100" i="18" a="1"/>
  <c r="U100" i="18" s="1"/>
  <c r="F96" i="20" s="1"/>
  <c r="AA100" i="18" a="1"/>
  <c r="AA100" i="18" s="1"/>
  <c r="L96" i="20" s="1"/>
  <c r="T104" i="18" a="1"/>
  <c r="T104" i="18" s="1"/>
  <c r="E100" i="20" s="1"/>
  <c r="Y104" i="18" a="1"/>
  <c r="Y104" i="18" s="1"/>
  <c r="J100" i="20" s="1"/>
  <c r="Z104" i="18" a="1"/>
  <c r="Z104" i="18" s="1"/>
  <c r="K100" i="20" s="1"/>
  <c r="U104" i="18" a="1"/>
  <c r="U104" i="18" s="1"/>
  <c r="F100" i="20" s="1"/>
  <c r="AA104" i="18" a="1"/>
  <c r="AA104" i="18" s="1"/>
  <c r="L100" i="20" s="1"/>
  <c r="V104" i="18" a="1"/>
  <c r="V104" i="18" s="1"/>
  <c r="G100" i="20" s="1"/>
  <c r="W104" i="18" a="1"/>
  <c r="W104" i="18" s="1"/>
  <c r="H100" i="20" s="1"/>
  <c r="AB104" i="18" a="1"/>
  <c r="AB104" i="18" s="1"/>
  <c r="M100" i="20" s="1"/>
  <c r="S104" i="18" a="1"/>
  <c r="S104" i="18" s="1"/>
  <c r="X104" i="18" a="1"/>
  <c r="X104" i="18" s="1"/>
  <c r="I100" i="20" s="1"/>
  <c r="S108" i="18" a="1"/>
  <c r="S108" i="18" s="1"/>
  <c r="X108" i="18" a="1"/>
  <c r="X108" i="18" s="1"/>
  <c r="I104" i="20" s="1"/>
  <c r="R108" i="18" a="1"/>
  <c r="R108" i="18" s="1"/>
  <c r="Z108" i="18" a="1"/>
  <c r="Z108" i="18" s="1"/>
  <c r="K104" i="20" s="1"/>
  <c r="U108" i="18" a="1"/>
  <c r="U108" i="18" s="1"/>
  <c r="F104" i="20" s="1"/>
  <c r="AA108" i="18" a="1"/>
  <c r="AA108" i="18" s="1"/>
  <c r="L104" i="20" s="1"/>
  <c r="U112" i="18" a="1"/>
  <c r="U112" i="18" s="1"/>
  <c r="F108" i="20" s="1"/>
  <c r="AA112" i="18" a="1"/>
  <c r="AA112" i="18" s="1"/>
  <c r="L108" i="20" s="1"/>
  <c r="S112" i="18" a="1"/>
  <c r="S112" i="18" s="1"/>
  <c r="X112" i="18" a="1"/>
  <c r="X112" i="18" s="1"/>
  <c r="I108" i="20" s="1"/>
  <c r="S116" i="18" a="1"/>
  <c r="S116" i="18" s="1"/>
  <c r="X116" i="18" a="1"/>
  <c r="X116" i="18" s="1"/>
  <c r="I112" i="20" s="1"/>
  <c r="I112" i="22" s="1" a="1"/>
  <c r="I112" i="22" s="1"/>
  <c r="U116" i="18" a="1"/>
  <c r="U116" i="18" s="1"/>
  <c r="F112" i="20" s="1"/>
  <c r="F112" i="22" s="1" a="1"/>
  <c r="F112" i="22" s="1"/>
  <c r="AA116" i="18" a="1"/>
  <c r="AA116" i="18" s="1"/>
  <c r="L112" i="20" s="1"/>
  <c r="L112" i="22" s="1" a="1"/>
  <c r="L112" i="22" s="1"/>
  <c r="R109" i="18" a="1"/>
  <c r="R109" i="18" s="1"/>
  <c r="R100" i="18" a="1"/>
  <c r="R100" i="18" s="1"/>
  <c r="R91" i="18" a="1"/>
  <c r="R91" i="18" s="1"/>
  <c r="R23" i="18" a="1"/>
  <c r="R23" i="18" s="1"/>
  <c r="Z116" i="18" a="1"/>
  <c r="Z116" i="18" s="1"/>
  <c r="K112" i="20" s="1"/>
  <c r="K112" i="22" s="1" a="1"/>
  <c r="K112" i="22" s="1"/>
  <c r="V115" i="18" a="1"/>
  <c r="V115" i="18" s="1"/>
  <c r="G111" i="20" s="1"/>
  <c r="AB113" i="18" a="1"/>
  <c r="AB113" i="18" s="1"/>
  <c r="M109" i="20" s="1"/>
  <c r="U113" i="18" a="1"/>
  <c r="U113" i="18" s="1"/>
  <c r="F109" i="20" s="1"/>
  <c r="S111" i="18" a="1"/>
  <c r="S111" i="18" s="1"/>
  <c r="U110" i="18" a="1"/>
  <c r="U110" i="18" s="1"/>
  <c r="F106" i="20" s="1"/>
  <c r="U109" i="18" a="1"/>
  <c r="U109" i="18" s="1"/>
  <c r="F105" i="20" s="1"/>
  <c r="T108" i="18" a="1"/>
  <c r="T108" i="18" s="1"/>
  <c r="E104" i="20" s="1"/>
  <c r="S107" i="18" a="1"/>
  <c r="S107" i="18" s="1"/>
  <c r="AB105" i="18" a="1"/>
  <c r="AB105" i="18" s="1"/>
  <c r="M101" i="20" s="1"/>
  <c r="R116" i="18" a="1"/>
  <c r="R116" i="18" s="1"/>
  <c r="R107" i="18" a="1"/>
  <c r="R107" i="18" s="1"/>
  <c r="R99" i="18" a="1"/>
  <c r="R99" i="18" s="1"/>
  <c r="R65" i="18" a="1"/>
  <c r="R65" i="18" s="1"/>
  <c r="R48" i="18" a="1"/>
  <c r="R48" i="18" s="1"/>
  <c r="R39" i="18" a="1"/>
  <c r="R39" i="18" s="1"/>
  <c r="Y116" i="18" a="1"/>
  <c r="Y116" i="18" s="1"/>
  <c r="J112" i="20" s="1"/>
  <c r="J112" i="22" s="1" a="1"/>
  <c r="J112" i="22" s="1"/>
  <c r="AB115" i="18" a="1"/>
  <c r="AB115" i="18" s="1"/>
  <c r="M111" i="20" s="1"/>
  <c r="X114" i="18" a="1"/>
  <c r="X114" i="18" s="1"/>
  <c r="I110" i="20" s="1"/>
  <c r="I110" i="22" s="1" a="1"/>
  <c r="I110" i="22" s="1"/>
  <c r="T113" i="18" a="1"/>
  <c r="T113" i="18" s="1"/>
  <c r="E109" i="20" s="1"/>
  <c r="W112" i="18" a="1"/>
  <c r="W112" i="18" s="1"/>
  <c r="H108" i="20" s="1"/>
  <c r="T109" i="18" a="1"/>
  <c r="T109" i="18" s="1"/>
  <c r="E105" i="20" s="1"/>
  <c r="G16" i="26" l="1" a="1"/>
  <c r="G16" i="26" s="1"/>
  <c r="I19" i="26" a="1"/>
  <c r="I19" i="26" s="1"/>
  <c r="E19" i="26" a="1"/>
  <c r="E19" i="26" s="1"/>
  <c r="L19" i="26" a="1"/>
  <c r="L19" i="26" s="1"/>
  <c r="H19" i="26" a="1"/>
  <c r="H19" i="26" s="1"/>
  <c r="I16" i="26" a="1"/>
  <c r="I16" i="26" s="1"/>
  <c r="D19" i="26" a="1"/>
  <c r="D19" i="26" s="1"/>
  <c r="K12" i="26" a="1"/>
  <c r="K12" i="26" s="1"/>
  <c r="AA5" i="22" a="1"/>
  <c r="AA5" i="22" s="1"/>
  <c r="U7" i="26" a="1"/>
  <c r="U7" i="26" s="1"/>
  <c r="N7" i="26" a="1"/>
  <c r="N7" i="26" s="1"/>
  <c r="Y7" i="26" a="1"/>
  <c r="Y7" i="26" s="1"/>
  <c r="D7" i="26" a="1"/>
  <c r="D7" i="26" s="1"/>
  <c r="H12" i="26" a="1"/>
  <c r="H12" i="26" s="1"/>
  <c r="T12" i="26" a="1"/>
  <c r="T12" i="26" s="1"/>
  <c r="M12" i="26" a="1"/>
  <c r="M12" i="26" s="1"/>
  <c r="U12" i="26" a="1"/>
  <c r="U12" i="26" s="1"/>
  <c r="N12" i="26" a="1"/>
  <c r="N12" i="26" s="1"/>
  <c r="V12" i="26" a="1"/>
  <c r="V12" i="26" s="1"/>
  <c r="O12" i="26" a="1"/>
  <c r="O12" i="26" s="1"/>
  <c r="W12" i="26" a="1"/>
  <c r="W12" i="26" s="1"/>
  <c r="P12" i="26" a="1"/>
  <c r="P12" i="26" s="1"/>
  <c r="X12" i="26" a="1"/>
  <c r="X12" i="26" s="1"/>
  <c r="E12" i="26" a="1"/>
  <c r="E12" i="26" s="1"/>
  <c r="Q12" i="26" a="1"/>
  <c r="Q12" i="26" s="1"/>
  <c r="Y12" i="26" a="1"/>
  <c r="Y12" i="26" s="1"/>
  <c r="F12" i="26" a="1"/>
  <c r="F12" i="26" s="1"/>
  <c r="R12" i="26" a="1"/>
  <c r="R12" i="26" s="1"/>
  <c r="Z12" i="26" a="1"/>
  <c r="Z12" i="26" s="1"/>
  <c r="G12" i="26" a="1"/>
  <c r="G12" i="26" s="1"/>
  <c r="S12" i="26" a="1"/>
  <c r="S12" i="26" s="1"/>
  <c r="D12" i="26" a="1"/>
  <c r="D12" i="26" s="1"/>
  <c r="AA10" i="22" a="1"/>
  <c r="AA10" i="22" s="1"/>
  <c r="AA8" i="22" a="1"/>
  <c r="AA8" i="22" s="1"/>
  <c r="V5" i="26" a="1"/>
  <c r="V5" i="26" s="1"/>
  <c r="O5" i="26" a="1"/>
  <c r="O5" i="26" s="1"/>
  <c r="R5" i="26" a="1"/>
  <c r="R5" i="26" s="1"/>
  <c r="Z5" i="26" a="1"/>
  <c r="Z5" i="26" s="1"/>
  <c r="I12" i="26" a="1"/>
  <c r="I12" i="26" s="1"/>
  <c r="AA21" i="22" a="1"/>
  <c r="AA21" i="22" s="1"/>
  <c r="V7" i="26" s="1" a="1"/>
  <c r="V7" i="26" s="1"/>
  <c r="AA12" i="22" a="1"/>
  <c r="AA12" i="22" s="1"/>
  <c r="Q19" i="26" a="1"/>
  <c r="Q19" i="26" s="1"/>
  <c r="Y19" i="26" a="1"/>
  <c r="Y19" i="26" s="1"/>
  <c r="R19" i="26" a="1"/>
  <c r="R19" i="26" s="1"/>
  <c r="Z19" i="26" a="1"/>
  <c r="Z19" i="26" s="1"/>
  <c r="S19" i="26" a="1"/>
  <c r="S19" i="26" s="1"/>
  <c r="T19" i="26" a="1"/>
  <c r="T19" i="26" s="1"/>
  <c r="U19" i="26" a="1"/>
  <c r="U19" i="26" s="1"/>
  <c r="K19" i="26" a="1"/>
  <c r="K19" i="26" s="1"/>
  <c r="V19" i="26" a="1"/>
  <c r="V19" i="26" s="1"/>
  <c r="O19" i="26" a="1"/>
  <c r="O19" i="26" s="1"/>
  <c r="W19" i="26" a="1"/>
  <c r="W19" i="26" s="1"/>
  <c r="X19" i="26" a="1"/>
  <c r="X19" i="26" s="1"/>
  <c r="P19" i="26" a="1"/>
  <c r="P19" i="26" s="1"/>
  <c r="AA15" i="22" a="1"/>
  <c r="AA15" i="22" s="1"/>
  <c r="S5" i="26" s="1" a="1"/>
  <c r="S5" i="26" s="1"/>
  <c r="L5" i="26" a="1"/>
  <c r="L5" i="26" s="1"/>
  <c r="AA19" i="22" a="1"/>
  <c r="AA19" i="22" s="1"/>
  <c r="O11" i="26" a="1"/>
  <c r="O11" i="26" s="1"/>
  <c r="P11" i="26" a="1"/>
  <c r="P11" i="26" s="1"/>
  <c r="X11" i="26" a="1"/>
  <c r="X11" i="26" s="1"/>
  <c r="Q11" i="26" a="1"/>
  <c r="Q11" i="26" s="1"/>
  <c r="I11" i="26" a="1"/>
  <c r="I11" i="26" s="1"/>
  <c r="J11" i="26" a="1"/>
  <c r="J11" i="26" s="1"/>
  <c r="T11" i="26" a="1"/>
  <c r="T11" i="26" s="1"/>
  <c r="K11" i="26" a="1"/>
  <c r="K11" i="26" s="1"/>
  <c r="AA9" i="22" a="1"/>
  <c r="AA9" i="22" s="1"/>
  <c r="AA35" i="22" a="1"/>
  <c r="AA35" i="22" s="1"/>
  <c r="I7" i="26" a="1"/>
  <c r="I7" i="26" s="1"/>
  <c r="AA108" i="22" a="1"/>
  <c r="AA108" i="22" s="1"/>
  <c r="AA37" i="22" a="1"/>
  <c r="AA37" i="22" s="1"/>
  <c r="AA27" i="22" a="1"/>
  <c r="AA27" i="22" s="1"/>
  <c r="D11" i="26" s="1" a="1"/>
  <c r="D11" i="26" s="1"/>
  <c r="AA4" i="22" a="1"/>
  <c r="AA4" i="22" s="1"/>
  <c r="AA16" i="22" a="1"/>
  <c r="AA16" i="22" s="1"/>
  <c r="D5" i="26" s="1" a="1"/>
  <c r="D5" i="26" s="1"/>
  <c r="AA17" i="22" a="1"/>
  <c r="AA17" i="22" s="1"/>
  <c r="N16" i="26" a="1"/>
  <c r="N16" i="26" s="1"/>
  <c r="V16" i="26" a="1"/>
  <c r="V16" i="26" s="1"/>
  <c r="O16" i="26" a="1"/>
  <c r="O16" i="26" s="1"/>
  <c r="W16" i="26" a="1"/>
  <c r="W16" i="26" s="1"/>
  <c r="P16" i="26" a="1"/>
  <c r="P16" i="26" s="1"/>
  <c r="X16" i="26" a="1"/>
  <c r="X16" i="26" s="1"/>
  <c r="E16" i="26" a="1"/>
  <c r="E16" i="26" s="1"/>
  <c r="Q16" i="26" a="1"/>
  <c r="Q16" i="26" s="1"/>
  <c r="Y16" i="26" a="1"/>
  <c r="Y16" i="26" s="1"/>
  <c r="F16" i="26" a="1"/>
  <c r="F16" i="26" s="1"/>
  <c r="R16" i="26" a="1"/>
  <c r="R16" i="26" s="1"/>
  <c r="Z16" i="26" a="1"/>
  <c r="Z16" i="26" s="1"/>
  <c r="K16" i="26" a="1"/>
  <c r="K16" i="26" s="1"/>
  <c r="S16" i="26" a="1"/>
  <c r="S16" i="26" s="1"/>
  <c r="L16" i="26" a="1"/>
  <c r="L16" i="26" s="1"/>
  <c r="T16" i="26" a="1"/>
  <c r="T16" i="26" s="1"/>
  <c r="M16" i="26" a="1"/>
  <c r="M16" i="26" s="1"/>
  <c r="U16" i="26" a="1"/>
  <c r="U16" i="26" s="1"/>
  <c r="D103" i="20"/>
  <c r="D103" i="22" s="1" a="1"/>
  <c r="D103" i="22" s="1"/>
  <c r="C85" i="20"/>
  <c r="C44" i="20"/>
  <c r="C87" i="20"/>
  <c r="D108" i="20"/>
  <c r="D104" i="20"/>
  <c r="D51" i="20"/>
  <c r="C71" i="20"/>
  <c r="D95" i="20"/>
  <c r="C88" i="20"/>
  <c r="D72" i="20"/>
  <c r="D53" i="20"/>
  <c r="D53" i="22" s="1" a="1"/>
  <c r="D53" i="22" s="1"/>
  <c r="C78" i="20"/>
  <c r="C110" i="20"/>
  <c r="C110" i="22" s="1" a="1"/>
  <c r="C110" i="22" s="1"/>
  <c r="D49" i="20"/>
  <c r="D49" i="22" s="1" a="1"/>
  <c r="D49" i="22" s="1"/>
  <c r="D111" i="20"/>
  <c r="D74" i="20"/>
  <c r="C77" i="20"/>
  <c r="C67" i="20"/>
  <c r="C42" i="20"/>
  <c r="C94" i="20"/>
  <c r="C94" i="22" s="1" a="1"/>
  <c r="C94" i="22" s="1"/>
  <c r="D41" i="20"/>
  <c r="C69" i="20"/>
  <c r="C69" i="22" s="1" a="1"/>
  <c r="C69" i="22" s="1"/>
  <c r="D52" i="20"/>
  <c r="D40" i="20"/>
  <c r="D40" i="22" s="1" a="1"/>
  <c r="D40" i="22" s="1"/>
  <c r="C20" i="20"/>
  <c r="D20" i="20"/>
  <c r="D16" i="20"/>
  <c r="D27" i="20"/>
  <c r="D22" i="20"/>
  <c r="C18" i="20"/>
  <c r="D25" i="20"/>
  <c r="C21" i="20"/>
  <c r="C10" i="20"/>
  <c r="D4" i="20"/>
  <c r="C61" i="20"/>
  <c r="C96" i="20"/>
  <c r="D96" i="20"/>
  <c r="D67" i="20"/>
  <c r="D61" i="20"/>
  <c r="C80" i="20"/>
  <c r="C38" i="20"/>
  <c r="C38" i="22" s="1" a="1"/>
  <c r="C38" i="22" s="1"/>
  <c r="C107" i="20"/>
  <c r="C107" i="22" s="1" a="1"/>
  <c r="C107" i="22" s="1"/>
  <c r="D66" i="20"/>
  <c r="D50" i="20"/>
  <c r="D71" i="20"/>
  <c r="D106" i="20"/>
  <c r="C102" i="20"/>
  <c r="D90" i="20"/>
  <c r="D90" i="22" s="1" a="1"/>
  <c r="D90" i="22" s="1"/>
  <c r="D30" i="20"/>
  <c r="C64" i="20"/>
  <c r="C23" i="20"/>
  <c r="D23" i="20"/>
  <c r="C45" i="20"/>
  <c r="C45" i="22" s="1" a="1"/>
  <c r="C45" i="22" s="1"/>
  <c r="D69" i="20"/>
  <c r="D69" i="22" s="1" a="1"/>
  <c r="D69" i="22" s="1"/>
  <c r="C48" i="20"/>
  <c r="D31" i="20"/>
  <c r="C27" i="20"/>
  <c r="D11" i="20"/>
  <c r="C7" i="20"/>
  <c r="C7" i="22" s="1" a="1"/>
  <c r="C7" i="22" s="1"/>
  <c r="D7" i="20"/>
  <c r="D7" i="22" s="1" a="1"/>
  <c r="D7" i="22" s="1"/>
  <c r="C95" i="20"/>
  <c r="C105" i="20"/>
  <c r="C97" i="20"/>
  <c r="C55" i="20"/>
  <c r="D99" i="20"/>
  <c r="D88" i="20"/>
  <c r="D75" i="20"/>
  <c r="D75" i="22" s="1" a="1"/>
  <c r="D75" i="22" s="1"/>
  <c r="C72" i="20"/>
  <c r="C49" i="20"/>
  <c r="C49" i="22" s="1" a="1"/>
  <c r="C49" i="22" s="1"/>
  <c r="D102" i="20"/>
  <c r="D87" i="20"/>
  <c r="C111" i="20"/>
  <c r="D105" i="20"/>
  <c r="D62" i="20"/>
  <c r="D62" i="22" s="1" a="1"/>
  <c r="D62" i="22" s="1"/>
  <c r="C100" i="20"/>
  <c r="D43" i="20"/>
  <c r="C30" i="20"/>
  <c r="D42" i="20"/>
  <c r="D60" i="20"/>
  <c r="C12" i="20"/>
  <c r="D12" i="20"/>
  <c r="D86" i="20"/>
  <c r="C93" i="20"/>
  <c r="C28" i="20"/>
  <c r="C8" i="20"/>
  <c r="D21" i="20"/>
  <c r="C17" i="20"/>
  <c r="D10" i="20"/>
  <c r="D107" i="20"/>
  <c r="D107" i="22" s="1" a="1"/>
  <c r="D107" i="22" s="1"/>
  <c r="D100" i="20"/>
  <c r="C103" i="20"/>
  <c r="C103" i="22" s="1" a="1"/>
  <c r="C103" i="22" s="1"/>
  <c r="D82" i="20"/>
  <c r="D73" i="20"/>
  <c r="D73" i="22" s="1" a="1"/>
  <c r="D73" i="22" s="1"/>
  <c r="C59" i="20"/>
  <c r="C59" i="22" s="1" a="1"/>
  <c r="C59" i="22" s="1"/>
  <c r="D54" i="20"/>
  <c r="C81" i="20"/>
  <c r="D92" i="20"/>
  <c r="D92" i="22" s="1" a="1"/>
  <c r="D92" i="22" s="1"/>
  <c r="C75" i="20"/>
  <c r="C75" i="22" s="1" a="1"/>
  <c r="C75" i="22" s="1"/>
  <c r="C53" i="20"/>
  <c r="C53" i="22" s="1" a="1"/>
  <c r="C53" i="22" s="1"/>
  <c r="D78" i="20"/>
  <c r="C74" i="20"/>
  <c r="D38" i="20"/>
  <c r="D38" i="22" s="1" a="1"/>
  <c r="D38" i="22" s="1"/>
  <c r="D80" i="20"/>
  <c r="D46" i="20"/>
  <c r="D77" i="20"/>
  <c r="D29" i="20"/>
  <c r="C58" i="20"/>
  <c r="C32" i="20"/>
  <c r="D32" i="20"/>
  <c r="C86" i="20"/>
  <c r="C56" i="20"/>
  <c r="C89" i="20"/>
  <c r="C16" i="20"/>
  <c r="D36" i="20"/>
  <c r="C14" i="20"/>
  <c r="D17" i="20"/>
  <c r="C6" i="20"/>
  <c r="C112" i="20"/>
  <c r="C112" i="22" s="1" a="1"/>
  <c r="C112" i="22" s="1"/>
  <c r="D89" i="20"/>
  <c r="D76" i="20"/>
  <c r="D59" i="20"/>
  <c r="D59" i="22" s="1" a="1"/>
  <c r="D59" i="22" s="1"/>
  <c r="D110" i="20"/>
  <c r="D110" i="22" s="1" a="1"/>
  <c r="D110" i="22" s="1"/>
  <c r="D85" i="20"/>
  <c r="D44" i="20"/>
  <c r="C98" i="20"/>
  <c r="C98" i="22" s="1" a="1"/>
  <c r="C98" i="22" s="1"/>
  <c r="C83" i="20"/>
  <c r="C83" i="22" s="1" a="1"/>
  <c r="C83" i="22" s="1"/>
  <c r="D91" i="20"/>
  <c r="D58" i="20"/>
  <c r="D109" i="20"/>
  <c r="C101" i="20"/>
  <c r="D97" i="20"/>
  <c r="D24" i="20"/>
  <c r="C47" i="20"/>
  <c r="D64" i="20"/>
  <c r="C54" i="20"/>
  <c r="C60" i="20"/>
  <c r="D5" i="20"/>
  <c r="D94" i="20"/>
  <c r="D94" i="22" s="1" a="1"/>
  <c r="D94" i="22" s="1"/>
  <c r="D45" i="20"/>
  <c r="D45" i="22" s="1" a="1"/>
  <c r="D45" i="22" s="1"/>
  <c r="C41" i="20"/>
  <c r="D56" i="20"/>
  <c r="C37" i="20"/>
  <c r="D17" i="21" s="1" a="1"/>
  <c r="D17" i="21" s="1"/>
  <c r="D34" i="20"/>
  <c r="C36" i="20"/>
  <c r="D18" i="20"/>
  <c r="C25" i="20"/>
  <c r="D13" i="20"/>
  <c r="D13" i="22" s="1" a="1"/>
  <c r="D13" i="22" s="1"/>
  <c r="C92" i="20"/>
  <c r="C92" i="22" s="1" a="1"/>
  <c r="C92" i="22" s="1"/>
  <c r="C106" i="20"/>
  <c r="D19" i="20"/>
  <c r="C65" i="20"/>
  <c r="C109" i="20"/>
  <c r="C91" i="20"/>
  <c r="D63" i="20"/>
  <c r="D65" i="20"/>
  <c r="C46" i="20"/>
  <c r="D68" i="20"/>
  <c r="D55" i="20"/>
  <c r="C24" i="20"/>
  <c r="C70" i="20"/>
  <c r="D70" i="20"/>
  <c r="C57" i="20"/>
  <c r="C5" i="20"/>
  <c r="D48" i="20"/>
  <c r="D39" i="20"/>
  <c r="D28" i="20"/>
  <c r="C31" i="20"/>
  <c r="C22" i="20"/>
  <c r="D14" i="20"/>
  <c r="C13" i="20"/>
  <c r="C13" i="22" s="1" a="1"/>
  <c r="C13" i="22" s="1"/>
  <c r="C84" i="20"/>
  <c r="C104" i="20"/>
  <c r="D93" i="20"/>
  <c r="C90" i="20"/>
  <c r="C90" i="22" s="1" a="1"/>
  <c r="C90" i="22" s="1"/>
  <c r="D84" i="20"/>
  <c r="D101" i="20"/>
  <c r="C62" i="20"/>
  <c r="C62" i="22" s="1" a="1"/>
  <c r="C62" i="22" s="1"/>
  <c r="D47" i="20"/>
  <c r="C26" i="20"/>
  <c r="D26" i="20"/>
  <c r="C79" i="20"/>
  <c r="C52" i="20"/>
  <c r="D37" i="20"/>
  <c r="C40" i="20"/>
  <c r="C40" i="22" s="1" a="1"/>
  <c r="C40" i="22" s="1"/>
  <c r="C9" i="20"/>
  <c r="D8" i="20"/>
  <c r="E4" i="21" s="1" a="1"/>
  <c r="E4" i="21" s="1"/>
  <c r="C11" i="20"/>
  <c r="D6" i="20"/>
  <c r="C4" i="20"/>
  <c r="C4" i="22" s="1" a="1"/>
  <c r="C4" i="22" s="1"/>
  <c r="D112" i="20"/>
  <c r="D112" i="22" s="1" a="1"/>
  <c r="D112" i="22" s="1"/>
  <c r="C29" i="20"/>
  <c r="C35" i="20"/>
  <c r="C19" i="20"/>
  <c r="C63" i="20"/>
  <c r="C108" i="20"/>
  <c r="D81" i="20"/>
  <c r="D35" i="20"/>
  <c r="D98" i="20"/>
  <c r="D98" i="22" s="1" a="1"/>
  <c r="D98" i="22" s="1"/>
  <c r="D83" i="20"/>
  <c r="D83" i="22" s="1" a="1"/>
  <c r="D83" i="22" s="1"/>
  <c r="C68" i="20"/>
  <c r="C43" i="20"/>
  <c r="D57" i="20"/>
  <c r="D57" i="22" s="1" a="1"/>
  <c r="D57" i="22" s="1"/>
  <c r="C15" i="20"/>
  <c r="D15" i="20"/>
  <c r="D79" i="20"/>
  <c r="E46" i="21" s="1" a="1"/>
  <c r="E46" i="21" s="1"/>
  <c r="D79" i="22" s="1" a="1"/>
  <c r="D79" i="22" s="1"/>
  <c r="C82" i="20"/>
  <c r="C82" i="22" s="1" a="1"/>
  <c r="C82" i="22" s="1"/>
  <c r="C34" i="20"/>
  <c r="C39" i="20"/>
  <c r="D9" i="20"/>
  <c r="C33" i="20"/>
  <c r="D16" i="21" s="1" a="1"/>
  <c r="D16" i="21" s="1"/>
  <c r="D33" i="20"/>
  <c r="L100" i="22" a="1"/>
  <c r="L100" i="22" s="1"/>
  <c r="M62" i="21" a="1"/>
  <c r="M62" i="21" s="1"/>
  <c r="J96" i="22" a="1"/>
  <c r="J96" i="22" s="1"/>
  <c r="K59" i="21" a="1"/>
  <c r="K59" i="21" s="1"/>
  <c r="K55" i="21" a="1"/>
  <c r="K55" i="21" s="1"/>
  <c r="J89" i="22" s="1" a="1"/>
  <c r="J89" i="22" s="1"/>
  <c r="I43" i="21" a="1"/>
  <c r="I43" i="21" s="1"/>
  <c r="H76" i="22" s="1" a="1"/>
  <c r="H76" i="22" s="1"/>
  <c r="N26" i="21" a="1"/>
  <c r="N26" i="21" s="1"/>
  <c r="M54" i="22" s="1" a="1"/>
  <c r="M54" i="22" s="1"/>
  <c r="M61" i="22" a="1"/>
  <c r="M61" i="22" s="1"/>
  <c r="N32" i="21" a="1"/>
  <c r="N32" i="21" s="1"/>
  <c r="M26" i="21" a="1"/>
  <c r="M26" i="21" s="1"/>
  <c r="L54" i="22" s="1" a="1"/>
  <c r="L54" i="22" s="1"/>
  <c r="D51" i="21" a="1"/>
  <c r="D51" i="21" s="1"/>
  <c r="C85" i="22" s="1" a="1"/>
  <c r="C85" i="22" s="1"/>
  <c r="K67" i="21" a="1"/>
  <c r="K67" i="21" s="1"/>
  <c r="J106" i="22" s="1" a="1"/>
  <c r="J106" i="22" s="1"/>
  <c r="L87" i="22" a="1"/>
  <c r="L87" i="22" s="1"/>
  <c r="M53" i="21" a="1"/>
  <c r="M53" i="21" s="1"/>
  <c r="H33" i="21" a="1"/>
  <c r="H33" i="21" s="1"/>
  <c r="G63" i="22" s="1" a="1"/>
  <c r="G63" i="22" s="1"/>
  <c r="I77" i="22" a="1"/>
  <c r="I77" i="22" s="1"/>
  <c r="J44" i="21" a="1"/>
  <c r="J44" i="21" s="1"/>
  <c r="L55" i="22" a="1"/>
  <c r="L55" i="22" s="1"/>
  <c r="M27" i="21" a="1"/>
  <c r="M27" i="21" s="1"/>
  <c r="H21" i="21" a="1"/>
  <c r="H21" i="21" s="1"/>
  <c r="G47" i="22" s="1" a="1"/>
  <c r="G47" i="22" s="1"/>
  <c r="J34" i="21" a="1"/>
  <c r="J34" i="21" s="1"/>
  <c r="I64" i="22" s="1" a="1"/>
  <c r="I64" i="22" s="1"/>
  <c r="M52" i="21" a="1"/>
  <c r="M52" i="21" s="1"/>
  <c r="L86" i="22" s="1" a="1"/>
  <c r="L86" i="22" s="1"/>
  <c r="I19" i="21" a="1"/>
  <c r="I19" i="21" s="1"/>
  <c r="H41" i="22" s="1" a="1"/>
  <c r="H41" i="22" s="1"/>
  <c r="N6" i="21" a="1"/>
  <c r="N6" i="21" s="1"/>
  <c r="M18" i="22" s="1" a="1"/>
  <c r="M18" i="22" s="1"/>
  <c r="K5" i="21" a="1"/>
  <c r="K5" i="21" s="1"/>
  <c r="J14" i="22" s="1" a="1"/>
  <c r="J14" i="22" s="1"/>
  <c r="I10" i="21" a="1"/>
  <c r="I10" i="21" s="1"/>
  <c r="H25" i="22" s="1" a="1"/>
  <c r="H25" i="22" s="1"/>
  <c r="F10" i="21" a="1"/>
  <c r="F10" i="21" s="1"/>
  <c r="E25" i="22" s="1" a="1"/>
  <c r="E25" i="22" s="1"/>
  <c r="J6" i="21" a="1"/>
  <c r="J6" i="21" s="1"/>
  <c r="I17" i="22" s="1" a="1"/>
  <c r="I17" i="22" s="1"/>
  <c r="D3" i="21" a="1"/>
  <c r="D3" i="21" s="1"/>
  <c r="E104" i="22" a="1"/>
  <c r="E104" i="22" s="1"/>
  <c r="F65" i="21" a="1"/>
  <c r="F65" i="21" s="1"/>
  <c r="J68" i="21" a="1"/>
  <c r="J68" i="21" s="1"/>
  <c r="I108" i="22" a="1"/>
  <c r="I108" i="22" s="1"/>
  <c r="J65" i="21" a="1"/>
  <c r="J65" i="21" s="1"/>
  <c r="I104" i="22" s="1" a="1"/>
  <c r="I104" i="22" s="1"/>
  <c r="G62" i="21" a="1"/>
  <c r="G62" i="21" s="1"/>
  <c r="F100" i="22" s="1" a="1"/>
  <c r="F100" i="22" s="1"/>
  <c r="F59" i="21" a="1"/>
  <c r="F59" i="21" s="1"/>
  <c r="E96" i="22" s="1" a="1"/>
  <c r="E96" i="22" s="1"/>
  <c r="J57" i="21" a="1"/>
  <c r="J57" i="21" s="1"/>
  <c r="I93" i="22" s="1" a="1"/>
  <c r="I93" i="22" s="1"/>
  <c r="H89" i="22" a="1"/>
  <c r="H89" i="22" s="1"/>
  <c r="I55" i="21" a="1"/>
  <c r="I55" i="21" s="1"/>
  <c r="F55" i="21" a="1"/>
  <c r="F55" i="21" s="1"/>
  <c r="E89" i="22" s="1" a="1"/>
  <c r="E89" i="22" s="1"/>
  <c r="G49" i="21" a="1"/>
  <c r="G49" i="21" s="1"/>
  <c r="F82" i="22" s="1" a="1"/>
  <c r="F82" i="22" s="1"/>
  <c r="N43" i="21" a="1"/>
  <c r="N43" i="21" s="1"/>
  <c r="M76" i="22" s="1" a="1"/>
  <c r="M76" i="22" s="1"/>
  <c r="G67" i="22" a="1"/>
  <c r="G67" i="22" s="1"/>
  <c r="H37" i="21" a="1"/>
  <c r="H37" i="21" s="1"/>
  <c r="N37" i="21" a="1"/>
  <c r="N37" i="21" s="1"/>
  <c r="M67" i="22" s="1" a="1"/>
  <c r="M67" i="22" s="1"/>
  <c r="F61" i="22" a="1"/>
  <c r="F61" i="22" s="1"/>
  <c r="G32" i="21" a="1"/>
  <c r="G32" i="21" s="1"/>
  <c r="J26" i="21" a="1"/>
  <c r="J26" i="21" s="1"/>
  <c r="I54" i="22" s="1" a="1"/>
  <c r="I54" i="22" s="1"/>
  <c r="F26" i="21" a="1"/>
  <c r="F26" i="21" s="1"/>
  <c r="E54" i="22" s="1" a="1"/>
  <c r="E54" i="22" s="1"/>
  <c r="L24" i="21" a="1"/>
  <c r="L24" i="21" s="1"/>
  <c r="K51" i="22" a="1"/>
  <c r="K51" i="22" s="1"/>
  <c r="I51" i="21" a="1"/>
  <c r="I51" i="21" s="1"/>
  <c r="H85" i="22" s="1" a="1"/>
  <c r="H85" i="22" s="1"/>
  <c r="J19" i="21" a="1"/>
  <c r="J19" i="21" s="1"/>
  <c r="I44" i="22" s="1" a="1"/>
  <c r="I44" i="22" s="1"/>
  <c r="I111" i="22" a="1"/>
  <c r="I111" i="22" s="1"/>
  <c r="G61" i="21" a="1"/>
  <c r="G61" i="21" s="1"/>
  <c r="F99" i="22" s="1" a="1"/>
  <c r="F99" i="22" s="1"/>
  <c r="K58" i="21" a="1"/>
  <c r="K58" i="21" s="1"/>
  <c r="J95" i="22" s="1" a="1"/>
  <c r="J95" i="22" s="1"/>
  <c r="H54" i="21" a="1"/>
  <c r="H54" i="21" s="1"/>
  <c r="G88" i="22" s="1" a="1"/>
  <c r="G88" i="22" s="1"/>
  <c r="M41" i="21" a="1"/>
  <c r="M41" i="21" s="1"/>
  <c r="L72" i="22" s="1" a="1"/>
  <c r="L72" i="22" s="1"/>
  <c r="M72" i="22" a="1"/>
  <c r="M72" i="22" s="1"/>
  <c r="N41" i="21" a="1"/>
  <c r="N41" i="21" s="1"/>
  <c r="L66" i="22" a="1"/>
  <c r="L66" i="22" s="1"/>
  <c r="M36" i="21" a="1"/>
  <c r="M36" i="21" s="1"/>
  <c r="L23" i="21" a="1"/>
  <c r="L23" i="21" s="1"/>
  <c r="K50" i="22" s="1" a="1"/>
  <c r="K50" i="22" s="1"/>
  <c r="K23" i="21" a="1"/>
  <c r="K23" i="21" s="1"/>
  <c r="J50" i="22" s="1" a="1"/>
  <c r="J50" i="22" s="1"/>
  <c r="D68" i="21" a="1"/>
  <c r="D68" i="21" s="1"/>
  <c r="C108" i="22" s="1" a="1"/>
  <c r="C108" i="22" s="1"/>
  <c r="E84" i="22" a="1"/>
  <c r="E84" i="22" s="1"/>
  <c r="F50" i="21" a="1"/>
  <c r="F50" i="21" s="1"/>
  <c r="E48" i="21" a="1"/>
  <c r="E48" i="21" s="1"/>
  <c r="D81" i="22" s="1" a="1"/>
  <c r="D81" i="22" s="1"/>
  <c r="G45" i="21" a="1"/>
  <c r="G45" i="21" s="1"/>
  <c r="F78" i="22" s="1" a="1"/>
  <c r="F78" i="22" s="1"/>
  <c r="N17" i="21" a="1"/>
  <c r="N17" i="21" s="1"/>
  <c r="M35" i="22" s="1" a="1"/>
  <c r="M35" i="22" s="1"/>
  <c r="I109" i="22" a="1"/>
  <c r="I109" i="22" s="1"/>
  <c r="F67" i="21" a="1"/>
  <c r="F67" i="21" s="1"/>
  <c r="E106" i="22" s="1" a="1"/>
  <c r="E106" i="22" s="1"/>
  <c r="N56" i="21" a="1"/>
  <c r="N56" i="21" s="1"/>
  <c r="M91" i="22" s="1" a="1"/>
  <c r="M91" i="22" s="1"/>
  <c r="G53" i="21" a="1"/>
  <c r="G53" i="21" s="1"/>
  <c r="F87" i="22" s="1" a="1"/>
  <c r="F87" i="22" s="1"/>
  <c r="I33" i="21" a="1"/>
  <c r="I33" i="21" s="1"/>
  <c r="H63" i="22" s="1" a="1"/>
  <c r="H63" i="22" s="1"/>
  <c r="L30" i="21" a="1"/>
  <c r="L30" i="21" s="1"/>
  <c r="K58" i="22" s="1" a="1"/>
  <c r="K58" i="22" s="1"/>
  <c r="F58" i="22" a="1"/>
  <c r="F58" i="22" s="1"/>
  <c r="G30" i="21" a="1"/>
  <c r="G30" i="21" s="1"/>
  <c r="N68" i="21" a="1"/>
  <c r="N68" i="21" s="1"/>
  <c r="M108" i="22" s="1" a="1"/>
  <c r="M108" i="22" s="1"/>
  <c r="J47" i="21" a="1"/>
  <c r="J47" i="21" s="1"/>
  <c r="I80" i="22" s="1" a="1"/>
  <c r="I80" i="22" s="1"/>
  <c r="K42" i="21" a="1"/>
  <c r="K42" i="21" s="1"/>
  <c r="J74" i="22" s="1" a="1"/>
  <c r="J74" i="22" s="1"/>
  <c r="L40" i="21" a="1"/>
  <c r="L40" i="21" s="1"/>
  <c r="K71" i="22" s="1" a="1"/>
  <c r="K71" i="22" s="1"/>
  <c r="H40" i="21" a="1"/>
  <c r="H40" i="21" s="1"/>
  <c r="G71" i="22" s="1" a="1"/>
  <c r="G71" i="22" s="1"/>
  <c r="F35" i="21" a="1"/>
  <c r="F35" i="21" s="1"/>
  <c r="E65" i="22" s="1" a="1"/>
  <c r="E65" i="22" s="1"/>
  <c r="N20" i="21" a="1"/>
  <c r="N20" i="21" s="1"/>
  <c r="M46" i="22" s="1" a="1"/>
  <c r="M46" i="22" s="1"/>
  <c r="C68" i="22" a="1"/>
  <c r="C68" i="22" s="1"/>
  <c r="D38" i="21" a="1"/>
  <c r="D38" i="21" s="1"/>
  <c r="L105" i="22" a="1"/>
  <c r="L105" i="22" s="1"/>
  <c r="M66" i="21" a="1"/>
  <c r="M66" i="21" s="1"/>
  <c r="J63" i="21" a="1"/>
  <c r="J63" i="21" s="1"/>
  <c r="I101" i="22" s="1" a="1"/>
  <c r="I101" i="22" s="1"/>
  <c r="H60" i="21" a="1"/>
  <c r="H60" i="21" s="1"/>
  <c r="G97" i="22" s="1" a="1"/>
  <c r="G97" i="22" s="1"/>
  <c r="M97" i="22" a="1"/>
  <c r="M97" i="22" s="1"/>
  <c r="N60" i="21" a="1"/>
  <c r="N60" i="21" s="1"/>
  <c r="H77" i="22" a="1"/>
  <c r="H77" i="22" s="1"/>
  <c r="I44" i="21" a="1"/>
  <c r="I44" i="21" s="1"/>
  <c r="I38" i="21" a="1"/>
  <c r="I38" i="21" s="1"/>
  <c r="H68" i="22" s="1" a="1"/>
  <c r="H68" i="22" s="1"/>
  <c r="F27" i="21" a="1"/>
  <c r="F27" i="21" s="1"/>
  <c r="E55" i="22" s="1" a="1"/>
  <c r="E55" i="22" s="1"/>
  <c r="K9" i="21" a="1"/>
  <c r="K9" i="21" s="1"/>
  <c r="J24" i="22" s="1" a="1"/>
  <c r="J24" i="22" s="1"/>
  <c r="H9" i="21" a="1"/>
  <c r="H9" i="21" s="1"/>
  <c r="G24" i="22" s="1" a="1"/>
  <c r="G24" i="22" s="1"/>
  <c r="F21" i="21" a="1"/>
  <c r="F21" i="21" s="1"/>
  <c r="E47" i="22" s="1" a="1"/>
  <c r="E47" i="22" s="1"/>
  <c r="F13" i="21" a="1"/>
  <c r="F13" i="21" s="1"/>
  <c r="E30" i="22" s="1" a="1"/>
  <c r="E30" i="22" s="1"/>
  <c r="G70" i="22" a="1"/>
  <c r="G70" i="22" s="1"/>
  <c r="H39" i="21" a="1"/>
  <c r="H39" i="21" s="1"/>
  <c r="K39" i="21" a="1"/>
  <c r="K39" i="21" s="1"/>
  <c r="J70" i="22" s="1" a="1"/>
  <c r="J70" i="22" s="1"/>
  <c r="I34" i="21" a="1"/>
  <c r="I34" i="21" s="1"/>
  <c r="H64" i="22" s="1" a="1"/>
  <c r="H64" i="22" s="1"/>
  <c r="M29" i="21" a="1"/>
  <c r="M29" i="21" s="1"/>
  <c r="L57" i="22" s="1" a="1"/>
  <c r="L57" i="22" s="1"/>
  <c r="E29" i="21" a="1"/>
  <c r="E29" i="21" s="1"/>
  <c r="E32" i="22" a="1"/>
  <c r="E32" i="22" s="1"/>
  <c r="F15" i="21" a="1"/>
  <c r="F15" i="21" s="1"/>
  <c r="G11" i="21" a="1"/>
  <c r="G11" i="21" s="1"/>
  <c r="F26" i="22" s="1" a="1"/>
  <c r="F26" i="22" s="1"/>
  <c r="J26" i="22" a="1"/>
  <c r="J26" i="22" s="1"/>
  <c r="K11" i="21" a="1"/>
  <c r="K11" i="21" s="1"/>
  <c r="G8" i="21" a="1"/>
  <c r="G8" i="21" s="1"/>
  <c r="F23" i="22" s="1" a="1"/>
  <c r="F23" i="22" s="1"/>
  <c r="G31" i="21" a="1"/>
  <c r="G31" i="21" s="1"/>
  <c r="F60" i="22" s="1" a="1"/>
  <c r="F60" i="22" s="1"/>
  <c r="H3" i="21" a="1"/>
  <c r="H3" i="21" s="1"/>
  <c r="F86" i="22" a="1"/>
  <c r="F86" i="22" s="1"/>
  <c r="G52" i="21" a="1"/>
  <c r="G52" i="21" s="1"/>
  <c r="I79" i="22" a="1"/>
  <c r="I79" i="22" s="1"/>
  <c r="J46" i="21" a="1"/>
  <c r="J46" i="21" s="1"/>
  <c r="D49" i="21" a="1"/>
  <c r="D49" i="21" s="1"/>
  <c r="N28" i="21" a="1"/>
  <c r="N28" i="21" s="1"/>
  <c r="M56" i="22" s="1" a="1"/>
  <c r="M56" i="22" s="1"/>
  <c r="M52" i="22" a="1"/>
  <c r="M52" i="22" s="1"/>
  <c r="N25" i="21" a="1"/>
  <c r="N25" i="21" s="1"/>
  <c r="L25" i="21" a="1"/>
  <c r="L25" i="21" s="1"/>
  <c r="K52" i="22" s="1" a="1"/>
  <c r="K52" i="22" s="1"/>
  <c r="H22" i="21" a="1"/>
  <c r="H22" i="21" s="1"/>
  <c r="G48" i="22" s="1" a="1"/>
  <c r="G48" i="22" s="1"/>
  <c r="D18" i="21" a="1"/>
  <c r="D18" i="21" s="1"/>
  <c r="C39" i="22" s="1" a="1"/>
  <c r="C39" i="22" s="1"/>
  <c r="I18" i="21" a="1"/>
  <c r="I18" i="21" s="1"/>
  <c r="H39" i="22" s="1" a="1"/>
  <c r="H39" i="22" s="1"/>
  <c r="K12" i="21" a="1"/>
  <c r="K12" i="21" s="1"/>
  <c r="J28" i="22" s="1" a="1"/>
  <c r="J28" i="22" s="1"/>
  <c r="I14" i="21" a="1"/>
  <c r="I14" i="21" s="1"/>
  <c r="H31" i="22" s="1" a="1"/>
  <c r="H31" i="22" s="1"/>
  <c r="F14" i="21" a="1"/>
  <c r="F14" i="21" s="1"/>
  <c r="E31" i="22" s="1" a="1"/>
  <c r="E31" i="22" s="1"/>
  <c r="M7" i="21" a="1"/>
  <c r="M7" i="21" s="1"/>
  <c r="L22" i="22" s="1" a="1"/>
  <c r="L22" i="22" s="1"/>
  <c r="H4" i="21" a="1"/>
  <c r="H4" i="21" s="1"/>
  <c r="G12" i="22" s="1" a="1"/>
  <c r="G12" i="22" s="1"/>
  <c r="G9" i="22" a="1"/>
  <c r="G9" i="22" s="1"/>
  <c r="E16" i="21" a="1"/>
  <c r="E16" i="21" s="1"/>
  <c r="D33" i="22" s="1" a="1"/>
  <c r="D33" i="22" s="1"/>
  <c r="L4" i="21" a="1"/>
  <c r="L4" i="21" s="1"/>
  <c r="F7" i="21" a="1"/>
  <c r="F7" i="21" s="1"/>
  <c r="E22" i="22" s="1" a="1"/>
  <c r="E22" i="22" s="1"/>
  <c r="L10" i="21" a="1"/>
  <c r="L10" i="21" s="1"/>
  <c r="K25" i="22" s="1" a="1"/>
  <c r="K25" i="22" s="1"/>
  <c r="I6" i="21" a="1"/>
  <c r="I6" i="21" s="1"/>
  <c r="H17" i="22" s="1" a="1"/>
  <c r="H17" i="22" s="1"/>
  <c r="F4" i="21" a="1"/>
  <c r="F4" i="21" s="1"/>
  <c r="K3" i="21" a="1"/>
  <c r="K3" i="21" s="1"/>
  <c r="J4" i="22" s="1" a="1"/>
  <c r="J4" i="22" s="1"/>
  <c r="L3" i="21" a="1"/>
  <c r="L3" i="21" s="1"/>
  <c r="K4" i="22" s="1" a="1"/>
  <c r="K4" i="22" s="1"/>
  <c r="F24" i="21" a="1"/>
  <c r="F24" i="21" s="1"/>
  <c r="E51" i="22" s="1" a="1"/>
  <c r="E51" i="22" s="1"/>
  <c r="H41" i="21" a="1"/>
  <c r="H41" i="21" s="1"/>
  <c r="G72" i="22" s="1" a="1"/>
  <c r="G72" i="22" s="1"/>
  <c r="N23" i="21" a="1"/>
  <c r="N23" i="21" s="1"/>
  <c r="M50" i="22" a="1"/>
  <c r="M50" i="22" s="1"/>
  <c r="E50" i="21" a="1"/>
  <c r="E50" i="21" s="1"/>
  <c r="D84" i="22" s="1" a="1"/>
  <c r="D84" i="22" s="1"/>
  <c r="J80" i="22" a="1"/>
  <c r="J80" i="22" s="1"/>
  <c r="K47" i="21" a="1"/>
  <c r="K47" i="21" s="1"/>
  <c r="G40" i="21" a="1"/>
  <c r="G40" i="21" s="1"/>
  <c r="F71" i="22" s="1" a="1"/>
  <c r="F71" i="22" s="1"/>
  <c r="H68" i="21" a="1"/>
  <c r="H68" i="21" s="1"/>
  <c r="G109" i="22" s="1" a="1"/>
  <c r="G109" i="22" s="1"/>
  <c r="E63" i="21" a="1"/>
  <c r="E63" i="21" s="1"/>
  <c r="D101" i="22" s="1" a="1"/>
  <c r="D101" i="22" s="1"/>
  <c r="H97" i="22" a="1"/>
  <c r="H97" i="22" s="1"/>
  <c r="I60" i="21" a="1"/>
  <c r="I60" i="21" s="1"/>
  <c r="J38" i="21" a="1"/>
  <c r="J38" i="21" s="1"/>
  <c r="I68" i="22" s="1" a="1"/>
  <c r="I68" i="22" s="1"/>
  <c r="I9" i="21" a="1"/>
  <c r="I9" i="21" s="1"/>
  <c r="H24" i="22" s="1" a="1"/>
  <c r="H24" i="22" s="1"/>
  <c r="J39" i="21" a="1"/>
  <c r="J39" i="21" s="1"/>
  <c r="I70" i="22" s="1" a="1"/>
  <c r="I70" i="22" s="1"/>
  <c r="D11" i="21" a="1"/>
  <c r="D11" i="21" s="1"/>
  <c r="C26" i="22" s="1" a="1"/>
  <c r="C26" i="22" s="1"/>
  <c r="D25" i="21" a="1"/>
  <c r="D25" i="21" s="1"/>
  <c r="C52" i="22" s="1" a="1"/>
  <c r="C52" i="22" s="1"/>
  <c r="L22" i="21" a="1"/>
  <c r="L22" i="21" s="1"/>
  <c r="K48" i="22" s="1" a="1"/>
  <c r="K48" i="22" s="1"/>
  <c r="M16" i="21" a="1"/>
  <c r="M16" i="21" s="1"/>
  <c r="G66" i="21" a="1"/>
  <c r="G66" i="21" s="1"/>
  <c r="F105" i="22" s="1" a="1"/>
  <c r="F105" i="22" s="1"/>
  <c r="C87" i="22" a="1"/>
  <c r="C87" i="22" s="1"/>
  <c r="D53" i="21" a="1"/>
  <c r="D53" i="21" s="1"/>
  <c r="E68" i="21" a="1"/>
  <c r="E68" i="21" s="1"/>
  <c r="D108" i="22" s="1" a="1"/>
  <c r="D108" i="22" s="1"/>
  <c r="E65" i="21" a="1"/>
  <c r="E65" i="21" s="1"/>
  <c r="D104" i="22" s="1" a="1"/>
  <c r="D104" i="22" s="1"/>
  <c r="L62" i="21" a="1"/>
  <c r="L62" i="21" s="1"/>
  <c r="K100" i="22" s="1" a="1"/>
  <c r="K100" i="22" s="1"/>
  <c r="J59" i="21" a="1"/>
  <c r="J59" i="21" s="1"/>
  <c r="I96" i="22" s="1" a="1"/>
  <c r="I96" i="22" s="1"/>
  <c r="I57" i="21" a="1"/>
  <c r="I57" i="21" s="1"/>
  <c r="H93" i="22" s="1" a="1"/>
  <c r="H93" i="22" s="1"/>
  <c r="N55" i="21" a="1"/>
  <c r="N55" i="21" s="1"/>
  <c r="M89" i="22" s="1" a="1"/>
  <c r="M89" i="22" s="1"/>
  <c r="M55" i="21" a="1"/>
  <c r="M55" i="21" s="1"/>
  <c r="L89" i="22" s="1" a="1"/>
  <c r="L89" i="22" s="1"/>
  <c r="M49" i="21" a="1"/>
  <c r="M49" i="21" s="1"/>
  <c r="L82" i="22" s="1" a="1"/>
  <c r="L82" i="22" s="1"/>
  <c r="G43" i="21" a="1"/>
  <c r="G43" i="21" s="1"/>
  <c r="F76" i="22" s="1" a="1"/>
  <c r="F76" i="22" s="1"/>
  <c r="F37" i="21" a="1"/>
  <c r="F37" i="21" s="1"/>
  <c r="E67" i="22" s="1" a="1"/>
  <c r="E67" i="22" s="1"/>
  <c r="G37" i="21" a="1"/>
  <c r="G37" i="21" s="1"/>
  <c r="F67" i="22" s="1" a="1"/>
  <c r="F67" i="22" s="1"/>
  <c r="I61" i="22" a="1"/>
  <c r="I61" i="22" s="1"/>
  <c r="J32" i="21" a="1"/>
  <c r="J32" i="21" s="1"/>
  <c r="H26" i="21" a="1"/>
  <c r="H26" i="21" s="1"/>
  <c r="G54" i="22" s="1" a="1"/>
  <c r="G54" i="22" s="1"/>
  <c r="K24" i="21" a="1"/>
  <c r="K24" i="21" s="1"/>
  <c r="J51" i="22" s="1" a="1"/>
  <c r="J51" i="22" s="1"/>
  <c r="E24" i="21" a="1"/>
  <c r="E24" i="21" s="1"/>
  <c r="D51" i="22" s="1" a="1"/>
  <c r="D51" i="22" s="1"/>
  <c r="D40" i="21" a="1"/>
  <c r="D40" i="21" s="1"/>
  <c r="C71" i="22" s="1" a="1"/>
  <c r="C71" i="22" s="1"/>
  <c r="H51" i="21" a="1"/>
  <c r="H51" i="21" s="1"/>
  <c r="G85" i="22" s="1" a="1"/>
  <c r="G85" i="22" s="1"/>
  <c r="H44" i="22" a="1"/>
  <c r="H44" i="22" s="1"/>
  <c r="G64" i="21" a="1"/>
  <c r="G64" i="21" s="1"/>
  <c r="F102" i="22" s="1" a="1"/>
  <c r="F102" i="22" s="1"/>
  <c r="F61" i="21" a="1"/>
  <c r="F61" i="21" s="1"/>
  <c r="E99" i="22" s="1" a="1"/>
  <c r="E99" i="22" s="1"/>
  <c r="E58" i="21" a="1"/>
  <c r="E58" i="21" s="1"/>
  <c r="D95" i="22" s="1" a="1"/>
  <c r="D95" i="22" s="1"/>
  <c r="D54" i="21" a="1"/>
  <c r="D54" i="21" s="1"/>
  <c r="C88" i="22" s="1" a="1"/>
  <c r="C88" i="22" s="1"/>
  <c r="G54" i="21" a="1"/>
  <c r="G54" i="21" s="1"/>
  <c r="F88" i="22" s="1" a="1"/>
  <c r="F88" i="22" s="1"/>
  <c r="L41" i="21" a="1"/>
  <c r="L41" i="21" s="1"/>
  <c r="K72" i="22" s="1" a="1"/>
  <c r="K72" i="22" s="1"/>
  <c r="E41" i="21" a="1"/>
  <c r="E41" i="21" s="1"/>
  <c r="D72" i="22" s="1" a="1"/>
  <c r="D72" i="22" s="1"/>
  <c r="I36" i="21" a="1"/>
  <c r="I36" i="21" s="1"/>
  <c r="H66" i="22" s="1" a="1"/>
  <c r="H66" i="22" s="1"/>
  <c r="G23" i="21" a="1"/>
  <c r="G23" i="21" s="1"/>
  <c r="F50" i="22" s="1" a="1"/>
  <c r="F50" i="22" s="1"/>
  <c r="I19" i="22" a="1"/>
  <c r="I19" i="22" s="1"/>
  <c r="J50" i="21" a="1"/>
  <c r="J50" i="21" s="1"/>
  <c r="I84" i="22" a="1"/>
  <c r="I84" i="22" s="1"/>
  <c r="M50" i="21" a="1"/>
  <c r="M50" i="21" s="1"/>
  <c r="L84" i="22" s="1" a="1"/>
  <c r="L84" i="22" s="1"/>
  <c r="J48" i="21" a="1"/>
  <c r="J48" i="21" s="1"/>
  <c r="I81" i="22" s="1" a="1"/>
  <c r="I81" i="22" s="1"/>
  <c r="D45" i="21" a="1"/>
  <c r="D45" i="21" s="1"/>
  <c r="C78" i="22" s="1" a="1"/>
  <c r="C78" i="22" s="1"/>
  <c r="L35" i="22" a="1"/>
  <c r="L35" i="22" s="1"/>
  <c r="M17" i="21" a="1"/>
  <c r="M17" i="21" s="1"/>
  <c r="L36" i="22" s="1" a="1"/>
  <c r="L36" i="22" s="1"/>
  <c r="K64" i="21" a="1"/>
  <c r="K64" i="21" s="1"/>
  <c r="J102" i="22" s="1" a="1"/>
  <c r="J102" i="22" s="1"/>
  <c r="M56" i="21" a="1"/>
  <c r="M56" i="21" s="1"/>
  <c r="L91" i="22" s="1" a="1"/>
  <c r="L91" i="22" s="1"/>
  <c r="H56" i="21" a="1"/>
  <c r="H56" i="21" s="1"/>
  <c r="G91" i="22" s="1" a="1"/>
  <c r="G91" i="22" s="1"/>
  <c r="L53" i="21" a="1"/>
  <c r="L53" i="21" s="1"/>
  <c r="K87" i="22" s="1" a="1"/>
  <c r="K87" i="22" s="1"/>
  <c r="G33" i="21" a="1"/>
  <c r="G33" i="21" s="1"/>
  <c r="F63" i="22" s="1" a="1"/>
  <c r="F63" i="22" s="1"/>
  <c r="K30" i="21" a="1"/>
  <c r="K30" i="21" s="1"/>
  <c r="J58" i="22" s="1" a="1"/>
  <c r="J58" i="22" s="1"/>
  <c r="J30" i="21" a="1"/>
  <c r="J30" i="21" s="1"/>
  <c r="I58" i="22" s="1" a="1"/>
  <c r="I58" i="22" s="1"/>
  <c r="H80" i="22" a="1"/>
  <c r="H80" i="22" s="1"/>
  <c r="I47" i="21" a="1"/>
  <c r="I47" i="21" s="1"/>
  <c r="E42" i="21" a="1"/>
  <c r="E42" i="21" s="1"/>
  <c r="D74" i="22" s="1" a="1"/>
  <c r="D74" i="22" s="1"/>
  <c r="F40" i="21" a="1"/>
  <c r="F40" i="21" s="1"/>
  <c r="E71" i="22" s="1" a="1"/>
  <c r="E71" i="22" s="1"/>
  <c r="J40" i="21" a="1"/>
  <c r="J40" i="21" s="1"/>
  <c r="I71" i="22" s="1" a="1"/>
  <c r="I71" i="22" s="1"/>
  <c r="I65" i="22" a="1"/>
  <c r="I65" i="22" s="1"/>
  <c r="J35" i="21" a="1"/>
  <c r="J35" i="21" s="1"/>
  <c r="G20" i="21" a="1"/>
  <c r="G20" i="21" s="1"/>
  <c r="F46" i="22" s="1" a="1"/>
  <c r="F46" i="22" s="1"/>
  <c r="N65" i="21" a="1"/>
  <c r="N65" i="21" s="1"/>
  <c r="M104" i="22" s="1" a="1"/>
  <c r="M104" i="22" s="1"/>
  <c r="D44" i="21" a="1"/>
  <c r="D44" i="21" s="1"/>
  <c r="C77" i="22" s="1" a="1"/>
  <c r="C77" i="22" s="1"/>
  <c r="H66" i="21" a="1"/>
  <c r="H66" i="21" s="1"/>
  <c r="G105" i="22" s="1" a="1"/>
  <c r="G105" i="22" s="1"/>
  <c r="I63" i="21" a="1"/>
  <c r="I63" i="21" s="1"/>
  <c r="H101" i="22" s="1" a="1"/>
  <c r="H101" i="22" s="1"/>
  <c r="L60" i="21" a="1"/>
  <c r="L60" i="21" s="1"/>
  <c r="K97" i="22" s="1" a="1"/>
  <c r="K97" i="22" s="1"/>
  <c r="H44" i="21" a="1"/>
  <c r="H44" i="21" s="1"/>
  <c r="G77" i="22" a="1"/>
  <c r="G77" i="22" s="1"/>
  <c r="N38" i="21" a="1"/>
  <c r="N38" i="21" s="1"/>
  <c r="M68" i="22" s="1" a="1"/>
  <c r="M68" i="22" s="1"/>
  <c r="J27" i="21" a="1"/>
  <c r="J27" i="21" s="1"/>
  <c r="I55" i="22" s="1" a="1"/>
  <c r="I55" i="22" s="1"/>
  <c r="G9" i="21" a="1"/>
  <c r="G9" i="21" s="1"/>
  <c r="F24" i="22" s="1" a="1"/>
  <c r="F24" i="22" s="1"/>
  <c r="K68" i="21" a="1"/>
  <c r="K68" i="21" s="1"/>
  <c r="J111" i="22" s="1" a="1"/>
  <c r="J111" i="22" s="1"/>
  <c r="M21" i="21" a="1"/>
  <c r="M21" i="21" s="1"/>
  <c r="L47" i="22" s="1" a="1"/>
  <c r="L47" i="22" s="1"/>
  <c r="L19" i="21" a="1"/>
  <c r="L19" i="21" s="1"/>
  <c r="K41" i="22" s="1" a="1"/>
  <c r="K41" i="22" s="1"/>
  <c r="M13" i="21" a="1"/>
  <c r="M13" i="21" s="1"/>
  <c r="L30" i="22" s="1" a="1"/>
  <c r="L30" i="22" s="1"/>
  <c r="N39" i="21" a="1"/>
  <c r="N39" i="21" s="1"/>
  <c r="M70" i="22" s="1" a="1"/>
  <c r="M70" i="22" s="1"/>
  <c r="D37" i="21" a="1"/>
  <c r="D37" i="21" s="1"/>
  <c r="C67" i="22" s="1" a="1"/>
  <c r="C67" i="22" s="1"/>
  <c r="L34" i="21" a="1"/>
  <c r="L34" i="21" s="1"/>
  <c r="K64" i="22" s="1" a="1"/>
  <c r="K64" i="22" s="1"/>
  <c r="H29" i="21" a="1"/>
  <c r="H29" i="21" s="1"/>
  <c r="G57" i="22" s="1" a="1"/>
  <c r="G57" i="22" s="1"/>
  <c r="D19" i="21" a="1"/>
  <c r="D19" i="21" s="1"/>
  <c r="C44" i="22" s="1" a="1"/>
  <c r="C44" i="22" s="1"/>
  <c r="N19" i="21" a="1"/>
  <c r="N19" i="21" s="1"/>
  <c r="M42" i="22" a="1"/>
  <c r="M42" i="22" s="1"/>
  <c r="J15" i="21" a="1"/>
  <c r="J15" i="21" s="1"/>
  <c r="I32" i="22" s="1" a="1"/>
  <c r="I32" i="22" s="1"/>
  <c r="N11" i="21" a="1"/>
  <c r="N11" i="21" s="1"/>
  <c r="M26" i="22" s="1" a="1"/>
  <c r="M26" i="22" s="1"/>
  <c r="J11" i="21" a="1"/>
  <c r="J11" i="21" s="1"/>
  <c r="I26" i="22" s="1" a="1"/>
  <c r="I26" i="22" s="1"/>
  <c r="L8" i="21" a="1"/>
  <c r="L8" i="21" s="1"/>
  <c r="K23" i="22" a="1"/>
  <c r="K23" i="22" s="1"/>
  <c r="I31" i="21" a="1"/>
  <c r="I31" i="21" s="1"/>
  <c r="H60" i="22" s="1" a="1"/>
  <c r="H60" i="22" s="1"/>
  <c r="J15" i="22" a="1"/>
  <c r="J15" i="22" s="1"/>
  <c r="L52" i="21" a="1"/>
  <c r="L52" i="21" s="1"/>
  <c r="K86" i="22" s="1" a="1"/>
  <c r="K86" i="22" s="1"/>
  <c r="J79" i="22" a="1"/>
  <c r="J79" i="22" s="1"/>
  <c r="K46" i="21" a="1"/>
  <c r="K46" i="21" s="1"/>
  <c r="G79" i="22" a="1"/>
  <c r="G79" i="22" s="1"/>
  <c r="H46" i="21" a="1"/>
  <c r="H46" i="21" s="1"/>
  <c r="E19" i="21" a="1"/>
  <c r="E19" i="21" s="1"/>
  <c r="D41" i="22" s="1" a="1"/>
  <c r="D41" i="22" s="1"/>
  <c r="G28" i="21" a="1"/>
  <c r="G28" i="21" s="1"/>
  <c r="F56" i="22" s="1" a="1"/>
  <c r="F56" i="22" s="1"/>
  <c r="M25" i="21" a="1"/>
  <c r="M25" i="21" s="1"/>
  <c r="L52" i="22" s="1" a="1"/>
  <c r="L52" i="22" s="1"/>
  <c r="E25" i="21" a="1"/>
  <c r="E25" i="21" s="1"/>
  <c r="D52" i="22" s="1" a="1"/>
  <c r="D52" i="22" s="1"/>
  <c r="M48" i="22" a="1"/>
  <c r="M48" i="22" s="1"/>
  <c r="N22" i="21" a="1"/>
  <c r="N22" i="21" s="1"/>
  <c r="H17" i="21" a="1"/>
  <c r="H17" i="21" s="1"/>
  <c r="G36" i="22" s="1" a="1"/>
  <c r="G36" i="22" s="1"/>
  <c r="G37" i="22" a="1"/>
  <c r="G37" i="22" s="1"/>
  <c r="J18" i="21" a="1"/>
  <c r="J18" i="21" s="1"/>
  <c r="I39" i="22" s="1" a="1"/>
  <c r="I39" i="22" s="1"/>
  <c r="M39" i="22" a="1"/>
  <c r="M39" i="22" s="1"/>
  <c r="N18" i="21" a="1"/>
  <c r="N18" i="21" s="1"/>
  <c r="M14" i="21" a="1"/>
  <c r="M14" i="21" s="1"/>
  <c r="L31" i="22" s="1" a="1"/>
  <c r="L31" i="22" s="1"/>
  <c r="D7" i="21" a="1"/>
  <c r="D7" i="21" s="1"/>
  <c r="C20" i="22" s="1" a="1"/>
  <c r="C20" i="22" s="1"/>
  <c r="E7" i="21" a="1"/>
  <c r="E7" i="21" s="1"/>
  <c r="D20" i="22" s="1" a="1"/>
  <c r="D20" i="22" s="1"/>
  <c r="M36" i="22" a="1"/>
  <c r="M36" i="22" s="1"/>
  <c r="L16" i="21" a="1"/>
  <c r="L16" i="21" s="1"/>
  <c r="K33" i="22" s="1" a="1"/>
  <c r="K33" i="22" s="1"/>
  <c r="J16" i="21" a="1"/>
  <c r="J16" i="21" s="1"/>
  <c r="I34" i="22" s="1" a="1"/>
  <c r="I34" i="22" s="1"/>
  <c r="J4" i="21" a="1"/>
  <c r="J4" i="21" s="1"/>
  <c r="I9" i="22" s="1" a="1"/>
  <c r="I9" i="22" s="1"/>
  <c r="D22" i="22" a="1"/>
  <c r="D22" i="22" s="1"/>
  <c r="D6" i="21" a="1"/>
  <c r="D6" i="21" s="1"/>
  <c r="C19" i="22" s="1" a="1"/>
  <c r="C19" i="22" s="1"/>
  <c r="C18" i="22" a="1"/>
  <c r="C18" i="22" s="1"/>
  <c r="G14" i="22" a="1"/>
  <c r="G14" i="22" s="1"/>
  <c r="H5" i="21" a="1"/>
  <c r="H5" i="21" s="1"/>
  <c r="E11" i="22" a="1"/>
  <c r="E11" i="22" s="1"/>
  <c r="E10" i="21" a="1"/>
  <c r="E10" i="21" s="1"/>
  <c r="D25" i="22" s="1" a="1"/>
  <c r="D25" i="22" s="1"/>
  <c r="M17" i="22" a="1"/>
  <c r="M17" i="22" s="1"/>
  <c r="D4" i="21" a="1"/>
  <c r="D4" i="21" s="1"/>
  <c r="C9" i="22" s="1" a="1"/>
  <c r="C9" i="22" s="1"/>
  <c r="J3" i="21" a="1"/>
  <c r="J3" i="21" s="1"/>
  <c r="E3" i="21" a="1"/>
  <c r="E3" i="21" s="1"/>
  <c r="D65" i="21" a="1"/>
  <c r="D65" i="21" s="1"/>
  <c r="C104" i="22" s="1" a="1"/>
  <c r="C104" i="22" s="1"/>
  <c r="M44" i="22" a="1"/>
  <c r="M44" i="22" s="1"/>
  <c r="I91" i="22" a="1"/>
  <c r="I91" i="22" s="1"/>
  <c r="J56" i="21" a="1"/>
  <c r="J56" i="21" s="1"/>
  <c r="J33" i="21" a="1"/>
  <c r="J33" i="21" s="1"/>
  <c r="I63" i="22" s="1" a="1"/>
  <c r="I63" i="22" s="1"/>
  <c r="H30" i="21" a="1"/>
  <c r="H30" i="21" s="1"/>
  <c r="G58" i="22" s="1" a="1"/>
  <c r="G58" i="22" s="1"/>
  <c r="L42" i="21" a="1"/>
  <c r="L42" i="21" s="1"/>
  <c r="K74" i="22" s="1" a="1"/>
  <c r="K74" i="22" s="1"/>
  <c r="N13" i="21" a="1"/>
  <c r="N13" i="21" s="1"/>
  <c r="M30" i="22" s="1" a="1"/>
  <c r="M30" i="22" s="1"/>
  <c r="L29" i="21" a="1"/>
  <c r="L29" i="21" s="1"/>
  <c r="K57" i="22" s="1" a="1"/>
  <c r="K57" i="22" s="1"/>
  <c r="K5" i="22" a="1"/>
  <c r="K5" i="22" s="1"/>
  <c r="F46" i="21" a="1"/>
  <c r="F46" i="21" s="1"/>
  <c r="E79" i="22" s="1" a="1"/>
  <c r="E79" i="22" s="1"/>
  <c r="H19" i="21" a="1"/>
  <c r="H19" i="21" s="1"/>
  <c r="G41" i="22" s="1" a="1"/>
  <c r="G41" i="22" s="1"/>
  <c r="J28" i="21" a="1"/>
  <c r="J28" i="21" s="1"/>
  <c r="I56" i="22" s="1" a="1"/>
  <c r="I56" i="22" s="1"/>
  <c r="I25" i="21" a="1"/>
  <c r="I25" i="21" s="1"/>
  <c r="H52" i="22" s="1" a="1"/>
  <c r="H52" i="22" s="1"/>
  <c r="D59" i="21" a="1"/>
  <c r="D59" i="21" s="1"/>
  <c r="C96" i="22" s="1" a="1"/>
  <c r="C96" i="22" s="1"/>
  <c r="N57" i="21" a="1"/>
  <c r="N57" i="21" s="1"/>
  <c r="M93" i="22" s="1" a="1"/>
  <c r="M93" i="22" s="1"/>
  <c r="F49" i="21" a="1"/>
  <c r="F49" i="21" s="1"/>
  <c r="E82" i="22" s="1" a="1"/>
  <c r="E82" i="22" s="1"/>
  <c r="K82" i="22" a="1"/>
  <c r="K82" i="22" s="1"/>
  <c r="L49" i="21" a="1"/>
  <c r="L49" i="21" s="1"/>
  <c r="L43" i="21" a="1"/>
  <c r="L43" i="21" s="1"/>
  <c r="K76" i="22" s="1" a="1"/>
  <c r="K76" i="22" s="1"/>
  <c r="I51" i="22" a="1"/>
  <c r="I51" i="22" s="1"/>
  <c r="J24" i="21" a="1"/>
  <c r="J24" i="21" s="1"/>
  <c r="H24" i="21" a="1"/>
  <c r="H24" i="21" s="1"/>
  <c r="G51" i="22" s="1" a="1"/>
  <c r="G51" i="22" s="1"/>
  <c r="C80" i="22" a="1"/>
  <c r="C80" i="22" s="1"/>
  <c r="D47" i="21" a="1"/>
  <c r="D47" i="21" s="1"/>
  <c r="M51" i="21" a="1"/>
  <c r="M51" i="21" s="1"/>
  <c r="L85" i="22" s="1" a="1"/>
  <c r="L85" i="22" s="1"/>
  <c r="K61" i="21" a="1"/>
  <c r="K61" i="21" s="1"/>
  <c r="J99" i="22" s="1" a="1"/>
  <c r="J99" i="22" s="1"/>
  <c r="I95" i="22" a="1"/>
  <c r="I95" i="22" s="1"/>
  <c r="J58" i="21" a="1"/>
  <c r="J58" i="21" s="1"/>
  <c r="H36" i="21" a="1"/>
  <c r="H36" i="21" s="1"/>
  <c r="G66" i="22" s="1" a="1"/>
  <c r="G66" i="22" s="1"/>
  <c r="E23" i="21" a="1"/>
  <c r="E23" i="21" s="1"/>
  <c r="D50" i="22" s="1" a="1"/>
  <c r="D50" i="22" s="1"/>
  <c r="H19" i="22" a="1"/>
  <c r="H19" i="22" s="1"/>
  <c r="M19" i="22" a="1"/>
  <c r="M19" i="22" s="1"/>
  <c r="I50" i="21" a="1"/>
  <c r="I50" i="21" s="1"/>
  <c r="H84" i="22" s="1" a="1"/>
  <c r="H84" i="22" s="1"/>
  <c r="G84" i="22" a="1"/>
  <c r="G84" i="22" s="1"/>
  <c r="H50" i="21" a="1"/>
  <c r="H50" i="21" s="1"/>
  <c r="M48" i="21" a="1"/>
  <c r="M48" i="21" s="1"/>
  <c r="L81" i="22" s="1" a="1"/>
  <c r="L81" i="22" s="1"/>
  <c r="L45" i="21" a="1"/>
  <c r="L45" i="21" s="1"/>
  <c r="K78" i="22" s="1" a="1"/>
  <c r="K78" i="22" s="1"/>
  <c r="K17" i="21" a="1"/>
  <c r="K17" i="21" s="1"/>
  <c r="J36" i="22" s="1" a="1"/>
  <c r="J36" i="22" s="1"/>
  <c r="J64" i="21" a="1"/>
  <c r="J64" i="21" s="1"/>
  <c r="I102" i="22" s="1" a="1"/>
  <c r="I102" i="22" s="1"/>
  <c r="F64" i="21" a="1"/>
  <c r="F64" i="21" s="1"/>
  <c r="E102" i="22" a="1"/>
  <c r="E102" i="22" s="1"/>
  <c r="E91" i="22" a="1"/>
  <c r="E91" i="22" s="1"/>
  <c r="F56" i="21" a="1"/>
  <c r="F56" i="21" s="1"/>
  <c r="I56" i="21" a="1"/>
  <c r="I56" i="21" s="1"/>
  <c r="H91" i="22" s="1" a="1"/>
  <c r="H91" i="22" s="1"/>
  <c r="F53" i="21" a="1"/>
  <c r="F53" i="21" s="1"/>
  <c r="E87" i="22" s="1" a="1"/>
  <c r="E87" i="22" s="1"/>
  <c r="L33" i="21" a="1"/>
  <c r="L33" i="21" s="1"/>
  <c r="K63" i="22" s="1" a="1"/>
  <c r="K63" i="22" s="1"/>
  <c r="F30" i="21" a="1"/>
  <c r="F30" i="21" s="1"/>
  <c r="E58" i="22" s="1" a="1"/>
  <c r="E58" i="22" s="1"/>
  <c r="H47" i="21" a="1"/>
  <c r="H47" i="21" s="1"/>
  <c r="G80" i="22" s="1" a="1"/>
  <c r="G80" i="22" s="1"/>
  <c r="I42" i="21" a="1"/>
  <c r="I42" i="21" s="1"/>
  <c r="H74" i="22" s="1" a="1"/>
  <c r="H74" i="22" s="1"/>
  <c r="E40" i="21" a="1"/>
  <c r="E40" i="21" s="1"/>
  <c r="D71" i="22" s="1" a="1"/>
  <c r="D71" i="22" s="1"/>
  <c r="N35" i="21" a="1"/>
  <c r="N35" i="21" s="1"/>
  <c r="M65" i="22" s="1" a="1"/>
  <c r="M65" i="22" s="1"/>
  <c r="I35" i="21" a="1"/>
  <c r="I35" i="21" s="1"/>
  <c r="H65" i="22" s="1" a="1"/>
  <c r="H65" i="22" s="1"/>
  <c r="L46" i="22" a="1"/>
  <c r="L46" i="22" s="1"/>
  <c r="M20" i="21" a="1"/>
  <c r="M20" i="21" s="1"/>
  <c r="D106" i="22" a="1"/>
  <c r="D106" i="22" s="1"/>
  <c r="E67" i="21" a="1"/>
  <c r="E67" i="21" s="1"/>
  <c r="D64" i="21" a="1"/>
  <c r="D64" i="21" s="1"/>
  <c r="C102" i="22" s="1" a="1"/>
  <c r="C102" i="22" s="1"/>
  <c r="K66" i="21" a="1"/>
  <c r="K66" i="21" s="1"/>
  <c r="J105" i="22" s="1" a="1"/>
  <c r="J105" i="22" s="1"/>
  <c r="L101" i="22" a="1"/>
  <c r="L101" i="22" s="1"/>
  <c r="M63" i="21" a="1"/>
  <c r="M63" i="21" s="1"/>
  <c r="F97" i="22" a="1"/>
  <c r="F97" i="22" s="1"/>
  <c r="G60" i="21" a="1"/>
  <c r="G60" i="21" s="1"/>
  <c r="L44" i="21" a="1"/>
  <c r="L44" i="21" s="1"/>
  <c r="K77" i="22" s="1" a="1"/>
  <c r="K77" i="22" s="1"/>
  <c r="G38" i="21" a="1"/>
  <c r="G38" i="21" s="1"/>
  <c r="F68" i="22" s="1" a="1"/>
  <c r="F68" i="22" s="1"/>
  <c r="M55" i="22" a="1"/>
  <c r="M55" i="22" s="1"/>
  <c r="N27" i="21" a="1"/>
  <c r="N27" i="21" s="1"/>
  <c r="H55" i="22" a="1"/>
  <c r="H55" i="22" s="1"/>
  <c r="I27" i="21" a="1"/>
  <c r="I27" i="21" s="1"/>
  <c r="H12" i="21" a="1"/>
  <c r="H12" i="21" s="1"/>
  <c r="G28" i="22" s="1" a="1"/>
  <c r="G28" i="22" s="1"/>
  <c r="N9" i="21" a="1"/>
  <c r="N9" i="21" s="1"/>
  <c r="M24" i="22" s="1" a="1"/>
  <c r="M24" i="22" s="1"/>
  <c r="H65" i="21" a="1"/>
  <c r="H65" i="21" s="1"/>
  <c r="G104" i="22" s="1" a="1"/>
  <c r="G104" i="22" s="1"/>
  <c r="J47" i="22" a="1"/>
  <c r="J47" i="22" s="1"/>
  <c r="K21" i="21" a="1"/>
  <c r="K21" i="21" s="1"/>
  <c r="I43" i="22" a="1"/>
  <c r="I43" i="22" s="1"/>
  <c r="E13" i="21" a="1"/>
  <c r="E13" i="21" s="1"/>
  <c r="D30" i="22" s="1" a="1"/>
  <c r="D30" i="22" s="1"/>
  <c r="M39" i="21" a="1"/>
  <c r="M39" i="21" s="1"/>
  <c r="L70" i="22" s="1" a="1"/>
  <c r="L70" i="22" s="1"/>
  <c r="D34" i="21" a="1"/>
  <c r="D34" i="21" s="1"/>
  <c r="C64" i="22" s="1" a="1"/>
  <c r="C64" i="22" s="1"/>
  <c r="J64" i="22" a="1"/>
  <c r="J64" i="22" s="1"/>
  <c r="K34" i="21" a="1"/>
  <c r="K34" i="21" s="1"/>
  <c r="F29" i="21" a="1"/>
  <c r="F29" i="21" s="1"/>
  <c r="E57" i="22" s="1" a="1"/>
  <c r="E57" i="22" s="1"/>
  <c r="I15" i="21" a="1"/>
  <c r="I15" i="21" s="1"/>
  <c r="H32" i="22" s="1" a="1"/>
  <c r="H32" i="22" s="1"/>
  <c r="M11" i="21" a="1"/>
  <c r="M11" i="21" s="1"/>
  <c r="L27" i="22" s="1" a="1"/>
  <c r="L27" i="22" s="1"/>
  <c r="C23" i="22" a="1"/>
  <c r="C23" i="22" s="1"/>
  <c r="D8" i="21" a="1"/>
  <c r="D8" i="21" s="1"/>
  <c r="D23" i="22" a="1"/>
  <c r="D23" i="22" s="1"/>
  <c r="E8" i="21" a="1"/>
  <c r="E8" i="21" s="1"/>
  <c r="M31" i="21" a="1"/>
  <c r="M31" i="21" s="1"/>
  <c r="L60" i="22" s="1" a="1"/>
  <c r="L60" i="22" s="1"/>
  <c r="E12" i="22" a="1"/>
  <c r="E12" i="22" s="1"/>
  <c r="F52" i="21" a="1"/>
  <c r="F52" i="21" s="1"/>
  <c r="E86" i="22" s="1" a="1"/>
  <c r="E86" i="22" s="1"/>
  <c r="H79" i="22" a="1"/>
  <c r="H79" i="22" s="1"/>
  <c r="I46" i="21" a="1"/>
  <c r="I46" i="21" s="1"/>
  <c r="F41" i="22" a="1"/>
  <c r="F41" i="22" s="1"/>
  <c r="G19" i="21" a="1"/>
  <c r="G19" i="21" s="1"/>
  <c r="F43" i="22" s="1" a="1"/>
  <c r="F43" i="22" s="1"/>
  <c r="M28" i="21" a="1"/>
  <c r="M28" i="21" s="1"/>
  <c r="L56" i="22" s="1" a="1"/>
  <c r="L56" i="22" s="1"/>
  <c r="G25" i="21" a="1"/>
  <c r="G25" i="21" s="1"/>
  <c r="F52" i="22" s="1" a="1"/>
  <c r="F52" i="22" s="1"/>
  <c r="D22" i="21" a="1"/>
  <c r="D22" i="21" s="1"/>
  <c r="C48" i="22" s="1" a="1"/>
  <c r="C48" i="22" s="1"/>
  <c r="G22" i="21" a="1"/>
  <c r="G22" i="21" s="1"/>
  <c r="F48" i="22" s="1" a="1"/>
  <c r="F48" i="22" s="1"/>
  <c r="F16" i="21" a="1"/>
  <c r="F16" i="21" s="1"/>
  <c r="E34" i="22" s="1" a="1"/>
  <c r="E34" i="22" s="1"/>
  <c r="H18" i="21" a="1"/>
  <c r="H18" i="21" s="1"/>
  <c r="G39" i="22" s="1" a="1"/>
  <c r="G39" i="22" s="1"/>
  <c r="F39" i="22" a="1"/>
  <c r="F39" i="22" s="1"/>
  <c r="G18" i="21" a="1"/>
  <c r="G18" i="21" s="1"/>
  <c r="N12" i="21" a="1"/>
  <c r="N12" i="21" s="1"/>
  <c r="M29" i="22" s="1" a="1"/>
  <c r="M29" i="22" s="1"/>
  <c r="E14" i="21" a="1"/>
  <c r="E14" i="21" s="1"/>
  <c r="D31" i="22" s="1" a="1"/>
  <c r="D31" i="22" s="1"/>
  <c r="F20" i="22" a="1"/>
  <c r="F20" i="22" s="1"/>
  <c r="G7" i="21" a="1"/>
  <c r="G7" i="21" s="1"/>
  <c r="L7" i="21" a="1"/>
  <c r="L7" i="21" s="1"/>
  <c r="K22" i="22" s="1" a="1"/>
  <c r="K22" i="22" s="1"/>
  <c r="H9" i="22" a="1"/>
  <c r="H9" i="22" s="1"/>
  <c r="C27" i="22" a="1"/>
  <c r="C27" i="22" s="1"/>
  <c r="I27" i="22" a="1"/>
  <c r="I27" i="22" s="1"/>
  <c r="K16" i="21" a="1"/>
  <c r="K16" i="21" s="1"/>
  <c r="J33" i="22" s="1" a="1"/>
  <c r="J33" i="22" s="1"/>
  <c r="H16" i="21" a="1"/>
  <c r="H16" i="21" s="1"/>
  <c r="G34" i="22" s="1" a="1"/>
  <c r="G34" i="22" s="1"/>
  <c r="G33" i="22" a="1"/>
  <c r="G33" i="22" s="1"/>
  <c r="H8" i="22" a="1"/>
  <c r="H8" i="22" s="1"/>
  <c r="I4" i="21" a="1"/>
  <c r="I4" i="21" s="1"/>
  <c r="H12" i="22" s="1" a="1"/>
  <c r="H12" i="22" s="1"/>
  <c r="I18" i="22" a="1"/>
  <c r="I18" i="22" s="1"/>
  <c r="G5" i="21" a="1"/>
  <c r="G5" i="21" s="1"/>
  <c r="F14" i="22" s="1" a="1"/>
  <c r="F14" i="22" s="1"/>
  <c r="K10" i="21" a="1"/>
  <c r="K10" i="21" s="1"/>
  <c r="J25" i="22" s="1" a="1"/>
  <c r="J25" i="22" s="1"/>
  <c r="H4" i="22" a="1"/>
  <c r="H4" i="22" s="1"/>
  <c r="I3" i="21" a="1"/>
  <c r="I3" i="21" s="1"/>
  <c r="F68" i="21" a="1"/>
  <c r="F68" i="21" s="1"/>
  <c r="E108" i="22" s="1" a="1"/>
  <c r="E108" i="22" s="1"/>
  <c r="L20" i="21" a="1"/>
  <c r="L20" i="21" s="1"/>
  <c r="K46" i="22" s="1" a="1"/>
  <c r="K46" i="22" s="1"/>
  <c r="E21" i="21" a="1"/>
  <c r="E21" i="21" s="1"/>
  <c r="D47" i="22" s="1" a="1"/>
  <c r="D47" i="22" s="1"/>
  <c r="F32" i="22" a="1"/>
  <c r="F32" i="22" s="1"/>
  <c r="G15" i="21" a="1"/>
  <c r="G15" i="21" s="1"/>
  <c r="D26" i="22" a="1"/>
  <c r="D26" i="22" s="1"/>
  <c r="E11" i="21" a="1"/>
  <c r="E11" i="21" s="1"/>
  <c r="D27" i="22" s="1" a="1"/>
  <c r="D27" i="22" s="1"/>
  <c r="H8" i="21" a="1"/>
  <c r="H8" i="21" s="1"/>
  <c r="G23" i="22" s="1" a="1"/>
  <c r="G23" i="22" s="1"/>
  <c r="H31" i="21" a="1"/>
  <c r="H31" i="21" s="1"/>
  <c r="G60" i="22" s="1" a="1"/>
  <c r="G60" i="22" s="1"/>
  <c r="E60" i="22" a="1"/>
  <c r="E60" i="22" s="1"/>
  <c r="F31" i="21" a="1"/>
  <c r="F31" i="21" s="1"/>
  <c r="L5" i="21" a="1"/>
  <c r="L5" i="21" s="1"/>
  <c r="K15" i="22" s="1" a="1"/>
  <c r="K15" i="22" s="1"/>
  <c r="D46" i="21" a="1"/>
  <c r="D46" i="21" s="1"/>
  <c r="C79" i="22" s="1" a="1"/>
  <c r="C79" i="22" s="1"/>
  <c r="K28" i="22" a="1"/>
  <c r="K28" i="22" s="1"/>
  <c r="L12" i="21" a="1"/>
  <c r="L12" i="21" s="1"/>
  <c r="K29" i="22" s="1" a="1"/>
  <c r="K29" i="22" s="1"/>
  <c r="M68" i="21" a="1"/>
  <c r="M68" i="21" s="1"/>
  <c r="L108" i="22" s="1" a="1"/>
  <c r="L108" i="22" s="1"/>
  <c r="E37" i="21" a="1"/>
  <c r="E37" i="21" s="1"/>
  <c r="D67" i="22" s="1" a="1"/>
  <c r="D67" i="22" s="1"/>
  <c r="E32" i="21" a="1"/>
  <c r="E32" i="21" s="1"/>
  <c r="D61" i="22" s="1" a="1"/>
  <c r="D61" i="22" s="1"/>
  <c r="H61" i="22" a="1"/>
  <c r="H61" i="22" s="1"/>
  <c r="I32" i="21" a="1"/>
  <c r="I32" i="21" s="1"/>
  <c r="G26" i="21" a="1"/>
  <c r="G26" i="21" s="1"/>
  <c r="F54" i="22" s="1" a="1"/>
  <c r="F54" i="22" s="1"/>
  <c r="M54" i="21" a="1"/>
  <c r="M54" i="21" s="1"/>
  <c r="L88" i="22" s="1" a="1"/>
  <c r="L88" i="22" s="1"/>
  <c r="N54" i="21" a="1"/>
  <c r="N54" i="21" s="1"/>
  <c r="M88" i="22" s="1" a="1"/>
  <c r="M88" i="22" s="1"/>
  <c r="F41" i="21" a="1"/>
  <c r="F41" i="21" s="1"/>
  <c r="E72" i="22" s="1" a="1"/>
  <c r="E72" i="22" s="1"/>
  <c r="E36" i="21" a="1"/>
  <c r="E36" i="21" s="1"/>
  <c r="D66" i="22" s="1" a="1"/>
  <c r="D66" i="22" s="1"/>
  <c r="I68" i="21" a="1"/>
  <c r="I68" i="21" s="1"/>
  <c r="H109" i="22" s="1" a="1"/>
  <c r="H109" i="22" s="1"/>
  <c r="D58" i="21" a="1"/>
  <c r="D58" i="21" s="1"/>
  <c r="C95" i="22" s="1" a="1"/>
  <c r="C95" i="22" s="1"/>
  <c r="C105" i="22" a="1"/>
  <c r="C105" i="22" s="1"/>
  <c r="D66" i="21" a="1"/>
  <c r="D66" i="21" s="1"/>
  <c r="G68" i="21" a="1"/>
  <c r="G68" i="21" s="1"/>
  <c r="F108" i="22" s="1" a="1"/>
  <c r="F108" i="22" s="1"/>
  <c r="E62" i="21" a="1"/>
  <c r="E62" i="21" s="1"/>
  <c r="D100" i="22" s="1" a="1"/>
  <c r="D100" i="22" s="1"/>
  <c r="F62" i="21" a="1"/>
  <c r="F62" i="21" s="1"/>
  <c r="E100" i="22" s="1" a="1"/>
  <c r="E100" i="22" s="1"/>
  <c r="M96" i="22" a="1"/>
  <c r="M96" i="22" s="1"/>
  <c r="N59" i="21" a="1"/>
  <c r="N59" i="21" s="1"/>
  <c r="M57" i="21" a="1"/>
  <c r="M57" i="21" s="1"/>
  <c r="L93" i="22" s="1" a="1"/>
  <c r="L93" i="22" s="1"/>
  <c r="G55" i="21" a="1"/>
  <c r="G55" i="21" s="1"/>
  <c r="F89" i="22" s="1" a="1"/>
  <c r="F89" i="22" s="1"/>
  <c r="K49" i="21" a="1"/>
  <c r="K49" i="21" s="1"/>
  <c r="J82" i="22" s="1" a="1"/>
  <c r="J82" i="22" s="1"/>
  <c r="I82" i="22" a="1"/>
  <c r="I82" i="22" s="1"/>
  <c r="J49" i="21" a="1"/>
  <c r="J49" i="21" s="1"/>
  <c r="M43" i="21" a="1"/>
  <c r="M43" i="21" s="1"/>
  <c r="L76" i="22" s="1" a="1"/>
  <c r="L76" i="22" s="1"/>
  <c r="M37" i="21" a="1"/>
  <c r="M37" i="21" s="1"/>
  <c r="L67" i="22" s="1" a="1"/>
  <c r="L67" i="22" s="1"/>
  <c r="M32" i="21" a="1"/>
  <c r="M32" i="21" s="1"/>
  <c r="L61" i="22" s="1" a="1"/>
  <c r="L61" i="22" s="1"/>
  <c r="L32" i="21" a="1"/>
  <c r="L32" i="21" s="1"/>
  <c r="K61" i="22" s="1" a="1"/>
  <c r="K61" i="22" s="1"/>
  <c r="I26" i="21" a="1"/>
  <c r="I26" i="21" s="1"/>
  <c r="H54" i="22" s="1" a="1"/>
  <c r="H54" i="22" s="1"/>
  <c r="I24" i="21" a="1"/>
  <c r="I24" i="21" s="1"/>
  <c r="H51" i="22" s="1" a="1"/>
  <c r="H51" i="22" s="1"/>
  <c r="D60" i="21" a="1"/>
  <c r="D60" i="21" s="1"/>
  <c r="C97" i="22" s="1" a="1"/>
  <c r="C97" i="22" s="1"/>
  <c r="G51" i="21" a="1"/>
  <c r="G51" i="21" s="1"/>
  <c r="F85" i="22" s="1" a="1"/>
  <c r="F85" i="22" s="1"/>
  <c r="I65" i="21" a="1"/>
  <c r="I65" i="21" s="1"/>
  <c r="H104" i="22" s="1" a="1"/>
  <c r="H104" i="22" s="1"/>
  <c r="C55" i="22" a="1"/>
  <c r="C55" i="22" s="1"/>
  <c r="D27" i="21" a="1"/>
  <c r="D27" i="21" s="1"/>
  <c r="I61" i="21" a="1"/>
  <c r="I61" i="21" s="1"/>
  <c r="H99" i="22" s="1" a="1"/>
  <c r="H99" i="22" s="1"/>
  <c r="E61" i="21" a="1"/>
  <c r="E61" i="21" s="1"/>
  <c r="D99" i="22" s="1" a="1"/>
  <c r="D99" i="22" s="1"/>
  <c r="H95" i="22" a="1"/>
  <c r="H95" i="22" s="1"/>
  <c r="I58" i="21" a="1"/>
  <c r="I58" i="21" s="1"/>
  <c r="L54" i="21" a="1"/>
  <c r="L54" i="21" s="1"/>
  <c r="K88" i="22" s="1" a="1"/>
  <c r="K88" i="22" s="1"/>
  <c r="E54" i="21" a="1"/>
  <c r="E54" i="21" s="1"/>
  <c r="D88" i="22" s="1" a="1"/>
  <c r="D88" i="22" s="1"/>
  <c r="C72" i="22" a="1"/>
  <c r="C72" i="22" s="1"/>
  <c r="D41" i="21" a="1"/>
  <c r="D41" i="21" s="1"/>
  <c r="N36" i="21" a="1"/>
  <c r="N36" i="21" s="1"/>
  <c r="M66" i="22" s="1" a="1"/>
  <c r="M66" i="22" s="1"/>
  <c r="F66" i="22" a="1"/>
  <c r="F66" i="22" s="1"/>
  <c r="G36" i="21" a="1"/>
  <c r="G36" i="21" s="1"/>
  <c r="F23" i="21" a="1"/>
  <c r="F23" i="21" s="1"/>
  <c r="E50" i="22" a="1"/>
  <c r="E50" i="22" s="1"/>
  <c r="N50" i="21" a="1"/>
  <c r="N50" i="21" s="1"/>
  <c r="M84" i="22" s="1" a="1"/>
  <c r="M84" i="22" s="1"/>
  <c r="I48" i="21" a="1"/>
  <c r="I48" i="21" s="1"/>
  <c r="H81" i="22" s="1" a="1"/>
  <c r="H81" i="22" s="1"/>
  <c r="K48" i="21" a="1"/>
  <c r="K48" i="21" s="1"/>
  <c r="J81" i="22" s="1" a="1"/>
  <c r="J81" i="22" s="1"/>
  <c r="F45" i="21" a="1"/>
  <c r="F45" i="21" s="1"/>
  <c r="E78" i="22" s="1" a="1"/>
  <c r="E78" i="22" s="1"/>
  <c r="F17" i="21" a="1"/>
  <c r="F17" i="21" s="1"/>
  <c r="E36" i="22" s="1" a="1"/>
  <c r="E36" i="22" s="1"/>
  <c r="E64" i="21" a="1"/>
  <c r="E64" i="21" s="1"/>
  <c r="D102" i="22" s="1" a="1"/>
  <c r="D102" i="22" s="1"/>
  <c r="L56" i="21" a="1"/>
  <c r="L56" i="21" s="1"/>
  <c r="K91" i="22" s="1" a="1"/>
  <c r="K91" i="22" s="1"/>
  <c r="G56" i="21" a="1"/>
  <c r="G56" i="21" s="1"/>
  <c r="F91" i="22" s="1" a="1"/>
  <c r="F91" i="22" s="1"/>
  <c r="E53" i="21" a="1"/>
  <c r="E53" i="21" s="1"/>
  <c r="D87" i="22" s="1" a="1"/>
  <c r="D87" i="22" s="1"/>
  <c r="M63" i="22" a="1"/>
  <c r="M63" i="22" s="1"/>
  <c r="N33" i="21" a="1"/>
  <c r="N33" i="21" s="1"/>
  <c r="N30" i="21" a="1"/>
  <c r="N30" i="21" s="1"/>
  <c r="M58" i="22" s="1" a="1"/>
  <c r="M58" i="22" s="1"/>
  <c r="N47" i="21" a="1"/>
  <c r="N47" i="21" s="1"/>
  <c r="M80" i="22" s="1" a="1"/>
  <c r="M80" i="22" s="1"/>
  <c r="M74" i="22" a="1"/>
  <c r="M74" i="22" s="1"/>
  <c r="N42" i="21" a="1"/>
  <c r="N42" i="21" s="1"/>
  <c r="K40" i="21" a="1"/>
  <c r="K40" i="21" s="1"/>
  <c r="J71" i="22" s="1" a="1"/>
  <c r="J71" i="22" s="1"/>
  <c r="K35" i="21" a="1"/>
  <c r="K35" i="21" s="1"/>
  <c r="J65" i="22" s="1" a="1"/>
  <c r="J65" i="22" s="1"/>
  <c r="L35" i="21" a="1"/>
  <c r="L35" i="21" s="1"/>
  <c r="K65" i="22" s="1" a="1"/>
  <c r="K65" i="22" s="1"/>
  <c r="F20" i="21" a="1"/>
  <c r="F20" i="21" s="1"/>
  <c r="E46" i="22" s="1" a="1"/>
  <c r="E46" i="22" s="1"/>
  <c r="C111" i="22" a="1"/>
  <c r="C111" i="22" s="1"/>
  <c r="E66" i="21" a="1"/>
  <c r="E66" i="21" s="1"/>
  <c r="D105" i="22" s="1" a="1"/>
  <c r="D105" i="22" s="1"/>
  <c r="H63" i="21" a="1"/>
  <c r="H63" i="21" s="1"/>
  <c r="G101" i="22" s="1" a="1"/>
  <c r="G101" i="22" s="1"/>
  <c r="F60" i="21" a="1"/>
  <c r="F60" i="21" s="1"/>
  <c r="E97" i="22" s="1" a="1"/>
  <c r="E97" i="22" s="1"/>
  <c r="M44" i="21" a="1"/>
  <c r="M44" i="21" s="1"/>
  <c r="L77" i="22" s="1" a="1"/>
  <c r="L77" i="22" s="1"/>
  <c r="N44" i="21" a="1"/>
  <c r="N44" i="21" s="1"/>
  <c r="M77" i="22" s="1" a="1"/>
  <c r="M77" i="22" s="1"/>
  <c r="L38" i="21" a="1"/>
  <c r="L38" i="21" s="1"/>
  <c r="K68" i="22" s="1" a="1"/>
  <c r="K68" i="22" s="1"/>
  <c r="L27" i="21" a="1"/>
  <c r="L27" i="21" s="1"/>
  <c r="K55" i="22" a="1"/>
  <c r="K55" i="22" s="1"/>
  <c r="H27" i="21" a="1"/>
  <c r="H27" i="21" s="1"/>
  <c r="G55" i="22" s="1" a="1"/>
  <c r="G55" i="22" s="1"/>
  <c r="F9" i="21" a="1"/>
  <c r="F9" i="21" s="1"/>
  <c r="E24" i="22" s="1" a="1"/>
  <c r="E24" i="22" s="1"/>
  <c r="D62" i="21" a="1"/>
  <c r="D62" i="21" s="1"/>
  <c r="C100" i="22" s="1" a="1"/>
  <c r="C100" i="22" s="1"/>
  <c r="I47" i="22" a="1"/>
  <c r="I47" i="22" s="1"/>
  <c r="J21" i="21" a="1"/>
  <c r="J21" i="21" s="1"/>
  <c r="D43" i="22" a="1"/>
  <c r="D43" i="22" s="1"/>
  <c r="D13" i="21" a="1"/>
  <c r="D13" i="21" s="1"/>
  <c r="C30" i="22" s="1" a="1"/>
  <c r="C30" i="22" s="1"/>
  <c r="J13" i="21" a="1"/>
  <c r="J13" i="21" s="1"/>
  <c r="I30" i="22" s="1" a="1"/>
  <c r="I30" i="22" s="1"/>
  <c r="G39" i="21" a="1"/>
  <c r="G39" i="21" s="1"/>
  <c r="F70" i="22" s="1" a="1"/>
  <c r="F70" i="22" s="1"/>
  <c r="H34" i="21" a="1"/>
  <c r="H34" i="21" s="1"/>
  <c r="G64" i="22" s="1" a="1"/>
  <c r="G64" i="22" s="1"/>
  <c r="N34" i="21" a="1"/>
  <c r="N34" i="21" s="1"/>
  <c r="M64" i="22" s="1" a="1"/>
  <c r="M64" i="22" s="1"/>
  <c r="G29" i="21" a="1"/>
  <c r="G29" i="21" s="1"/>
  <c r="F57" i="22" s="1" a="1"/>
  <c r="F57" i="22" s="1"/>
  <c r="H42" i="22" a="1"/>
  <c r="H42" i="22" s="1"/>
  <c r="D42" i="22" a="1"/>
  <c r="D42" i="22" s="1"/>
  <c r="H15" i="21" a="1"/>
  <c r="H15" i="21" s="1"/>
  <c r="G32" i="22" s="1" a="1"/>
  <c r="G32" i="22" s="1"/>
  <c r="F11" i="21" a="1"/>
  <c r="F11" i="21" s="1"/>
  <c r="E27" i="22" s="1" a="1"/>
  <c r="E27" i="22" s="1"/>
  <c r="E26" i="22" a="1"/>
  <c r="E26" i="22" s="1"/>
  <c r="M23" i="22" a="1"/>
  <c r="M23" i="22" s="1"/>
  <c r="N8" i="21" a="1"/>
  <c r="N8" i="21" s="1"/>
  <c r="K8" i="21" a="1"/>
  <c r="K8" i="21" s="1"/>
  <c r="J23" i="22" s="1" a="1"/>
  <c r="J23" i="22" s="1"/>
  <c r="E31" i="21" a="1"/>
  <c r="E31" i="21" s="1"/>
  <c r="D60" i="22" s="1" a="1"/>
  <c r="D60" i="22" s="1"/>
  <c r="C12" i="22" a="1"/>
  <c r="C12" i="22" s="1"/>
  <c r="E52" i="21" a="1"/>
  <c r="E52" i="21" s="1"/>
  <c r="D86" i="22" s="1" a="1"/>
  <c r="D86" i="22" s="1"/>
  <c r="N46" i="21" a="1"/>
  <c r="N46" i="21" s="1"/>
  <c r="M79" i="22" s="1" a="1"/>
  <c r="M79" i="22" s="1"/>
  <c r="M41" i="22" a="1"/>
  <c r="M41" i="22" s="1"/>
  <c r="F28" i="21" a="1"/>
  <c r="F28" i="21" s="1"/>
  <c r="E56" i="22" s="1" a="1"/>
  <c r="E56" i="22" s="1"/>
  <c r="E52" i="22" a="1"/>
  <c r="E52" i="22" s="1"/>
  <c r="F25" i="21" a="1"/>
  <c r="F25" i="21" s="1"/>
  <c r="L48" i="22" a="1"/>
  <c r="L48" i="22" s="1"/>
  <c r="M22" i="21" a="1"/>
  <c r="M22" i="21" s="1"/>
  <c r="K22" i="21" a="1"/>
  <c r="K22" i="21" s="1"/>
  <c r="J48" i="22" s="1" a="1"/>
  <c r="J48" i="22" s="1"/>
  <c r="D57" i="21" a="1"/>
  <c r="D57" i="21" s="1"/>
  <c r="C93" i="22" s="1" a="1"/>
  <c r="C93" i="22" s="1"/>
  <c r="L39" i="22" a="1"/>
  <c r="L39" i="22" s="1"/>
  <c r="M18" i="21" a="1"/>
  <c r="M18" i="21" s="1"/>
  <c r="C28" i="22" a="1"/>
  <c r="C28" i="22" s="1"/>
  <c r="D12" i="21" a="1"/>
  <c r="D12" i="21" s="1"/>
  <c r="G12" i="21" a="1"/>
  <c r="G12" i="21" s="1"/>
  <c r="F29" i="22" s="1" a="1"/>
  <c r="F29" i="22" s="1"/>
  <c r="L14" i="21" a="1"/>
  <c r="L14" i="21" s="1"/>
  <c r="K31" i="22" s="1" a="1"/>
  <c r="K31" i="22" s="1"/>
  <c r="K7" i="21" a="1"/>
  <c r="K7" i="21" s="1"/>
  <c r="J22" i="22" s="1" a="1"/>
  <c r="J22" i="22" s="1"/>
  <c r="L11" i="21" a="1"/>
  <c r="L11" i="21" s="1"/>
  <c r="K27" i="22" s="1" a="1"/>
  <c r="K27" i="22" s="1"/>
  <c r="I16" i="21" a="1"/>
  <c r="I16" i="21" s="1"/>
  <c r="H33" i="22" s="1" a="1"/>
  <c r="H33" i="22" s="1"/>
  <c r="C8" i="22" a="1"/>
  <c r="C8" i="22" s="1"/>
  <c r="H18" i="22" a="1"/>
  <c r="H18" i="22" s="1"/>
  <c r="N5" i="21" a="1"/>
  <c r="N5" i="21" s="1"/>
  <c r="M14" i="22" s="1" a="1"/>
  <c r="M14" i="22" s="1"/>
  <c r="H10" i="21" a="1"/>
  <c r="H10" i="21" s="1"/>
  <c r="G25" i="22" a="1"/>
  <c r="G25" i="22" s="1"/>
  <c r="D21" i="22" a="1"/>
  <c r="D21" i="22" s="1"/>
  <c r="C17" i="22" a="1"/>
  <c r="C17" i="22" s="1"/>
  <c r="M6" i="21" a="1"/>
  <c r="M6" i="21" s="1"/>
  <c r="L19" i="22" s="1" a="1"/>
  <c r="L19" i="22" s="1"/>
  <c r="N3" i="21" a="1"/>
  <c r="N3" i="21" s="1"/>
  <c r="M5" i="22" s="1" a="1"/>
  <c r="M5" i="22" s="1"/>
  <c r="G44" i="22" a="1"/>
  <c r="G44" i="22" s="1"/>
  <c r="L68" i="21" a="1"/>
  <c r="L68" i="21" s="1"/>
  <c r="K108" i="22" s="1" a="1"/>
  <c r="K108" i="22" s="1"/>
  <c r="M45" i="21" a="1"/>
  <c r="M45" i="21" s="1"/>
  <c r="L78" i="22" s="1" a="1"/>
  <c r="L78" i="22" s="1"/>
  <c r="L17" i="21" a="1"/>
  <c r="L17" i="21" s="1"/>
  <c r="K37" i="22" s="1" a="1"/>
  <c r="K37" i="22" s="1"/>
  <c r="K35" i="22" a="1"/>
  <c r="K35" i="22" s="1"/>
  <c r="K24" i="22" a="1"/>
  <c r="K24" i="22" s="1"/>
  <c r="L9" i="21" a="1"/>
  <c r="L9" i="21" s="1"/>
  <c r="H70" i="22" a="1"/>
  <c r="H70" i="22" s="1"/>
  <c r="I39" i="21" a="1"/>
  <c r="I39" i="21" s="1"/>
  <c r="J14" i="21" a="1"/>
  <c r="J14" i="21" s="1"/>
  <c r="I31" i="22" s="1" a="1"/>
  <c r="I31" i="22" s="1"/>
  <c r="G67" i="21" a="1"/>
  <c r="G67" i="21" s="1"/>
  <c r="F106" i="22" s="1" a="1"/>
  <c r="F106" i="22" s="1"/>
  <c r="J100" i="22" a="1"/>
  <c r="J100" i="22" s="1"/>
  <c r="K62" i="21" a="1"/>
  <c r="K62" i="21" s="1"/>
  <c r="H55" i="21" a="1"/>
  <c r="H55" i="21" s="1"/>
  <c r="G89" i="22" s="1" a="1"/>
  <c r="G89" i="22" s="1"/>
  <c r="M65" i="21" a="1"/>
  <c r="M65" i="21" s="1"/>
  <c r="L104" i="22" s="1" a="1"/>
  <c r="L104" i="22" s="1"/>
  <c r="N62" i="21" a="1"/>
  <c r="N62" i="21" s="1"/>
  <c r="M100" i="22" s="1" a="1"/>
  <c r="M100" i="22" s="1"/>
  <c r="M59" i="21" a="1"/>
  <c r="M59" i="21" s="1"/>
  <c r="L96" i="22" s="1" a="1"/>
  <c r="L96" i="22" s="1"/>
  <c r="H96" i="22" a="1"/>
  <c r="H96" i="22" s="1"/>
  <c r="I59" i="21" a="1"/>
  <c r="I59" i="21" s="1"/>
  <c r="H57" i="21" a="1"/>
  <c r="H57" i="21" s="1"/>
  <c r="G93" i="22" s="1" a="1"/>
  <c r="G93" i="22" s="1"/>
  <c r="L55" i="21" a="1"/>
  <c r="L55" i="21" s="1"/>
  <c r="K89" i="22" s="1" a="1"/>
  <c r="K89" i="22" s="1"/>
  <c r="E49" i="21" a="1"/>
  <c r="E49" i="21" s="1"/>
  <c r="D82" i="22" s="1" a="1"/>
  <c r="D82" i="22" s="1"/>
  <c r="J76" i="22" a="1"/>
  <c r="J76" i="22" s="1"/>
  <c r="K43" i="21" a="1"/>
  <c r="K43" i="21" s="1"/>
  <c r="H43" i="21" a="1"/>
  <c r="H43" i="21" s="1"/>
  <c r="G76" i="22" s="1" a="1"/>
  <c r="G76" i="22" s="1"/>
  <c r="L37" i="21" a="1"/>
  <c r="L37" i="21" s="1"/>
  <c r="K67" i="22" a="1"/>
  <c r="K67" i="22" s="1"/>
  <c r="J61" i="22" a="1"/>
  <c r="J61" i="22" s="1"/>
  <c r="K32" i="21" a="1"/>
  <c r="K32" i="21" s="1"/>
  <c r="E26" i="21" a="1"/>
  <c r="E26" i="21" s="1"/>
  <c r="D54" i="22" s="1" a="1"/>
  <c r="D54" i="22" s="1"/>
  <c r="N24" i="21" a="1"/>
  <c r="N24" i="21" s="1"/>
  <c r="M51" i="22" s="1" a="1"/>
  <c r="M51" i="22" s="1"/>
  <c r="F51" i="21" a="1"/>
  <c r="F51" i="21" s="1"/>
  <c r="E85" i="22" s="1" a="1"/>
  <c r="E85" i="22" s="1"/>
  <c r="N51" i="21" a="1"/>
  <c r="N51" i="21" s="1"/>
  <c r="M85" i="22" s="1" a="1"/>
  <c r="M85" i="22" s="1"/>
  <c r="K44" i="22" a="1"/>
  <c r="K44" i="22" s="1"/>
  <c r="I66" i="21" a="1"/>
  <c r="I66" i="21" s="1"/>
  <c r="H105" i="22" s="1" a="1"/>
  <c r="H105" i="22" s="1"/>
  <c r="D48" i="21" a="1"/>
  <c r="D48" i="21" s="1"/>
  <c r="C81" i="22" s="1" a="1"/>
  <c r="C81" i="22" s="1"/>
  <c r="N61" i="21" a="1"/>
  <c r="N61" i="21" s="1"/>
  <c r="M99" i="22" s="1" a="1"/>
  <c r="M99" i="22" s="1"/>
  <c r="J61" i="21" a="1"/>
  <c r="J61" i="21" s="1"/>
  <c r="I99" i="22" s="1" a="1"/>
  <c r="I99" i="22" s="1"/>
  <c r="N58" i="21" a="1"/>
  <c r="N58" i="21" s="1"/>
  <c r="M95" i="22" s="1" a="1"/>
  <c r="M95" i="22" s="1"/>
  <c r="E88" i="22" a="1"/>
  <c r="E88" i="22" s="1"/>
  <c r="F54" i="21" a="1"/>
  <c r="F54" i="21" s="1"/>
  <c r="K41" i="21" a="1"/>
  <c r="K41" i="21" s="1"/>
  <c r="J72" i="22" s="1" a="1"/>
  <c r="J72" i="22" s="1"/>
  <c r="L36" i="21" a="1"/>
  <c r="L36" i="21" s="1"/>
  <c r="K66" i="22" s="1" a="1"/>
  <c r="K66" i="22" s="1"/>
  <c r="M23" i="21" a="1"/>
  <c r="M23" i="21" s="1"/>
  <c r="L50" i="22" s="1" a="1"/>
  <c r="L50" i="22" s="1"/>
  <c r="G50" i="21" a="1"/>
  <c r="G50" i="21" s="1"/>
  <c r="F84" i="22" s="1" a="1"/>
  <c r="F84" i="22" s="1"/>
  <c r="N48" i="21" a="1"/>
  <c r="N48" i="21" s="1"/>
  <c r="M81" i="22" s="1" a="1"/>
  <c r="M81" i="22" s="1"/>
  <c r="F48" i="21" a="1"/>
  <c r="F48" i="21" s="1"/>
  <c r="E81" i="22" s="1" a="1"/>
  <c r="E81" i="22" s="1"/>
  <c r="E45" i="21" a="1"/>
  <c r="E45" i="21" s="1"/>
  <c r="D78" i="22" s="1" a="1"/>
  <c r="D78" i="22" s="1"/>
  <c r="I17" i="21" a="1"/>
  <c r="I17" i="21" s="1"/>
  <c r="H35" i="22" s="1" a="1"/>
  <c r="H35" i="22" s="1"/>
  <c r="K65" i="21" a="1"/>
  <c r="K65" i="21" s="1"/>
  <c r="J104" i="22" s="1" a="1"/>
  <c r="J104" i="22" s="1"/>
  <c r="D42" i="21" a="1"/>
  <c r="D42" i="21" s="1"/>
  <c r="C74" i="22" a="1"/>
  <c r="C74" i="22" s="1"/>
  <c r="N67" i="21" a="1"/>
  <c r="N67" i="21" s="1"/>
  <c r="M106" i="22" s="1" a="1"/>
  <c r="M106" i="22" s="1"/>
  <c r="N64" i="21" a="1"/>
  <c r="N64" i="21" s="1"/>
  <c r="M102" i="22" s="1" a="1"/>
  <c r="M102" i="22" s="1"/>
  <c r="K56" i="21" a="1"/>
  <c r="K56" i="21" s="1"/>
  <c r="J91" i="22" s="1" a="1"/>
  <c r="J91" i="22" s="1"/>
  <c r="K53" i="21" a="1"/>
  <c r="K53" i="21" s="1"/>
  <c r="J87" i="22" s="1" a="1"/>
  <c r="J87" i="22" s="1"/>
  <c r="G87" i="22" a="1"/>
  <c r="G87" i="22" s="1"/>
  <c r="H53" i="21" a="1"/>
  <c r="H53" i="21" s="1"/>
  <c r="F33" i="21" a="1"/>
  <c r="F33" i="21" s="1"/>
  <c r="E63" i="22" s="1" a="1"/>
  <c r="E63" i="22" s="1"/>
  <c r="M30" i="21" a="1"/>
  <c r="M30" i="21" s="1"/>
  <c r="L58" i="22" s="1" a="1"/>
  <c r="L58" i="22" s="1"/>
  <c r="M47" i="21" a="1"/>
  <c r="M47" i="21" s="1"/>
  <c r="L80" i="22" s="1" a="1"/>
  <c r="L80" i="22" s="1"/>
  <c r="D80" i="22" a="1"/>
  <c r="D80" i="22" s="1"/>
  <c r="E47" i="21" a="1"/>
  <c r="E47" i="21" s="1"/>
  <c r="G74" i="22" a="1"/>
  <c r="G74" i="22" s="1"/>
  <c r="H42" i="21" a="1"/>
  <c r="H42" i="21" s="1"/>
  <c r="I40" i="21" a="1"/>
  <c r="I40" i="21" s="1"/>
  <c r="H71" i="22" s="1" a="1"/>
  <c r="H71" i="22" s="1"/>
  <c r="H35" i="21" a="1"/>
  <c r="H35" i="21" s="1"/>
  <c r="G65" i="22" s="1" a="1"/>
  <c r="G65" i="22" s="1"/>
  <c r="K20" i="21" a="1"/>
  <c r="K20" i="21" s="1"/>
  <c r="J46" i="22" s="1" a="1"/>
  <c r="J46" i="22" s="1"/>
  <c r="E20" i="21" a="1"/>
  <c r="E20" i="21" s="1"/>
  <c r="D46" i="22" s="1" a="1"/>
  <c r="D46" i="22" s="1"/>
  <c r="G108" i="22" a="1"/>
  <c r="G108" i="22" s="1"/>
  <c r="J109" i="22" a="1"/>
  <c r="J109" i="22" s="1"/>
  <c r="J66" i="21" a="1"/>
  <c r="J66" i="21" s="1"/>
  <c r="I105" i="22" s="1" a="1"/>
  <c r="I105" i="22" s="1"/>
  <c r="L63" i="21" a="1"/>
  <c r="L63" i="21" s="1"/>
  <c r="K101" i="22" s="1" a="1"/>
  <c r="K101" i="22" s="1"/>
  <c r="J97" i="22" a="1"/>
  <c r="J97" i="22" s="1"/>
  <c r="K60" i="21" a="1"/>
  <c r="K60" i="21" s="1"/>
  <c r="G44" i="21" a="1"/>
  <c r="G44" i="21" s="1"/>
  <c r="F77" i="22" s="1" a="1"/>
  <c r="F77" i="22" s="1"/>
  <c r="E44" i="21" a="1"/>
  <c r="E44" i="21" s="1"/>
  <c r="D77" i="22" s="1" a="1"/>
  <c r="D77" i="22" s="1"/>
  <c r="F38" i="21" a="1"/>
  <c r="F38" i="21" s="1"/>
  <c r="E68" i="22" s="1" a="1"/>
  <c r="E68" i="22" s="1"/>
  <c r="J55" i="22" a="1"/>
  <c r="J55" i="22" s="1"/>
  <c r="K27" i="21" a="1"/>
  <c r="K27" i="21" s="1"/>
  <c r="M9" i="21" a="1"/>
  <c r="M9" i="21" s="1"/>
  <c r="L24" i="22" s="1" a="1"/>
  <c r="L24" i="22" s="1"/>
  <c r="D30" i="21" a="1"/>
  <c r="D30" i="21" s="1"/>
  <c r="C58" i="22" s="1" a="1"/>
  <c r="C58" i="22" s="1"/>
  <c r="M47" i="22" a="1"/>
  <c r="M47" i="22" s="1"/>
  <c r="N21" i="21" a="1"/>
  <c r="N21" i="21" s="1"/>
  <c r="L13" i="21" a="1"/>
  <c r="L13" i="21" s="1"/>
  <c r="K30" i="22" s="1" a="1"/>
  <c r="K30" i="22" s="1"/>
  <c r="I13" i="21" a="1"/>
  <c r="I13" i="21" s="1"/>
  <c r="H30" i="22" s="1" a="1"/>
  <c r="H30" i="22" s="1"/>
  <c r="L39" i="21" a="1"/>
  <c r="L39" i="21" s="1"/>
  <c r="K70" i="22" s="1" a="1"/>
  <c r="K70" i="22" s="1"/>
  <c r="F64" i="22" a="1"/>
  <c r="F64" i="22" s="1"/>
  <c r="G34" i="21" a="1"/>
  <c r="G34" i="21" s="1"/>
  <c r="E64" i="22" a="1"/>
  <c r="E64" i="22" s="1"/>
  <c r="F34" i="21" a="1"/>
  <c r="F34" i="21" s="1"/>
  <c r="K29" i="21" a="1"/>
  <c r="K29" i="21" s="1"/>
  <c r="J57" i="22" s="1" a="1"/>
  <c r="J57" i="22" s="1"/>
  <c r="G42" i="22" a="1"/>
  <c r="G42" i="22" s="1"/>
  <c r="D15" i="21" a="1"/>
  <c r="D15" i="21" s="1"/>
  <c r="C32" i="22" s="1" a="1"/>
  <c r="C32" i="22" s="1"/>
  <c r="E15" i="21" a="1"/>
  <c r="E15" i="21" s="1"/>
  <c r="D32" i="22" s="1" a="1"/>
  <c r="D32" i="22" s="1"/>
  <c r="I11" i="21" a="1"/>
  <c r="I11" i="21" s="1"/>
  <c r="M8" i="21" a="1"/>
  <c r="M8" i="21" s="1"/>
  <c r="L23" i="22" s="1" a="1"/>
  <c r="L23" i="22" s="1"/>
  <c r="J8" i="21" a="1"/>
  <c r="J8" i="21" s="1"/>
  <c r="I23" i="22" s="1" a="1"/>
  <c r="I23" i="22" s="1"/>
  <c r="L31" i="21" a="1"/>
  <c r="L31" i="21" s="1"/>
  <c r="K60" i="22" s="1" a="1"/>
  <c r="K60" i="22" s="1"/>
  <c r="K12" i="22" a="1"/>
  <c r="K12" i="22" s="1"/>
  <c r="C86" i="22" a="1"/>
  <c r="C86" i="22" s="1"/>
  <c r="D52" i="21" a="1"/>
  <c r="D52" i="21" s="1"/>
  <c r="J52" i="21" a="1"/>
  <c r="J52" i="21" s="1"/>
  <c r="I86" i="22" s="1" a="1"/>
  <c r="I86" i="22" s="1"/>
  <c r="M46" i="21" a="1"/>
  <c r="M46" i="21" s="1"/>
  <c r="L79" i="22" s="1" a="1"/>
  <c r="L79" i="22" s="1"/>
  <c r="L41" i="22" a="1"/>
  <c r="L41" i="22" s="1"/>
  <c r="M19" i="21" a="1"/>
  <c r="M19" i="21" s="1"/>
  <c r="L42" i="22" s="1" a="1"/>
  <c r="L42" i="22" s="1"/>
  <c r="C56" i="22" a="1"/>
  <c r="C56" i="22" s="1"/>
  <c r="D28" i="21" a="1"/>
  <c r="D28" i="21" s="1"/>
  <c r="L28" i="21" a="1"/>
  <c r="L28" i="21" s="1"/>
  <c r="K56" i="22" s="1" a="1"/>
  <c r="K56" i="22" s="1"/>
  <c r="H25" i="21" a="1"/>
  <c r="H25" i="21" s="1"/>
  <c r="G52" i="22" s="1" a="1"/>
  <c r="G52" i="22" s="1"/>
  <c r="J22" i="21" a="1"/>
  <c r="J22" i="21" s="1"/>
  <c r="I48" i="22" s="1" a="1"/>
  <c r="I48" i="22" s="1"/>
  <c r="H48" i="22" a="1"/>
  <c r="H48" i="22" s="1"/>
  <c r="I22" i="21" a="1"/>
  <c r="I22" i="21" s="1"/>
  <c r="K34" i="22" a="1"/>
  <c r="K34" i="22" s="1"/>
  <c r="D55" i="21" a="1"/>
  <c r="D55" i="21" s="1"/>
  <c r="C89" i="22" s="1" a="1"/>
  <c r="C89" i="22" s="1"/>
  <c r="F18" i="21" a="1"/>
  <c r="F18" i="21" s="1"/>
  <c r="E39" i="22" s="1" a="1"/>
  <c r="E39" i="22" s="1"/>
  <c r="J12" i="21" a="1"/>
  <c r="J12" i="21" s="1"/>
  <c r="I29" i="22" s="1" a="1"/>
  <c r="I29" i="22" s="1"/>
  <c r="M12" i="21" a="1"/>
  <c r="M12" i="21" s="1"/>
  <c r="L28" i="22" s="1" a="1"/>
  <c r="L28" i="22" s="1"/>
  <c r="K14" i="21" a="1"/>
  <c r="K14" i="21" s="1"/>
  <c r="J31" i="22" s="1" a="1"/>
  <c r="J31" i="22" s="1"/>
  <c r="E20" i="22" a="1"/>
  <c r="E20" i="22" s="1"/>
  <c r="G16" i="22" a="1"/>
  <c r="G16" i="22" s="1"/>
  <c r="J27" i="22" a="1"/>
  <c r="J27" i="22" s="1"/>
  <c r="G16" i="21" a="1"/>
  <c r="G16" i="21" s="1"/>
  <c r="F34" i="22" s="1" a="1"/>
  <c r="F34" i="22" s="1"/>
  <c r="K4" i="21" a="1"/>
  <c r="K4" i="21" s="1"/>
  <c r="J8" i="22" s="1" a="1"/>
  <c r="J8" i="22" s="1"/>
  <c r="F6" i="21" a="1"/>
  <c r="F6" i="21" s="1"/>
  <c r="E19" i="22" s="1" a="1"/>
  <c r="E19" i="22" s="1"/>
  <c r="D5" i="21" a="1"/>
  <c r="D5" i="21" s="1"/>
  <c r="F5" i="21" a="1"/>
  <c r="F5" i="21" s="1"/>
  <c r="E16" i="22" s="1" a="1"/>
  <c r="E16" i="22" s="1"/>
  <c r="E14" i="22" a="1"/>
  <c r="E14" i="22" s="1"/>
  <c r="N10" i="21" a="1"/>
  <c r="N10" i="21" s="1"/>
  <c r="M25" i="22" s="1" a="1"/>
  <c r="M25" i="22" s="1"/>
  <c r="H7" i="21" a="1"/>
  <c r="H7" i="21" s="1"/>
  <c r="G20" i="22" s="1" a="1"/>
  <c r="G20" i="22" s="1"/>
  <c r="H6" i="21" a="1"/>
  <c r="H6" i="21" s="1"/>
  <c r="D17" i="22" a="1"/>
  <c r="D17" i="22" s="1"/>
  <c r="E6" i="21" a="1"/>
  <c r="E6" i="21" s="1"/>
  <c r="G4" i="22" a="1"/>
  <c r="G4" i="22" s="1"/>
  <c r="D93" i="22" a="1"/>
  <c r="D93" i="22" s="1"/>
  <c r="E57" i="21" a="1"/>
  <c r="E57" i="21" s="1"/>
  <c r="H49" i="21" a="1"/>
  <c r="H49" i="21" s="1"/>
  <c r="G82" i="22" s="1" a="1"/>
  <c r="G82" i="22" s="1"/>
  <c r="K37" i="21" a="1"/>
  <c r="K37" i="21" s="1"/>
  <c r="J67" i="22" s="1" a="1"/>
  <c r="J67" i="22" s="1"/>
  <c r="L61" i="21" a="1"/>
  <c r="L61" i="21" s="1"/>
  <c r="K99" i="22" a="1"/>
  <c r="K99" i="22" s="1"/>
  <c r="F58" i="21" a="1"/>
  <c r="F58" i="21" s="1"/>
  <c r="E95" i="22" s="1" a="1"/>
  <c r="E95" i="22" s="1"/>
  <c r="I54" i="21" a="1"/>
  <c r="I54" i="21" s="1"/>
  <c r="H88" i="22" s="1" a="1"/>
  <c r="H88" i="22" s="1"/>
  <c r="F36" i="21" a="1"/>
  <c r="F36" i="21" s="1"/>
  <c r="E66" i="22" s="1" a="1"/>
  <c r="E66" i="22" s="1"/>
  <c r="L111" i="22" a="1"/>
  <c r="L111" i="22" s="1"/>
  <c r="M60" i="21" a="1"/>
  <c r="M60" i="21" s="1"/>
  <c r="L97" i="22" s="1" a="1"/>
  <c r="L97" i="22" s="1"/>
  <c r="M31" i="22" a="1"/>
  <c r="M31" i="22" s="1"/>
  <c r="N14" i="21" a="1"/>
  <c r="N14" i="21" s="1"/>
  <c r="D32" i="21" a="1"/>
  <c r="D32" i="21" s="1"/>
  <c r="C61" i="22" s="1" a="1"/>
  <c r="C61" i="22" s="1"/>
  <c r="E109" i="22" a="1"/>
  <c r="E109" i="22" s="1"/>
  <c r="M109" i="22" a="1"/>
  <c r="M109" i="22" s="1"/>
  <c r="F104" i="22" a="1"/>
  <c r="F104" i="22" s="1"/>
  <c r="G65" i="21" a="1"/>
  <c r="G65" i="21" s="1"/>
  <c r="G59" i="21" a="1"/>
  <c r="G59" i="21" s="1"/>
  <c r="F96" i="22" s="1" a="1"/>
  <c r="F96" i="22" s="1"/>
  <c r="L57" i="21" a="1"/>
  <c r="L57" i="21" s="1"/>
  <c r="K93" i="22" s="1" a="1"/>
  <c r="K93" i="22" s="1"/>
  <c r="E55" i="21" a="1"/>
  <c r="E55" i="21" s="1"/>
  <c r="D89" i="22" s="1" a="1"/>
  <c r="D89" i="22" s="1"/>
  <c r="I49" i="21" a="1"/>
  <c r="I49" i="21" s="1"/>
  <c r="H82" i="22" s="1" a="1"/>
  <c r="H82" i="22" s="1"/>
  <c r="D76" i="22" a="1"/>
  <c r="D76" i="22" s="1"/>
  <c r="E43" i="21" a="1"/>
  <c r="E43" i="21" s="1"/>
  <c r="F43" i="21" a="1"/>
  <c r="F43" i="21" s="1"/>
  <c r="E76" i="22" s="1" a="1"/>
  <c r="E76" i="22" s="1"/>
  <c r="D44" i="22" a="1"/>
  <c r="D44" i="22" s="1"/>
  <c r="J67" i="21" a="1"/>
  <c r="J67" i="21" s="1"/>
  <c r="I106" i="22" s="1" a="1"/>
  <c r="I106" i="22" s="1"/>
  <c r="M61" i="21" a="1"/>
  <c r="M61" i="21" s="1"/>
  <c r="L99" i="22" s="1" a="1"/>
  <c r="L99" i="22" s="1"/>
  <c r="L58" i="21" a="1"/>
  <c r="L58" i="21" s="1"/>
  <c r="K95" i="22" a="1"/>
  <c r="K95" i="22" s="1"/>
  <c r="L95" i="22" a="1"/>
  <c r="L95" i="22" s="1"/>
  <c r="M58" i="21" a="1"/>
  <c r="M58" i="21" s="1"/>
  <c r="J41" i="21" a="1"/>
  <c r="J41" i="21" s="1"/>
  <c r="I72" i="22" s="1" a="1"/>
  <c r="I72" i="22" s="1"/>
  <c r="K36" i="21" a="1"/>
  <c r="K36" i="21" s="1"/>
  <c r="J66" i="22" s="1" a="1"/>
  <c r="J66" i="22" s="1"/>
  <c r="J23" i="21" a="1"/>
  <c r="J23" i="21" s="1"/>
  <c r="I50" i="22" s="1" a="1"/>
  <c r="I50" i="22" s="1"/>
  <c r="L6" i="21" a="1"/>
  <c r="L6" i="21" s="1"/>
  <c r="K17" i="22" s="1" a="1"/>
  <c r="K17" i="22" s="1"/>
  <c r="L50" i="21" a="1"/>
  <c r="L50" i="21" s="1"/>
  <c r="K84" i="22" s="1" a="1"/>
  <c r="K84" i="22" s="1"/>
  <c r="H48" i="21" a="1"/>
  <c r="H48" i="21" s="1"/>
  <c r="G81" i="22" s="1" a="1"/>
  <c r="G81" i="22" s="1"/>
  <c r="H45" i="21" a="1"/>
  <c r="H45" i="21" s="1"/>
  <c r="G78" i="22" s="1" a="1"/>
  <c r="G78" i="22" s="1"/>
  <c r="I78" i="22" a="1"/>
  <c r="I78" i="22" s="1"/>
  <c r="J45" i="21" a="1"/>
  <c r="J45" i="21" s="1"/>
  <c r="G35" i="22" a="1"/>
  <c r="G35" i="22" s="1"/>
  <c r="L66" i="21" a="1"/>
  <c r="L66" i="21" s="1"/>
  <c r="K105" i="22" s="1" a="1"/>
  <c r="K105" i="22" s="1"/>
  <c r="H106" i="22" a="1"/>
  <c r="H106" i="22" s="1"/>
  <c r="I67" i="21" a="1"/>
  <c r="I67" i="21" s="1"/>
  <c r="I64" i="21" a="1"/>
  <c r="I64" i="21" s="1"/>
  <c r="H102" i="22" s="1" a="1"/>
  <c r="H102" i="22" s="1"/>
  <c r="E56" i="21" a="1"/>
  <c r="E56" i="21" s="1"/>
  <c r="D91" i="22" s="1" a="1"/>
  <c r="D91" i="22" s="1"/>
  <c r="I53" i="21" a="1"/>
  <c r="I53" i="21" s="1"/>
  <c r="H87" i="22" s="1" a="1"/>
  <c r="H87" i="22" s="1"/>
  <c r="J53" i="21" a="1"/>
  <c r="J53" i="21" s="1"/>
  <c r="I87" i="22" s="1" a="1"/>
  <c r="I87" i="22" s="1"/>
  <c r="M33" i="21" a="1"/>
  <c r="M33" i="21" s="1"/>
  <c r="L63" i="22" s="1" a="1"/>
  <c r="L63" i="22" s="1"/>
  <c r="E30" i="21" a="1"/>
  <c r="E30" i="21" s="1"/>
  <c r="D58" i="22" s="1" a="1"/>
  <c r="D58" i="22" s="1"/>
  <c r="L47" i="21" a="1"/>
  <c r="L47" i="21" s="1"/>
  <c r="K80" i="22" s="1" a="1"/>
  <c r="K80" i="22" s="1"/>
  <c r="G47" i="21" a="1"/>
  <c r="G47" i="21" s="1"/>
  <c r="F80" i="22" s="1" a="1"/>
  <c r="F80" i="22" s="1"/>
  <c r="G42" i="21" a="1"/>
  <c r="G42" i="21" s="1"/>
  <c r="F74" i="22" s="1" a="1"/>
  <c r="F74" i="22" s="1"/>
  <c r="N40" i="21" a="1"/>
  <c r="N40" i="21" s="1"/>
  <c r="M71" i="22" s="1" a="1"/>
  <c r="M71" i="22" s="1"/>
  <c r="F65" i="22" a="1"/>
  <c r="F65" i="22" s="1"/>
  <c r="G35" i="21" a="1"/>
  <c r="G35" i="21" s="1"/>
  <c r="I20" i="21" a="1"/>
  <c r="I20" i="21" s="1"/>
  <c r="H46" i="22" s="1" a="1"/>
  <c r="H46" i="22" s="1"/>
  <c r="J20" i="21" a="1"/>
  <c r="J20" i="21" s="1"/>
  <c r="I46" i="22" s="1" a="1"/>
  <c r="I46" i="22" s="1"/>
  <c r="K109" i="22" a="1"/>
  <c r="K109" i="22" s="1"/>
  <c r="D109" i="22" a="1"/>
  <c r="D109" i="22" s="1"/>
  <c r="C101" i="22" a="1"/>
  <c r="C101" i="22" s="1"/>
  <c r="D63" i="21" a="1"/>
  <c r="D63" i="21" s="1"/>
  <c r="G63" i="21" a="1"/>
  <c r="G63" i="21" s="1"/>
  <c r="F101" i="22" s="1" a="1"/>
  <c r="F101" i="22" s="1"/>
  <c r="E60" i="21" a="1"/>
  <c r="E60" i="21" s="1"/>
  <c r="D97" i="22" s="1" a="1"/>
  <c r="D97" i="22" s="1"/>
  <c r="F44" i="21" a="1"/>
  <c r="F44" i="21" s="1"/>
  <c r="E77" i="22" s="1" a="1"/>
  <c r="E77" i="22" s="1"/>
  <c r="K38" i="21" a="1"/>
  <c r="K38" i="21" s="1"/>
  <c r="J68" i="22" s="1" a="1"/>
  <c r="J68" i="22" s="1"/>
  <c r="M38" i="21" a="1"/>
  <c r="M38" i="21" s="1"/>
  <c r="L68" i="22" s="1" a="1"/>
  <c r="L68" i="22" s="1"/>
  <c r="G27" i="21" a="1"/>
  <c r="G27" i="21" s="1"/>
  <c r="F55" i="22" s="1" a="1"/>
  <c r="F55" i="22" s="1"/>
  <c r="J29" i="22" a="1"/>
  <c r="J29" i="22" s="1"/>
  <c r="D24" i="22" a="1"/>
  <c r="D24" i="22" s="1"/>
  <c r="E9" i="21" a="1"/>
  <c r="E9" i="21" s="1"/>
  <c r="D21" i="21" a="1"/>
  <c r="D21" i="21" s="1"/>
  <c r="C47" i="22" s="1" a="1"/>
  <c r="C47" i="22" s="1"/>
  <c r="G21" i="21" a="1"/>
  <c r="G21" i="21" s="1"/>
  <c r="F47" i="22" s="1" a="1"/>
  <c r="F47" i="22" s="1"/>
  <c r="H43" i="22" a="1"/>
  <c r="H43" i="22" s="1"/>
  <c r="K13" i="21" a="1"/>
  <c r="K13" i="21" s="1"/>
  <c r="J30" i="22" s="1" a="1"/>
  <c r="J30" i="22" s="1"/>
  <c r="H13" i="21" a="1"/>
  <c r="H13" i="21" s="1"/>
  <c r="G30" i="22" s="1" a="1"/>
  <c r="G30" i="22" s="1"/>
  <c r="F39" i="21" a="1"/>
  <c r="F39" i="21" s="1"/>
  <c r="E70" i="22" a="1"/>
  <c r="E70" i="22" s="1"/>
  <c r="D64" i="22" a="1"/>
  <c r="D64" i="22" s="1"/>
  <c r="E34" i="21" a="1"/>
  <c r="E34" i="21" s="1"/>
  <c r="D26" i="21" a="1"/>
  <c r="D26" i="21" s="1"/>
  <c r="C54" i="22" s="1" a="1"/>
  <c r="C54" i="22" s="1"/>
  <c r="J29" i="21" a="1"/>
  <c r="J29" i="21" s="1"/>
  <c r="I57" i="22" s="1" a="1"/>
  <c r="I57" i="22" s="1"/>
  <c r="F19" i="21" a="1"/>
  <c r="F19" i="21" s="1"/>
  <c r="E44" i="22" s="1" a="1"/>
  <c r="E44" i="22" s="1"/>
  <c r="N15" i="21" a="1"/>
  <c r="N15" i="21" s="1"/>
  <c r="M32" i="22" s="1" a="1"/>
  <c r="M32" i="22" s="1"/>
  <c r="L15" i="21" a="1"/>
  <c r="L15" i="21" s="1"/>
  <c r="K32" i="22" s="1" a="1"/>
  <c r="K32" i="22" s="1"/>
  <c r="H11" i="21" a="1"/>
  <c r="H11" i="21" s="1"/>
  <c r="G26" i="22" s="1" a="1"/>
  <c r="G26" i="22" s="1"/>
  <c r="F8" i="21" a="1"/>
  <c r="F8" i="21" s="1"/>
  <c r="E23" i="22" s="1" a="1"/>
  <c r="E23" i="22" s="1"/>
  <c r="D31" i="21" a="1"/>
  <c r="D31" i="21" s="1"/>
  <c r="C60" i="22" s="1" a="1"/>
  <c r="C60" i="22" s="1"/>
  <c r="K31" i="21" a="1"/>
  <c r="K31" i="21" s="1"/>
  <c r="J60" i="22" s="1" a="1"/>
  <c r="J60" i="22" s="1"/>
  <c r="G15" i="22" a="1"/>
  <c r="G15" i="22" s="1"/>
  <c r="D5" i="22" a="1"/>
  <c r="D5" i="22" s="1"/>
  <c r="H52" i="21" a="1"/>
  <c r="H52" i="21" s="1"/>
  <c r="G86" i="22" s="1" a="1"/>
  <c r="G86" i="22" s="1"/>
  <c r="I52" i="21" a="1"/>
  <c r="I52" i="21" s="1"/>
  <c r="H86" i="22" s="1" a="1"/>
  <c r="H86" i="22" s="1"/>
  <c r="G46" i="21" a="1"/>
  <c r="G46" i="21" s="1"/>
  <c r="F79" i="22" s="1" a="1"/>
  <c r="F79" i="22" s="1"/>
  <c r="C41" i="22" a="1"/>
  <c r="C41" i="22" s="1"/>
  <c r="K28" i="21" a="1"/>
  <c r="K28" i="21" s="1"/>
  <c r="J56" i="22" s="1" a="1"/>
  <c r="J56" i="22" s="1"/>
  <c r="D56" i="22" a="1"/>
  <c r="D56" i="22" s="1"/>
  <c r="E28" i="21" a="1"/>
  <c r="E28" i="21" s="1"/>
  <c r="K25" i="21" a="1"/>
  <c r="K25" i="21" s="1"/>
  <c r="J52" i="22" s="1" a="1"/>
  <c r="J52" i="22" s="1"/>
  <c r="F22" i="21" a="1"/>
  <c r="F22" i="21" s="1"/>
  <c r="E48" i="22" s="1" a="1"/>
  <c r="E48" i="22" s="1"/>
  <c r="D34" i="22" a="1"/>
  <c r="D34" i="22" s="1"/>
  <c r="L18" i="21" a="1"/>
  <c r="L18" i="21" s="1"/>
  <c r="K39" i="22" s="1" a="1"/>
  <c r="K39" i="22" s="1"/>
  <c r="I12" i="21" a="1"/>
  <c r="I12" i="21" s="1"/>
  <c r="H29" i="22" s="1" a="1"/>
  <c r="H29" i="22" s="1"/>
  <c r="F12" i="21" a="1"/>
  <c r="F12" i="21" s="1"/>
  <c r="E29" i="22" s="1" a="1"/>
  <c r="E29" i="22" s="1"/>
  <c r="H14" i="21" a="1"/>
  <c r="H14" i="21" s="1"/>
  <c r="G31" i="22" s="1" a="1"/>
  <c r="G31" i="22" s="1"/>
  <c r="J7" i="21" a="1"/>
  <c r="J7" i="21" s="1"/>
  <c r="I22" i="22" s="1" a="1"/>
  <c r="I22" i="22" s="1"/>
  <c r="J16" i="22" a="1"/>
  <c r="J16" i="22" s="1"/>
  <c r="M16" i="22" a="1"/>
  <c r="M16" i="22" s="1"/>
  <c r="L9" i="22" a="1"/>
  <c r="L9" i="22" s="1"/>
  <c r="F27" i="22" a="1"/>
  <c r="F27" i="22" s="1"/>
  <c r="K36" i="22" a="1"/>
  <c r="K36" i="22" s="1"/>
  <c r="N16" i="21" a="1"/>
  <c r="N16" i="21" s="1"/>
  <c r="M34" i="22" s="1" a="1"/>
  <c r="M34" i="22" s="1"/>
  <c r="M4" i="21" a="1"/>
  <c r="M4" i="21" s="1"/>
  <c r="L12" i="22" s="1" a="1"/>
  <c r="L12" i="22" s="1"/>
  <c r="F8" i="22" a="1"/>
  <c r="F8" i="22" s="1"/>
  <c r="G4" i="21" a="1"/>
  <c r="G4" i="21" s="1"/>
  <c r="F12" i="22" s="1" a="1"/>
  <c r="F12" i="22" s="1"/>
  <c r="N7" i="21" a="1"/>
  <c r="N7" i="21" s="1"/>
  <c r="M20" i="22" s="1" a="1"/>
  <c r="M20" i="22" s="1"/>
  <c r="D18" i="22" a="1"/>
  <c r="D18" i="22" s="1"/>
  <c r="I5" i="21" a="1"/>
  <c r="I5" i="21" s="1"/>
  <c r="M5" i="21" a="1"/>
  <c r="M5" i="21" s="1"/>
  <c r="H11" i="22" a="1"/>
  <c r="H11" i="22" s="1"/>
  <c r="D10" i="21" a="1"/>
  <c r="D10" i="21" s="1"/>
  <c r="C25" i="22" s="1" a="1"/>
  <c r="C25" i="22" s="1"/>
  <c r="G10" i="21" a="1"/>
  <c r="G10" i="21" s="1"/>
  <c r="F25" i="22" s="1" a="1"/>
  <c r="F25" i="22" s="1"/>
  <c r="G6" i="21" a="1"/>
  <c r="G6" i="21" s="1"/>
  <c r="N4" i="21" a="1"/>
  <c r="N4" i="21" s="1"/>
  <c r="M11" i="22" s="1" a="1"/>
  <c r="M11" i="22" s="1"/>
  <c r="L4" i="22" a="1"/>
  <c r="L4" i="22" s="1"/>
  <c r="M3" i="21" a="1"/>
  <c r="M3" i="21" s="1"/>
  <c r="L5" i="22" s="1" a="1"/>
  <c r="L5" i="22" s="1"/>
  <c r="F57" i="21" a="1"/>
  <c r="F57" i="21" s="1"/>
  <c r="E93" i="22" s="1" a="1"/>
  <c r="E93" i="22" s="1"/>
  <c r="C29" i="22" a="1"/>
  <c r="C29" i="22" s="1"/>
  <c r="G41" i="21" a="1"/>
  <c r="G41" i="21" s="1"/>
  <c r="F72" i="22" s="1" a="1"/>
  <c r="F72" i="22" s="1"/>
  <c r="H23" i="21" a="1"/>
  <c r="H23" i="21" s="1"/>
  <c r="G50" i="22" s="1" a="1"/>
  <c r="G50" i="22" s="1"/>
  <c r="L48" i="21" a="1"/>
  <c r="L48" i="21" s="1"/>
  <c r="K81" i="22" s="1" a="1"/>
  <c r="K81" i="22" s="1"/>
  <c r="I45" i="21" a="1"/>
  <c r="I45" i="21" s="1"/>
  <c r="H78" i="22" s="1" a="1"/>
  <c r="H78" i="22" s="1"/>
  <c r="F42" i="21" a="1"/>
  <c r="F42" i="21" s="1"/>
  <c r="E74" i="22" s="1" a="1"/>
  <c r="E74" i="22" s="1"/>
  <c r="M35" i="21" a="1"/>
  <c r="M35" i="21" s="1"/>
  <c r="L65" i="22" s="1" a="1"/>
  <c r="L65" i="22" s="1"/>
  <c r="M64" i="21" a="1"/>
  <c r="M64" i="21" s="1"/>
  <c r="L102" i="22" s="1" a="1"/>
  <c r="L102" i="22" s="1"/>
  <c r="M43" i="22" a="1"/>
  <c r="M43" i="22" s="1"/>
  <c r="N29" i="21" a="1"/>
  <c r="N29" i="21" s="1"/>
  <c r="M57" i="22" s="1" a="1"/>
  <c r="M57" i="22" s="1"/>
  <c r="I5" i="22" a="1"/>
  <c r="I5" i="22" s="1"/>
  <c r="J39" i="22" a="1"/>
  <c r="J39" i="22" s="1"/>
  <c r="K18" i="21" a="1"/>
  <c r="K18" i="21" s="1"/>
  <c r="F66" i="21" a="1"/>
  <c r="F66" i="21" s="1"/>
  <c r="E105" i="22" s="1" a="1"/>
  <c r="E105" i="22" s="1"/>
  <c r="J62" i="21" a="1"/>
  <c r="J62" i="21" s="1"/>
  <c r="I100" i="22" a="1"/>
  <c r="I100" i="22" s="1"/>
  <c r="E59" i="21" a="1"/>
  <c r="E59" i="21" s="1"/>
  <c r="D96" i="22" s="1" a="1"/>
  <c r="D96" i="22" s="1"/>
  <c r="I62" i="21" a="1"/>
  <c r="I62" i="21" s="1"/>
  <c r="H100" i="22" s="1" a="1"/>
  <c r="H100" i="22" s="1"/>
  <c r="G96" i="22" a="1"/>
  <c r="G96" i="22" s="1"/>
  <c r="H59" i="21" a="1"/>
  <c r="H59" i="21" s="1"/>
  <c r="J37" i="21" a="1"/>
  <c r="J37" i="21" s="1"/>
  <c r="I67" i="22" s="1" a="1"/>
  <c r="I67" i="22" s="1"/>
  <c r="H32" i="21" a="1"/>
  <c r="H32" i="21" s="1"/>
  <c r="G61" i="22" s="1" a="1"/>
  <c r="G61" i="22" s="1"/>
  <c r="L26" i="21" a="1"/>
  <c r="L26" i="21" s="1"/>
  <c r="K54" i="22" s="1" a="1"/>
  <c r="K54" i="22" s="1"/>
  <c r="G24" i="21" a="1"/>
  <c r="G24" i="21" s="1"/>
  <c r="F51" i="22" s="1" a="1"/>
  <c r="F51" i="22" s="1"/>
  <c r="K51" i="21" a="1"/>
  <c r="K51" i="21" s="1"/>
  <c r="J85" i="22" s="1" a="1"/>
  <c r="J85" i="22" s="1"/>
  <c r="D85" i="22" a="1"/>
  <c r="D85" i="22" s="1"/>
  <c r="E51" i="21" a="1"/>
  <c r="E51" i="21" s="1"/>
  <c r="J88" i="22" a="1"/>
  <c r="J88" i="22" s="1"/>
  <c r="K54" i="21" a="1"/>
  <c r="K54" i="21" s="1"/>
  <c r="M111" i="22" a="1"/>
  <c r="M111" i="22" s="1"/>
  <c r="M101" i="22" a="1"/>
  <c r="M101" i="22" s="1"/>
  <c r="N63" i="21" a="1"/>
  <c r="N63" i="21" s="1"/>
  <c r="G111" i="22" a="1"/>
  <c r="G111" i="22" s="1"/>
  <c r="K104" i="22" a="1"/>
  <c r="K104" i="22" s="1"/>
  <c r="L65" i="21" a="1"/>
  <c r="L65" i="21" s="1"/>
  <c r="G100" i="22" a="1"/>
  <c r="G100" i="22" s="1"/>
  <c r="H62" i="21" a="1"/>
  <c r="H62" i="21" s="1"/>
  <c r="L59" i="21" a="1"/>
  <c r="L59" i="21" s="1"/>
  <c r="K96" i="22" s="1" a="1"/>
  <c r="K96" i="22" s="1"/>
  <c r="K57" i="21" a="1"/>
  <c r="K57" i="21" s="1"/>
  <c r="J93" i="22" s="1" a="1"/>
  <c r="J93" i="22" s="1"/>
  <c r="G57" i="21" a="1"/>
  <c r="G57" i="21" s="1"/>
  <c r="F93" i="22" s="1" a="1"/>
  <c r="F93" i="22" s="1"/>
  <c r="I89" i="22" a="1"/>
  <c r="I89" i="22" s="1"/>
  <c r="J55" i="21" a="1"/>
  <c r="J55" i="21" s="1"/>
  <c r="N49" i="21" a="1"/>
  <c r="N49" i="21" s="1"/>
  <c r="M82" i="22" s="1" a="1"/>
  <c r="M82" i="22" s="1"/>
  <c r="J43" i="21" a="1"/>
  <c r="J43" i="21" s="1"/>
  <c r="I76" i="22" a="1"/>
  <c r="I76" i="22" s="1"/>
  <c r="I37" i="21" a="1"/>
  <c r="I37" i="21" s="1"/>
  <c r="H67" i="22" s="1" a="1"/>
  <c r="H67" i="22" s="1"/>
  <c r="E61" i="22" a="1"/>
  <c r="E61" i="22" s="1"/>
  <c r="F32" i="21" a="1"/>
  <c r="F32" i="21" s="1"/>
  <c r="K26" i="21" a="1"/>
  <c r="K26" i="21" s="1"/>
  <c r="J54" i="22" s="1" a="1"/>
  <c r="J54" i="22" s="1"/>
  <c r="M24" i="21" a="1"/>
  <c r="M24" i="21" s="1"/>
  <c r="L51" i="22" s="1" a="1"/>
  <c r="L51" i="22" s="1"/>
  <c r="J51" i="21" a="1"/>
  <c r="J51" i="21" s="1"/>
  <c r="I85" i="22" s="1" a="1"/>
  <c r="I85" i="22" s="1"/>
  <c r="L51" i="21" a="1"/>
  <c r="L51" i="21" s="1"/>
  <c r="K85" i="22" s="1" a="1"/>
  <c r="K85" i="22" s="1"/>
  <c r="D67" i="21" a="1"/>
  <c r="D67" i="21" s="1"/>
  <c r="C106" i="22" s="1" a="1"/>
  <c r="C106" i="22" s="1"/>
  <c r="H61" i="21" a="1"/>
  <c r="H61" i="21" s="1"/>
  <c r="G99" i="22" s="1" a="1"/>
  <c r="G99" i="22" s="1"/>
  <c r="F95" i="22" a="1"/>
  <c r="F95" i="22" s="1"/>
  <c r="G58" i="21" a="1"/>
  <c r="G58" i="21" s="1"/>
  <c r="H58" i="21" a="1"/>
  <c r="H58" i="21" s="1"/>
  <c r="G95" i="22" s="1" a="1"/>
  <c r="G95" i="22" s="1"/>
  <c r="J54" i="21" a="1"/>
  <c r="J54" i="21" s="1"/>
  <c r="I88" i="22" s="1" a="1"/>
  <c r="I88" i="22" s="1"/>
  <c r="I41" i="21" a="1"/>
  <c r="I41" i="21" s="1"/>
  <c r="H72" i="22" s="1" a="1"/>
  <c r="H72" i="22" s="1"/>
  <c r="J36" i="21" a="1"/>
  <c r="J36" i="21" s="1"/>
  <c r="I66" i="22" s="1" a="1"/>
  <c r="I66" i="22" s="1"/>
  <c r="I23" i="21" a="1"/>
  <c r="I23" i="21" s="1"/>
  <c r="H50" i="22" s="1" a="1"/>
  <c r="H50" i="22" s="1"/>
  <c r="D19" i="22" a="1"/>
  <c r="D19" i="22" s="1"/>
  <c r="D35" i="21" a="1"/>
  <c r="D35" i="21" s="1"/>
  <c r="C65" i="22" s="1" a="1"/>
  <c r="C65" i="22" s="1"/>
  <c r="J84" i="22" a="1"/>
  <c r="J84" i="22" s="1"/>
  <c r="K50" i="21" a="1"/>
  <c r="K50" i="21" s="1"/>
  <c r="G48" i="21" a="1"/>
  <c r="G48" i="21" s="1"/>
  <c r="F81" i="22" s="1" a="1"/>
  <c r="F81" i="22" s="1"/>
  <c r="N45" i="21" a="1"/>
  <c r="N45" i="21" s="1"/>
  <c r="M78" i="22" s="1" a="1"/>
  <c r="M78" i="22" s="1"/>
  <c r="K45" i="21" a="1"/>
  <c r="K45" i="21" s="1"/>
  <c r="J78" i="22" s="1" a="1"/>
  <c r="J78" i="22" s="1"/>
  <c r="G17" i="21" a="1"/>
  <c r="G17" i="21" s="1"/>
  <c r="F35" i="22" s="1" a="1"/>
  <c r="F35" i="22" s="1"/>
  <c r="L67" i="21" a="1"/>
  <c r="L67" i="21" s="1"/>
  <c r="K106" i="22" s="1" a="1"/>
  <c r="K106" i="22" s="1"/>
  <c r="C109" i="22" a="1"/>
  <c r="C109" i="22" s="1"/>
  <c r="G106" i="22" a="1"/>
  <c r="G106" i="22" s="1"/>
  <c r="H67" i="21" a="1"/>
  <c r="H67" i="21" s="1"/>
  <c r="H64" i="21" a="1"/>
  <c r="H64" i="21" s="1"/>
  <c r="G102" i="22" s="1" a="1"/>
  <c r="G102" i="22" s="1"/>
  <c r="D56" i="21" a="1"/>
  <c r="D56" i="21" s="1"/>
  <c r="C91" i="22" s="1" a="1"/>
  <c r="C91" i="22" s="1"/>
  <c r="N53" i="21" a="1"/>
  <c r="N53" i="21" s="1"/>
  <c r="M87" i="22" s="1" a="1"/>
  <c r="M87" i="22" s="1"/>
  <c r="J63" i="22" a="1"/>
  <c r="J63" i="22" s="1"/>
  <c r="K33" i="21" a="1"/>
  <c r="K33" i="21" s="1"/>
  <c r="E33" i="21" a="1"/>
  <c r="E33" i="21" s="1"/>
  <c r="D63" i="22" s="1" a="1"/>
  <c r="D63" i="22" s="1"/>
  <c r="I30" i="21" a="1"/>
  <c r="I30" i="21" s="1"/>
  <c r="H58" i="22" s="1" a="1"/>
  <c r="H58" i="22" s="1"/>
  <c r="N66" i="21" a="1"/>
  <c r="N66" i="21" s="1"/>
  <c r="M105" i="22" s="1" a="1"/>
  <c r="M105" i="22" s="1"/>
  <c r="F47" i="21" a="1"/>
  <c r="F47" i="21" s="1"/>
  <c r="E80" i="22" s="1" a="1"/>
  <c r="E80" i="22" s="1"/>
  <c r="M42" i="21" a="1"/>
  <c r="M42" i="21" s="1"/>
  <c r="L74" i="22" s="1" a="1"/>
  <c r="L74" i="22" s="1"/>
  <c r="J42" i="21" a="1"/>
  <c r="J42" i="21" s="1"/>
  <c r="I74" i="22" s="1" a="1"/>
  <c r="I74" i="22" s="1"/>
  <c r="L71" i="22" a="1"/>
  <c r="L71" i="22" s="1"/>
  <c r="M40" i="21" a="1"/>
  <c r="M40" i="21" s="1"/>
  <c r="E35" i="21" a="1"/>
  <c r="E35" i="21" s="1"/>
  <c r="D65" i="22" s="1" a="1"/>
  <c r="D65" i="22" s="1"/>
  <c r="D20" i="21" a="1"/>
  <c r="D20" i="21" s="1"/>
  <c r="C46" i="22" s="1" a="1"/>
  <c r="C46" i="22" s="1"/>
  <c r="H20" i="21" a="1"/>
  <c r="H20" i="21" s="1"/>
  <c r="G46" i="22" s="1" a="1"/>
  <c r="G46" i="22" s="1"/>
  <c r="E111" i="22" a="1"/>
  <c r="E111" i="22" s="1"/>
  <c r="L109" i="22" a="1"/>
  <c r="L109" i="22" s="1"/>
  <c r="J101" i="22" a="1"/>
  <c r="J101" i="22" s="1"/>
  <c r="K63" i="21" a="1"/>
  <c r="K63" i="21" s="1"/>
  <c r="F63" i="21" a="1"/>
  <c r="F63" i="21" s="1"/>
  <c r="E101" i="22" s="1" a="1"/>
  <c r="E101" i="22" s="1"/>
  <c r="J60" i="21" a="1"/>
  <c r="J60" i="21" s="1"/>
  <c r="I97" i="22" s="1" a="1"/>
  <c r="I97" i="22" s="1"/>
  <c r="K44" i="21" a="1"/>
  <c r="K44" i="21" s="1"/>
  <c r="J77" i="22" s="1" a="1"/>
  <c r="J77" i="22" s="1"/>
  <c r="D68" i="22" a="1"/>
  <c r="D68" i="22" s="1"/>
  <c r="E38" i="21" a="1"/>
  <c r="E38" i="21" s="1"/>
  <c r="H38" i="21" a="1"/>
  <c r="H38" i="21" s="1"/>
  <c r="G68" i="22" s="1" a="1"/>
  <c r="G68" i="22" s="1"/>
  <c r="E27" i="21" a="1"/>
  <c r="E27" i="21" s="1"/>
  <c r="D55" i="22" s="1" a="1"/>
  <c r="D55" i="22" s="1"/>
  <c r="L29" i="22" a="1"/>
  <c r="L29" i="22" s="1"/>
  <c r="C24" i="22" a="1"/>
  <c r="C24" i="22" s="1"/>
  <c r="D9" i="21" a="1"/>
  <c r="D9" i="21" s="1"/>
  <c r="J9" i="21" a="1"/>
  <c r="J9" i="21" s="1"/>
  <c r="I24" i="22" s="1" a="1"/>
  <c r="I24" i="22" s="1"/>
  <c r="I21" i="21" a="1"/>
  <c r="I21" i="21" s="1"/>
  <c r="H47" i="22" s="1" a="1"/>
  <c r="H47" i="22" s="1"/>
  <c r="L21" i="21" a="1"/>
  <c r="L21" i="21" s="1"/>
  <c r="K47" i="22" a="1"/>
  <c r="K47" i="22" s="1"/>
  <c r="G43" i="22" a="1"/>
  <c r="G43" i="22" s="1"/>
  <c r="G13" i="21" a="1"/>
  <c r="G13" i="21" s="1"/>
  <c r="F30" i="22" s="1" a="1"/>
  <c r="F30" i="22" s="1"/>
  <c r="D39" i="21" a="1"/>
  <c r="D39" i="21" s="1"/>
  <c r="C70" i="22" s="1" a="1"/>
  <c r="C70" i="22" s="1"/>
  <c r="E39" i="21" a="1"/>
  <c r="E39" i="21" s="1"/>
  <c r="D70" i="22" s="1" a="1"/>
  <c r="D70" i="22" s="1"/>
  <c r="L64" i="22" a="1"/>
  <c r="L64" i="22" s="1"/>
  <c r="M34" i="21" a="1"/>
  <c r="M34" i="21" s="1"/>
  <c r="C57" i="22" a="1"/>
  <c r="C57" i="22" s="1"/>
  <c r="D29" i="21" a="1"/>
  <c r="D29" i="21" s="1"/>
  <c r="I29" i="21" a="1"/>
  <c r="I29" i="21" s="1"/>
  <c r="H57" i="22" s="1" a="1"/>
  <c r="H57" i="22" s="1"/>
  <c r="K42" i="22" a="1"/>
  <c r="K42" i="22" s="1"/>
  <c r="M15" i="21" a="1"/>
  <c r="M15" i="21" s="1"/>
  <c r="L32" i="22" s="1" a="1"/>
  <c r="L32" i="22" s="1"/>
  <c r="K15" i="21" a="1"/>
  <c r="K15" i="21" s="1"/>
  <c r="J32" i="22" s="1" a="1"/>
  <c r="J32" i="22" s="1"/>
  <c r="K26" i="22" a="1"/>
  <c r="K26" i="22" s="1"/>
  <c r="I8" i="21" a="1"/>
  <c r="I8" i="21" s="1"/>
  <c r="H23" i="22" s="1" a="1"/>
  <c r="H23" i="22" s="1"/>
  <c r="J31" i="21" a="1"/>
  <c r="J31" i="21" s="1"/>
  <c r="I60" i="22" s="1" a="1"/>
  <c r="I60" i="22" s="1"/>
  <c r="M60" i="22" a="1"/>
  <c r="M60" i="22" s="1"/>
  <c r="N31" i="21" a="1"/>
  <c r="N31" i="21" s="1"/>
  <c r="F15" i="22" a="1"/>
  <c r="F15" i="22" s="1"/>
  <c r="I12" i="22" a="1"/>
  <c r="I12" i="22" s="1"/>
  <c r="C5" i="22" a="1"/>
  <c r="C5" i="22" s="1"/>
  <c r="J5" i="22" a="1"/>
  <c r="J5" i="22" s="1"/>
  <c r="N52" i="21" a="1"/>
  <c r="N52" i="21" s="1"/>
  <c r="M86" i="22" a="1"/>
  <c r="M86" i="22" s="1"/>
  <c r="J86" i="22" a="1"/>
  <c r="J86" i="22" s="1"/>
  <c r="K52" i="21" a="1"/>
  <c r="K52" i="21" s="1"/>
  <c r="L46" i="21" a="1"/>
  <c r="L46" i="21" s="1"/>
  <c r="K79" i="22" s="1" a="1"/>
  <c r="K79" i="22" s="1"/>
  <c r="K19" i="21" a="1"/>
  <c r="K19" i="21" s="1"/>
  <c r="I41" i="22" a="1"/>
  <c r="I41" i="22" s="1"/>
  <c r="I28" i="21" a="1"/>
  <c r="I28" i="21" s="1"/>
  <c r="H56" i="22" s="1" a="1"/>
  <c r="H56" i="22" s="1"/>
  <c r="G56" i="22" a="1"/>
  <c r="G56" i="22" s="1"/>
  <c r="H28" i="21" a="1"/>
  <c r="H28" i="21" s="1"/>
  <c r="J25" i="21" a="1"/>
  <c r="J25" i="21" s="1"/>
  <c r="I52" i="22" s="1" a="1"/>
  <c r="I52" i="22" s="1"/>
  <c r="E22" i="21" a="1"/>
  <c r="E22" i="21" s="1"/>
  <c r="D48" i="22" s="1" a="1"/>
  <c r="D48" i="22" s="1"/>
  <c r="M37" i="22" a="1"/>
  <c r="M37" i="22" s="1"/>
  <c r="L37" i="22" a="1"/>
  <c r="L37" i="22" s="1"/>
  <c r="J34" i="22" a="1"/>
  <c r="J34" i="22" s="1"/>
  <c r="D39" i="22" a="1"/>
  <c r="D39" i="22" s="1"/>
  <c r="E18" i="21" a="1"/>
  <c r="E18" i="21" s="1"/>
  <c r="E12" i="21" a="1"/>
  <c r="E12" i="21" s="1"/>
  <c r="D29" i="22" s="1" a="1"/>
  <c r="D29" i="22" s="1"/>
  <c r="D14" i="21" a="1"/>
  <c r="D14" i="21" s="1"/>
  <c r="C31" i="22" s="1" a="1"/>
  <c r="C31" i="22" s="1"/>
  <c r="G14" i="21" a="1"/>
  <c r="G14" i="21" s="1"/>
  <c r="F31" i="22" s="1" a="1"/>
  <c r="F31" i="22" s="1"/>
  <c r="H20" i="22" a="1"/>
  <c r="H20" i="22" s="1"/>
  <c r="I7" i="21" a="1"/>
  <c r="I7" i="21" s="1"/>
  <c r="J5" i="21" a="1"/>
  <c r="J5" i="21" s="1"/>
  <c r="I16" i="22" s="1" a="1"/>
  <c r="I16" i="22" s="1"/>
  <c r="M27" i="22" a="1"/>
  <c r="M27" i="22" s="1"/>
  <c r="J17" i="21" a="1"/>
  <c r="J17" i="21" s="1"/>
  <c r="I36" i="22" s="1" a="1"/>
  <c r="I36" i="22" s="1"/>
  <c r="H36" i="22" a="1"/>
  <c r="H36" i="22" s="1"/>
  <c r="E33" i="22" a="1"/>
  <c r="E33" i="22" s="1"/>
  <c r="E8" i="22" a="1"/>
  <c r="E8" i="22" s="1"/>
  <c r="C22" i="22" a="1"/>
  <c r="C22" i="22" s="1"/>
  <c r="F22" i="22" a="1"/>
  <c r="F22" i="22" s="1"/>
  <c r="G18" i="22" a="1"/>
  <c r="G18" i="22" s="1"/>
  <c r="K14" i="22" a="1"/>
  <c r="K14" i="22" s="1"/>
  <c r="E5" i="21" a="1"/>
  <c r="E5" i="21" s="1"/>
  <c r="D14" i="22" s="1" a="1"/>
  <c r="D14" i="22" s="1"/>
  <c r="G11" i="22" a="1"/>
  <c r="G11" i="22" s="1"/>
  <c r="J10" i="21" a="1"/>
  <c r="J10" i="21" s="1"/>
  <c r="I25" i="22" s="1" a="1"/>
  <c r="I25" i="22" s="1"/>
  <c r="M10" i="21" a="1"/>
  <c r="M10" i="21" s="1"/>
  <c r="L25" i="22" s="1" a="1"/>
  <c r="L25" i="22" s="1"/>
  <c r="F21" i="22" a="1"/>
  <c r="F21" i="22" s="1"/>
  <c r="K6" i="21" a="1"/>
  <c r="K6" i="21" s="1"/>
  <c r="J19" i="22" s="1" a="1"/>
  <c r="J19" i="22" s="1"/>
  <c r="F3" i="21" a="1"/>
  <c r="F3" i="21" s="1"/>
  <c r="F4" i="22" a="1"/>
  <c r="F4" i="22" s="1"/>
  <c r="G3" i="21" a="1"/>
  <c r="G3" i="21" s="1"/>
  <c r="C84" i="22" a="1"/>
  <c r="C84" i="22" s="1"/>
  <c r="D50" i="21" a="1"/>
  <c r="D50" i="21" s="1"/>
  <c r="Q7" i="26" l="1" a="1"/>
  <c r="Q7" i="26" s="1"/>
  <c r="M7" i="26" a="1"/>
  <c r="M7" i="26" s="1"/>
  <c r="G7" i="26" a="1"/>
  <c r="G7" i="26" s="1"/>
  <c r="L7" i="26" a="1"/>
  <c r="L7" i="26" s="1"/>
  <c r="S11" i="26" a="1"/>
  <c r="S11" i="26" s="1"/>
  <c r="W11" i="26" a="1"/>
  <c r="W11" i="26" s="1"/>
  <c r="Y5" i="26" a="1"/>
  <c r="Y5" i="26" s="1"/>
  <c r="U5" i="26" a="1"/>
  <c r="U5" i="26" s="1"/>
  <c r="X7" i="26" a="1"/>
  <c r="X7" i="26" s="1"/>
  <c r="T7" i="26" a="1"/>
  <c r="T7" i="26" s="1"/>
  <c r="H4" i="26" a="1"/>
  <c r="H4" i="26" s="1"/>
  <c r="G4" i="26" a="1"/>
  <c r="G4" i="26" s="1"/>
  <c r="M4" i="26" a="1"/>
  <c r="M4" i="26" s="1"/>
  <c r="J4" i="26" a="1"/>
  <c r="J4" i="26" s="1"/>
  <c r="E4" i="26" a="1"/>
  <c r="E4" i="26" s="1"/>
  <c r="L4" i="26" a="1"/>
  <c r="L4" i="26" s="1"/>
  <c r="N4" i="26" a="1"/>
  <c r="N4" i="26" s="1"/>
  <c r="D4" i="26" a="1"/>
  <c r="D4" i="26" s="1"/>
  <c r="K4" i="26" a="1"/>
  <c r="K4" i="26" s="1"/>
  <c r="F4" i="26" a="1"/>
  <c r="F4" i="26" s="1"/>
  <c r="H7" i="26" a="1"/>
  <c r="H7" i="26" s="1"/>
  <c r="Q5" i="26" a="1"/>
  <c r="Q5" i="26" s="1"/>
  <c r="I5" i="26" a="1"/>
  <c r="I5" i="26" s="1"/>
  <c r="P7" i="26" a="1"/>
  <c r="P7" i="26" s="1"/>
  <c r="K7" i="26" a="1"/>
  <c r="K7" i="26" s="1"/>
  <c r="M5" i="26" a="1"/>
  <c r="M5" i="26" s="1"/>
  <c r="P17" i="26" a="1"/>
  <c r="P17" i="26" s="1"/>
  <c r="X17" i="26" a="1"/>
  <c r="X17" i="26" s="1"/>
  <c r="Q17" i="26" a="1"/>
  <c r="Q17" i="26" s="1"/>
  <c r="Y17" i="26" a="1"/>
  <c r="Y17" i="26" s="1"/>
  <c r="R17" i="26" a="1"/>
  <c r="R17" i="26" s="1"/>
  <c r="Z17" i="26" a="1"/>
  <c r="Z17" i="26" s="1"/>
  <c r="S17" i="26" a="1"/>
  <c r="S17" i="26" s="1"/>
  <c r="T17" i="26" a="1"/>
  <c r="T17" i="26" s="1"/>
  <c r="G17" i="26" a="1"/>
  <c r="G17" i="26" s="1"/>
  <c r="U17" i="26" a="1"/>
  <c r="U17" i="26" s="1"/>
  <c r="H17" i="26" a="1"/>
  <c r="H17" i="26" s="1"/>
  <c r="V17" i="26" a="1"/>
  <c r="V17" i="26" s="1"/>
  <c r="O17" i="26" a="1"/>
  <c r="O17" i="26" s="1"/>
  <c r="W17" i="26" a="1"/>
  <c r="W17" i="26" s="1"/>
  <c r="J17" i="26" a="1"/>
  <c r="J17" i="26" s="1"/>
  <c r="E17" i="26" a="1"/>
  <c r="E17" i="26" s="1"/>
  <c r="D17" i="26" a="1"/>
  <c r="D17" i="26" s="1"/>
  <c r="L17" i="26" a="1"/>
  <c r="L17" i="26" s="1"/>
  <c r="I17" i="26" a="1"/>
  <c r="I17" i="26" s="1"/>
  <c r="M17" i="26" a="1"/>
  <c r="M17" i="26" s="1"/>
  <c r="N17" i="26" a="1"/>
  <c r="N17" i="26" s="1"/>
  <c r="F17" i="26" a="1"/>
  <c r="F17" i="26" s="1"/>
  <c r="K17" i="26" a="1"/>
  <c r="K17" i="26" s="1"/>
  <c r="Z11" i="26" a="1"/>
  <c r="Z11" i="26" s="1"/>
  <c r="N5" i="26" a="1"/>
  <c r="N5" i="26" s="1"/>
  <c r="X5" i="26" a="1"/>
  <c r="X5" i="26" s="1"/>
  <c r="T5" i="26" a="1"/>
  <c r="T5" i="26" s="1"/>
  <c r="E7" i="26" a="1"/>
  <c r="E7" i="26" s="1"/>
  <c r="W7" i="26" a="1"/>
  <c r="W7" i="26" s="1"/>
  <c r="S7" i="26" a="1"/>
  <c r="S7" i="26" s="1"/>
  <c r="I6" i="26" a="1"/>
  <c r="I6" i="26" s="1"/>
  <c r="T6" i="26" a="1"/>
  <c r="T6" i="26" s="1"/>
  <c r="K6" i="26" a="1"/>
  <c r="K6" i="26" s="1"/>
  <c r="U6" i="26" a="1"/>
  <c r="U6" i="26" s="1"/>
  <c r="L6" i="26" a="1"/>
  <c r="L6" i="26" s="1"/>
  <c r="V6" i="26" a="1"/>
  <c r="V6" i="26" s="1"/>
  <c r="O6" i="26" a="1"/>
  <c r="O6" i="26" s="1"/>
  <c r="W6" i="26" a="1"/>
  <c r="W6" i="26" s="1"/>
  <c r="P6" i="26" a="1"/>
  <c r="P6" i="26" s="1"/>
  <c r="X6" i="26" a="1"/>
  <c r="X6" i="26" s="1"/>
  <c r="Q6" i="26" a="1"/>
  <c r="Q6" i="26" s="1"/>
  <c r="Y6" i="26" a="1"/>
  <c r="Y6" i="26" s="1"/>
  <c r="R6" i="26" a="1"/>
  <c r="R6" i="26" s="1"/>
  <c r="Z6" i="26" a="1"/>
  <c r="Z6" i="26" s="1"/>
  <c r="S6" i="26" a="1"/>
  <c r="S6" i="26" s="1"/>
  <c r="H6" i="26" a="1"/>
  <c r="H6" i="26" s="1"/>
  <c r="D6" i="26" a="1"/>
  <c r="D6" i="26" s="1"/>
  <c r="J6" i="26" a="1"/>
  <c r="J6" i="26" s="1"/>
  <c r="F6" i="26" a="1"/>
  <c r="F6" i="26" s="1"/>
  <c r="M6" i="26" a="1"/>
  <c r="M6" i="26" s="1"/>
  <c r="G6" i="26" a="1"/>
  <c r="G6" i="26" s="1"/>
  <c r="E6" i="26" a="1"/>
  <c r="E6" i="26" s="1"/>
  <c r="N6" i="26" a="1"/>
  <c r="N6" i="26" s="1"/>
  <c r="F5" i="26" a="1"/>
  <c r="F5" i="26" s="1"/>
  <c r="J5" i="26" a="1"/>
  <c r="J5" i="26" s="1"/>
  <c r="E5" i="26" a="1"/>
  <c r="E5" i="26" s="1"/>
  <c r="N11" i="26" a="1"/>
  <c r="N11" i="26" s="1"/>
  <c r="F11" i="26" a="1"/>
  <c r="F11" i="26" s="1"/>
  <c r="M11" i="26" a="1"/>
  <c r="M11" i="26" s="1"/>
  <c r="G11" i="26" a="1"/>
  <c r="G11" i="26" s="1"/>
  <c r="H11" i="26" a="1"/>
  <c r="H11" i="26" s="1"/>
  <c r="E11" i="26" a="1"/>
  <c r="E11" i="26" s="1"/>
  <c r="R11" i="26" a="1"/>
  <c r="R11" i="26" s="1"/>
  <c r="V11" i="26" a="1"/>
  <c r="V11" i="26" s="1"/>
  <c r="J7" i="26" a="1"/>
  <c r="J7" i="26" s="1"/>
  <c r="P5" i="26" a="1"/>
  <c r="P5" i="26" s="1"/>
  <c r="G5" i="26" a="1"/>
  <c r="G5" i="26" s="1"/>
  <c r="R7" i="26" a="1"/>
  <c r="R7" i="26" s="1"/>
  <c r="O7" i="26" a="1"/>
  <c r="O7" i="26" s="1"/>
  <c r="F7" i="26" a="1"/>
  <c r="F7" i="26" s="1"/>
  <c r="K5" i="26" a="1"/>
  <c r="K5" i="26" s="1"/>
  <c r="D3" i="26" a="1"/>
  <c r="D3" i="26" s="1"/>
  <c r="E3" i="26" a="1"/>
  <c r="E3" i="26" s="1"/>
  <c r="F3" i="26" a="1"/>
  <c r="F3" i="26" s="1"/>
  <c r="I3" i="26" a="1"/>
  <c r="I3" i="26" s="1"/>
  <c r="J3" i="26" a="1"/>
  <c r="J3" i="26" s="1"/>
  <c r="M3" i="26" a="1"/>
  <c r="M3" i="26" s="1"/>
  <c r="N3" i="26" a="1"/>
  <c r="N3" i="26" s="1"/>
  <c r="K3" i="26" a="1"/>
  <c r="K3" i="26" s="1"/>
  <c r="H3" i="26" a="1"/>
  <c r="H3" i="26" s="1"/>
  <c r="G3" i="26" a="1"/>
  <c r="G3" i="26" s="1"/>
  <c r="L3" i="26" a="1"/>
  <c r="L3" i="26" s="1"/>
  <c r="U11" i="26" a="1"/>
  <c r="U11" i="26" s="1"/>
  <c r="Y11" i="26" a="1"/>
  <c r="Y11" i="26" s="1"/>
  <c r="L11" i="26" a="1"/>
  <c r="L11" i="26" s="1"/>
  <c r="H5" i="26" a="1"/>
  <c r="H5" i="26" s="1"/>
  <c r="W5" i="26" a="1"/>
  <c r="W5" i="26" s="1"/>
  <c r="Z7" i="26" a="1"/>
  <c r="Z7" i="26" s="1"/>
  <c r="C33" i="22" a="1"/>
  <c r="C33" i="22" s="1"/>
  <c r="C34" i="22" a="1"/>
  <c r="C34" i="22" s="1"/>
  <c r="D12" i="22" a="1"/>
  <c r="D12" i="22" s="1"/>
  <c r="D11" i="22" a="1"/>
  <c r="D11" i="22" s="1"/>
  <c r="C35" i="22" a="1"/>
  <c r="C35" i="22" s="1"/>
  <c r="C36" i="22" a="1"/>
  <c r="C36" i="22" s="1"/>
  <c r="C37" i="22" a="1"/>
  <c r="C37" i="22" s="1"/>
  <c r="J17" i="22" a="1"/>
  <c r="J17" i="22" s="1"/>
  <c r="E41" i="22" a="1"/>
  <c r="E41" i="22" s="1"/>
  <c r="I21" i="22" a="1"/>
  <c r="I21" i="22" s="1"/>
  <c r="M15" i="22" a="1"/>
  <c r="M15" i="22" s="1"/>
  <c r="E21" i="22" a="1"/>
  <c r="E21" i="22" s="1"/>
  <c r="M33" i="22" a="1"/>
  <c r="M33" i="22" s="1"/>
  <c r="I20" i="22" a="1"/>
  <c r="I20" i="22" s="1"/>
  <c r="G22" i="22" a="1"/>
  <c r="G22" i="22" s="1"/>
  <c r="H34" i="22" a="1"/>
  <c r="H34" i="22" s="1"/>
  <c r="D4" i="22" a="1"/>
  <c r="D4" i="22" s="1"/>
  <c r="E17" i="21" a="1"/>
  <c r="E17" i="21" s="1"/>
  <c r="D33" i="21" a="1"/>
  <c r="D33" i="21" s="1"/>
  <c r="C63" i="22" s="1" a="1"/>
  <c r="C63" i="22" s="1"/>
  <c r="M21" i="22" a="1"/>
  <c r="M21" i="22" s="1"/>
  <c r="M22" i="22" a="1"/>
  <c r="M22" i="22" s="1"/>
  <c r="E42" i="22" a="1"/>
  <c r="E42" i="22" s="1"/>
  <c r="G21" i="22" a="1"/>
  <c r="G21" i="22" s="1"/>
  <c r="L17" i="22" a="1"/>
  <c r="L17" i="22" s="1"/>
  <c r="F42" i="22" a="1"/>
  <c r="F42" i="22" s="1"/>
  <c r="I4" i="22" a="1"/>
  <c r="I4" i="22" s="1"/>
  <c r="K43" i="22" a="1"/>
  <c r="K43" i="22" s="1"/>
  <c r="H37" i="22" a="1"/>
  <c r="H37" i="22" s="1"/>
  <c r="E28" i="22" a="1"/>
  <c r="E28" i="22" s="1"/>
  <c r="M4" i="22" a="1"/>
  <c r="M4" i="22" s="1"/>
  <c r="K16" i="22" a="1"/>
  <c r="K16" i="22" s="1"/>
  <c r="I33" i="22" a="1"/>
  <c r="I33" i="22" s="1"/>
  <c r="I42" i="22" a="1"/>
  <c r="I42" i="22" s="1"/>
  <c r="M12" i="22" a="1"/>
  <c r="M12" i="22" s="1"/>
  <c r="H28" i="22" a="1"/>
  <c r="H28" i="22" s="1"/>
  <c r="M9" i="22" a="1"/>
  <c r="M9" i="22" s="1"/>
  <c r="E35" i="22" a="1"/>
  <c r="E35" i="22" s="1"/>
  <c r="K20" i="22" a="1"/>
  <c r="K20" i="22" s="1"/>
  <c r="J108" i="22" a="1"/>
  <c r="J108" i="22" s="1"/>
  <c r="D111" i="22" a="1"/>
  <c r="D111" i="22" s="1"/>
  <c r="L8" i="22" a="1"/>
  <c r="L8" i="22" s="1"/>
  <c r="L26" i="22" a="1"/>
  <c r="L26" i="22" s="1"/>
  <c r="J35" i="22" a="1"/>
  <c r="J35" i="22" s="1"/>
  <c r="F36" i="22" a="1"/>
  <c r="F36" i="22" s="1"/>
  <c r="F37" i="22" a="1"/>
  <c r="F37" i="22" s="1"/>
  <c r="L16" i="22" a="1"/>
  <c r="L16" i="22" s="1"/>
  <c r="L14" i="22" a="1"/>
  <c r="L14" i="22" s="1"/>
  <c r="L15" i="22" a="1"/>
  <c r="L15" i="22" s="1"/>
  <c r="H27" i="22" a="1"/>
  <c r="H27" i="22" s="1"/>
  <c r="H26" i="22" a="1"/>
  <c r="H26" i="22" s="1"/>
  <c r="M28" i="22" a="1"/>
  <c r="M28" i="22" s="1"/>
  <c r="J42" i="22" a="1"/>
  <c r="J42" i="22" s="1"/>
  <c r="J43" i="22" a="1"/>
  <c r="J43" i="22" s="1"/>
  <c r="H14" i="22" a="1"/>
  <c r="H14" i="22" s="1"/>
  <c r="H15" i="22" a="1"/>
  <c r="H15" i="22" s="1"/>
  <c r="C15" i="22" a="1"/>
  <c r="C15" i="22" s="1"/>
  <c r="C16" i="22" a="1"/>
  <c r="C16" i="22" s="1"/>
  <c r="G27" i="22" a="1"/>
  <c r="G27" i="22" s="1"/>
  <c r="J18" i="22" a="1"/>
  <c r="J18" i="22" s="1"/>
  <c r="F33" i="22" a="1"/>
  <c r="F33" i="22" s="1"/>
  <c r="I14" i="22" a="1"/>
  <c r="I14" i="22" s="1"/>
  <c r="I15" i="22" a="1"/>
  <c r="I15" i="22" s="1"/>
  <c r="D28" i="22" a="1"/>
  <c r="D28" i="22" s="1"/>
  <c r="J41" i="22" a="1"/>
  <c r="J41" i="22" s="1"/>
  <c r="J44" i="22" a="1"/>
  <c r="J44" i="22" s="1"/>
  <c r="F17" i="22" a="1"/>
  <c r="F17" i="22" s="1"/>
  <c r="F18" i="22" a="1"/>
  <c r="F18" i="22" s="1"/>
  <c r="F19" i="22" a="1"/>
  <c r="F19" i="22" s="1"/>
  <c r="K18" i="22" a="1"/>
  <c r="K18" i="22" s="1"/>
  <c r="K19" i="22" a="1"/>
  <c r="K19" i="22" s="1"/>
  <c r="C14" i="22" a="1"/>
  <c r="C14" i="22" s="1"/>
  <c r="L33" i="22" a="1"/>
  <c r="L33" i="22" s="1"/>
  <c r="L34" i="22" a="1"/>
  <c r="L34" i="22" s="1"/>
  <c r="K8" i="22" a="1"/>
  <c r="K8" i="22" s="1"/>
  <c r="K9" i="22" a="1"/>
  <c r="K9" i="22" s="1"/>
  <c r="K11" i="22" a="1"/>
  <c r="K11" i="22" s="1"/>
  <c r="E5" i="22" a="1"/>
  <c r="E5" i="22" s="1"/>
  <c r="E4" i="22" a="1"/>
  <c r="E4" i="22" s="1"/>
  <c r="D15" i="22" a="1"/>
  <c r="D15" i="22" s="1"/>
  <c r="D16" i="22" a="1"/>
  <c r="D16" i="22" s="1"/>
  <c r="H21" i="22" a="1"/>
  <c r="H21" i="22" s="1"/>
  <c r="H22" i="22" a="1"/>
  <c r="H22" i="22" s="1"/>
  <c r="G19" i="22" a="1"/>
  <c r="G19" i="22" s="1"/>
  <c r="G17" i="22" a="1"/>
  <c r="G17" i="22" s="1"/>
  <c r="E17" i="22" a="1"/>
  <c r="E17" i="22" s="1"/>
  <c r="E18" i="22" a="1"/>
  <c r="E18" i="22" s="1"/>
  <c r="C21" i="22" a="1"/>
  <c r="C21" i="22" s="1"/>
  <c r="I35" i="22" a="1"/>
  <c r="I35" i="22" s="1"/>
  <c r="I37" i="22" a="1"/>
  <c r="I37" i="22" s="1"/>
  <c r="F9" i="22" a="1"/>
  <c r="F9" i="22" s="1"/>
  <c r="F11" i="22" a="1"/>
  <c r="F11" i="22" s="1"/>
  <c r="F28" i="22" a="1"/>
  <c r="F28" i="22" s="1"/>
  <c r="J37" i="22" a="1"/>
  <c r="J37" i="22" s="1"/>
  <c r="F5" i="22" a="1"/>
  <c r="F5" i="22" s="1"/>
  <c r="F109" i="22" a="1"/>
  <c r="F109" i="22" s="1"/>
  <c r="E15" i="22" a="1"/>
  <c r="E15" i="22" s="1"/>
  <c r="G29" i="22" a="1"/>
  <c r="G29" i="22" s="1"/>
  <c r="E37" i="22" a="1"/>
  <c r="E37" i="22" s="1"/>
  <c r="C43" i="22" a="1"/>
  <c r="C43" i="22" s="1"/>
  <c r="F111" i="22" a="1"/>
  <c r="F111" i="22" s="1"/>
  <c r="E43" i="22" a="1"/>
  <c r="E43" i="22" s="1"/>
  <c r="L43" i="22" a="1"/>
  <c r="L43" i="22" s="1"/>
  <c r="J20" i="22" a="1"/>
  <c r="J20" i="22" s="1"/>
  <c r="H108" i="22" a="1"/>
  <c r="H108" i="22" s="1"/>
  <c r="J9" i="22" a="1"/>
  <c r="J9" i="22" s="1"/>
  <c r="H111" i="22" a="1"/>
  <c r="H111" i="22" s="1"/>
  <c r="L20" i="22" a="1"/>
  <c r="L20" i="22" s="1"/>
  <c r="F44" i="22" a="1"/>
  <c r="F44" i="22" s="1"/>
  <c r="C11" i="22" a="1"/>
  <c r="C11" i="22" s="1"/>
  <c r="J12" i="22" a="1"/>
  <c r="J12" i="22" s="1"/>
  <c r="J11" i="22" a="1"/>
  <c r="J11" i="22" s="1"/>
  <c r="M8" i="22" a="1"/>
  <c r="M8" i="22" s="1"/>
  <c r="I28" i="22" a="1"/>
  <c r="I28" i="22" s="1"/>
  <c r="K111" i="22" a="1"/>
  <c r="K111" i="22" s="1"/>
  <c r="L44" i="22" a="1"/>
  <c r="L44" i="22" s="1"/>
  <c r="L18" i="22" a="1"/>
  <c r="L18" i="22" s="1"/>
  <c r="L11" i="22" a="1"/>
  <c r="L11" i="22" s="1"/>
  <c r="J21" i="22" a="1"/>
  <c r="J21" i="22" s="1"/>
  <c r="C42" i="22" a="1"/>
  <c r="C42" i="22" s="1"/>
  <c r="K21" i="22" a="1"/>
  <c r="K21" i="22" s="1"/>
  <c r="L21" i="22" a="1"/>
  <c r="L21" i="22" s="1"/>
  <c r="D36" i="22" l="1" a="1"/>
  <c r="D36" i="22" s="1"/>
  <c r="D37" i="22" a="1"/>
  <c r="D37" i="22" s="1"/>
  <c r="D35" i="22" a="1"/>
  <c r="D35" i="22" s="1"/>
  <c r="V4" i="34"/>
  <c r="W4" i="34"/>
  <c r="V4" i="27"/>
  <c r="W4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Ferreira</author>
  </authors>
  <commentList>
    <comment ref="G6" authorId="0" shapeId="0" xr:uid="{47BCBDFC-7587-452E-806A-55F10DFAE77E}">
      <text>
        <r>
          <rPr>
            <b/>
            <sz val="9"/>
            <color indexed="81"/>
            <rFont val="Tahoma"/>
            <family val="2"/>
          </rPr>
          <t>Diogo Ferreira:</t>
        </r>
        <r>
          <rPr>
            <sz val="9"/>
            <color indexed="81"/>
            <rFont val="Tahoma"/>
            <family val="2"/>
          </rPr>
          <t xml:space="preserve">
Normalisation is necessary - if, say, 30% of workers from Sector A and 50% of workers from Sector B are now classified as a new Sector C, then assuming that we expect any given worker from a sector to earn the mean wage in that sector, 3/8ths of the workers in Sector C earn the mean wage in Sector A and 5/8ths earn the mean wage in Sector B, i.e., the fractional sums must add up to 1 but remain in the same proportion.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Ferreira</author>
  </authors>
  <commentList>
    <comment ref="AA2" authorId="0" shapeId="0" xr:uid="{2FA81039-F1E4-41C1-B973-F9CC7A0FC734}">
      <text>
        <r>
          <rPr>
            <b/>
            <sz val="9"/>
            <color indexed="81"/>
            <rFont val="Tahoma"/>
            <family val="2"/>
          </rPr>
          <t>Diogo Ferreira:</t>
        </r>
        <r>
          <rPr>
            <sz val="9"/>
            <color indexed="81"/>
            <rFont val="Tahoma"/>
            <family val="2"/>
          </rPr>
          <t xml:space="preserve">
Normalisation is done because averaging over multiple years will result in the sum of the averages no longer equalling 1, even while the average of the sums would equal 1.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17068-6B3C-42A0-9051-57CD761E2E29}" keepAlive="1" name="Query - All" description="Connection to the 'All' query in the workbook." type="5" refreshedVersion="0" background="1">
    <dbPr connection="Provider=Microsoft.Mashup.OleDb.1;Data Source=$Workbook$;Location=All;Extended Properties=&quot;&quot;" command="SELECT * FROM [All]"/>
  </connection>
  <connection id="2" xr16:uid="{665518F5-4F8D-484A-9EF5-A25F4B5871A2}" keepAlive="1" name="Query - ASHE survey" description="Connection to the 'ASHE survey' query in the workbook." type="5" refreshedVersion="8" background="1" saveData="1">
    <dbPr connection="Provider=Microsoft.Mashup.OleDb.1;Data Source=$Workbook$;Location=&quot;ASHE survey&quot;;Extended Properties=&quot;&quot;" command="SELECT * FROM [ASHE survey]"/>
  </connection>
  <connection id="3" xr16:uid="{E7812FA2-4C11-4165-942C-51967DE62AE0}" keepAlive="1" name="Query - ASHE survey (2)" description="Connection to the 'ASHE survey (2)' query in the workbook." type="5" refreshedVersion="8" background="1" saveData="1">
    <dbPr connection="Provider=Microsoft.Mashup.OleDb.1;Data Source=$Workbook$;Location=&quot;ASHE survey (2)&quot;;Extended Properties=&quot;&quot;" command="SELECT * FROM [ASHE survey (2)]"/>
  </connection>
  <connection id="4" xr16:uid="{7BB09B8E-085C-4D6C-BBFB-49BB2B1CC12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0F96EA60-25BE-4160-A394-BAD1EB6ACE4A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6" xr16:uid="{07699CD8-7BED-4BB9-9133-2B5D7DDC8EC7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7" xr16:uid="{215ABB82-E8C8-48C5-89AC-6548367EE4FA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8" xr16:uid="{761CB3CB-E868-4D8F-9E9D-1C337E1D5F2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62815FB8-B681-446D-942F-A0800A7FDAAE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E0FBB8AE-FDE4-4012-9819-6EB0E2A89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BBEDEA24-642D-4FE4-ADA8-7C0C473C0EA3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B35FAEA0-F187-4CCD-B98C-B89798AE0B0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3" xr16:uid="{2167452A-5576-40AE-A705-63C6A13AB29F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4" xr16:uid="{CF85E7D1-3DC9-43B2-8548-CBB5482C8A1E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5" xr16:uid="{43AA913F-DDE7-4B04-8D56-A1852EAF6B8B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6" xr16:uid="{3CDFFB1F-4878-48FB-BCC6-FB700A4CA01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7" xr16:uid="{3C17872D-8B6E-4902-B569-9CD9FD712125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8" xr16:uid="{BB3B99B7-922B-405D-B818-AF6769910550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9" xr16:uid="{4899A993-0B56-46C0-A1D0-5163066ABD71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<sst xmlns="http://schemas.openxmlformats.org/spreadsheetml/2006/main" count="5539" uniqueCount="1675">
  <si>
    <t>ALL EMPLOYEES</t>
  </si>
  <si>
    <t>All Industries and Services</t>
  </si>
  <si>
    <t>All Index of Production Industries</t>
  </si>
  <si>
    <t>All Manufacturing</t>
  </si>
  <si>
    <t>All Service Industries</t>
  </si>
  <si>
    <t xml:space="preserve">AGRICULTURE, FORESTRY AND FISHING </t>
  </si>
  <si>
    <t xml:space="preserve">Crop and animal production, hunting and related service activities </t>
  </si>
  <si>
    <t xml:space="preserve">Forestry and logging </t>
  </si>
  <si>
    <t xml:space="preserve">Fishing and aquaculture </t>
  </si>
  <si>
    <t xml:space="preserve">MINING AND QUARRYING </t>
  </si>
  <si>
    <t xml:space="preserve">Mining of coal and lignite </t>
  </si>
  <si>
    <t xml:space="preserve">Extraction of crude petroleum and natural gas </t>
  </si>
  <si>
    <t xml:space="preserve">Mining of metal ores </t>
  </si>
  <si>
    <t xml:space="preserve">Other mining and quarrying </t>
  </si>
  <si>
    <t xml:space="preserve">Mining support service activities </t>
  </si>
  <si>
    <t xml:space="preserve">MANUFACTURING </t>
  </si>
  <si>
    <t xml:space="preserve">Manufacture of food products </t>
  </si>
  <si>
    <t xml:space="preserve">Manufacture of beverages </t>
  </si>
  <si>
    <t xml:space="preserve">Manufacture of tobacco products </t>
  </si>
  <si>
    <t xml:space="preserve">Manufacture of textiles </t>
  </si>
  <si>
    <t xml:space="preserve">Manufacture of wearing apparel </t>
  </si>
  <si>
    <t xml:space="preserve">Manufacture of leather and related products </t>
  </si>
  <si>
    <t xml:space="preserve">Manufacture of wood and of products of wood and cork, except furniture; manufacture of articles of straw and plaiting materials </t>
  </si>
  <si>
    <t xml:space="preserve">Manufacture of paper and paper products </t>
  </si>
  <si>
    <t xml:space="preserve">Printing and reproduction of recorded media </t>
  </si>
  <si>
    <t xml:space="preserve">Manufacture of coke and refined petroleum products </t>
  </si>
  <si>
    <t xml:space="preserve">Manufacture of chemicals and chemical products </t>
  </si>
  <si>
    <t xml:space="preserve">Manufacture of basic pharmaceutical products and pharmaceutical preparations </t>
  </si>
  <si>
    <t xml:space="preserve">Manufacture of rubber and plastic products </t>
  </si>
  <si>
    <t xml:space="preserve">Manufacture of other non-metallic mineral products </t>
  </si>
  <si>
    <t xml:space="preserve">Manufacture of basic metals </t>
  </si>
  <si>
    <t xml:space="preserve">Manufacture of fabricated metal products, except machinery and equipment </t>
  </si>
  <si>
    <t xml:space="preserve">Manufacture of computer, electronic and optical products </t>
  </si>
  <si>
    <t xml:space="preserve">Manufacture of electrical equipment </t>
  </si>
  <si>
    <t xml:space="preserve">Manufacture of machinery and equipment n.e.c. </t>
  </si>
  <si>
    <t xml:space="preserve">Manufacture of motor vehicles, trailers and semi-trailers </t>
  </si>
  <si>
    <t xml:space="preserve">Manufacture of other transport equipment </t>
  </si>
  <si>
    <t xml:space="preserve">Manufacture of furniture </t>
  </si>
  <si>
    <t xml:space="preserve">Other manufacturing </t>
  </si>
  <si>
    <t xml:space="preserve">Repair and installation of machinery and equipment </t>
  </si>
  <si>
    <t xml:space="preserve">ELECTRICITY, GAS, STEAM AND AIR CONDITIONING SUPPLY </t>
  </si>
  <si>
    <t xml:space="preserve">Electricity, gas, steam and air conditioning supply </t>
  </si>
  <si>
    <t xml:space="preserve">WATER SUPPLY; SEWERAGE, WASTE MANAGEMENT AND REMEDIATION ACTIVITIES </t>
  </si>
  <si>
    <t xml:space="preserve">Water collection, treatment and supply </t>
  </si>
  <si>
    <t xml:space="preserve">Sewerage </t>
  </si>
  <si>
    <t xml:space="preserve">Waste collection, treatment and disposal activities; materials recovery </t>
  </si>
  <si>
    <t xml:space="preserve">Remediation activities and other waste management services </t>
  </si>
  <si>
    <t xml:space="preserve">CONSTRUCTION </t>
  </si>
  <si>
    <t xml:space="preserve">Construction of buildings </t>
  </si>
  <si>
    <t xml:space="preserve">Civil engineering </t>
  </si>
  <si>
    <t xml:space="preserve">Specialised construction activities </t>
  </si>
  <si>
    <t xml:space="preserve">WHOLESALE AND RETAIL TRADE; REPAIR OF MOTOR VEHICLES AND MOTORCYCLES </t>
  </si>
  <si>
    <t xml:space="preserve">Wholesale and retail trade and repair of motor vehicles and motorcycles </t>
  </si>
  <si>
    <t xml:space="preserve">Wholesale trade, except of motor vehicles and motorcycles </t>
  </si>
  <si>
    <t xml:space="preserve">Retail trade, except of motor vehicles and motorcycles </t>
  </si>
  <si>
    <t xml:space="preserve">TRANSPORTATION AND STORAGE </t>
  </si>
  <si>
    <t xml:space="preserve">Land transport and transport via pipelines </t>
  </si>
  <si>
    <t xml:space="preserve">Water transport </t>
  </si>
  <si>
    <t xml:space="preserve">Air transport </t>
  </si>
  <si>
    <t xml:space="preserve">Warehousing and support activities for transportation </t>
  </si>
  <si>
    <t xml:space="preserve">Postal and courier activities </t>
  </si>
  <si>
    <t xml:space="preserve">ACCOMMODATION AND FOOD SERVICE ACTIVITIES </t>
  </si>
  <si>
    <t xml:space="preserve">Accommodation </t>
  </si>
  <si>
    <t xml:space="preserve">Food and beverage service activities </t>
  </si>
  <si>
    <t xml:space="preserve">INFORMATION AND COMMUNICATION </t>
  </si>
  <si>
    <t xml:space="preserve">Publishing activities </t>
  </si>
  <si>
    <t xml:space="preserve">Motion picture, video and television programme production, sound recording and music publishing activities </t>
  </si>
  <si>
    <t xml:space="preserve">Programming and broadcasting activities </t>
  </si>
  <si>
    <t xml:space="preserve">Telecommunications </t>
  </si>
  <si>
    <t xml:space="preserve">Computer programming, consultancy and related activities </t>
  </si>
  <si>
    <t xml:space="preserve">Information service activities </t>
  </si>
  <si>
    <t xml:space="preserve">FINANCIAL AND INSURANCE ACTIVITIES </t>
  </si>
  <si>
    <t xml:space="preserve">Financial service activities, except insurance and pension funding </t>
  </si>
  <si>
    <t xml:space="preserve">Insurance, reinsurance and pension funding, except compulsory social security </t>
  </si>
  <si>
    <t xml:space="preserve">Activities auxiliary to financial services and insurance activities </t>
  </si>
  <si>
    <t xml:space="preserve">REAL ESTATE ACTIVITIES </t>
  </si>
  <si>
    <t xml:space="preserve">Real estate activities </t>
  </si>
  <si>
    <t xml:space="preserve">PROFESSIONAL, SCIENTIFIC AND TECHNICAL ACTIVITIES </t>
  </si>
  <si>
    <t xml:space="preserve">Legal and accounting activities </t>
  </si>
  <si>
    <t xml:space="preserve">Activities of head offices; management consultancy activities </t>
  </si>
  <si>
    <t xml:space="preserve">Architectural and engineering activities; technical testing and analysis </t>
  </si>
  <si>
    <t xml:space="preserve">Scientific research and development </t>
  </si>
  <si>
    <t xml:space="preserve">Advertising and market research </t>
  </si>
  <si>
    <t xml:space="preserve">Other professional, scientific and technical activities </t>
  </si>
  <si>
    <t xml:space="preserve">Veterinary activities </t>
  </si>
  <si>
    <t xml:space="preserve">ADMINISTRATIVE AND SUPPORT SERVICE ACTIVITIES </t>
  </si>
  <si>
    <t xml:space="preserve">Rental and leasing activities </t>
  </si>
  <si>
    <t xml:space="preserve">Employment activities </t>
  </si>
  <si>
    <t xml:space="preserve">Travel agency, tour operator and other reservation service and related activities </t>
  </si>
  <si>
    <t xml:space="preserve">Security and investigation activities </t>
  </si>
  <si>
    <t xml:space="preserve">Services to buildings and landscape activities </t>
  </si>
  <si>
    <t xml:space="preserve">Office administrative, office support and other business support activities </t>
  </si>
  <si>
    <t xml:space="preserve">PUBLIC ADMINISTRATION AND DEFENCE; COMPULSORY SOCIAL SECURITY </t>
  </si>
  <si>
    <t xml:space="preserve">Public administration and defence; compulsory social security </t>
  </si>
  <si>
    <t xml:space="preserve">EDUCATION </t>
  </si>
  <si>
    <t xml:space="preserve">Education </t>
  </si>
  <si>
    <t xml:space="preserve">HUMAN HEALTH AND SOCIAL WORK ACTIVITIES </t>
  </si>
  <si>
    <t xml:space="preserve">Human health activities </t>
  </si>
  <si>
    <t xml:space="preserve">Residential care activities </t>
  </si>
  <si>
    <t xml:space="preserve">Social work activities without accommodation </t>
  </si>
  <si>
    <t xml:space="preserve">ARTS, ENTERTAINMENT AND RECREATION </t>
  </si>
  <si>
    <t xml:space="preserve">Creative, arts and entertainment activities </t>
  </si>
  <si>
    <t xml:space="preserve">Libraries, archives, museums and other cultural activities </t>
  </si>
  <si>
    <t xml:space="preserve">Gambling and betting activities </t>
  </si>
  <si>
    <t xml:space="preserve">Sports activities and amusement and recreation activities </t>
  </si>
  <si>
    <t xml:space="preserve">OTHER SERVICE ACTIVITIES </t>
  </si>
  <si>
    <t xml:space="preserve">Activities of membership organisations </t>
  </si>
  <si>
    <t xml:space="preserve">Repair of computers and personal and household goods </t>
  </si>
  <si>
    <t xml:space="preserve">Other personal service activities </t>
  </si>
  <si>
    <t xml:space="preserve">ACTIVITIES OF HOUSEHOLDS AS EMPLOYERS; UNDIFFERENTIATED GOODS-AND SERVICES-PRODUCING ACTIVITIES OF HOUSEHOLDS FOR OWN USE </t>
  </si>
  <si>
    <t xml:space="preserve">Activities of households as employers of domestic personnel </t>
  </si>
  <si>
    <t xml:space="preserve">Undifferentiated goods- and services-producing activities of private households for own use </t>
  </si>
  <si>
    <t xml:space="preserve">ACTIVITIES OF EXTRATERRITORIAL ORGANISATIONS AND BODIES </t>
  </si>
  <si>
    <t xml:space="preserve">Activities of extraterritorial organisations and bodies </t>
  </si>
  <si>
    <t>NOT CLASSIFIED</t>
  </si>
  <si>
    <t>AGRICULTURE, HUNTING AND FORESTRY</t>
  </si>
  <si>
    <t>Agriculture, hunting and related service activities</t>
  </si>
  <si>
    <t>Forestry, logging and related service activities</t>
  </si>
  <si>
    <t>FISHING</t>
  </si>
  <si>
    <t>Fishing, operation of fish hatcheries and fish farms; service activities incidental to fishing</t>
  </si>
  <si>
    <t>MINING AND QUARRYING</t>
  </si>
  <si>
    <t>MINING AND QUARRYING OF ENERGY PRODUCING MATERIALS</t>
  </si>
  <si>
    <t>Mining of coal and lignite; extraction of peat</t>
  </si>
  <si>
    <t>Extraction of crude petroleum and natural gas; service activities incidental to oil and gas extraction excluding surveying</t>
  </si>
  <si>
    <t>Mining of uranium and thorium ores</t>
  </si>
  <si>
    <t>MINING AND QUARRYING EXCEPT ENERGY PRODUCING MATERIALS</t>
  </si>
  <si>
    <t>Mining of metal ores</t>
  </si>
  <si>
    <t>Other mining and quarrying</t>
  </si>
  <si>
    <t>MANUFACTURING</t>
  </si>
  <si>
    <t>MANUFACTURE OF FOOD PRODUCTS; BEVERAGES AND TOBACCO</t>
  </si>
  <si>
    <t>Manufacture of food products and beverages</t>
  </si>
  <si>
    <t>Manufacture of tobacco products</t>
  </si>
  <si>
    <t>MANUFACTURE OF TEXTILES AND TEXTILE PRODUCTS</t>
  </si>
  <si>
    <t>Manufacture of textiles</t>
  </si>
  <si>
    <t>Manufacture of wearing apparel; dressing and dyeing of fur</t>
  </si>
  <si>
    <t>MANUFACTURE OF LEATHER AND LEATHER PRODUCTS</t>
  </si>
  <si>
    <t>Tanning and dressing of leather; manufacture of luggage, handbags, saddlery, harness and footwear</t>
  </si>
  <si>
    <t>MANUFACTURE OF WOOD AND WOOD PRODUCTS</t>
  </si>
  <si>
    <t>Manufacture of wood and of products of wood and cork, except furniture; manufacture of articles of straw and plaiting materials</t>
  </si>
  <si>
    <t>MANUFACTURE OF PULP; PAPER AND PAPER PRODUCTS; PUBLISHING AND PRINTING</t>
  </si>
  <si>
    <t>Manufacture of pulp, paper and paper products</t>
  </si>
  <si>
    <t>Publishing, printing and reproduction of recorded media</t>
  </si>
  <si>
    <t>MANUFACTURE OF COKE, REFINED PETROLEUM PRODUCTS AND NUCLEAR FUEL</t>
  </si>
  <si>
    <t>Manufacture of coke, refined petroleum products and nuclear fuel</t>
  </si>
  <si>
    <t>MANUFACTURE OF CHEMICALS, CHEMICAL PRODUCTS AND MAN-MADE FIBRES</t>
  </si>
  <si>
    <t>Manufacture of chemicals and chemical products</t>
  </si>
  <si>
    <t>MANUFACTURE OF RUBBER AND PLASTIC PRODUCTS</t>
  </si>
  <si>
    <t>Manufacture of rubber and plastic products</t>
  </si>
  <si>
    <t>MANUFACTURE OF OTHER NON-METALLIC MINERAL PRODUCTS</t>
  </si>
  <si>
    <t>Manufacture of other non-metallic mineral products</t>
  </si>
  <si>
    <t>MANUFACTURE OF BASIC METALS AND FABRICATED METAL PRODUCTS</t>
  </si>
  <si>
    <t>Manufacture of basic metals</t>
  </si>
  <si>
    <t>Manufacture of fabricated metal products, except machinery and equipment</t>
  </si>
  <si>
    <t>MANUFACTURE OF MACHINERY AND EQUIPMENT NOT ELSEWHERE CLASSIFIED</t>
  </si>
  <si>
    <t>Manufacture of machinery and equipment not elsewhere classified</t>
  </si>
  <si>
    <t>MANUFACTURE OF ELECTRICAL AND OPTICAL EQUIPMENT</t>
  </si>
  <si>
    <t>Manufacture of office machinery and computers</t>
  </si>
  <si>
    <t>Manufacture of electrical machinery and apparatus not elsewhere classified</t>
  </si>
  <si>
    <t>Manufacture of radio, television and communication equipment and apparatus</t>
  </si>
  <si>
    <t>Manufacture of medical, precision and optical instruments, watches and clocks</t>
  </si>
  <si>
    <t>MANUFACTURE OF TRANSPORT EQUIPMENT</t>
  </si>
  <si>
    <t>Manufacture of motor vehicles, trailers and semi-trailers</t>
  </si>
  <si>
    <t>Manufacture of other transport equipment</t>
  </si>
  <si>
    <t>MANUFACTURING NOT ELSEWHERE CLASSIFIED</t>
  </si>
  <si>
    <t>Manufacture of furniture; manufacturing nec</t>
  </si>
  <si>
    <t>Recycling</t>
  </si>
  <si>
    <t>ELECTRICITY, GAS AND WATER SUPPLY</t>
  </si>
  <si>
    <t>Electricity, gas, steam and hot water supply</t>
  </si>
  <si>
    <t>Collection, purification and distribution of water</t>
  </si>
  <si>
    <t>Mixed utilities</t>
  </si>
  <si>
    <t>CONSTRUCTION</t>
  </si>
  <si>
    <t>Construction</t>
  </si>
  <si>
    <t>WHOLESALE AND RETAIL TRADE; REPAIR OF MOTOR VEHICLES, MOTORCYCLES AND PERSONAL AND HOUSEHOLD GOODS</t>
  </si>
  <si>
    <t>Sale, maintenance and repair of motor vehicles and motorcycles; retail sale of automotive fuel</t>
  </si>
  <si>
    <t>Wholesale trade and commission trade, except of motor vehicles and motorcycles</t>
  </si>
  <si>
    <t>Retail trade, except of motor vehicles and motorcycles; repair of personal and household goods</t>
  </si>
  <si>
    <t>HOTELS AND RESTAURANTS</t>
  </si>
  <si>
    <t>Hotels and restaurants</t>
  </si>
  <si>
    <t>TRANSPORT, STORAGE AND COMMUNICATION</t>
  </si>
  <si>
    <t>Land transport; transport via pipelines</t>
  </si>
  <si>
    <t>Water transport</t>
  </si>
  <si>
    <t>Air transport</t>
  </si>
  <si>
    <t>Supporting and auxiliary transport activities; activities of travel agencies</t>
  </si>
  <si>
    <t>Post and telecommunications</t>
  </si>
  <si>
    <t>FINANCIAL INTERMEDIATION</t>
  </si>
  <si>
    <t>Financial intermediation, except insurance and pension funding</t>
  </si>
  <si>
    <t>Insurance and pension funding, except compulsory social security</t>
  </si>
  <si>
    <t>Activities auxiliary to financial intermediation</t>
  </si>
  <si>
    <t>REAL ESTATE, RENTING AND BUSINESS ACTIVITIES</t>
  </si>
  <si>
    <t>Real estate activities</t>
  </si>
  <si>
    <t>Renting of machinery and equipment without operator and of personal and household goods</t>
  </si>
  <si>
    <t>Computer and related activities</t>
  </si>
  <si>
    <t>Research and development</t>
  </si>
  <si>
    <t>Other business activities</t>
  </si>
  <si>
    <t>PUBLIC ADMINISTRATION AND DEFENCE; COMPULSORY SOCIAL SECURITY</t>
  </si>
  <si>
    <t>Public administration and defence; compulsory social security</t>
  </si>
  <si>
    <t>EDUCATION</t>
  </si>
  <si>
    <t>Education</t>
  </si>
  <si>
    <t>HEALTH AND SOCIAL WORK</t>
  </si>
  <si>
    <t>Health and social work</t>
  </si>
  <si>
    <t>OTHER COMMUNITY, SOCIAL AND PERSONAL SERVICE ACTIVITIES</t>
  </si>
  <si>
    <t>Sewage and refuse disposal, sanitation and similar activities</t>
  </si>
  <si>
    <t>Activities of membership organisations not elsewhere classified</t>
  </si>
  <si>
    <t>Recreational, cultural and sporting activities</t>
  </si>
  <si>
    <t>Other service activities</t>
  </si>
  <si>
    <t>PRIVATE HOUSEHOLDS WITH EMPLOYED PERSONS</t>
  </si>
  <si>
    <t>Private households with employed persons</t>
  </si>
  <si>
    <t>EXTRA-TERRITORIAL ORGANISATIONS AND BODIES</t>
  </si>
  <si>
    <t>Extra-territorial organisations and bodies</t>
  </si>
  <si>
    <t>Mean</t>
  </si>
  <si>
    <t>Median</t>
  </si>
  <si>
    <t>x</t>
  </si>
  <si>
    <t>SIC2003</t>
  </si>
  <si>
    <t>A</t>
  </si>
  <si>
    <t>1</t>
  </si>
  <si>
    <t>2</t>
  </si>
  <si>
    <t>B</t>
  </si>
  <si>
    <t>5</t>
  </si>
  <si>
    <t>C</t>
  </si>
  <si>
    <t>CA</t>
  </si>
  <si>
    <t>10</t>
  </si>
  <si>
    <t>11</t>
  </si>
  <si>
    <t>12</t>
  </si>
  <si>
    <t>CB</t>
  </si>
  <si>
    <t>13</t>
  </si>
  <si>
    <t>14</t>
  </si>
  <si>
    <t>D</t>
  </si>
  <si>
    <t>DA</t>
  </si>
  <si>
    <t>15</t>
  </si>
  <si>
    <t>16</t>
  </si>
  <si>
    <t>DB</t>
  </si>
  <si>
    <t>17</t>
  </si>
  <si>
    <t>18</t>
  </si>
  <si>
    <t>DC</t>
  </si>
  <si>
    <t>19</t>
  </si>
  <si>
    <t>DD</t>
  </si>
  <si>
    <t>20</t>
  </si>
  <si>
    <t>DE</t>
  </si>
  <si>
    <t>21</t>
  </si>
  <si>
    <t>22</t>
  </si>
  <si>
    <t>DF</t>
  </si>
  <si>
    <t>23</t>
  </si>
  <si>
    <t>DG</t>
  </si>
  <si>
    <t>24</t>
  </si>
  <si>
    <t>DH</t>
  </si>
  <si>
    <t>25</t>
  </si>
  <si>
    <t>DI</t>
  </si>
  <si>
    <t>26</t>
  </si>
  <si>
    <t>DJ</t>
  </si>
  <si>
    <t>27</t>
  </si>
  <si>
    <t>28</t>
  </si>
  <si>
    <t>DK</t>
  </si>
  <si>
    <t>29</t>
  </si>
  <si>
    <t>DL</t>
  </si>
  <si>
    <t>30</t>
  </si>
  <si>
    <t>31</t>
  </si>
  <si>
    <t>32</t>
  </si>
  <si>
    <t>33</t>
  </si>
  <si>
    <t>DM</t>
  </si>
  <si>
    <t>35</t>
  </si>
  <si>
    <t>DN</t>
  </si>
  <si>
    <t>36</t>
  </si>
  <si>
    <t>37</t>
  </si>
  <si>
    <t>E</t>
  </si>
  <si>
    <t>41</t>
  </si>
  <si>
    <t>42</t>
  </si>
  <si>
    <t>F</t>
  </si>
  <si>
    <t>45</t>
  </si>
  <si>
    <t>G</t>
  </si>
  <si>
    <t>50</t>
  </si>
  <si>
    <t>51</t>
  </si>
  <si>
    <t>52</t>
  </si>
  <si>
    <t>H</t>
  </si>
  <si>
    <t>55</t>
  </si>
  <si>
    <t>I</t>
  </si>
  <si>
    <t>60</t>
  </si>
  <si>
    <t>61</t>
  </si>
  <si>
    <t>62</t>
  </si>
  <si>
    <t>63</t>
  </si>
  <si>
    <t>64</t>
  </si>
  <si>
    <t>J</t>
  </si>
  <si>
    <t>65</t>
  </si>
  <si>
    <t>66</t>
  </si>
  <si>
    <t>K</t>
  </si>
  <si>
    <t>70</t>
  </si>
  <si>
    <t>71</t>
  </si>
  <si>
    <t>72</t>
  </si>
  <si>
    <t>73</t>
  </si>
  <si>
    <t>74</t>
  </si>
  <si>
    <t>L</t>
  </si>
  <si>
    <t>75</t>
  </si>
  <si>
    <t>M</t>
  </si>
  <si>
    <t>80</t>
  </si>
  <si>
    <t>N</t>
  </si>
  <si>
    <t>85</t>
  </si>
  <si>
    <t>O</t>
  </si>
  <si>
    <t>90</t>
  </si>
  <si>
    <t>91</t>
  </si>
  <si>
    <t>92</t>
  </si>
  <si>
    <t>93</t>
  </si>
  <si>
    <t>P</t>
  </si>
  <si>
    <t>95</t>
  </si>
  <si>
    <t>Q</t>
  </si>
  <si>
    <t>99</t>
  </si>
  <si>
    <t/>
  </si>
  <si>
    <t>SIC2003 CODES</t>
  </si>
  <si>
    <t xml:space="preserve">A </t>
  </si>
  <si>
    <t>3</t>
  </si>
  <si>
    <t xml:space="preserve">B </t>
  </si>
  <si>
    <t>6</t>
  </si>
  <si>
    <t>7</t>
  </si>
  <si>
    <t>8</t>
  </si>
  <si>
    <t>9</t>
  </si>
  <si>
    <t xml:space="preserve">C </t>
  </si>
  <si>
    <t xml:space="preserve">D </t>
  </si>
  <si>
    <t xml:space="preserve">E </t>
  </si>
  <si>
    <t>38</t>
  </si>
  <si>
    <t>39</t>
  </si>
  <si>
    <t xml:space="preserve">F </t>
  </si>
  <si>
    <t>43</t>
  </si>
  <si>
    <t>46</t>
  </si>
  <si>
    <t>47</t>
  </si>
  <si>
    <t xml:space="preserve">H </t>
  </si>
  <si>
    <t>49</t>
  </si>
  <si>
    <t>53</t>
  </si>
  <si>
    <t xml:space="preserve">I </t>
  </si>
  <si>
    <t>56</t>
  </si>
  <si>
    <t xml:space="preserve">J </t>
  </si>
  <si>
    <t>58</t>
  </si>
  <si>
    <t>59</t>
  </si>
  <si>
    <t xml:space="preserve">K </t>
  </si>
  <si>
    <t xml:space="preserve">L </t>
  </si>
  <si>
    <t>68</t>
  </si>
  <si>
    <t xml:space="preserve">M </t>
  </si>
  <si>
    <t>69</t>
  </si>
  <si>
    <t xml:space="preserve">N </t>
  </si>
  <si>
    <t>77</t>
  </si>
  <si>
    <t>78</t>
  </si>
  <si>
    <t>79</t>
  </si>
  <si>
    <t>81</t>
  </si>
  <si>
    <t>82</t>
  </si>
  <si>
    <t xml:space="preserve">O </t>
  </si>
  <si>
    <t>84</t>
  </si>
  <si>
    <t xml:space="preserve">P </t>
  </si>
  <si>
    <t xml:space="preserve">Q </t>
  </si>
  <si>
    <t>86</t>
  </si>
  <si>
    <t>87</t>
  </si>
  <si>
    <t>88</t>
  </si>
  <si>
    <t>R</t>
  </si>
  <si>
    <t xml:space="preserve">S </t>
  </si>
  <si>
    <t>94</t>
  </si>
  <si>
    <t>96</t>
  </si>
  <si>
    <t xml:space="preserve">T </t>
  </si>
  <si>
    <t>97</t>
  </si>
  <si>
    <t>98</t>
  </si>
  <si>
    <t xml:space="preserve">U </t>
  </si>
  <si>
    <t>Code</t>
  </si>
  <si>
    <t>Agriculture, forestry and fishing</t>
  </si>
  <si>
    <t>Mining and quarrying</t>
  </si>
  <si>
    <t>Manufacture of food products, beverages and tobacco</t>
  </si>
  <si>
    <t>Manufacture of textiles, wearing apparel and leather products</t>
  </si>
  <si>
    <t>Manufacture of wood and paper products, and printing</t>
  </si>
  <si>
    <t>Manufacture of coke, and refined petroleum products</t>
  </si>
  <si>
    <t>Manufacture of basic pharmaceutical products and pharmaceutical preparations</t>
  </si>
  <si>
    <t>Manufacture of rubber and plastics products, &amp; other non-metallic mineral products</t>
  </si>
  <si>
    <t>Manufacture of basic metals and metal products</t>
  </si>
  <si>
    <t>Manufacture of computer, electronic &amp; optical products</t>
  </si>
  <si>
    <t>Manufacture of electrical equipment</t>
  </si>
  <si>
    <t>Manufacture of machinery and equipment n.e.c.</t>
  </si>
  <si>
    <t>Manufacture of transport equipment</t>
  </si>
  <si>
    <t>Other manufacture and repair</t>
  </si>
  <si>
    <t>Electricity, gas, steam and air conditioning supply</t>
  </si>
  <si>
    <t>Water supply; sewerage, waste management and remediation activities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</si>
  <si>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</si>
  <si>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</si>
  <si>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</si>
  <si>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</si>
  <si>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</si>
  <si>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</si>
  <si>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</si>
  <si>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</si>
  <si>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</si>
  <si>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</si>
  <si>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</si>
  <si>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</si>
  <si>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&amp; TV programme production, sound recording &amp;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</si>
  <si>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</si>
  <si>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</si>
  <si>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</si>
  <si>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</si>
  <si>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</si>
  <si>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</si>
  <si>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</si>
  <si>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</si>
  <si>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</si>
  <si>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</si>
  <si>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</si>
  <si>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</si>
  <si>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</si>
  <si>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</si>
  <si>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</si>
  <si>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</si>
  <si>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</si>
  <si>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</si>
  <si>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</si>
  <si>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</si>
  <si>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</si>
  <si>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</si>
  <si>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</si>
  <si>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</si>
  <si>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</si>
  <si>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</si>
  <si>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</si>
  <si>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</si>
  <si>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</si>
  <si>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</si>
  <si>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Other services</t>
  </si>
  <si>
    <t>:</t>
  </si>
  <si>
    <t>Count %</t>
  </si>
  <si>
    <t>Employment %</t>
  </si>
  <si>
    <t>Turnover %</t>
  </si>
  <si>
    <t>SIC03</t>
  </si>
  <si>
    <t>SIC07</t>
  </si>
  <si>
    <t>SIC03 LABELS</t>
  </si>
  <si>
    <t>SIC07 LABELS</t>
  </si>
  <si>
    <t>Codes</t>
  </si>
  <si>
    <t>Percent</t>
  </si>
  <si>
    <t>SIC07 as SIC03</t>
  </si>
  <si>
    <t>Custom.Index</t>
  </si>
  <si>
    <t>Industry (2) Table 4.5a   Hourly pay - Gross 1997.xls</t>
  </si>
  <si>
    <t>Industry (2) Table 4.5a   Hourly pay - Gross 1998.xls</t>
  </si>
  <si>
    <t>Industry (2) Table 4.5a   Hourly pay - Gross 1999.xls</t>
  </si>
  <si>
    <t>Industry (2) Table 4.5a   Hourly pay - Gross 2000.xls</t>
  </si>
  <si>
    <t>Industry (2) Table 4.5a   Hourly pay - Gross 2001.xls</t>
  </si>
  <si>
    <t>Industry (2) Table 4.5a   Hourly pay - Gross 2002.xls</t>
  </si>
  <si>
    <t>Industry (2) Table 4.5a   Hourly pay - Gross 2003.xls</t>
  </si>
  <si>
    <t>Industry (2) Table 4.5a   Hourly pay - Gross 2004.xls</t>
  </si>
  <si>
    <t>Industry (2) Table 4.5a   Hourly pay - Gross 2005.xls</t>
  </si>
  <si>
    <t>Industry (2) Table 4.5a   Hourly pay - Gross 2006.xls</t>
  </si>
  <si>
    <t>Industry (2) Table 4.5a   Hourly pay - Gross 2007.xls</t>
  </si>
  <si>
    <t>Number</t>
  </si>
  <si>
    <t>of jobs</t>
  </si>
  <si>
    <t>of jobsb</t>
  </si>
  <si>
    <t>(thousand)</t>
  </si>
  <si>
    <t>20,858</t>
  </si>
  <si>
    <t>21,167</t>
  </si>
  <si>
    <t>21,490</t>
  </si>
  <si>
    <t>21,721</t>
  </si>
  <si>
    <t>21,858</t>
  </si>
  <si>
    <t>21,975</t>
  </si>
  <si>
    <t>22,209</t>
  </si>
  <si>
    <t>21,915</t>
  </si>
  <si>
    <t>23,659</t>
  </si>
  <si>
    <t>23,729</t>
  </si>
  <si>
    <t>24,487</t>
  </si>
  <si>
    <t>20,646</t>
  </si>
  <si>
    <t>21,123</t>
  </si>
  <si>
    <t>21,447</t>
  </si>
  <si>
    <t>21,699</t>
  </si>
  <si>
    <t>21,835</t>
  </si>
  <si>
    <t>21,934</t>
  </si>
  <si>
    <t>22,193</t>
  </si>
  <si>
    <t>21,894</t>
  </si>
  <si>
    <t>23,638</t>
  </si>
  <si>
    <t>23,714</t>
  </si>
  <si>
    <t>24,476</t>
  </si>
  <si>
    <t>4,265</t>
  </si>
  <si>
    <t>4,218</t>
  </si>
  <si>
    <t>4,084</t>
  </si>
  <si>
    <t>3,960</t>
  </si>
  <si>
    <t>3,908</t>
  </si>
  <si>
    <t>3,660</t>
  </si>
  <si>
    <t>3,463</t>
  </si>
  <si>
    <t>3,225</t>
  </si>
  <si>
    <t>3,320</t>
  </si>
  <si>
    <t>3,224</t>
  </si>
  <si>
    <t>3,175</t>
  </si>
  <si>
    <t>3,996</t>
  </si>
  <si>
    <t>3,941</t>
  </si>
  <si>
    <t>3,826</t>
  </si>
  <si>
    <t>3,720</t>
  </si>
  <si>
    <t>3,703</t>
  </si>
  <si>
    <t>3,477</t>
  </si>
  <si>
    <t>3,306</t>
  </si>
  <si>
    <t>3,083</t>
  </si>
  <si>
    <t>3,185</t>
  </si>
  <si>
    <t>3,044</t>
  </si>
  <si>
    <t>2,980</t>
  </si>
  <si>
    <t>15,634</t>
  </si>
  <si>
    <t>16,092</t>
  </si>
  <si>
    <t>16,532</t>
  </si>
  <si>
    <t>16,864</t>
  </si>
  <si>
    <t>17,050</t>
  </si>
  <si>
    <t>17,356</t>
  </si>
  <si>
    <t>17,773</t>
  </si>
  <si>
    <t>17,716</t>
  </si>
  <si>
    <t>19,299</t>
  </si>
  <si>
    <t>19,426</t>
  </si>
  <si>
    <t>20,132</t>
  </si>
  <si>
    <t>158</t>
  </si>
  <si>
    <t>147</t>
  </si>
  <si>
    <t>138</t>
  </si>
  <si>
    <t>144</t>
  </si>
  <si>
    <t>131</t>
  </si>
  <si>
    <t>127</t>
  </si>
  <si>
    <t>123</t>
  </si>
  <si>
    <t>140</t>
  </si>
  <si>
    <t>126</t>
  </si>
  <si>
    <t>151</t>
  </si>
  <si>
    <t>141</t>
  </si>
  <si>
    <t>132</t>
  </si>
  <si>
    <t>115</t>
  </si>
  <si>
    <t>120</t>
  </si>
  <si>
    <t>122</t>
  </si>
  <si>
    <t>..</t>
  </si>
  <si>
    <t>54</t>
  </si>
  <si>
    <t>426</t>
  </si>
  <si>
    <t>425</t>
  </si>
  <si>
    <t>435</t>
  </si>
  <si>
    <t>432</t>
  </si>
  <si>
    <t>444</t>
  </si>
  <si>
    <t>423</t>
  </si>
  <si>
    <t>419</t>
  </si>
  <si>
    <t>467</t>
  </si>
  <si>
    <t>451</t>
  </si>
  <si>
    <t>447</t>
  </si>
  <si>
    <t>417</t>
  </si>
  <si>
    <t>427</t>
  </si>
  <si>
    <t>424</t>
  </si>
  <si>
    <t>437</t>
  </si>
  <si>
    <t>429</t>
  </si>
  <si>
    <t>418</t>
  </si>
  <si>
    <t>413</t>
  </si>
  <si>
    <t>460</t>
  </si>
  <si>
    <t>440</t>
  </si>
  <si>
    <t>266</t>
  </si>
  <si>
    <t>250</t>
  </si>
  <si>
    <t>223</t>
  </si>
  <si>
    <t>198</t>
  </si>
  <si>
    <t>167</t>
  </si>
  <si>
    <t>146</t>
  </si>
  <si>
    <t>128</t>
  </si>
  <si>
    <t>104</t>
  </si>
  <si>
    <t>89</t>
  </si>
  <si>
    <t>166</t>
  </si>
  <si>
    <t>157</t>
  </si>
  <si>
    <t>139</t>
  </si>
  <si>
    <t>125</t>
  </si>
  <si>
    <t>109</t>
  </si>
  <si>
    <t>100</t>
  </si>
  <si>
    <t>48</t>
  </si>
  <si>
    <t>76</t>
  </si>
  <si>
    <t>67</t>
  </si>
  <si>
    <t>439</t>
  </si>
  <si>
    <t>433</t>
  </si>
  <si>
    <t>430</t>
  </si>
  <si>
    <t>421</t>
  </si>
  <si>
    <t>402</t>
  </si>
  <si>
    <t>387</t>
  </si>
  <si>
    <t>359</t>
  </si>
  <si>
    <t>391</t>
  </si>
  <si>
    <t>376</t>
  </si>
  <si>
    <t>368</t>
  </si>
  <si>
    <t>121</t>
  </si>
  <si>
    <t>116</t>
  </si>
  <si>
    <t>103</t>
  </si>
  <si>
    <t>101</t>
  </si>
  <si>
    <t>319</t>
  </si>
  <si>
    <t>317</t>
  </si>
  <si>
    <t>327</t>
  </si>
  <si>
    <t>320</t>
  </si>
  <si>
    <t>331</t>
  </si>
  <si>
    <t>314</t>
  </si>
  <si>
    <t>305</t>
  </si>
  <si>
    <t>285</t>
  </si>
  <si>
    <t>316</t>
  </si>
  <si>
    <t>308</t>
  </si>
  <si>
    <t>293</t>
  </si>
  <si>
    <t>34</t>
  </si>
  <si>
    <t>351</t>
  </si>
  <si>
    <t>340</t>
  </si>
  <si>
    <t>291</t>
  </si>
  <si>
    <t>281</t>
  </si>
  <si>
    <t>282</t>
  </si>
  <si>
    <t>269</t>
  </si>
  <si>
    <t>259</t>
  </si>
  <si>
    <t>240</t>
  </si>
  <si>
    <t>225</t>
  </si>
  <si>
    <t>222</t>
  </si>
  <si>
    <t>207</t>
  </si>
  <si>
    <t>208</t>
  </si>
  <si>
    <t>224</t>
  </si>
  <si>
    <t>228</t>
  </si>
  <si>
    <t>226</t>
  </si>
  <si>
    <t>202</t>
  </si>
  <si>
    <t>197</t>
  </si>
  <si>
    <t>193</t>
  </si>
  <si>
    <t>180</t>
  </si>
  <si>
    <t>179</t>
  </si>
  <si>
    <t>148</t>
  </si>
  <si>
    <t>124</t>
  </si>
  <si>
    <t>117</t>
  </si>
  <si>
    <t>106</t>
  </si>
  <si>
    <t>501</t>
  </si>
  <si>
    <t>481</t>
  </si>
  <si>
    <t>465</t>
  </si>
  <si>
    <t>383</t>
  </si>
  <si>
    <t>373</t>
  </si>
  <si>
    <t>361</t>
  </si>
  <si>
    <t>378</t>
  </si>
  <si>
    <t>154</t>
  </si>
  <si>
    <t>143</t>
  </si>
  <si>
    <t>129</t>
  </si>
  <si>
    <t>119</t>
  </si>
  <si>
    <t>348</t>
  </si>
  <si>
    <t>338</t>
  </si>
  <si>
    <t>335</t>
  </si>
  <si>
    <t>329</t>
  </si>
  <si>
    <t>332</t>
  </si>
  <si>
    <t>304</t>
  </si>
  <si>
    <t>283</t>
  </si>
  <si>
    <t>275</t>
  </si>
  <si>
    <t>280</t>
  </si>
  <si>
    <t>272</t>
  </si>
  <si>
    <t>287</t>
  </si>
  <si>
    <t>411</t>
  </si>
  <si>
    <t>375</t>
  </si>
  <si>
    <t>389</t>
  </si>
  <si>
    <t>354</t>
  </si>
  <si>
    <t>318</t>
  </si>
  <si>
    <t>299</t>
  </si>
  <si>
    <t>289</t>
  </si>
  <si>
    <t>292</t>
  </si>
  <si>
    <t>516</t>
  </si>
  <si>
    <t>524</t>
  </si>
  <si>
    <t>518</t>
  </si>
  <si>
    <t>493</t>
  </si>
  <si>
    <t>441</t>
  </si>
  <si>
    <t>388</t>
  </si>
  <si>
    <t>334</t>
  </si>
  <si>
    <t>321</t>
  </si>
  <si>
    <t>188</t>
  </si>
  <si>
    <t>186</t>
  </si>
  <si>
    <t>176</t>
  </si>
  <si>
    <t>174</t>
  </si>
  <si>
    <t>149</t>
  </si>
  <si>
    <t>137</t>
  </si>
  <si>
    <t>130</t>
  </si>
  <si>
    <t>107</t>
  </si>
  <si>
    <t>112</t>
  </si>
  <si>
    <t>145</t>
  </si>
  <si>
    <t>114</t>
  </si>
  <si>
    <t>142</t>
  </si>
  <si>
    <t>150</t>
  </si>
  <si>
    <t>436</t>
  </si>
  <si>
    <t>414</t>
  </si>
  <si>
    <t>390</t>
  </si>
  <si>
    <t>393</t>
  </si>
  <si>
    <t>336</t>
  </si>
  <si>
    <t>238</t>
  </si>
  <si>
    <t>246</t>
  </si>
  <si>
    <t>260</t>
  </si>
  <si>
    <t>239</t>
  </si>
  <si>
    <t>243</t>
  </si>
  <si>
    <t>236</t>
  </si>
  <si>
    <t>247</t>
  </si>
  <si>
    <t>214</t>
  </si>
  <si>
    <t>200</t>
  </si>
  <si>
    <t>183</t>
  </si>
  <si>
    <t>190</t>
  </si>
  <si>
    <t>175</t>
  </si>
  <si>
    <t>189</t>
  </si>
  <si>
    <t>182</t>
  </si>
  <si>
    <t>153</t>
  </si>
  <si>
    <t>160</t>
  </si>
  <si>
    <t>162</t>
  </si>
  <si>
    <t>159</t>
  </si>
  <si>
    <t>136</t>
  </si>
  <si>
    <t>133</t>
  </si>
  <si>
    <t>152</t>
  </si>
  <si>
    <t>203</t>
  </si>
  <si>
    <t>111</t>
  </si>
  <si>
    <t>134</t>
  </si>
  <si>
    <t>57</t>
  </si>
  <si>
    <t>586</t>
  </si>
  <si>
    <t>662</t>
  </si>
  <si>
    <t>690</t>
  </si>
  <si>
    <t>727</t>
  </si>
  <si>
    <t>743</t>
  </si>
  <si>
    <t>788</t>
  </si>
  <si>
    <t>831</t>
  </si>
  <si>
    <t>823</t>
  </si>
  <si>
    <t>877</t>
  </si>
  <si>
    <t>934</t>
  </si>
  <si>
    <t>1,036</t>
  </si>
  <si>
    <t>3,174</t>
  </si>
  <si>
    <t>3,245</t>
  </si>
  <si>
    <t>3,380</t>
  </si>
  <si>
    <t>3,182</t>
  </si>
  <si>
    <t>3,163</t>
  </si>
  <si>
    <t>3,203</t>
  </si>
  <si>
    <t>3,243</t>
  </si>
  <si>
    <t>3,466</t>
  </si>
  <si>
    <t>3,632</t>
  </si>
  <si>
    <t>3,554</t>
  </si>
  <si>
    <t>3,751</t>
  </si>
  <si>
    <t>416</t>
  </si>
  <si>
    <t>412</t>
  </si>
  <si>
    <t>395</t>
  </si>
  <si>
    <t>408</t>
  </si>
  <si>
    <t>446</t>
  </si>
  <si>
    <t>443</t>
  </si>
  <si>
    <t>896</t>
  </si>
  <si>
    <t>901</t>
  </si>
  <si>
    <t>950</t>
  </si>
  <si>
    <t>946</t>
  </si>
  <si>
    <t>949</t>
  </si>
  <si>
    <t>942</t>
  </si>
  <si>
    <t>930</t>
  </si>
  <si>
    <t>871</t>
  </si>
  <si>
    <t>921</t>
  </si>
  <si>
    <t>963</t>
  </si>
  <si>
    <t>956</t>
  </si>
  <si>
    <t>1,862</t>
  </si>
  <si>
    <t>1,917</t>
  </si>
  <si>
    <t>2,019</t>
  </si>
  <si>
    <t>1,824</t>
  </si>
  <si>
    <t>1,821</t>
  </si>
  <si>
    <t>1,866</t>
  </si>
  <si>
    <t>1,905</t>
  </si>
  <si>
    <t>2,170</t>
  </si>
  <si>
    <t>2,265</t>
  </si>
  <si>
    <t>2,148</t>
  </si>
  <si>
    <t>2,336</t>
  </si>
  <si>
    <t>720</t>
  </si>
  <si>
    <t>775</t>
  </si>
  <si>
    <t>762</t>
  </si>
  <si>
    <t>753</t>
  </si>
  <si>
    <t>792</t>
  </si>
  <si>
    <t>799</t>
  </si>
  <si>
    <t>814</t>
  </si>
  <si>
    <t>843</t>
  </si>
  <si>
    <t>973</t>
  </si>
  <si>
    <t>985</t>
  </si>
  <si>
    <t>1,032</t>
  </si>
  <si>
    <t>1,233</t>
  </si>
  <si>
    <t>1,282</t>
  </si>
  <si>
    <t>1,322</t>
  </si>
  <si>
    <t>1,391</t>
  </si>
  <si>
    <t>1,417</t>
  </si>
  <si>
    <t>1,324</t>
  </si>
  <si>
    <t>1,367</t>
  </si>
  <si>
    <t>1,306</t>
  </si>
  <si>
    <t>1,398</t>
  </si>
  <si>
    <t>1,408</t>
  </si>
  <si>
    <t>1,429</t>
  </si>
  <si>
    <t>364</t>
  </si>
  <si>
    <t>422</t>
  </si>
  <si>
    <t>475</t>
  </si>
  <si>
    <t>102</t>
  </si>
  <si>
    <t>105</t>
  </si>
  <si>
    <t>261</t>
  </si>
  <si>
    <t>276</t>
  </si>
  <si>
    <t>298</t>
  </si>
  <si>
    <t>307</t>
  </si>
  <si>
    <t>525</t>
  </si>
  <si>
    <t>533</t>
  </si>
  <si>
    <t>551</t>
  </si>
  <si>
    <t>569</t>
  </si>
  <si>
    <t>591</t>
  </si>
  <si>
    <t>513</t>
  </si>
  <si>
    <t>536</t>
  </si>
  <si>
    <t>514</t>
  </si>
  <si>
    <t>515</t>
  </si>
  <si>
    <t>479</t>
  </si>
  <si>
    <t>1,092</t>
  </si>
  <si>
    <t>1,086</t>
  </si>
  <si>
    <t>1,107</t>
  </si>
  <si>
    <t>1,123</t>
  </si>
  <si>
    <t>1,124</t>
  </si>
  <si>
    <t>1,097</t>
  </si>
  <si>
    <t>1,209</t>
  </si>
  <si>
    <t>1,106</t>
  </si>
  <si>
    <t>1,154</t>
  </si>
  <si>
    <t>1,134</t>
  </si>
  <si>
    <t>1,177</t>
  </si>
  <si>
    <t>668</t>
  </si>
  <si>
    <t>664</t>
  </si>
  <si>
    <t>663</t>
  </si>
  <si>
    <t>657</t>
  </si>
  <si>
    <t>624</t>
  </si>
  <si>
    <t>701</t>
  </si>
  <si>
    <t>671</t>
  </si>
  <si>
    <t>693</t>
  </si>
  <si>
    <t>658</t>
  </si>
  <si>
    <t>689</t>
  </si>
  <si>
    <t>252</t>
  </si>
  <si>
    <t>241</t>
  </si>
  <si>
    <t>258</t>
  </si>
  <si>
    <t>267</t>
  </si>
  <si>
    <t>199</t>
  </si>
  <si>
    <t>209</t>
  </si>
  <si>
    <t>178</t>
  </si>
  <si>
    <t>205</t>
  </si>
  <si>
    <t>215</t>
  </si>
  <si>
    <t>253</t>
  </si>
  <si>
    <t>263</t>
  </si>
  <si>
    <t>2,229</t>
  </si>
  <si>
    <t>2,353</t>
  </si>
  <si>
    <t>2,422</t>
  </si>
  <si>
    <t>2,744</t>
  </si>
  <si>
    <t>2,847</t>
  </si>
  <si>
    <t>3,001</t>
  </si>
  <si>
    <t>3,009</t>
  </si>
  <si>
    <t>2,792</t>
  </si>
  <si>
    <t>3,066</t>
  </si>
  <si>
    <t>3,363</t>
  </si>
  <si>
    <t>204</t>
  </si>
  <si>
    <t>221</t>
  </si>
  <si>
    <t>270</t>
  </si>
  <si>
    <t>288</t>
  </si>
  <si>
    <t>345</t>
  </si>
  <si>
    <t>108</t>
  </si>
  <si>
    <t>297</t>
  </si>
  <si>
    <t>342</t>
  </si>
  <si>
    <t>406</t>
  </si>
  <si>
    <t>428</t>
  </si>
  <si>
    <t>459</t>
  </si>
  <si>
    <t>471</t>
  </si>
  <si>
    <t>118</t>
  </si>
  <si>
    <t>1,589</t>
  </si>
  <si>
    <t>1,638</t>
  </si>
  <si>
    <t>1,649</t>
  </si>
  <si>
    <t>1,931</t>
  </si>
  <si>
    <t>1,998</t>
  </si>
  <si>
    <t>2,114</t>
  </si>
  <si>
    <t>2,070</t>
  </si>
  <si>
    <t>1,828</t>
  </si>
  <si>
    <t>2,075</t>
  </si>
  <si>
    <t>2,193</t>
  </si>
  <si>
    <t>2,263</t>
  </si>
  <si>
    <t>1,552</t>
  </si>
  <si>
    <t>1,641</t>
  </si>
  <si>
    <t>1,560</t>
  </si>
  <si>
    <t>1,564</t>
  </si>
  <si>
    <t>1,299</t>
  </si>
  <si>
    <t>1,337</t>
  </si>
  <si>
    <t>1,378</t>
  </si>
  <si>
    <t>1,276</t>
  </si>
  <si>
    <t>1,358</t>
  </si>
  <si>
    <t>1,406</t>
  </si>
  <si>
    <t>1,334</t>
  </si>
  <si>
    <t>2,503</t>
  </si>
  <si>
    <t>2,584</t>
  </si>
  <si>
    <t>2,796</t>
  </si>
  <si>
    <t>2,856</t>
  </si>
  <si>
    <t>3,266</t>
  </si>
  <si>
    <t>3,299</t>
  </si>
  <si>
    <t>3,371</t>
  </si>
  <si>
    <t>3,460</t>
  </si>
  <si>
    <t>3,850</t>
  </si>
  <si>
    <t>3,750</t>
  </si>
  <si>
    <t>4,099</t>
  </si>
  <si>
    <t>2,410</t>
  </si>
  <si>
    <t>2,444</t>
  </si>
  <si>
    <t>2,459</t>
  </si>
  <si>
    <t>2,360</t>
  </si>
  <si>
    <t>2,492</t>
  </si>
  <si>
    <t>2,542</t>
  </si>
  <si>
    <t>2,630</t>
  </si>
  <si>
    <t>2,929</t>
  </si>
  <si>
    <t>2,989</t>
  </si>
  <si>
    <t>2,954</t>
  </si>
  <si>
    <t>715</t>
  </si>
  <si>
    <t>739</t>
  </si>
  <si>
    <t>785</t>
  </si>
  <si>
    <t>769</t>
  </si>
  <si>
    <t>791</t>
  </si>
  <si>
    <t>828</t>
  </si>
  <si>
    <t>919</t>
  </si>
  <si>
    <t>965</t>
  </si>
  <si>
    <t>163</t>
  </si>
  <si>
    <t>173</t>
  </si>
  <si>
    <t>161</t>
  </si>
  <si>
    <t>394</t>
  </si>
  <si>
    <t>384</t>
  </si>
  <si>
    <t>420</t>
  </si>
  <si>
    <t>462</t>
  </si>
  <si>
    <t>522</t>
  </si>
  <si>
    <t>539</t>
  </si>
  <si>
    <t>538</t>
  </si>
  <si>
    <t>135</t>
  </si>
  <si>
    <t>155</t>
  </si>
  <si>
    <t>184</t>
  </si>
  <si>
    <t>212</t>
  </si>
  <si>
    <t>40</t>
  </si>
  <si>
    <t>sic07 Industry (2) SIC2007 Table 4.5a   Hourly pay - Gross 2008.xls</t>
  </si>
  <si>
    <t>Sic07 Industry (2) SIC2007 Table 4.5a   Hourly pay - Gross 2009.xls</t>
  </si>
  <si>
    <t>Sic07 Industry (2) SIC2007 Table 4.5a   Hourly pay - Gross 2010.xls</t>
  </si>
  <si>
    <t>Sic07 Industry (2) SIC2007 Table 4.5a   Hourly pay - Gross 2011.xls</t>
  </si>
  <si>
    <t>Sic07 Industry (2) SIC2007 Table 4.5a   Hourly pay - Gross 2012.xls</t>
  </si>
  <si>
    <t>SIC07 Industry (2) SIC2007 Table 4.5a   Hourly pay - Gross 2013.xls</t>
  </si>
  <si>
    <t>SIC07 Industry (2) SIC2007 Table 4.5a   Hourly pay - Gross 2014.xls</t>
  </si>
  <si>
    <t>SIC07 Industry (2) SIC2007 Table 4.5a   Hourly pay - Gross 2015.xls</t>
  </si>
  <si>
    <t>SIC07 Industry (2) SIC2007 Table 4.5a   Hourly pay - Gross 2016.xls</t>
  </si>
  <si>
    <t>SIC07 Industry (2) SIC2007 Table 4.5a   Hourly pay - Gross 2017.xls</t>
  </si>
  <si>
    <t>SIC07 Industry (2) SIC2007 Table 4.5a   Hourly pay - Gross 2018.xls</t>
  </si>
  <si>
    <t>SIC07 Industry (2) SIC2007 Table 4.5a   Hourly pay - Gross 2019.xls</t>
  </si>
  <si>
    <t>24,626</t>
  </si>
  <si>
    <t>24,256</t>
  </si>
  <si>
    <t>24,263</t>
  </si>
  <si>
    <t>24,376</t>
  </si>
  <si>
    <t>24,203</t>
  </si>
  <si>
    <t>24,575</t>
  </si>
  <si>
    <t>25,036</t>
  </si>
  <si>
    <t>25,997</t>
  </si>
  <si>
    <t>25,758</t>
  </si>
  <si>
    <t>26,241</t>
  </si>
  <si>
    <t>26,424</t>
  </si>
  <si>
    <t>26,703</t>
  </si>
  <si>
    <t>24,615</t>
  </si>
  <si>
    <t>24,248</t>
  </si>
  <si>
    <t>24,251</t>
  </si>
  <si>
    <t>24,359</t>
  </si>
  <si>
    <t>24,198</t>
  </si>
  <si>
    <t>24,567</t>
  </si>
  <si>
    <t>25,026</t>
  </si>
  <si>
    <t>25,988</t>
  </si>
  <si>
    <t>25,752</t>
  </si>
  <si>
    <t>26,233</t>
  </si>
  <si>
    <t>26,413</t>
  </si>
  <si>
    <t>26,693</t>
  </si>
  <si>
    <t>3,035</t>
  </si>
  <si>
    <t>2,843</t>
  </si>
  <si>
    <t>2,740</t>
  </si>
  <si>
    <t>2,675</t>
  </si>
  <si>
    <t>2,690</t>
  </si>
  <si>
    <t>2,748</t>
  </si>
  <si>
    <t>2,788</t>
  </si>
  <si>
    <t>2,839</t>
  </si>
  <si>
    <t>2,800</t>
  </si>
  <si>
    <t>2,798</t>
  </si>
  <si>
    <t>2,883</t>
  </si>
  <si>
    <t>2,842</t>
  </si>
  <si>
    <t>2,398</t>
  </si>
  <si>
    <t>2,332</t>
  </si>
  <si>
    <t>2,339</t>
  </si>
  <si>
    <t>2,403</t>
  </si>
  <si>
    <t>2,436</t>
  </si>
  <si>
    <t>2,475</t>
  </si>
  <si>
    <t>2,439</t>
  </si>
  <si>
    <t>2,434</t>
  </si>
  <si>
    <t>2,486</t>
  </si>
  <si>
    <t>2,461</t>
  </si>
  <si>
    <t>20,355</t>
  </si>
  <si>
    <t>20,321</t>
  </si>
  <si>
    <t>20,458</t>
  </si>
  <si>
    <t>20,690</t>
  </si>
  <si>
    <t>20,548</t>
  </si>
  <si>
    <t>20,875</t>
  </si>
  <si>
    <t>21,268</t>
  </si>
  <si>
    <t>22,114</t>
  </si>
  <si>
    <t>22,369</t>
  </si>
  <si>
    <t>22,420</t>
  </si>
  <si>
    <t>22,703</t>
  </si>
  <si>
    <t>44</t>
  </si>
  <si>
    <t>363</t>
  </si>
  <si>
    <t>352</t>
  </si>
  <si>
    <t>353</t>
  </si>
  <si>
    <t>357</t>
  </si>
  <si>
    <t>366</t>
  </si>
  <si>
    <t>83</t>
  </si>
  <si>
    <t>177</t>
  </si>
  <si>
    <t>156</t>
  </si>
  <si>
    <t>301</t>
  </si>
  <si>
    <t>265</t>
  </si>
  <si>
    <t>249</t>
  </si>
  <si>
    <t>273</t>
  </si>
  <si>
    <t>278</t>
  </si>
  <si>
    <t>286</t>
  </si>
  <si>
    <t>227</t>
  </si>
  <si>
    <t>206</t>
  </si>
  <si>
    <t>220</t>
  </si>
  <si>
    <t>192</t>
  </si>
  <si>
    <t>185</t>
  </si>
  <si>
    <t>171</t>
  </si>
  <si>
    <t>168</t>
  </si>
  <si>
    <t>169</t>
  </si>
  <si>
    <t>164</t>
  </si>
  <si>
    <t>1,101</t>
  </si>
  <si>
    <t>967</t>
  </si>
  <si>
    <t>929</t>
  </si>
  <si>
    <t>870</t>
  </si>
  <si>
    <t>833</t>
  </si>
  <si>
    <t>824</t>
  </si>
  <si>
    <t>837</t>
  </si>
  <si>
    <t>899</t>
  </si>
  <si>
    <t>905</t>
  </si>
  <si>
    <t>926</t>
  </si>
  <si>
    <t>1,007</t>
  </si>
  <si>
    <t>232</t>
  </si>
  <si>
    <t>262</t>
  </si>
  <si>
    <t>277</t>
  </si>
  <si>
    <t>306</t>
  </si>
  <si>
    <t>234</t>
  </si>
  <si>
    <t>181</t>
  </si>
  <si>
    <t>187</t>
  </si>
  <si>
    <t>170</t>
  </si>
  <si>
    <t>578</t>
  </si>
  <si>
    <t>457</t>
  </si>
  <si>
    <t>392</t>
  </si>
  <si>
    <t>458</t>
  </si>
  <si>
    <t>463</t>
  </si>
  <si>
    <t>470</t>
  </si>
  <si>
    <t>499</t>
  </si>
  <si>
    <t>3,722</t>
  </si>
  <si>
    <t>3,562</t>
  </si>
  <si>
    <t>3,610</t>
  </si>
  <si>
    <t>3,583</t>
  </si>
  <si>
    <t>3,625</t>
  </si>
  <si>
    <t>3,569</t>
  </si>
  <si>
    <t>3,636</t>
  </si>
  <si>
    <t>3,769</t>
  </si>
  <si>
    <t>3,715</t>
  </si>
  <si>
    <t>3,767</t>
  </si>
  <si>
    <t>3,814</t>
  </si>
  <si>
    <t>396</t>
  </si>
  <si>
    <t>399</t>
  </si>
  <si>
    <t>405</t>
  </si>
  <si>
    <t>449</t>
  </si>
  <si>
    <t>461</t>
  </si>
  <si>
    <t>477</t>
  </si>
  <si>
    <t>498</t>
  </si>
  <si>
    <t>483</t>
  </si>
  <si>
    <t>955</t>
  </si>
  <si>
    <t>936</t>
  </si>
  <si>
    <t>947</t>
  </si>
  <si>
    <t>966</t>
  </si>
  <si>
    <t>991</t>
  </si>
  <si>
    <t>1,031</t>
  </si>
  <si>
    <t>1,033</t>
  </si>
  <si>
    <t>1,060</t>
  </si>
  <si>
    <t>1,102</t>
  </si>
  <si>
    <t>1,080</t>
  </si>
  <si>
    <t>2,347</t>
  </si>
  <si>
    <t>2,211</t>
  </si>
  <si>
    <t>2,258</t>
  </si>
  <si>
    <t>2,270</t>
  </si>
  <si>
    <t>2,198</t>
  </si>
  <si>
    <t>2,227</t>
  </si>
  <si>
    <t>2,289</t>
  </si>
  <si>
    <t>2,221</t>
  </si>
  <si>
    <t>2,230</t>
  </si>
  <si>
    <t>2,214</t>
  </si>
  <si>
    <t>2,203</t>
  </si>
  <si>
    <t>1,072</t>
  </si>
  <si>
    <t>1,113</t>
  </si>
  <si>
    <t>1,055</t>
  </si>
  <si>
    <t>1,051</t>
  </si>
  <si>
    <t>1,063</t>
  </si>
  <si>
    <t>1,047</t>
  </si>
  <si>
    <t>1,105</t>
  </si>
  <si>
    <t>1,104</t>
  </si>
  <si>
    <t>1,137</t>
  </si>
  <si>
    <t>1,028</t>
  </si>
  <si>
    <t>1,077</t>
  </si>
  <si>
    <t>484</t>
  </si>
  <si>
    <t>442</t>
  </si>
  <si>
    <t>438</t>
  </si>
  <si>
    <t>445</t>
  </si>
  <si>
    <t>454</t>
  </si>
  <si>
    <t>489</t>
  </si>
  <si>
    <t>512</t>
  </si>
  <si>
    <t>491</t>
  </si>
  <si>
    <t>256</t>
  </si>
  <si>
    <t>271</t>
  </si>
  <si>
    <t>310</t>
  </si>
  <si>
    <t>315</t>
  </si>
  <si>
    <t>302</t>
  </si>
  <si>
    <t>323</t>
  </si>
  <si>
    <t>333</t>
  </si>
  <si>
    <t>235</t>
  </si>
  <si>
    <t>1,013</t>
  </si>
  <si>
    <t>1,026</t>
  </si>
  <si>
    <t>1,114</t>
  </si>
  <si>
    <t>1,211</t>
  </si>
  <si>
    <t>1,228</t>
  </si>
  <si>
    <t>1,290</t>
  </si>
  <si>
    <t>1,437</t>
  </si>
  <si>
    <t>1,501</t>
  </si>
  <si>
    <t>1,553</t>
  </si>
  <si>
    <t>1,527</t>
  </si>
  <si>
    <t>257</t>
  </si>
  <si>
    <t>251</t>
  </si>
  <si>
    <t>284</t>
  </si>
  <si>
    <t>313</t>
  </si>
  <si>
    <t>328</t>
  </si>
  <si>
    <t>367</t>
  </si>
  <si>
    <t>346</t>
  </si>
  <si>
    <t>756</t>
  </si>
  <si>
    <t>770</t>
  </si>
  <si>
    <t>863</t>
  </si>
  <si>
    <t>953</t>
  </si>
  <si>
    <t>931</t>
  </si>
  <si>
    <t>944</t>
  </si>
  <si>
    <t>999</t>
  </si>
  <si>
    <t>1,103</t>
  </si>
  <si>
    <t>1,139</t>
  </si>
  <si>
    <t>1,173</t>
  </si>
  <si>
    <t>1,186</t>
  </si>
  <si>
    <t>1,182</t>
  </si>
  <si>
    <t>988</t>
  </si>
  <si>
    <t>920</t>
  </si>
  <si>
    <t>939</t>
  </si>
  <si>
    <t>959</t>
  </si>
  <si>
    <t>977</t>
  </si>
  <si>
    <t>1,002</t>
  </si>
  <si>
    <t>1,019</t>
  </si>
  <si>
    <t>1,016</t>
  </si>
  <si>
    <t>1,082</t>
  </si>
  <si>
    <t>165</t>
  </si>
  <si>
    <t>210</t>
  </si>
  <si>
    <t>213</t>
  </si>
  <si>
    <t>403</t>
  </si>
  <si>
    <t>400</t>
  </si>
  <si>
    <t>456</t>
  </si>
  <si>
    <t>487</t>
  </si>
  <si>
    <t>494</t>
  </si>
  <si>
    <t>510</t>
  </si>
  <si>
    <t>579</t>
  </si>
  <si>
    <t>1,178</t>
  </si>
  <si>
    <t>1,094</t>
  </si>
  <si>
    <t>1,087</t>
  </si>
  <si>
    <t>981</t>
  </si>
  <si>
    <t>961</t>
  </si>
  <si>
    <t>937</t>
  </si>
  <si>
    <t>982</t>
  </si>
  <si>
    <t>974</t>
  </si>
  <si>
    <t>975</t>
  </si>
  <si>
    <t>654</t>
  </si>
  <si>
    <t>600</t>
  </si>
  <si>
    <t>583</t>
  </si>
  <si>
    <t>564</t>
  </si>
  <si>
    <t>561</t>
  </si>
  <si>
    <t>530</t>
  </si>
  <si>
    <t>490</t>
  </si>
  <si>
    <t>496</t>
  </si>
  <si>
    <t>464</t>
  </si>
  <si>
    <t>372</t>
  </si>
  <si>
    <t>358</t>
  </si>
  <si>
    <t>374</t>
  </si>
  <si>
    <t>296</t>
  </si>
  <si>
    <t>295</t>
  </si>
  <si>
    <t>370</t>
  </si>
  <si>
    <t>1,381</t>
  </si>
  <si>
    <t>1,396</t>
  </si>
  <si>
    <t>1,386</t>
  </si>
  <si>
    <t>1,483</t>
  </si>
  <si>
    <t>1,479</t>
  </si>
  <si>
    <t>1,583</t>
  </si>
  <si>
    <t>1,676</t>
  </si>
  <si>
    <t>1,751</t>
  </si>
  <si>
    <t>1,796</t>
  </si>
  <si>
    <t>1,793</t>
  </si>
  <si>
    <t>1,933</t>
  </si>
  <si>
    <t>452</t>
  </si>
  <si>
    <t>455</t>
  </si>
  <si>
    <t>482</t>
  </si>
  <si>
    <t>486</t>
  </si>
  <si>
    <t>511</t>
  </si>
  <si>
    <t>492</t>
  </si>
  <si>
    <t>588</t>
  </si>
  <si>
    <t>581</t>
  </si>
  <si>
    <t>230</t>
  </si>
  <si>
    <t>279</t>
  </si>
  <si>
    <t>326</t>
  </si>
  <si>
    <t>362</t>
  </si>
  <si>
    <t>365</t>
  </si>
  <si>
    <t>360</t>
  </si>
  <si>
    <t>415</t>
  </si>
  <si>
    <t>110</t>
  </si>
  <si>
    <t>113</t>
  </si>
  <si>
    <t>1,323</t>
  </si>
  <si>
    <t>1,312</t>
  </si>
  <si>
    <t>1,307</t>
  </si>
  <si>
    <t>1,443</t>
  </si>
  <si>
    <t>1,395</t>
  </si>
  <si>
    <t>1,471</t>
  </si>
  <si>
    <t>1,647</t>
  </si>
  <si>
    <t>1,806</t>
  </si>
  <si>
    <t>1,652</t>
  </si>
  <si>
    <t>1,658</t>
  </si>
  <si>
    <t>1,704</t>
  </si>
  <si>
    <t>543</t>
  </si>
  <si>
    <t>595</t>
  </si>
  <si>
    <t>665</t>
  </si>
  <si>
    <t>626</t>
  </si>
  <si>
    <t>604</t>
  </si>
  <si>
    <t>620</t>
  </si>
  <si>
    <t>349</t>
  </si>
  <si>
    <t>409</t>
  </si>
  <si>
    <t>194</t>
  </si>
  <si>
    <t>248</t>
  </si>
  <si>
    <t>1,368</t>
  </si>
  <si>
    <t>1,227</t>
  </si>
  <si>
    <t>1,366</t>
  </si>
  <si>
    <t>1,335</t>
  </si>
  <si>
    <t>1,258</t>
  </si>
  <si>
    <t>1,289</t>
  </si>
  <si>
    <t>1,278</t>
  </si>
  <si>
    <t>1,359</t>
  </si>
  <si>
    <t>1,439</t>
  </si>
  <si>
    <t>1,344</t>
  </si>
  <si>
    <t>4,131</t>
  </si>
  <si>
    <t>4,112</t>
  </si>
  <si>
    <t>4,179</t>
  </si>
  <si>
    <t>3,963</t>
  </si>
  <si>
    <t>3,776</t>
  </si>
  <si>
    <t>3,881</t>
  </si>
  <si>
    <t>3,758</t>
  </si>
  <si>
    <t>3,778</t>
  </si>
  <si>
    <t>3,683</t>
  </si>
  <si>
    <t>3,685</t>
  </si>
  <si>
    <t>3,661</t>
  </si>
  <si>
    <t>3,757</t>
  </si>
  <si>
    <t>3,033</t>
  </si>
  <si>
    <t>3,152</t>
  </si>
  <si>
    <t>3,346</t>
  </si>
  <si>
    <t>3,462</t>
  </si>
  <si>
    <t>3,474</t>
  </si>
  <si>
    <t>3,696</t>
  </si>
  <si>
    <t>3,747</t>
  </si>
  <si>
    <t>3,950</t>
  </si>
  <si>
    <t>3,897</t>
  </si>
  <si>
    <t>3,899</t>
  </si>
  <si>
    <t>3,980</t>
  </si>
  <si>
    <t>4,021</t>
  </si>
  <si>
    <t>2,063</t>
  </si>
  <si>
    <t>2,122</t>
  </si>
  <si>
    <t>2,249</t>
  </si>
  <si>
    <t>2,256</t>
  </si>
  <si>
    <t>2,379</t>
  </si>
  <si>
    <t>2,516</t>
  </si>
  <si>
    <t>2,539</t>
  </si>
  <si>
    <t>2,525</t>
  </si>
  <si>
    <t>2,577</t>
  </si>
  <si>
    <t>2,589</t>
  </si>
  <si>
    <t>507</t>
  </si>
  <si>
    <t>520</t>
  </si>
  <si>
    <t>552</t>
  </si>
  <si>
    <t>610</t>
  </si>
  <si>
    <t>607</t>
  </si>
  <si>
    <t>676</t>
  </si>
  <si>
    <t>667</t>
  </si>
  <si>
    <t>724</t>
  </si>
  <si>
    <t>687</t>
  </si>
  <si>
    <t>647</t>
  </si>
  <si>
    <t>672</t>
  </si>
  <si>
    <t>723</t>
  </si>
  <si>
    <t>546</t>
  </si>
  <si>
    <t>609</t>
  </si>
  <si>
    <t>641</t>
  </si>
  <si>
    <t>670</t>
  </si>
  <si>
    <t>710</t>
  </si>
  <si>
    <t>732</t>
  </si>
  <si>
    <t>709</t>
  </si>
  <si>
    <t>472</t>
  </si>
  <si>
    <t>504</t>
  </si>
  <si>
    <t>508</t>
  </si>
  <si>
    <t>557</t>
  </si>
  <si>
    <t>587</t>
  </si>
  <si>
    <t>567</t>
  </si>
  <si>
    <t>237</t>
  </si>
  <si>
    <t>245</t>
  </si>
  <si>
    <t>290</t>
  </si>
  <si>
    <t>337</t>
  </si>
  <si>
    <t>355</t>
  </si>
  <si>
    <t>398</t>
  </si>
  <si>
    <t>469</t>
  </si>
  <si>
    <t>195</t>
  </si>
  <si>
    <t>201</t>
  </si>
  <si>
    <t>Jobs ('000s)</t>
  </si>
  <si>
    <t>SIC07 Classifications</t>
  </si>
  <si>
    <t>Year</t>
  </si>
  <si>
    <t>Compensation</t>
  </si>
  <si>
    <t>Job Numbers ('000s)</t>
  </si>
  <si>
    <t>1 2 3</t>
  </si>
  <si>
    <t>5 6 7 8 9</t>
  </si>
  <si>
    <t>10 11 12</t>
  </si>
  <si>
    <t>13 14 15</t>
  </si>
  <si>
    <t>16 17 18</t>
  </si>
  <si>
    <t>22 23</t>
  </si>
  <si>
    <t>24 25</t>
  </si>
  <si>
    <t>29 30</t>
  </si>
  <si>
    <t>31 32 33</t>
  </si>
  <si>
    <t>36 37 38 39</t>
  </si>
  <si>
    <t>97 98 99</t>
  </si>
  <si>
    <t>SIC07 Classification</t>
  </si>
  <si>
    <t>Jobs</t>
  </si>
  <si>
    <t>Sic2003</t>
  </si>
  <si>
    <t>Sic2007</t>
  </si>
  <si>
    <t>Average Weight</t>
  </si>
  <si>
    <t>Normalised Weights</t>
  </si>
  <si>
    <t>Comp Weights</t>
  </si>
  <si>
    <t>Help Column</t>
  </si>
  <si>
    <t>Comp</t>
  </si>
  <si>
    <t>Normalised Percent</t>
  </si>
  <si>
    <t>CPI</t>
  </si>
  <si>
    <t>CPI/100</t>
  </si>
  <si>
    <t>£millions</t>
  </si>
  <si>
    <t>Total Domestic Output at Basic Prices</t>
  </si>
  <si>
    <t>SIC07 Codes</t>
  </si>
  <si>
    <t>Product</t>
  </si>
  <si>
    <t>CPA_A01</t>
  </si>
  <si>
    <t xml:space="preserve">Products of agriculture, hunting and related services         </t>
  </si>
  <si>
    <t>CPA_A02</t>
  </si>
  <si>
    <t xml:space="preserve">Products of forestry, logging and related services         </t>
  </si>
  <si>
    <t>CPA_A03</t>
  </si>
  <si>
    <t xml:space="preserve">Fish and other fishing products; aquaculture products; support services to fishing     </t>
  </si>
  <si>
    <t>CPA_B05</t>
  </si>
  <si>
    <t xml:space="preserve">Coal and lignite             </t>
  </si>
  <si>
    <t>CPA_B06 &amp; B07</t>
  </si>
  <si>
    <t>Crude Petroleum And Natural Gas &amp; Metal Ores</t>
  </si>
  <si>
    <t>CPA_B08</t>
  </si>
  <si>
    <t xml:space="preserve">Other mining and quarrying products           </t>
  </si>
  <si>
    <t>CPA_B09</t>
  </si>
  <si>
    <t xml:space="preserve">Mining support services             </t>
  </si>
  <si>
    <t>CPA_C101</t>
  </si>
  <si>
    <t xml:space="preserve">Preserved meat and meat products           </t>
  </si>
  <si>
    <t>CPA_C102_3</t>
  </si>
  <si>
    <t xml:space="preserve">Processed and preserved fish, crustaceans, molluscs, fruit and vegetables       </t>
  </si>
  <si>
    <t>CPA_C104</t>
  </si>
  <si>
    <t xml:space="preserve">Vegetable and animal oils and fats          </t>
  </si>
  <si>
    <t>CPA_C105</t>
  </si>
  <si>
    <t xml:space="preserve">Dairy products              </t>
  </si>
  <si>
    <t>CPA_C106</t>
  </si>
  <si>
    <t xml:space="preserve">Grain mill products, starches and starch products         </t>
  </si>
  <si>
    <t>CPA_C107</t>
  </si>
  <si>
    <t xml:space="preserve">Bakery and farinaceous products            </t>
  </si>
  <si>
    <t>CPA_C108</t>
  </si>
  <si>
    <t xml:space="preserve">Other food products             </t>
  </si>
  <si>
    <t>CPA_C109</t>
  </si>
  <si>
    <t xml:space="preserve">Prepared animal feeds             </t>
  </si>
  <si>
    <t>CPA_C11.01-6 &amp; C12</t>
  </si>
  <si>
    <t>Alcoholic beverages  &amp; Tobacco products</t>
  </si>
  <si>
    <t>CPA_C1107</t>
  </si>
  <si>
    <t xml:space="preserve">Soft drinks              </t>
  </si>
  <si>
    <t>CPA_C13</t>
  </si>
  <si>
    <t xml:space="preserve">Textiles               </t>
  </si>
  <si>
    <t>CPA_C14</t>
  </si>
  <si>
    <t xml:space="preserve">Wearing apparel              </t>
  </si>
  <si>
    <t>CPA_C15</t>
  </si>
  <si>
    <t xml:space="preserve">Leather and related products            </t>
  </si>
  <si>
    <t>CPA_C16</t>
  </si>
  <si>
    <t>Wood and of products of wood and cork, except furniture; articles of straw and plaiting materials</t>
  </si>
  <si>
    <t>CPA_C17</t>
  </si>
  <si>
    <t xml:space="preserve">Paper and paper products            </t>
  </si>
  <si>
    <t>CPA_C18</t>
  </si>
  <si>
    <t xml:space="preserve">Printing and recording services            </t>
  </si>
  <si>
    <t>CPA_C19</t>
  </si>
  <si>
    <t xml:space="preserve">Coke and refined petroleum products           </t>
  </si>
  <si>
    <t>CPA_C203</t>
  </si>
  <si>
    <t xml:space="preserve">Paints, varnishes and similar coatings, printing ink and mastics       </t>
  </si>
  <si>
    <t>CPA_C204</t>
  </si>
  <si>
    <t xml:space="preserve">Soap and detergents, cleaning and polishing preparations, perfumes and toilet preparations     </t>
  </si>
  <si>
    <t>CPA_C205</t>
  </si>
  <si>
    <t xml:space="preserve">Other chemical products             </t>
  </si>
  <si>
    <t>CPA_C20A</t>
  </si>
  <si>
    <t xml:space="preserve">Industrial gases, inorganics and fertilisers (all inorganic chemicals) - 20.11/13/15      </t>
  </si>
  <si>
    <t>CPA_C20B</t>
  </si>
  <si>
    <t xml:space="preserve">Petrochemicals - 20.14/16/17/60             </t>
  </si>
  <si>
    <t>CPA_C20C</t>
  </si>
  <si>
    <t xml:space="preserve">Dyestuffs, agro-chemicals - 20.12/20            </t>
  </si>
  <si>
    <t>CPA_C21</t>
  </si>
  <si>
    <t xml:space="preserve">Basic pharmaceutical products and pharmaceutical preparations          </t>
  </si>
  <si>
    <t>CPA_C22</t>
  </si>
  <si>
    <t xml:space="preserve">Rubber and plastic products            </t>
  </si>
  <si>
    <t>CPA_C235_6</t>
  </si>
  <si>
    <t xml:space="preserve">Manufacture of cement, lime, plaster and articles of concrete, cement and plaster </t>
  </si>
  <si>
    <t>CPA_C23OTHER</t>
  </si>
  <si>
    <t>Glass, refractory, clay, other porcelain and ceramic, stone and abrasive products - 23.1-4/7-9</t>
  </si>
  <si>
    <t>CPA_C241_3</t>
  </si>
  <si>
    <t xml:space="preserve">Basic iron and steel            </t>
  </si>
  <si>
    <t>CPA_C244_5</t>
  </si>
  <si>
    <t xml:space="preserve">Other basic metals and casting           </t>
  </si>
  <si>
    <t>CPA_C25</t>
  </si>
  <si>
    <t>Fabricated metal products, excl. machinery and equipment</t>
  </si>
  <si>
    <t>CPA_C26</t>
  </si>
  <si>
    <t xml:space="preserve">Computer, electronic and optical products           </t>
  </si>
  <si>
    <t>CPA_C27</t>
  </si>
  <si>
    <t xml:space="preserve">Electrical equipment              </t>
  </si>
  <si>
    <t>CPA_C28</t>
  </si>
  <si>
    <t xml:space="preserve">Machinery and equipment n.e.c.            </t>
  </si>
  <si>
    <t>CPA_C29</t>
  </si>
  <si>
    <t xml:space="preserve">Motor vehicles, trailers and semi-trailers      </t>
  </si>
  <si>
    <t>CPA_C301</t>
  </si>
  <si>
    <t xml:space="preserve">Ships and boats             </t>
  </si>
  <si>
    <t>CPA_C303</t>
  </si>
  <si>
    <t xml:space="preserve">Air and spacecraft and related machinery          </t>
  </si>
  <si>
    <t>CPA_C30OTHER</t>
  </si>
  <si>
    <t xml:space="preserve">Other transport equipment - 30.2/4/9           </t>
  </si>
  <si>
    <t>CPA_C31</t>
  </si>
  <si>
    <t xml:space="preserve">Furniture               </t>
  </si>
  <si>
    <t>CPA_C32</t>
  </si>
  <si>
    <t xml:space="preserve">Other manufactured goods             </t>
  </si>
  <si>
    <t>CPA_C3315</t>
  </si>
  <si>
    <t xml:space="preserve">Repair and maintenance of ships and boats         </t>
  </si>
  <si>
    <t>CPA_C3316</t>
  </si>
  <si>
    <t xml:space="preserve">Repair and maintenance of aircraft and spacecraft         </t>
  </si>
  <si>
    <t>CPA_C33OTHER</t>
  </si>
  <si>
    <t xml:space="preserve">Rest of repair; Installation - 33.11-14/17/19/20          </t>
  </si>
  <si>
    <t>CPA_D351</t>
  </si>
  <si>
    <t>Electricity, transmission and distribution</t>
  </si>
  <si>
    <t>CPA_D352_3</t>
  </si>
  <si>
    <t xml:space="preserve">Gas; distribution of gaseous fuels through mains; steam and air conditioning supply    </t>
  </si>
  <si>
    <t>CPA_E36</t>
  </si>
  <si>
    <t xml:space="preserve">Natural water; water treatment and supply services         </t>
  </si>
  <si>
    <t>CPA_E37</t>
  </si>
  <si>
    <t xml:space="preserve">Sewerage services; sewage sludge            </t>
  </si>
  <si>
    <t>CPA_E38</t>
  </si>
  <si>
    <t xml:space="preserve">Waste collection, treatment and disposal services; materials recovery services       </t>
  </si>
  <si>
    <t>CPA_E39</t>
  </si>
  <si>
    <t xml:space="preserve">Remediation services and other waste management services         </t>
  </si>
  <si>
    <t>CPA_F41, F42 &amp; F43</t>
  </si>
  <si>
    <t>CPA_G45</t>
  </si>
  <si>
    <t xml:space="preserve">Wholesale and retail trade and repair services of motor vehicles and motorcycles    </t>
  </si>
  <si>
    <t>CPA_G46</t>
  </si>
  <si>
    <t xml:space="preserve">Wholesale trade services, except of motor vehicles and motorcycles       </t>
  </si>
  <si>
    <t>CPA_G47</t>
  </si>
  <si>
    <t xml:space="preserve">Retail trade services, except of motor vehicles and motorcycles       </t>
  </si>
  <si>
    <t>CPA_H491_2</t>
  </si>
  <si>
    <t xml:space="preserve">Rail transport services             </t>
  </si>
  <si>
    <t>CPA_H493_5</t>
  </si>
  <si>
    <t xml:space="preserve">Land transport services and transport services via pipelines, excluding rail transport     </t>
  </si>
  <si>
    <t>CPA_H50</t>
  </si>
  <si>
    <t xml:space="preserve">Water transport services             </t>
  </si>
  <si>
    <t>CPA_H51</t>
  </si>
  <si>
    <t xml:space="preserve">Air transport services             </t>
  </si>
  <si>
    <t>CPA_H52</t>
  </si>
  <si>
    <t xml:space="preserve">Warehousing and support services for transportation          </t>
  </si>
  <si>
    <t>CPA_H53</t>
  </si>
  <si>
    <t xml:space="preserve">Postal and courier services            </t>
  </si>
  <si>
    <t>CPA_I55</t>
  </si>
  <si>
    <t xml:space="preserve">Accommodation services              </t>
  </si>
  <si>
    <t>CPA_I56</t>
  </si>
  <si>
    <t xml:space="preserve">Food and beverage serving services           </t>
  </si>
  <si>
    <t>CPA_J58</t>
  </si>
  <si>
    <t xml:space="preserve">Publishing services              </t>
  </si>
  <si>
    <t>CPA_J59 &amp; J60</t>
  </si>
  <si>
    <t>Motion Picture, Video &amp; TV Programme Production, Sound Recording &amp; Music Publishing Activities &amp; Programming And Broadcasting Activities</t>
  </si>
  <si>
    <t>CPA_J61</t>
  </si>
  <si>
    <t xml:space="preserve">Telecommunications services              </t>
  </si>
  <si>
    <t>CPA_J62</t>
  </si>
  <si>
    <t xml:space="preserve">Computer programming, consultancy and related services          </t>
  </si>
  <si>
    <t>CPA_J63</t>
  </si>
  <si>
    <t xml:space="preserve">Information services              </t>
  </si>
  <si>
    <t>CPA_K64</t>
  </si>
  <si>
    <t xml:space="preserve">Financial services, except insurance and pension funding         </t>
  </si>
  <si>
    <t>CPA_K65.1-2 &amp; K65.3</t>
  </si>
  <si>
    <t>Insurance, reinsurance and pension funding services, except compulsory social security</t>
  </si>
  <si>
    <t>CPA_K66</t>
  </si>
  <si>
    <t xml:space="preserve">Services auxiliary to financial services and insurance services        </t>
  </si>
  <si>
    <t>CPA_L68BXL683</t>
  </si>
  <si>
    <t>Real estate services, excluding on a fee or contract basis and excluding imputed rent</t>
  </si>
  <si>
    <t>CPA_L68A</t>
  </si>
  <si>
    <t>Imputed rents of owner-occupied dwellings</t>
  </si>
  <si>
    <t>CPA_L683</t>
  </si>
  <si>
    <t xml:space="preserve">Real estate activities on a fee or contract basis       </t>
  </si>
  <si>
    <t>CPA_M691</t>
  </si>
  <si>
    <t xml:space="preserve">Legal services              </t>
  </si>
  <si>
    <t>CPA_M692</t>
  </si>
  <si>
    <t xml:space="preserve">Accounting, bookkeeping and auditing services; tax consulting services        </t>
  </si>
  <si>
    <t>CPA_M70</t>
  </si>
  <si>
    <t xml:space="preserve">Services of head offices; management consulting services         </t>
  </si>
  <si>
    <t>CPA_M71</t>
  </si>
  <si>
    <t xml:space="preserve">Architectural and engineering services; technical testing and analysis services       </t>
  </si>
  <si>
    <t>CPA_M72</t>
  </si>
  <si>
    <t xml:space="preserve">Scientific research and development services           </t>
  </si>
  <si>
    <t>CPA_M73</t>
  </si>
  <si>
    <t xml:space="preserve">Advertising and market research services           </t>
  </si>
  <si>
    <t>CPA_M74</t>
  </si>
  <si>
    <t xml:space="preserve">Other professional, scientific and technical services          </t>
  </si>
  <si>
    <t>CPA_M75</t>
  </si>
  <si>
    <t xml:space="preserve">Veterinary services              </t>
  </si>
  <si>
    <t>CPA_N77</t>
  </si>
  <si>
    <t xml:space="preserve">Rental and leasing services            </t>
  </si>
  <si>
    <t>CPA_N78</t>
  </si>
  <si>
    <t xml:space="preserve">Employment services              </t>
  </si>
  <si>
    <t>CPA_N79</t>
  </si>
  <si>
    <t xml:space="preserve">Travel agency, tour operator and other reservation services and related services     </t>
  </si>
  <si>
    <t>CPA_N80</t>
  </si>
  <si>
    <t xml:space="preserve">Security and investigation services            </t>
  </si>
  <si>
    <t>CPA_N81</t>
  </si>
  <si>
    <t xml:space="preserve">Services to buildings and landscape           </t>
  </si>
  <si>
    <t>CPA_N82</t>
  </si>
  <si>
    <t xml:space="preserve">Office administrative, office support and other business support services       </t>
  </si>
  <si>
    <t>CPA_O84</t>
  </si>
  <si>
    <t xml:space="preserve">Public administration and defence services; compulsory social security services       </t>
  </si>
  <si>
    <t>CPA_P85</t>
  </si>
  <si>
    <t xml:space="preserve">Education services              </t>
  </si>
  <si>
    <t>CPA_Q86</t>
  </si>
  <si>
    <t xml:space="preserve">Human health services             </t>
  </si>
  <si>
    <t>CPA_Q87 &amp; Q88</t>
  </si>
  <si>
    <t>Residential Care  &amp; Social Work Activities</t>
  </si>
  <si>
    <t>CPA_R90</t>
  </si>
  <si>
    <t xml:space="preserve">Creative, arts and entertainment services           </t>
  </si>
  <si>
    <t>CPA_R91</t>
  </si>
  <si>
    <t xml:space="preserve">Libraries, archives, museums and other cultural services         </t>
  </si>
  <si>
    <t>CPA_R92</t>
  </si>
  <si>
    <t xml:space="preserve">Gambling and betting services            </t>
  </si>
  <si>
    <t>CPA_R93</t>
  </si>
  <si>
    <t xml:space="preserve">Sports services and amusement and recreation services         </t>
  </si>
  <si>
    <t>CPA_S94</t>
  </si>
  <si>
    <t xml:space="preserve">Services furnished by membership organisations           </t>
  </si>
  <si>
    <t>CPA_S95</t>
  </si>
  <si>
    <t xml:space="preserve">Repair services of computers and personal and household goods       </t>
  </si>
  <si>
    <t>CPA_S96</t>
  </si>
  <si>
    <t xml:space="preserve">Other personal services             </t>
  </si>
  <si>
    <t>CPA_T97</t>
  </si>
  <si>
    <t xml:space="preserve">Services of households as employers of domestic personnel        </t>
  </si>
  <si>
    <t>Total</t>
  </si>
  <si>
    <t>Group</t>
  </si>
  <si>
    <t>Name</t>
  </si>
  <si>
    <t>Time Period</t>
  </si>
  <si>
    <t>01
Crop and animal production, hunting and related service activities</t>
  </si>
  <si>
    <t>02
Forestry and logging</t>
  </si>
  <si>
    <t>03
Fishing and aquaculture</t>
  </si>
  <si>
    <t>05
Mining of coal and lignite</t>
  </si>
  <si>
    <t>06
Extraction of crude petroleum and natural gas</t>
  </si>
  <si>
    <t>08
Other mining and quarrying</t>
  </si>
  <si>
    <t xml:space="preserve">09
Mining support service activities </t>
  </si>
  <si>
    <t>10.1
Processing and preserving of meat and production of meat products</t>
  </si>
  <si>
    <t>10.2-3
Processing and preserving of fish, crustaceans, molluscs, fruit and vegetables</t>
  </si>
  <si>
    <t>10.4
Vegetable and animal oils and fats</t>
  </si>
  <si>
    <t>10.5
Dairy products</t>
  </si>
  <si>
    <t>10.6
Grain mill products, starches and starch products</t>
  </si>
  <si>
    <t>10.7
Bakery and farinaceous products</t>
  </si>
  <si>
    <t>10.8
Other food products</t>
  </si>
  <si>
    <t>10.9
Prepared animal feeds</t>
  </si>
  <si>
    <t>11.01-6
Alcoholic beverages</t>
  </si>
  <si>
    <t>11.07
Soft drinks; production of mineral waters and other bottled waters</t>
  </si>
  <si>
    <t>12
Tobacco products</t>
  </si>
  <si>
    <t>13
Textiles</t>
  </si>
  <si>
    <t>14
Wearing apparel</t>
  </si>
  <si>
    <t>15
Leather and related products</t>
  </si>
  <si>
    <t>16
Wood and products of wood and cork, except furniture; Articles of straw and plaiting materials</t>
  </si>
  <si>
    <t>17
Paper and paper products</t>
  </si>
  <si>
    <t>18
Printing and reproduction of recorded media</t>
  </si>
  <si>
    <t>19
Coke and refined petroleum products</t>
  </si>
  <si>
    <t>20A
Industrial gases, inorganics and fertilisers (all inorganic chemicals) - 20.11/13/15</t>
  </si>
  <si>
    <t>20B
Petrochemicals - 20.14/16/17/60</t>
  </si>
  <si>
    <t>20C
Dyestuffs, agro-chemicals - 20.12/20</t>
  </si>
  <si>
    <t>20.3
Paints, varnishes and similar coatings, printing ink and mastics</t>
  </si>
  <si>
    <t>20.4
Soap and detergents, cleaning and polishing preparations, perfumes and toilet preparations</t>
  </si>
  <si>
    <t>20.5
Other chemical products</t>
  </si>
  <si>
    <t>21
Basic pharmaceutical products and pharmaceutical preparations</t>
  </si>
  <si>
    <t>22
Rubber and plastic products</t>
  </si>
  <si>
    <t>23OTHER
Glass, refractory, clay, porcelain, ceramic, stone products - 23.1-4/7-9</t>
  </si>
  <si>
    <t>23.5-6
Cement, lime, plaster and articles of concrete, cement and plaster</t>
  </si>
  <si>
    <t>24.1-3
Basic iron and steel</t>
  </si>
  <si>
    <t>24.4-5
Other basic metals and casting</t>
  </si>
  <si>
    <t>25OTHER
Fabricated metal products, excluding weapons and ammunition - 25.1-3/5-9</t>
  </si>
  <si>
    <t>25.4
Weapons and ammunition</t>
  </si>
  <si>
    <t>26
Computer, electronic and optical products</t>
  </si>
  <si>
    <t>27
Electrical equipment</t>
  </si>
  <si>
    <t>28
Machinery and equipment n.e.c.</t>
  </si>
  <si>
    <t>29
Motor vehicles, trailers and semi-trailers</t>
  </si>
  <si>
    <t>30.1
Building of ships and boats</t>
  </si>
  <si>
    <t>30.3
Air and spacecraft and related machinery</t>
  </si>
  <si>
    <t>30OTHER
Other transport equipment - 30.2/4/9</t>
  </si>
  <si>
    <t>31
Furniture</t>
  </si>
  <si>
    <t>32
Other manufacturing</t>
  </si>
  <si>
    <t>33.15
Repair and maintenance of ships and boats</t>
  </si>
  <si>
    <t>33.16
Repair and maintenance of aircraft and spacecraft</t>
  </si>
  <si>
    <t>33OTHER
Rest of repair; Installation - 33.11-14/17/19/20</t>
  </si>
  <si>
    <t>35.1
Electric power generation, transmission and distribution</t>
  </si>
  <si>
    <t>35.2-3
Gas; distribution of gaseous fuels through mains; Steam and air conditioning supply</t>
  </si>
  <si>
    <t>36
Water collection, treatment and supply</t>
  </si>
  <si>
    <t>37
Sewerage</t>
  </si>
  <si>
    <t>38
Waste collection, treatment and disposal activities; materials recovery</t>
  </si>
  <si>
    <t>39
Remediation activities and other waste management services</t>
  </si>
  <si>
    <t>41
Construction of buildings</t>
  </si>
  <si>
    <t>42
Civil engineering</t>
  </si>
  <si>
    <t>43
Specialised construction activities</t>
  </si>
  <si>
    <t>45
Wholesale and retail trade and repair of motor vehicles and motorcycles</t>
  </si>
  <si>
    <t>46
Wholesale trade, except of motor vehicles and motorcycles</t>
  </si>
  <si>
    <t>47
Retail trade, except of motor vehicles and motorcycles</t>
  </si>
  <si>
    <t>49.1-2
Rail transport</t>
  </si>
  <si>
    <t>49.3-5
Land transport services and transport services via pipelines, excluding rail transport</t>
  </si>
  <si>
    <t>50
Water transport</t>
  </si>
  <si>
    <t>51
Air transport</t>
  </si>
  <si>
    <t>52
Warehousing and support activities for transportation</t>
  </si>
  <si>
    <t>53
Postal and courier activities</t>
  </si>
  <si>
    <t>55
Accommodation</t>
  </si>
  <si>
    <t>56
Food and beverage service activities</t>
  </si>
  <si>
    <t>58
Publishing activities</t>
  </si>
  <si>
    <t>59
Motion picture, video and TV programme production, sound recording and music publishing activities</t>
  </si>
  <si>
    <t>60
Programming and broadcasting activities</t>
  </si>
  <si>
    <t>61
Telecommunications</t>
  </si>
  <si>
    <t>62
Computer programming, consultancy and related activities</t>
  </si>
  <si>
    <t>63
Information service activities</t>
  </si>
  <si>
    <t>68.1-2
Buying and selling, renting and operating of own or leased real estate, excluding imputed rental</t>
  </si>
  <si>
    <t>68.2IMP
Imputed rental</t>
  </si>
  <si>
    <t>68.3
Real estate activities on a fee or contract basis</t>
  </si>
  <si>
    <t>69.1
Legal activities</t>
  </si>
  <si>
    <t>69.2
Accounting, bookkeeping and auditing activities; Tax consultancy</t>
  </si>
  <si>
    <t>70
Activities of head offices; Management consultancy activities</t>
  </si>
  <si>
    <t>71
Architectural and engineering activities; Technical testing and analysis</t>
  </si>
  <si>
    <t>72
Scientific research and development</t>
  </si>
  <si>
    <t>73
Advertising and market research</t>
  </si>
  <si>
    <t>74
Other professional, scientific and technical activities</t>
  </si>
  <si>
    <t>75
Veterinary activities</t>
  </si>
  <si>
    <t>77
Rental and leasing activities</t>
  </si>
  <si>
    <t>78
Employment activities</t>
  </si>
  <si>
    <t>79
Travel agency, tour operator and other reservation service and related activities</t>
  </si>
  <si>
    <t>80
Security and investigation activities</t>
  </si>
  <si>
    <t>81
Services to buildings and landscape activities</t>
  </si>
  <si>
    <t>82
Office administrative, office support and other business support activities</t>
  </si>
  <si>
    <t>84
Public administration and defence; Compulsory social security</t>
  </si>
  <si>
    <t>85
Education</t>
  </si>
  <si>
    <t>86
Human health activities</t>
  </si>
  <si>
    <t>87
Residential care activities</t>
  </si>
  <si>
    <t>88
Social work activities without accommodation</t>
  </si>
  <si>
    <t>90
Creative, arts and entertainment activities</t>
  </si>
  <si>
    <t>91
Libraries, archives, museums and other cultural activities</t>
  </si>
  <si>
    <t>92
Gambling and betting activities</t>
  </si>
  <si>
    <t>93
Sports activities and amusement and recreation activities</t>
  </si>
  <si>
    <t>94
Activities of membership organisations</t>
  </si>
  <si>
    <t>95
Repair of computers and personal and household goods</t>
  </si>
  <si>
    <t>96
Other personal service activities</t>
  </si>
  <si>
    <t>97
Activities of households as employers of domestic personnel</t>
  </si>
  <si>
    <t>A Total</t>
  </si>
  <si>
    <t>B Total</t>
  </si>
  <si>
    <t>10 11 12 Total</t>
  </si>
  <si>
    <t>13 14 15 Total</t>
  </si>
  <si>
    <t>16 17 18 Total</t>
  </si>
  <si>
    <t>22 23 Total</t>
  </si>
  <si>
    <t>24 25 Total</t>
  </si>
  <si>
    <t>29 30 Total</t>
  </si>
  <si>
    <t>31 32 33 Total</t>
  </si>
  <si>
    <t>E Total</t>
  </si>
  <si>
    <t>11 12</t>
  </si>
  <si>
    <t>20 Total</t>
  </si>
  <si>
    <t>19 Total</t>
  </si>
  <si>
    <t>21 Total</t>
  </si>
  <si>
    <t>26 Total</t>
  </si>
  <si>
    <t>27 Total</t>
  </si>
  <si>
    <t>28 Total</t>
  </si>
  <si>
    <t>D Total</t>
  </si>
  <si>
    <t>49 Total</t>
  </si>
  <si>
    <t>69 Total</t>
  </si>
  <si>
    <t>68 Total</t>
  </si>
  <si>
    <t>2019=100</t>
  </si>
  <si>
    <t>OpH CP</t>
  </si>
  <si>
    <t>YoY Average</t>
  </si>
  <si>
    <t>YoY% Average</t>
  </si>
  <si>
    <t>97-19 Comp Aggregate PPI YoY%</t>
  </si>
  <si>
    <t>97-19 Comp Aggregate CPI YoY%</t>
  </si>
  <si>
    <t>97-19 Prod PPI YoY%</t>
  </si>
  <si>
    <t>Change in labour share</t>
  </si>
  <si>
    <t>Difference in Deflators</t>
  </si>
  <si>
    <t>Purchasing Power Compensation Gap</t>
  </si>
  <si>
    <t>Comp PPI</t>
  </si>
  <si>
    <t>Prod PPI</t>
  </si>
  <si>
    <t>Comp CPI</t>
  </si>
  <si>
    <t>S</t>
  </si>
  <si>
    <t>OpH PPI</t>
  </si>
  <si>
    <t>CpH CPI</t>
  </si>
  <si>
    <t>CpH PPI</t>
  </si>
  <si>
    <t>Manufacture of computer, electronic &amp; optical products (26)</t>
  </si>
  <si>
    <t>Measure</t>
  </si>
  <si>
    <t>Industry</t>
  </si>
  <si>
    <t>OpH PPI Indexed</t>
  </si>
  <si>
    <t>CpH CPI Indexed</t>
  </si>
  <si>
    <t>CpH PPI Indexed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</si>
</sst>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70" formatCode="0.0"/>
    <numFmt numFmtId="171" formatCode="_-[$£-809]* #,##0.00_-;\-[$£-809]* #,##0.00_-;_-[$£-809]* &quot;-&quot;??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u/>
      <sz val="9.35"/>
      <color theme="10"/>
      <name val="Calibri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8.5"/>
      <color indexed="8"/>
      <name val="MS Sans Serif"/>
      <family val="2"/>
    </font>
    <font>
      <sz val="8.5"/>
      <color indexed="8"/>
      <name val="MS Sans Serif"/>
      <family val="2"/>
    </font>
    <font>
      <sz val="8"/>
      <color indexed="8"/>
      <name val="MS Sans Serif"/>
      <family val="2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lightGray">
        <fgColor indexed="9"/>
        <bgColor indexed="15"/>
      </patternFill>
    </fill>
    <fill>
      <patternFill patternType="solid">
        <fgColor theme="5" tint="0.79998168889431442"/>
        <bgColor indexed="64"/>
      </patternFill>
    </fill>
    <fill>
      <patternFill patternType="gray125">
        <fgColor indexed="9"/>
        <bgColor indexed="1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4" fontId="0" fillId="0" borderId="0" xfId="0" applyNumberFormat="1" applyAlignment="1">
      <alignment horizontal="right"/>
    </xf>
    <xf numFmtId="4" fontId="6" fillId="0" borderId="0" xfId="0" applyNumberFormat="1" applyFont="1" applyAlignment="1">
      <alignment horizontal="right"/>
    </xf>
    <xf numFmtId="4" fontId="0" fillId="5" borderId="0" xfId="0" applyNumberFormat="1" applyFill="1" applyAlignment="1">
      <alignment horizontal="right"/>
    </xf>
    <xf numFmtId="4" fontId="0" fillId="2" borderId="0" xfId="0" applyNumberFormat="1" applyFill="1" applyAlignment="1">
      <alignment horizontal="right"/>
    </xf>
    <xf numFmtId="4" fontId="6" fillId="5" borderId="0" xfId="0" applyNumberFormat="1" applyFont="1" applyFill="1" applyAlignment="1">
      <alignment horizontal="right"/>
    </xf>
    <xf numFmtId="4" fontId="6" fillId="2" borderId="0" xfId="0" applyNumberFormat="1" applyFont="1" applyFill="1" applyAlignment="1">
      <alignment horizontal="right"/>
    </xf>
    <xf numFmtId="4" fontId="0" fillId="3" borderId="0" xfId="0" applyNumberFormat="1" applyFill="1" applyAlignment="1">
      <alignment horizontal="right"/>
    </xf>
    <xf numFmtId="4" fontId="6" fillId="3" borderId="0" xfId="0" applyNumberFormat="1" applyFont="1" applyFill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4" fontId="6" fillId="0" borderId="1" xfId="0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4" fontId="0" fillId="3" borderId="1" xfId="0" applyNumberFormat="1" applyFill="1" applyBorder="1" applyAlignment="1">
      <alignment horizontal="right"/>
    </xf>
    <xf numFmtId="4" fontId="0" fillId="2" borderId="1" xfId="0" applyNumberFormat="1" applyFill="1" applyBorder="1" applyAlignment="1">
      <alignment horizontal="right"/>
    </xf>
    <xf numFmtId="4" fontId="6" fillId="2" borderId="1" xfId="0" applyNumberFormat="1" applyFon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/>
    </xf>
    <xf numFmtId="4" fontId="0" fillId="0" borderId="3" xfId="0" applyNumberFormat="1" applyBorder="1" applyAlignment="1">
      <alignment horizontal="right"/>
    </xf>
    <xf numFmtId="4" fontId="6" fillId="0" borderId="3" xfId="0" applyNumberFormat="1" applyFont="1" applyBorder="1" applyAlignment="1">
      <alignment horizontal="right"/>
    </xf>
    <xf numFmtId="4" fontId="0" fillId="3" borderId="3" xfId="0" applyNumberFormat="1" applyFill="1" applyBorder="1" applyAlignment="1">
      <alignment horizontal="right"/>
    </xf>
    <xf numFmtId="4" fontId="0" fillId="2" borderId="3" xfId="0" applyNumberFormat="1" applyFill="1" applyBorder="1" applyAlignment="1">
      <alignment horizontal="right"/>
    </xf>
    <xf numFmtId="4" fontId="0" fillId="3" borderId="4" xfId="0" applyNumberFormat="1" applyFill="1" applyBorder="1" applyAlignment="1">
      <alignment horizontal="right"/>
    </xf>
    <xf numFmtId="4" fontId="0" fillId="3" borderId="5" xfId="0" applyNumberFormat="1" applyFill="1" applyBorder="1" applyAlignment="1">
      <alignment horizontal="right"/>
    </xf>
    <xf numFmtId="4" fontId="0" fillId="2" borderId="4" xfId="0" applyNumberFormat="1" applyFill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0" fillId="2" borderId="5" xfId="0" applyNumberFormat="1" applyFill="1" applyBorder="1" applyAlignment="1">
      <alignment horizontal="right"/>
    </xf>
    <xf numFmtId="0" fontId="0" fillId="0" borderId="10" xfId="0" applyBorder="1"/>
    <xf numFmtId="0" fontId="0" fillId="0" borderId="2" xfId="0" applyBorder="1" applyAlignment="1">
      <alignment wrapText="1"/>
    </xf>
    <xf numFmtId="0" fontId="3" fillId="0" borderId="0" xfId="0" applyFont="1"/>
    <xf numFmtId="10" fontId="0" fillId="0" borderId="0" xfId="0" applyNumberFormat="1"/>
    <xf numFmtId="10" fontId="0" fillId="0" borderId="0" xfId="4" applyNumberFormat="1" applyFont="1"/>
    <xf numFmtId="0" fontId="0" fillId="12" borderId="0" xfId="0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9" borderId="0" xfId="0" applyFont="1" applyFill="1"/>
    <xf numFmtId="0" fontId="3" fillId="11" borderId="0" xfId="0" applyFont="1" applyFill="1"/>
    <xf numFmtId="0" fontId="0" fillId="9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4" borderId="0" xfId="4" applyNumberFormat="1" applyFont="1" applyFill="1" applyAlignment="1">
      <alignment wrapText="1"/>
    </xf>
    <xf numFmtId="4" fontId="0" fillId="12" borderId="0" xfId="0" applyNumberFormat="1" applyFill="1" applyAlignment="1">
      <alignment horizontal="right"/>
    </xf>
    <xf numFmtId="0" fontId="3" fillId="10" borderId="0" xfId="0" applyFont="1" applyFill="1"/>
    <xf numFmtId="0" fontId="3" fillId="4" borderId="0" xfId="0" applyFont="1" applyFill="1"/>
    <xf numFmtId="0" fontId="3" fillId="9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3" fillId="6" borderId="0" xfId="0" applyFont="1" applyFill="1"/>
    <xf numFmtId="0" fontId="3" fillId="4" borderId="0" xfId="0" applyFont="1" applyFill="1" applyAlignment="1">
      <alignment horizontal="right"/>
    </xf>
    <xf numFmtId="0" fontId="3" fillId="13" borderId="0" xfId="0" applyFont="1" applyFill="1"/>
    <xf numFmtId="0" fontId="0" fillId="13" borderId="0" xfId="0" applyFill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3" fontId="0" fillId="0" borderId="0" xfId="0" applyNumberFormat="1"/>
    <xf numFmtId="0" fontId="0" fillId="0" borderId="0" xfId="0" applyAlignment="1">
      <alignment horizontal="center"/>
    </xf>
    <xf numFmtId="49" fontId="3" fillId="0" borderId="0" xfId="0" applyNumberFormat="1" applyFont="1" applyAlignment="1">
      <alignment wrapText="1"/>
    </xf>
    <xf numFmtId="1" fontId="0" fillId="0" borderId="0" xfId="0" applyNumberFormat="1" applyAlignment="1">
      <alignment horizontal="center"/>
    </xf>
    <xf numFmtId="1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2" fillId="0" borderId="0" xfId="0" quotePrefix="1" applyFont="1"/>
    <xf numFmtId="0" fontId="12" fillId="0" borderId="0" xfId="0" applyFont="1"/>
    <xf numFmtId="9" fontId="13" fillId="0" borderId="0" xfId="0" applyNumberFormat="1" applyFont="1"/>
    <xf numFmtId="49" fontId="13" fillId="0" borderId="0" xfId="0" quotePrefix="1" applyNumberFormat="1" applyFont="1"/>
    <xf numFmtId="9" fontId="14" fillId="0" borderId="0" xfId="0" applyNumberFormat="1" applyFont="1"/>
    <xf numFmtId="0" fontId="13" fillId="0" borderId="0" xfId="0" applyFont="1"/>
    <xf numFmtId="0" fontId="3" fillId="7" borderId="0" xfId="0" applyFont="1" applyFill="1"/>
    <xf numFmtId="0" fontId="3" fillId="8" borderId="0" xfId="0" applyFont="1" applyFill="1"/>
    <xf numFmtId="0" fontId="3" fillId="4" borderId="0" xfId="0" applyFont="1" applyFill="1" applyAlignment="1">
      <alignment horizontal="center"/>
    </xf>
    <xf numFmtId="2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0" fillId="6" borderId="0" xfId="0" applyFill="1"/>
    <xf numFmtId="0" fontId="0" fillId="6" borderId="0" xfId="0" applyFill="1" applyAlignment="1">
      <alignment wrapText="1"/>
    </xf>
    <xf numFmtId="0" fontId="16" fillId="6" borderId="0" xfId="0" applyFont="1" applyFill="1" applyAlignment="1">
      <alignment wrapText="1"/>
    </xf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1" fillId="0" borderId="11" xfId="0" applyFont="1" applyBorder="1" applyAlignment="1">
      <alignment horizontal="right" wrapText="1"/>
    </xf>
    <xf numFmtId="2" fontId="10" fillId="0" borderId="0" xfId="0" applyNumberFormat="1" applyFont="1"/>
    <xf numFmtId="0" fontId="11" fillId="6" borderId="11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11" xfId="0" applyFont="1" applyFill="1" applyBorder="1" applyAlignment="1">
      <alignment horizontal="right" vertical="center" wrapText="1"/>
    </xf>
    <xf numFmtId="0" fontId="3" fillId="6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16" fillId="0" borderId="0" xfId="0" applyFont="1" applyAlignment="1">
      <alignment wrapText="1"/>
    </xf>
    <xf numFmtId="0" fontId="17" fillId="12" borderId="0" xfId="0" applyFont="1" applyFill="1" applyAlignment="1">
      <alignment wrapText="1"/>
    </xf>
    <xf numFmtId="0" fontId="3" fillId="14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17" fillId="14" borderId="0" xfId="0" applyFont="1" applyFill="1" applyAlignment="1">
      <alignment wrapText="1"/>
    </xf>
    <xf numFmtId="0" fontId="3" fillId="14" borderId="0" xfId="0" applyFont="1" applyFill="1"/>
    <xf numFmtId="0" fontId="0" fillId="15" borderId="0" xfId="0" applyFont="1" applyFill="1" applyAlignment="1">
      <alignment wrapText="1"/>
    </xf>
    <xf numFmtId="0" fontId="16" fillId="15" borderId="0" xfId="0" applyFont="1" applyFill="1" applyAlignment="1">
      <alignment wrapText="1"/>
    </xf>
    <xf numFmtId="0" fontId="0" fillId="15" borderId="0" xfId="0" applyFont="1" applyFill="1"/>
    <xf numFmtId="0" fontId="0" fillId="15" borderId="0" xfId="0" applyFill="1" applyAlignment="1">
      <alignment wrapText="1"/>
    </xf>
    <xf numFmtId="0" fontId="0" fillId="15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14" borderId="0" xfId="0" applyFont="1" applyFill="1"/>
    <xf numFmtId="0" fontId="16" fillId="14" borderId="0" xfId="0" applyFont="1" applyFill="1" applyAlignment="1">
      <alignment wrapText="1"/>
    </xf>
    <xf numFmtId="171" fontId="16" fillId="0" borderId="0" xfId="0" applyNumberFormat="1" applyFont="1"/>
    <xf numFmtId="171" fontId="0" fillId="0" borderId="0" xfId="0" applyNumberFormat="1" applyFont="1"/>
    <xf numFmtId="9" fontId="0" fillId="0" borderId="0" xfId="4" applyFont="1"/>
    <xf numFmtId="0" fontId="3" fillId="16" borderId="0" xfId="0" applyFont="1" applyFill="1"/>
    <xf numFmtId="0" fontId="0" fillId="16" borderId="0" xfId="0" applyFill="1"/>
    <xf numFmtId="9" fontId="3" fillId="16" borderId="0" xfId="0" applyNumberFormat="1" applyFont="1" applyFill="1"/>
    <xf numFmtId="10" fontId="3" fillId="16" borderId="0" xfId="4" applyNumberFormat="1" applyFont="1" applyFill="1"/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16" borderId="0" xfId="0" applyFont="1" applyFill="1" applyAlignment="1">
      <alignment wrapText="1"/>
    </xf>
    <xf numFmtId="1" fontId="3" fillId="16" borderId="2" xfId="0" applyNumberFormat="1" applyFont="1" applyFill="1" applyBorder="1" applyAlignment="1">
      <alignment horizontal="center" wrapText="1"/>
    </xf>
    <xf numFmtId="0" fontId="3" fillId="16" borderId="2" xfId="0" applyFont="1" applyFill="1" applyBorder="1" applyAlignment="1">
      <alignment horizontal="center" wrapText="1"/>
    </xf>
    <xf numFmtId="0" fontId="3" fillId="16" borderId="2" xfId="0" applyFont="1" applyFill="1" applyBorder="1" applyAlignment="1">
      <alignment wrapText="1"/>
    </xf>
    <xf numFmtId="44" fontId="0" fillId="0" borderId="0" xfId="5" applyFont="1"/>
    <xf numFmtId="49" fontId="3" fillId="16" borderId="0" xfId="0" applyNumberFormat="1" applyFont="1" applyFill="1" applyAlignment="1">
      <alignment horizontal="left"/>
    </xf>
    <xf numFmtId="2" fontId="0" fillId="4" borderId="0" xfId="5" applyNumberFormat="1" applyFont="1" applyFill="1"/>
    <xf numFmtId="49" fontId="0" fillId="0" borderId="0" xfId="0" applyNumberFormat="1" applyFont="1" applyFill="1" applyBorder="1" applyAlignment="1">
      <alignment horizontal="left"/>
    </xf>
    <xf numFmtId="1" fontId="0" fillId="0" borderId="0" xfId="0" applyNumberFormat="1" applyBorder="1" applyAlignment="1">
      <alignment horizontal="center"/>
    </xf>
    <xf numFmtId="44" fontId="0" fillId="0" borderId="0" xfId="5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12" xfId="0" applyNumberFormat="1" applyFont="1" applyFill="1" applyBorder="1" applyAlignment="1">
      <alignment horizontal="left"/>
    </xf>
    <xf numFmtId="0" fontId="0" fillId="0" borderId="12" xfId="0" applyBorder="1" applyAlignment="1">
      <alignment horizontal="center"/>
    </xf>
    <xf numFmtId="44" fontId="0" fillId="0" borderId="12" xfId="5" applyFont="1" applyBorder="1"/>
    <xf numFmtId="0" fontId="0" fillId="0" borderId="12" xfId="0" applyBorder="1"/>
    <xf numFmtId="0" fontId="0" fillId="4" borderId="13" xfId="0" applyFill="1" applyBorder="1" applyAlignment="1">
      <alignment horizontal="center"/>
    </xf>
    <xf numFmtId="2" fontId="15" fillId="4" borderId="13" xfId="5" applyNumberFormat="1" applyFont="1" applyFill="1" applyBorder="1"/>
    <xf numFmtId="0" fontId="0" fillId="4" borderId="13" xfId="0" applyFill="1" applyBorder="1"/>
    <xf numFmtId="0" fontId="0" fillId="4" borderId="0" xfId="0" applyFill="1" applyBorder="1" applyAlignment="1">
      <alignment horizontal="center"/>
    </xf>
    <xf numFmtId="2" fontId="15" fillId="4" borderId="0" xfId="5" applyNumberFormat="1" applyFont="1" applyFill="1" applyBorder="1"/>
    <xf numFmtId="0" fontId="0" fillId="4" borderId="0" xfId="0" applyFill="1" applyBorder="1"/>
    <xf numFmtId="0" fontId="0" fillId="4" borderId="12" xfId="0" applyFill="1" applyBorder="1" applyAlignment="1">
      <alignment horizontal="center"/>
    </xf>
    <xf numFmtId="2" fontId="15" fillId="4" borderId="12" xfId="5" applyNumberFormat="1" applyFont="1" applyFill="1" applyBorder="1"/>
    <xf numFmtId="2" fontId="0" fillId="4" borderId="12" xfId="5" applyNumberFormat="1" applyFont="1" applyFill="1" applyBorder="1"/>
    <xf numFmtId="0" fontId="0" fillId="4" borderId="12" xfId="0" applyFill="1" applyBorder="1"/>
    <xf numFmtId="2" fontId="0" fillId="4" borderId="0" xfId="0" applyNumberFormat="1" applyFill="1"/>
    <xf numFmtId="2" fontId="0" fillId="4" borderId="12" xfId="0" applyNumberFormat="1" applyFill="1" applyBorder="1"/>
    <xf numFmtId="49" fontId="0" fillId="4" borderId="0" xfId="0" applyNumberFormat="1" applyFont="1" applyFill="1" applyBorder="1" applyAlignment="1">
      <alignment horizontal="left"/>
    </xf>
    <xf numFmtId="49" fontId="0" fillId="4" borderId="12" xfId="0" applyNumberFormat="1" applyFont="1" applyFill="1" applyBorder="1" applyAlignment="1">
      <alignment horizontal="left"/>
    </xf>
    <xf numFmtId="44" fontId="15" fillId="0" borderId="0" xfId="5" applyFont="1" applyBorder="1"/>
  </cellXfs>
  <cellStyles count="6">
    <cellStyle name="Currency" xfId="5" builtinId="4"/>
    <cellStyle name="Hyperlink 2" xfId="2" xr:uid="{E064133E-6648-488C-9658-D3D045F62ED8}"/>
    <cellStyle name="Normal" xfId="0" builtinId="0"/>
    <cellStyle name="Normal 2" xfId="3" xr:uid="{44B774F7-F1E4-4E58-9D1C-A31078907E45}"/>
    <cellStyle name="Normal 3" xfId="1" xr:uid="{85F43AAC-D484-43F1-812A-177EB986835E}"/>
    <cellStyle name="Percent" xfId="4" builtinId="5"/>
  </cellStyles>
  <dxfs count="1"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microsoft.com/office/2017/06/relationships/rdRichValue" Target="richData/rdrichvalue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'97-19 YoY% Aggregated'!$F$1</c:f>
              <c:strCache>
                <c:ptCount val="1"/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'97-19 YoY% Aggregated'!$E$3:$E$69</c:f>
              <c:numCache>
                <c:formatCode>0.00%</c:formatCode>
                <c:ptCount val="67"/>
                <c:pt idx="0">
                  <c:v>1.0958268316554559E-2</c:v>
                </c:pt>
                <c:pt idx="1">
                  <c:v>6.7964496872080407E-2</c:v>
                </c:pt>
                <c:pt idx="2">
                  <c:v>5.995062044829063E-3</c:v>
                </c:pt>
                <c:pt idx="3">
                  <c:v>1.0344333120862003E-2</c:v>
                </c:pt>
                <c:pt idx="4">
                  <c:v>5.8714612165997352E-3</c:v>
                </c:pt>
                <c:pt idx="5">
                  <c:v>2.5535418778995071E-2</c:v>
                </c:pt>
                <c:pt idx="6">
                  <c:v>8.5027167167558114E-3</c:v>
                </c:pt>
                <c:pt idx="7">
                  <c:v>1.9294184885483425E-2</c:v>
                </c:pt>
                <c:pt idx="8">
                  <c:v>1.1899638561964816E-2</c:v>
                </c:pt>
                <c:pt idx="9">
                  <c:v>1.0802348259396549E-2</c:v>
                </c:pt>
                <c:pt idx="10">
                  <c:v>1.720586361344455E-2</c:v>
                </c:pt>
                <c:pt idx="11">
                  <c:v>1.0109291201332775E-2</c:v>
                </c:pt>
                <c:pt idx="12">
                  <c:v>1.1806240831612276E-2</c:v>
                </c:pt>
                <c:pt idx="13">
                  <c:v>1.2001469125878968E-2</c:v>
                </c:pt>
                <c:pt idx="14">
                  <c:v>1.2931419136228427E-2</c:v>
                </c:pt>
                <c:pt idx="15">
                  <c:v>9.4167286531318655E-3</c:v>
                </c:pt>
                <c:pt idx="16">
                  <c:v>9.0352969985579689E-3</c:v>
                </c:pt>
                <c:pt idx="17">
                  <c:v>1.9919678366994119E-2</c:v>
                </c:pt>
                <c:pt idx="18">
                  <c:v>1.7317281491399036E-2</c:v>
                </c:pt>
                <c:pt idx="19">
                  <c:v>1.0020702726408809E-2</c:v>
                </c:pt>
                <c:pt idx="20">
                  <c:v>1.0052542091702438E-2</c:v>
                </c:pt>
                <c:pt idx="21">
                  <c:v>8.9139552205467661E-3</c:v>
                </c:pt>
                <c:pt idx="22">
                  <c:v>1.1401481102921711E-2</c:v>
                </c:pt>
                <c:pt idx="23">
                  <c:v>1.8712149524193991E-2</c:v>
                </c:pt>
                <c:pt idx="24">
                  <c:v>1.739487815558485E-2</c:v>
                </c:pt>
                <c:pt idx="25">
                  <c:v>9.8651199907502669E-3</c:v>
                </c:pt>
                <c:pt idx="26">
                  <c:v>1.3532541808116295E-2</c:v>
                </c:pt>
                <c:pt idx="27">
                  <c:v>5.6127925421324814E-3</c:v>
                </c:pt>
                <c:pt idx="28">
                  <c:v>1.6238677283086558E-2</c:v>
                </c:pt>
                <c:pt idx="29">
                  <c:v>1.1489613488848598E-2</c:v>
                </c:pt>
                <c:pt idx="30">
                  <c:v>1.2932437079143893E-2</c:v>
                </c:pt>
                <c:pt idx="31">
                  <c:v>1.9467438828643671E-2</c:v>
                </c:pt>
                <c:pt idx="32">
                  <c:v>4.6627727501339804E-2</c:v>
                </c:pt>
                <c:pt idx="33">
                  <c:v>2.3165874672247056E-2</c:v>
                </c:pt>
                <c:pt idx="34">
                  <c:v>1.1622421445091423E-2</c:v>
                </c:pt>
                <c:pt idx="35">
                  <c:v>1.3248231806346817E-2</c:v>
                </c:pt>
                <c:pt idx="36">
                  <c:v>1.8844220450161472E-2</c:v>
                </c:pt>
                <c:pt idx="37">
                  <c:v>1.05356945075684E-2</c:v>
                </c:pt>
                <c:pt idx="38">
                  <c:v>1.0256395078962898E-2</c:v>
                </c:pt>
                <c:pt idx="39">
                  <c:v>1.0056502938700742E-2</c:v>
                </c:pt>
                <c:pt idx="40">
                  <c:v>2.0613138213363962E-2</c:v>
                </c:pt>
                <c:pt idx="41">
                  <c:v>2.3839989038933532E-2</c:v>
                </c:pt>
                <c:pt idx="42">
                  <c:v>1.6267876684765467E-2</c:v>
                </c:pt>
                <c:pt idx="43">
                  <c:v>1.2392517251088829E-2</c:v>
                </c:pt>
                <c:pt idx="44">
                  <c:v>2.1445440115474071E-2</c:v>
                </c:pt>
                <c:pt idx="45">
                  <c:v>1.1243790274908792E-2</c:v>
                </c:pt>
                <c:pt idx="46">
                  <c:v>1.1227220009069458E-2</c:v>
                </c:pt>
                <c:pt idx="47">
                  <c:v>1.550754694820239E-2</c:v>
                </c:pt>
                <c:pt idx="48">
                  <c:v>-2.1896819680565578E-3</c:v>
                </c:pt>
                <c:pt idx="49">
                  <c:v>1.3179971972325505E-2</c:v>
                </c:pt>
                <c:pt idx="50">
                  <c:v>-4.3615258011051169E-3</c:v>
                </c:pt>
                <c:pt idx="51">
                  <c:v>2.7541942134616166E-3</c:v>
                </c:pt>
                <c:pt idx="52">
                  <c:v>6.9510407729179297E-3</c:v>
                </c:pt>
                <c:pt idx="53">
                  <c:v>7.2564559694876761E-3</c:v>
                </c:pt>
                <c:pt idx="54">
                  <c:v>7.9978652496207614E-3</c:v>
                </c:pt>
                <c:pt idx="55">
                  <c:v>2.0017145607140893E-2</c:v>
                </c:pt>
                <c:pt idx="56">
                  <c:v>6.4831706269865956E-4</c:v>
                </c:pt>
                <c:pt idx="57">
                  <c:v>3.9944622182754149E-3</c:v>
                </c:pt>
                <c:pt idx="58">
                  <c:v>2.1328900319985907E-2</c:v>
                </c:pt>
                <c:pt idx="59">
                  <c:v>5.9065900327362449E-3</c:v>
                </c:pt>
                <c:pt idx="60">
                  <c:v>-9.3534161431749034E-5</c:v>
                </c:pt>
                <c:pt idx="61">
                  <c:v>1.2355284283151313E-2</c:v>
                </c:pt>
                <c:pt idx="62">
                  <c:v>1.6444780155843938E-2</c:v>
                </c:pt>
                <c:pt idx="63">
                  <c:v>1.0418731121559367E-2</c:v>
                </c:pt>
                <c:pt idx="64">
                  <c:v>1.4524120238449149E-2</c:v>
                </c:pt>
                <c:pt idx="65">
                  <c:v>0</c:v>
                </c:pt>
              </c:numCache>
            </c:numRef>
          </c:xVal>
          <c:yVal>
            <c:numRef>
              <c:f>'97-19 YoY% Aggregated'!$F$3:$F$69</c:f>
              <c:numCache>
                <c:formatCode>0.00%</c:formatCode>
                <c:ptCount val="67"/>
                <c:pt idx="0">
                  <c:v>7.6924663807302115E-3</c:v>
                </c:pt>
                <c:pt idx="1">
                  <c:v>-2.3476310745004458E-2</c:v>
                </c:pt>
                <c:pt idx="2">
                  <c:v>0</c:v>
                </c:pt>
                <c:pt idx="3">
                  <c:v>4.3086869695502475E-2</c:v>
                </c:pt>
                <c:pt idx="4">
                  <c:v>2.7675403804368056E-2</c:v>
                </c:pt>
                <c:pt idx="5">
                  <c:v>0.12233975103795185</c:v>
                </c:pt>
                <c:pt idx="6">
                  <c:v>1.941938736926551E-2</c:v>
                </c:pt>
                <c:pt idx="7">
                  <c:v>3.6998018742430652E-2</c:v>
                </c:pt>
                <c:pt idx="8">
                  <c:v>1.9049570601821109E-2</c:v>
                </c:pt>
                <c:pt idx="9">
                  <c:v>0</c:v>
                </c:pt>
                <c:pt idx="10">
                  <c:v>6.4229348717867799E-2</c:v>
                </c:pt>
                <c:pt idx="11">
                  <c:v>2.3175538638332448E-2</c:v>
                </c:pt>
                <c:pt idx="12">
                  <c:v>2.1031485749185234E-2</c:v>
                </c:pt>
                <c:pt idx="13">
                  <c:v>3.0431321877960136E-2</c:v>
                </c:pt>
                <c:pt idx="14">
                  <c:v>2.1415959534527188E-2</c:v>
                </c:pt>
                <c:pt idx="15">
                  <c:v>-1.0851017197302644E-2</c:v>
                </c:pt>
                <c:pt idx="16">
                  <c:v>-1.6664482977115494E-2</c:v>
                </c:pt>
                <c:pt idx="17">
                  <c:v>8.0239651596051686E-3</c:v>
                </c:pt>
                <c:pt idx="18">
                  <c:v>1.0713948777641922E-2</c:v>
                </c:pt>
                <c:pt idx="19">
                  <c:v>1.7857999946838437E-2</c:v>
                </c:pt>
                <c:pt idx="20">
                  <c:v>2.5294021112945996E-2</c:v>
                </c:pt>
                <c:pt idx="21">
                  <c:v>9.475106000073839E-3</c:v>
                </c:pt>
                <c:pt idx="22">
                  <c:v>1.6403516128478516E-2</c:v>
                </c:pt>
                <c:pt idx="23">
                  <c:v>-5.2805407214863371E-3</c:v>
                </c:pt>
                <c:pt idx="24">
                  <c:v>5.0521049076527762E-2</c:v>
                </c:pt>
                <c:pt idx="25">
                  <c:v>-1.1099152153674274E-2</c:v>
                </c:pt>
                <c:pt idx="26">
                  <c:v>-4.2488628933521624E-4</c:v>
                </c:pt>
                <c:pt idx="27">
                  <c:v>3.5922344778615183E-3</c:v>
                </c:pt>
                <c:pt idx="28">
                  <c:v>2.0131553510921638E-2</c:v>
                </c:pt>
                <c:pt idx="29">
                  <c:v>-5.7615098373908118E-4</c:v>
                </c:pt>
                <c:pt idx="30">
                  <c:v>7.7524270895279138E-3</c:v>
                </c:pt>
                <c:pt idx="31">
                  <c:v>-1.7196396226977463E-3</c:v>
                </c:pt>
                <c:pt idx="32">
                  <c:v>1.5550319730094376E-2</c:v>
                </c:pt>
                <c:pt idx="33">
                  <c:v>0.17798492726008572</c:v>
                </c:pt>
                <c:pt idx="34">
                  <c:v>2.4804524772708378E-2</c:v>
                </c:pt>
                <c:pt idx="35">
                  <c:v>-4.3797854429976175E-3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-2.0026262998627194E-2</c:v>
                </c:pt>
                <c:pt idx="40">
                  <c:v>1.7575989291492896E-2</c:v>
                </c:pt>
                <c:pt idx="41">
                  <c:v>1.4460316491932745E-2</c:v>
                </c:pt>
                <c:pt idx="42">
                  <c:v>-2.3751056907126392E-3</c:v>
                </c:pt>
                <c:pt idx="43">
                  <c:v>5.6503815371046449E-3</c:v>
                </c:pt>
                <c:pt idx="44">
                  <c:v>1.3686098280682579E-2</c:v>
                </c:pt>
                <c:pt idx="45">
                  <c:v>2.0804074735843916E-2</c:v>
                </c:pt>
                <c:pt idx="46">
                  <c:v>1.7209574437263873E-2</c:v>
                </c:pt>
                <c:pt idx="47">
                  <c:v>2.1737344424366065E-3</c:v>
                </c:pt>
                <c:pt idx="48">
                  <c:v>1.7401236243143856E-2</c:v>
                </c:pt>
                <c:pt idx="49">
                  <c:v>2.3073347528969976E-2</c:v>
                </c:pt>
                <c:pt idx="50">
                  <c:v>5.8387219273589204E-3</c:v>
                </c:pt>
                <c:pt idx="51">
                  <c:v>1.2483646176223512E-2</c:v>
                </c:pt>
                <c:pt idx="52">
                  <c:v>6.5295861783180422E-3</c:v>
                </c:pt>
                <c:pt idx="53">
                  <c:v>6.6611750367932534E-3</c:v>
                </c:pt>
                <c:pt idx="54">
                  <c:v>-9.40947446862587E-3</c:v>
                </c:pt>
                <c:pt idx="55">
                  <c:v>5.9066007483012904E-3</c:v>
                </c:pt>
                <c:pt idx="56">
                  <c:v>-4.3082987204236446E-4</c:v>
                </c:pt>
                <c:pt idx="57">
                  <c:v>1.6871377183340731E-2</c:v>
                </c:pt>
                <c:pt idx="58">
                  <c:v>9.0347894804853404E-3</c:v>
                </c:pt>
                <c:pt idx="59">
                  <c:v>6.7870742807328603E-3</c:v>
                </c:pt>
                <c:pt idx="60">
                  <c:v>4.0659319096581888E-2</c:v>
                </c:pt>
                <c:pt idx="61">
                  <c:v>5.4991526354439451E-3</c:v>
                </c:pt>
                <c:pt idx="62">
                  <c:v>-1.2606196001115218E-3</c:v>
                </c:pt>
                <c:pt idx="63">
                  <c:v>2.6766784421515814E-2</c:v>
                </c:pt>
                <c:pt idx="64">
                  <c:v>5.9391487612877108E-3</c:v>
                </c:pt>
                <c:pt idx="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E-418E-90F4-7F8656E78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511440"/>
        <c:axId val="1072509520"/>
      </c:scatterChart>
      <c:valAx>
        <c:axId val="107251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509520"/>
        <c:crosses val="autoZero"/>
        <c:crossBetween val="midCat"/>
      </c:valAx>
      <c:valAx>
        <c:axId val="10725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51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'97-19 YoY% Aggregated'!$F$1</c:f>
              <c:strCache>
                <c:ptCount val="1"/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'97-19 YoY% Aggregated'!$D$3:$D$69</c:f>
              <c:numCache>
                <c:formatCode>0.00%</c:formatCode>
                <c:ptCount val="67"/>
                <c:pt idx="0">
                  <c:v>2.6863851262220236E-3</c:v>
                </c:pt>
                <c:pt idx="1">
                  <c:v>3.2873146063447677E-2</c:v>
                </c:pt>
                <c:pt idx="2">
                  <c:v>0</c:v>
                </c:pt>
                <c:pt idx="3">
                  <c:v>1.6336706735106597E-2</c:v>
                </c:pt>
                <c:pt idx="4">
                  <c:v>1.448286836137792E-2</c:v>
                </c:pt>
                <c:pt idx="5">
                  <c:v>7.55610592908497E-3</c:v>
                </c:pt>
                <c:pt idx="6">
                  <c:v>1.3334440212514908E-2</c:v>
                </c:pt>
                <c:pt idx="7">
                  <c:v>2.563423846010832E-2</c:v>
                </c:pt>
                <c:pt idx="8">
                  <c:v>1.4784713704017766E-2</c:v>
                </c:pt>
                <c:pt idx="9">
                  <c:v>0</c:v>
                </c:pt>
                <c:pt idx="10">
                  <c:v>4.6453787338729631E-2</c:v>
                </c:pt>
                <c:pt idx="11">
                  <c:v>1.6704844959448399E-2</c:v>
                </c:pt>
                <c:pt idx="12">
                  <c:v>1.2799071512022609E-2</c:v>
                </c:pt>
                <c:pt idx="13">
                  <c:v>1.8238197567599916E-2</c:v>
                </c:pt>
                <c:pt idx="14">
                  <c:v>1.5208804328594611E-2</c:v>
                </c:pt>
                <c:pt idx="15">
                  <c:v>-1.8126771399429972E-2</c:v>
                </c:pt>
                <c:pt idx="16">
                  <c:v>-1.1642776781380444E-2</c:v>
                </c:pt>
                <c:pt idx="17">
                  <c:v>9.9814290079294331E-3</c:v>
                </c:pt>
                <c:pt idx="18">
                  <c:v>6.9625661534360858E-3</c:v>
                </c:pt>
                <c:pt idx="19">
                  <c:v>-1.1421578578041771E-4</c:v>
                </c:pt>
                <c:pt idx="20">
                  <c:v>1.8281821463475085E-2</c:v>
                </c:pt>
                <c:pt idx="21">
                  <c:v>6.2963473459417474E-3</c:v>
                </c:pt>
                <c:pt idx="22">
                  <c:v>1.9085575284743247E-2</c:v>
                </c:pt>
                <c:pt idx="23">
                  <c:v>9.18303329913394E-3</c:v>
                </c:pt>
                <c:pt idx="24">
                  <c:v>9.8639487545859345E-3</c:v>
                </c:pt>
                <c:pt idx="25">
                  <c:v>-4.9771292224171284E-3</c:v>
                </c:pt>
                <c:pt idx="26">
                  <c:v>2.3301610311695854E-3</c:v>
                </c:pt>
                <c:pt idx="27">
                  <c:v>-2.4964452434637027E-3</c:v>
                </c:pt>
                <c:pt idx="28">
                  <c:v>1.27323543409138E-2</c:v>
                </c:pt>
                <c:pt idx="29">
                  <c:v>2.5380455574319487E-3</c:v>
                </c:pt>
                <c:pt idx="30">
                  <c:v>5.3210908762875769E-3</c:v>
                </c:pt>
                <c:pt idx="31">
                  <c:v>1.4774855993210663E-2</c:v>
                </c:pt>
                <c:pt idx="32">
                  <c:v>5.078334951251879E-2</c:v>
                </c:pt>
                <c:pt idx="33">
                  <c:v>0.1938524207049358</c:v>
                </c:pt>
                <c:pt idx="34">
                  <c:v>1.503580168981895E-2</c:v>
                </c:pt>
                <c:pt idx="35">
                  <c:v>1.3876791702546494E-2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1.1200544080325494E-2</c:v>
                </c:pt>
                <c:pt idx="40">
                  <c:v>2.028138773089205E-2</c:v>
                </c:pt>
                <c:pt idx="41">
                  <c:v>2.3372488632531888E-2</c:v>
                </c:pt>
                <c:pt idx="42">
                  <c:v>1.552607116036861E-2</c:v>
                </c:pt>
                <c:pt idx="43">
                  <c:v>1.0890069009232265E-2</c:v>
                </c:pt>
                <c:pt idx="44">
                  <c:v>2.3060575647836479E-2</c:v>
                </c:pt>
                <c:pt idx="45">
                  <c:v>1.2032122354626943E-2</c:v>
                </c:pt>
                <c:pt idx="46">
                  <c:v>6.3294777819732397E-3</c:v>
                </c:pt>
                <c:pt idx="47">
                  <c:v>1.6280865758048324E-2</c:v>
                </c:pt>
                <c:pt idx="48">
                  <c:v>1.2056488847241617E-3</c:v>
                </c:pt>
                <c:pt idx="49">
                  <c:v>-4.0669330989551432E-4</c:v>
                </c:pt>
                <c:pt idx="50">
                  <c:v>-2.2909538556056433E-3</c:v>
                </c:pt>
                <c:pt idx="51">
                  <c:v>7.4502860562234482E-3</c:v>
                </c:pt>
                <c:pt idx="52">
                  <c:v>4.5837120226617191E-3</c:v>
                </c:pt>
                <c:pt idx="53">
                  <c:v>-6.74759963344157E-3</c:v>
                </c:pt>
                <c:pt idx="54">
                  <c:v>-1.2870780948793804E-2</c:v>
                </c:pt>
                <c:pt idx="55">
                  <c:v>1.3515328591309456E-2</c:v>
                </c:pt>
                <c:pt idx="56">
                  <c:v>-1.3449507288345973E-2</c:v>
                </c:pt>
                <c:pt idx="57">
                  <c:v>-9.2623672704938761E-3</c:v>
                </c:pt>
                <c:pt idx="58">
                  <c:v>1.9560093979317884E-2</c:v>
                </c:pt>
                <c:pt idx="59">
                  <c:v>8.4723124887721814E-4</c:v>
                </c:pt>
                <c:pt idx="60">
                  <c:v>1.140828036949027E-2</c:v>
                </c:pt>
                <c:pt idx="61">
                  <c:v>-5.1793728407765411E-3</c:v>
                </c:pt>
                <c:pt idx="62">
                  <c:v>1.2849217388177825E-2</c:v>
                </c:pt>
                <c:pt idx="63">
                  <c:v>8.6341404580133792E-3</c:v>
                </c:pt>
                <c:pt idx="64">
                  <c:v>-1.3094484757041042E-4</c:v>
                </c:pt>
                <c:pt idx="65">
                  <c:v>0</c:v>
                </c:pt>
              </c:numCache>
            </c:numRef>
          </c:xVal>
          <c:yVal>
            <c:numRef>
              <c:f>'97-19 YoY% Aggregated'!$F$3:$F$69</c:f>
              <c:numCache>
                <c:formatCode>0.00%</c:formatCode>
                <c:ptCount val="67"/>
                <c:pt idx="0">
                  <c:v>7.6924663807302115E-3</c:v>
                </c:pt>
                <c:pt idx="1">
                  <c:v>-2.3476310745004458E-2</c:v>
                </c:pt>
                <c:pt idx="2">
                  <c:v>0</c:v>
                </c:pt>
                <c:pt idx="3">
                  <c:v>4.3086869695502475E-2</c:v>
                </c:pt>
                <c:pt idx="4">
                  <c:v>2.7675403804368056E-2</c:v>
                </c:pt>
                <c:pt idx="5">
                  <c:v>0.12233975103795185</c:v>
                </c:pt>
                <c:pt idx="6">
                  <c:v>1.941938736926551E-2</c:v>
                </c:pt>
                <c:pt idx="7">
                  <c:v>3.6998018742430652E-2</c:v>
                </c:pt>
                <c:pt idx="8">
                  <c:v>1.9049570601821109E-2</c:v>
                </c:pt>
                <c:pt idx="9">
                  <c:v>0</c:v>
                </c:pt>
                <c:pt idx="10">
                  <c:v>6.4229348717867799E-2</c:v>
                </c:pt>
                <c:pt idx="11">
                  <c:v>2.3175538638332448E-2</c:v>
                </c:pt>
                <c:pt idx="12">
                  <c:v>2.1031485749185234E-2</c:v>
                </c:pt>
                <c:pt idx="13">
                  <c:v>3.0431321877960136E-2</c:v>
                </c:pt>
                <c:pt idx="14">
                  <c:v>2.1415959534527188E-2</c:v>
                </c:pt>
                <c:pt idx="15">
                  <c:v>-1.0851017197302644E-2</c:v>
                </c:pt>
                <c:pt idx="16">
                  <c:v>-1.6664482977115494E-2</c:v>
                </c:pt>
                <c:pt idx="17">
                  <c:v>8.0239651596051686E-3</c:v>
                </c:pt>
                <c:pt idx="18">
                  <c:v>1.0713948777641922E-2</c:v>
                </c:pt>
                <c:pt idx="19">
                  <c:v>1.7857999946838437E-2</c:v>
                </c:pt>
                <c:pt idx="20">
                  <c:v>2.5294021112945996E-2</c:v>
                </c:pt>
                <c:pt idx="21">
                  <c:v>9.475106000073839E-3</c:v>
                </c:pt>
                <c:pt idx="22">
                  <c:v>1.6403516128478516E-2</c:v>
                </c:pt>
                <c:pt idx="23">
                  <c:v>-5.2805407214863371E-3</c:v>
                </c:pt>
                <c:pt idx="24">
                  <c:v>5.0521049076527762E-2</c:v>
                </c:pt>
                <c:pt idx="25">
                  <c:v>-1.1099152153674274E-2</c:v>
                </c:pt>
                <c:pt idx="26">
                  <c:v>-4.2488628933521624E-4</c:v>
                </c:pt>
                <c:pt idx="27">
                  <c:v>3.5922344778615183E-3</c:v>
                </c:pt>
                <c:pt idx="28">
                  <c:v>2.0131553510921638E-2</c:v>
                </c:pt>
                <c:pt idx="29">
                  <c:v>-5.7615098373908118E-4</c:v>
                </c:pt>
                <c:pt idx="30">
                  <c:v>7.7524270895279138E-3</c:v>
                </c:pt>
                <c:pt idx="31">
                  <c:v>-1.7196396226977463E-3</c:v>
                </c:pt>
                <c:pt idx="32">
                  <c:v>1.5550319730094376E-2</c:v>
                </c:pt>
                <c:pt idx="33">
                  <c:v>0.17798492726008572</c:v>
                </c:pt>
                <c:pt idx="34">
                  <c:v>2.4804524772708378E-2</c:v>
                </c:pt>
                <c:pt idx="35">
                  <c:v>-4.3797854429976175E-3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-2.0026262998627194E-2</c:v>
                </c:pt>
                <c:pt idx="40">
                  <c:v>1.7575989291492896E-2</c:v>
                </c:pt>
                <c:pt idx="41">
                  <c:v>1.4460316491932745E-2</c:v>
                </c:pt>
                <c:pt idx="42">
                  <c:v>-2.3751056907126392E-3</c:v>
                </c:pt>
                <c:pt idx="43">
                  <c:v>5.6503815371046449E-3</c:v>
                </c:pt>
                <c:pt idx="44">
                  <c:v>1.3686098280682579E-2</c:v>
                </c:pt>
                <c:pt idx="45">
                  <c:v>2.0804074735843916E-2</c:v>
                </c:pt>
                <c:pt idx="46">
                  <c:v>1.7209574437263873E-2</c:v>
                </c:pt>
                <c:pt idx="47">
                  <c:v>2.1737344424366065E-3</c:v>
                </c:pt>
                <c:pt idx="48">
                  <c:v>1.7401236243143856E-2</c:v>
                </c:pt>
                <c:pt idx="49">
                  <c:v>2.3073347528969976E-2</c:v>
                </c:pt>
                <c:pt idx="50">
                  <c:v>5.8387219273589204E-3</c:v>
                </c:pt>
                <c:pt idx="51">
                  <c:v>1.2483646176223512E-2</c:v>
                </c:pt>
                <c:pt idx="52">
                  <c:v>6.5295861783180422E-3</c:v>
                </c:pt>
                <c:pt idx="53">
                  <c:v>6.6611750367932534E-3</c:v>
                </c:pt>
                <c:pt idx="54">
                  <c:v>-9.40947446862587E-3</c:v>
                </c:pt>
                <c:pt idx="55">
                  <c:v>5.9066007483012904E-3</c:v>
                </c:pt>
                <c:pt idx="56">
                  <c:v>-4.3082987204236446E-4</c:v>
                </c:pt>
                <c:pt idx="57">
                  <c:v>1.6871377183340731E-2</c:v>
                </c:pt>
                <c:pt idx="58">
                  <c:v>9.0347894804853404E-3</c:v>
                </c:pt>
                <c:pt idx="59">
                  <c:v>6.7870742807328603E-3</c:v>
                </c:pt>
                <c:pt idx="60">
                  <c:v>4.0659319096581888E-2</c:v>
                </c:pt>
                <c:pt idx="61">
                  <c:v>5.4991526354439451E-3</c:v>
                </c:pt>
                <c:pt idx="62">
                  <c:v>-1.2606196001115218E-3</c:v>
                </c:pt>
                <c:pt idx="63">
                  <c:v>2.6766784421515814E-2</c:v>
                </c:pt>
                <c:pt idx="64">
                  <c:v>5.9391487612877108E-3</c:v>
                </c:pt>
                <c:pt idx="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2F-4B5B-8D4F-51FCC0CC7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103807"/>
        <c:axId val="2134104287"/>
      </c:scatterChart>
      <c:valAx>
        <c:axId val="213410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104287"/>
        <c:crosses val="autoZero"/>
        <c:crossBetween val="midCat"/>
      </c:valAx>
      <c:valAx>
        <c:axId val="213410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10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'97-19 YoY% Aggregated'!$G$2</c:f>
              <c:strCache>
                <c:ptCount val="1"/>
                <c:pt idx="0">
                  <c:v>Change in labour 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'97-19 YoY% Aggregated'!$C$3:$C$18</c15:sqref>
                  </c15:fullRef>
                </c:ext>
              </c:extLst>
              <c:f>('97-19 YoY% Aggregated'!$C$3:$C$4,'97-19 YoY% Aggregated'!$C$6:$C$11,'97-19 YoY% Aggregated'!$C$13:$C$18)</c:f>
              <c:strCache>
                <c:ptCount val="14"/>
                <c:pt idx="0">
                  <c:v>Agriculture, forestry and fishing</c:v>
                </c:pt>
                <c:pt idx="1">
                  <c:v>Mining and quarrying</c:v>
                </c:pt>
                <c:pt idx="2">
                  <c:v>Manufacture of textiles, wearing apparel and leather products</c:v>
                </c:pt>
                <c:pt idx="3">
                  <c:v>Manufacture of wood and paper products, and printing</c:v>
                </c:pt>
                <c:pt idx="4">
                  <c:v>Manufacture of coke, and refined petroleum products</c:v>
                </c:pt>
                <c:pt idx="5">
                  <c:v>Manufacture of chemicals and chemical products</c:v>
                </c:pt>
                <c:pt idx="6">
                  <c:v>Manufacture of basic pharmaceutical products and pharmaceutical preparations</c:v>
                </c:pt>
                <c:pt idx="7">
                  <c:v>Manufacture of rubber and plastics products, &amp; other non-metallic mineral products</c:v>
                </c:pt>
                <c:pt idx="8">
                  <c:v>Manufacture of computer, electronic &amp; optical products</c:v>
                </c:pt>
                <c:pt idx="9">
                  <c:v>Manufacture of electrical equipment</c:v>
                </c:pt>
                <c:pt idx="10">
                  <c:v>Manufacture of machinery and equipment n.e.c.</c:v>
                </c:pt>
                <c:pt idx="11">
                  <c:v>Manufacture of transport equipment</c:v>
                </c:pt>
                <c:pt idx="12">
                  <c:v>Other manufacture and repair</c:v>
                </c:pt>
                <c:pt idx="13">
                  <c:v>Electricity, gas, steam and air conditioning supply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'97-19 YoY% Aggregated'!$G$3:$G$18</c15:sqref>
                  </c15:fullRef>
                </c:ext>
              </c:extLst>
              <c:f>('97-19 YoY% Aggregated'!$G$3:$G$4,'97-19 YoY% Aggregated'!$G$6:$G$11,'97-19 YoY% Aggregated'!$G$13:$G$18)</c:f>
              <c:numCache>
                <c:formatCode>0.00%</c:formatCode>
                <c:ptCount val="14"/>
                <c:pt idx="0">
                  <c:v>-5.0060812545081879E-3</c:v>
                </c:pt>
                <c:pt idx="1">
                  <c:v>5.6349456808452131E-2</c:v>
                </c:pt>
                <c:pt idx="2">
                  <c:v>-2.6750162960395878E-2</c:v>
                </c:pt>
                <c:pt idx="3">
                  <c:v>-1.3192535442990136E-2</c:v>
                </c:pt>
                <c:pt idx="4">
                  <c:v>-0.11478364510886688</c:v>
                </c:pt>
                <c:pt idx="5">
                  <c:v>-6.0849471567506024E-3</c:v>
                </c:pt>
                <c:pt idx="6">
                  <c:v>-1.1363780282322333E-2</c:v>
                </c:pt>
                <c:pt idx="7">
                  <c:v>-4.264856897803343E-3</c:v>
                </c:pt>
                <c:pt idx="8">
                  <c:v>-1.7775561379138168E-2</c:v>
                </c:pt>
                <c:pt idx="9">
                  <c:v>-6.4706936788840493E-3</c:v>
                </c:pt>
                <c:pt idx="10">
                  <c:v>-8.232414237162625E-3</c:v>
                </c:pt>
                <c:pt idx="11">
                  <c:v>-1.219312431036022E-2</c:v>
                </c:pt>
                <c:pt idx="12">
                  <c:v>-6.2071552059325772E-3</c:v>
                </c:pt>
                <c:pt idx="13">
                  <c:v>-7.2757542021273276E-3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F-4207-99FA-7599756A0F22}"/>
            </c:ext>
          </c:extLst>
        </c:ser>
        <c:ser>
          <c:idx val="1"/>
          <c:order val="1"/>
          <c:tx>
            <c:strRef>
              <c:f>'97-19 YoY% Aggregated'!$H$2</c:f>
              <c:strCache>
                <c:ptCount val="1"/>
                <c:pt idx="0">
                  <c:v>Difference in Deflators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'97-19 YoY% Aggregated'!$C$3:$C$18</c15:sqref>
                  </c15:fullRef>
                </c:ext>
              </c:extLst>
              <c:f>('97-19 YoY% Aggregated'!$C$3:$C$4,'97-19 YoY% Aggregated'!$C$6:$C$11,'97-19 YoY% Aggregated'!$C$13:$C$18)</c:f>
              <c:strCache>
                <c:ptCount val="14"/>
                <c:pt idx="0">
                  <c:v>Agriculture, forestry and fishing</c:v>
                </c:pt>
                <c:pt idx="1">
                  <c:v>Mining and quarrying</c:v>
                </c:pt>
                <c:pt idx="2">
                  <c:v>Manufacture of textiles, wearing apparel and leather products</c:v>
                </c:pt>
                <c:pt idx="3">
                  <c:v>Manufacture of wood and paper products, and printing</c:v>
                </c:pt>
                <c:pt idx="4">
                  <c:v>Manufacture of coke, and refined petroleum products</c:v>
                </c:pt>
                <c:pt idx="5">
                  <c:v>Manufacture of chemicals and chemical products</c:v>
                </c:pt>
                <c:pt idx="6">
                  <c:v>Manufacture of basic pharmaceutical products and pharmaceutical preparations</c:v>
                </c:pt>
                <c:pt idx="7">
                  <c:v>Manufacture of rubber and plastics products, &amp; other non-metallic mineral products</c:v>
                </c:pt>
                <c:pt idx="8">
                  <c:v>Manufacture of computer, electronic &amp; optical products</c:v>
                </c:pt>
                <c:pt idx="9">
                  <c:v>Manufacture of electrical equipment</c:v>
                </c:pt>
                <c:pt idx="10">
                  <c:v>Manufacture of machinery and equipment n.e.c.</c:v>
                </c:pt>
                <c:pt idx="11">
                  <c:v>Manufacture of transport equipment</c:v>
                </c:pt>
                <c:pt idx="12">
                  <c:v>Other manufacture and repair</c:v>
                </c:pt>
                <c:pt idx="13">
                  <c:v>Electricity, gas, steam and air conditioning supply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'97-19 YoY% Aggregated'!$H$3:$H$18</c15:sqref>
                  </c15:fullRef>
                </c:ext>
              </c:extLst>
              <c:f>('97-19 YoY% Aggregated'!$H$3:$H$4,'97-19 YoY% Aggregated'!$H$6:$H$11,'97-19 YoY% Aggregated'!$H$13:$H$18)</c:f>
              <c:numCache>
                <c:formatCode>0.00%</c:formatCode>
                <c:ptCount val="14"/>
                <c:pt idx="0">
                  <c:v>8.2718831903325352E-3</c:v>
                </c:pt>
                <c:pt idx="1">
                  <c:v>3.5091350808632731E-2</c:v>
                </c:pt>
                <c:pt idx="2">
                  <c:v>-5.9923736142445932E-3</c:v>
                </c:pt>
                <c:pt idx="3">
                  <c:v>-8.611407144778184E-3</c:v>
                </c:pt>
                <c:pt idx="4">
                  <c:v>1.7979312849910101E-2</c:v>
                </c:pt>
                <c:pt idx="5">
                  <c:v>-4.8317234957590965E-3</c:v>
                </c:pt>
                <c:pt idx="6">
                  <c:v>-6.3400535746248946E-3</c:v>
                </c:pt>
                <c:pt idx="7">
                  <c:v>-2.8850751420529501E-3</c:v>
                </c:pt>
                <c:pt idx="8">
                  <c:v>-2.9247923725285081E-2</c:v>
                </c:pt>
                <c:pt idx="9">
                  <c:v>-6.5955537581156246E-3</c:v>
                </c:pt>
                <c:pt idx="10">
                  <c:v>-9.9283068041033234E-4</c:v>
                </c:pt>
                <c:pt idx="11">
                  <c:v>-6.2367284417209484E-3</c:v>
                </c:pt>
                <c:pt idx="12">
                  <c:v>-2.2773851923661836E-3</c:v>
                </c:pt>
                <c:pt idx="13">
                  <c:v>2.7543500052561835E-2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AF-4207-99FA-7599756A0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989168"/>
        <c:axId val="131989648"/>
      </c:barChart>
      <c:catAx>
        <c:axId val="131989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89648"/>
        <c:crosses val="autoZero"/>
        <c:auto val="1"/>
        <c:lblAlgn val="ctr"/>
        <c:lblOffset val="100"/>
        <c:noMultiLvlLbl val="0"/>
      </c:catAx>
      <c:valAx>
        <c:axId val="13198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Wholesale and retail trade and repair of motor vehicles and motorcycles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Output per Hour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'Specific Investigation'!$C$1:$Y$1</c:f>
              <c:numCache>
                <c:formatCode>General</c:formatCode>
                <c:ptCount val="23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</c:numCache>
            </c:numRef>
          </c:cat>
          <c:val>
            <c:numRef>
              <c:f>'Specific Investigation'!$C$11:$Y$11</c:f>
              <c:numCache>
                <c:formatCode>0.00</c:formatCode>
                <c:ptCount val="23"/>
                <c:pt idx="0">
                  <c:v>100</c:v>
                </c:pt>
                <c:pt idx="1">
                  <c:v>99.208171120727897</c:v>
                </c:pt>
                <c:pt idx="2">
                  <c:v>102.14056481428867</c:v>
                </c:pt>
                <c:pt idx="3">
                  <c:v>106.76838030832772</c:v>
                </c:pt>
                <c:pt idx="4">
                  <c:v>123.73569871188616</c:v>
                </c:pt>
                <c:pt idx="5">
                  <c:v>122.54800846657328</c:v>
                </c:pt>
                <c:pt idx="6">
                  <c:v>132.0579155934341</c:v>
                </c:pt>
                <c:pt idx="7">
                  <c:v>127.15259579730989</c:v>
                </c:pt>
                <c:pt idx="8">
                  <c:v>138.76554828859406</c:v>
                </c:pt>
                <c:pt idx="9">
                  <c:v>146.3838041435661</c:v>
                </c:pt>
                <c:pt idx="10">
                  <c:v>156.21466660103243</c:v>
                </c:pt>
                <c:pt idx="11">
                  <c:v>147.5832048334878</c:v>
                </c:pt>
                <c:pt idx="12">
                  <c:v>140.10961933910417</c:v>
                </c:pt>
                <c:pt idx="13">
                  <c:v>150.5313259043659</c:v>
                </c:pt>
                <c:pt idx="14">
                  <c:v>143.86085124203828</c:v>
                </c:pt>
                <c:pt idx="15">
                  <c:v>138.43895718085051</c:v>
                </c:pt>
                <c:pt idx="16">
                  <c:v>135.86599197850086</c:v>
                </c:pt>
                <c:pt idx="17">
                  <c:v>155.31392013618989</c:v>
                </c:pt>
                <c:pt idx="18">
                  <c:v>163.22930195941774</c:v>
                </c:pt>
                <c:pt idx="19">
                  <c:v>168.70294697556108</c:v>
                </c:pt>
                <c:pt idx="20">
                  <c:v>178.57102478554819</c:v>
                </c:pt>
                <c:pt idx="21">
                  <c:v>169.64700589617036</c:v>
                </c:pt>
                <c:pt idx="22">
                  <c:v>166.64385729753687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FA-47DA-9CC6-51AA74AC7DBD}"/>
            </c:ext>
          </c:extLst>
        </c:ser>
        <c:ser>
          <c:idx val="1"/>
          <c:order val="1"/>
          <c:tx>
            <c:v>Compensation Adjusted using CPI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'Specific Investigation'!$C$1:$Y$1</c:f>
              <c:numCache>
                <c:formatCode>General</c:formatCode>
                <c:ptCount val="23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</c:numCache>
            </c:numRef>
          </c:cat>
          <c:val>
            <c:numRef>
              <c:f>'Specific Investigation'!$C$12:$Y$12</c:f>
              <c:numCache>
                <c:formatCode>0.00</c:formatCode>
                <c:ptCount val="23"/>
                <c:pt idx="0">
                  <c:v>100</c:v>
                </c:pt>
                <c:pt idx="1">
                  <c:v>106.08089732233046</c:v>
                </c:pt>
                <c:pt idx="2">
                  <c:v>110.40471298699555</c:v>
                </c:pt>
                <c:pt idx="3">
                  <c:v>113.36114805154284</c:v>
                </c:pt>
                <c:pt idx="4">
                  <c:v>118.16649377593362</c:v>
                </c:pt>
                <c:pt idx="5">
                  <c:v>127.671057395082</c:v>
                </c:pt>
                <c:pt idx="6">
                  <c:v>129.70423089958138</c:v>
                </c:pt>
                <c:pt idx="7">
                  <c:v>128.76919878140282</c:v>
                </c:pt>
                <c:pt idx="8">
                  <c:v>128.73820314063431</c:v>
                </c:pt>
                <c:pt idx="9">
                  <c:v>129.35706285692521</c:v>
                </c:pt>
                <c:pt idx="10">
                  <c:v>137.4942087945162</c:v>
                </c:pt>
                <c:pt idx="11">
                  <c:v>129.00906461826867</c:v>
                </c:pt>
                <c:pt idx="12">
                  <c:v>128.08192704889493</c:v>
                </c:pt>
                <c:pt idx="13">
                  <c:v>127.21555413220455</c:v>
                </c:pt>
                <c:pt idx="14">
                  <c:v>118.3416705909531</c:v>
                </c:pt>
                <c:pt idx="15">
                  <c:v>114.8149907239894</c:v>
                </c:pt>
                <c:pt idx="16">
                  <c:v>115.56107869775539</c:v>
                </c:pt>
                <c:pt idx="17">
                  <c:v>114.79723374827108</c:v>
                </c:pt>
                <c:pt idx="18">
                  <c:v>116.25159059474412</c:v>
                </c:pt>
                <c:pt idx="19">
                  <c:v>118.524546706938</c:v>
                </c:pt>
                <c:pt idx="20">
                  <c:v>122.9311299630007</c:v>
                </c:pt>
                <c:pt idx="21">
                  <c:v>125.06461770740681</c:v>
                </c:pt>
                <c:pt idx="22">
                  <c:v>122.86032481645995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FA-47DA-9CC6-51AA74AC7DBD}"/>
            </c:ext>
          </c:extLst>
        </c:ser>
        <c:ser>
          <c:idx val="2"/>
          <c:order val="2"/>
          <c:tx>
            <c:v>Compensation adjusted using PPI</c:v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'Specific Investigation'!$C$1:$Y$1</c:f>
              <c:numCache>
                <c:formatCode>General</c:formatCode>
                <c:ptCount val="23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</c:numCache>
            </c:numRef>
          </c:cat>
          <c:val>
            <c:numRef>
              <c:f>'Specific Investigation'!$C$13:$Y$13</c:f>
              <c:numCache>
                <c:formatCode>0.00</c:formatCode>
                <c:ptCount val="23"/>
                <c:pt idx="0">
                  <c:v>100</c:v>
                </c:pt>
                <c:pt idx="1">
                  <c:v>105.98989411408925</c:v>
                </c:pt>
                <c:pt idx="2">
                  <c:v>111.57752781695412</c:v>
                </c:pt>
                <c:pt idx="3">
                  <c:v>116.51840923276117</c:v>
                </c:pt>
                <c:pt idx="4">
                  <c:v>122.75810515095333</c:v>
                </c:pt>
                <c:pt idx="5">
                  <c:v>132.48646353999757</c:v>
                </c:pt>
                <c:pt idx="6">
                  <c:v>133.85214166693893</c:v>
                </c:pt>
                <c:pt idx="7">
                  <c:v>131.79350650388952</c:v>
                </c:pt>
                <c:pt idx="8">
                  <c:v>132.6013799734408</c:v>
                </c:pt>
                <c:pt idx="9">
                  <c:v>134.06563913253058</c:v>
                </c:pt>
                <c:pt idx="10">
                  <c:v>144.05429685892975</c:v>
                </c:pt>
                <c:pt idx="11">
                  <c:v>137.95228215767634</c:v>
                </c:pt>
                <c:pt idx="12">
                  <c:v>137.96373893669644</c:v>
                </c:pt>
                <c:pt idx="13">
                  <c:v>135.77587475353872</c:v>
                </c:pt>
                <c:pt idx="14">
                  <c:v>129.76681839687484</c:v>
                </c:pt>
                <c:pt idx="15">
                  <c:v>129.58023738299721</c:v>
                </c:pt>
                <c:pt idx="16">
                  <c:v>134.09049611702554</c:v>
                </c:pt>
                <c:pt idx="17">
                  <c:v>134.34944202170368</c:v>
                </c:pt>
                <c:pt idx="18">
                  <c:v>136.74292530022029</c:v>
                </c:pt>
                <c:pt idx="19">
                  <c:v>141.41054057845253</c:v>
                </c:pt>
                <c:pt idx="20">
                  <c:v>148.22933902205</c:v>
                </c:pt>
                <c:pt idx="21">
                  <c:v>149.58073865417086</c:v>
                </c:pt>
                <c:pt idx="22">
                  <c:v>147.14257261410788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FA-47DA-9CC6-51AA74AC7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970800"/>
        <c:axId val="131971760"/>
      </c:lineChart>
      <c:catAx>
        <c:axId val="13197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71760"/>
        <c:crosses val="autoZero"/>
        <c:auto val="1"/>
        <c:lblAlgn val="ctr"/>
        <c:lblOffset val="100"/>
        <c:noMultiLvlLbl val="0"/>
      </c:catAx>
      <c:valAx>
        <c:axId val="131971760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 (1997=100)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7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466725</xdr:colOff>
      <xdr:row>10</xdr:row>
      <xdr:rowOff>166687</xdr:rowOff>
    </xdr:from>
    <xdr:to>
      <xdr:col>30</xdr:col>
      <xdr:colOff>161925</xdr:colOff>
      <xdr:row>18</xdr:row>
      <xdr:rowOff>242887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FEACDB-096B-8539-D473-FD5D68306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466725</xdr:colOff>
      <xdr:row>2</xdr:row>
      <xdr:rowOff>242887</xdr:rowOff>
    </xdr:from>
    <xdr:to>
      <xdr:col>30</xdr:col>
      <xdr:colOff>161925</xdr:colOff>
      <xdr:row>10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F40D59-B050-9AF6-5ECD-5AE63A59C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161925</xdr:colOff>
      <xdr:row>2</xdr:row>
      <xdr:rowOff>252411</xdr:rowOff>
    </xdr:from>
    <xdr:to>
      <xdr:col>22</xdr:col>
      <xdr:colOff>390525</xdr:colOff>
      <xdr:row>19</xdr:row>
      <xdr:rowOff>161924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260BFF3-81A0-A0DC-731D-9C5E8B8DA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80961</xdr:colOff>
      <xdr:row>1</xdr:row>
      <xdr:rowOff>90486</xdr:rowOff>
    </xdr:from>
    <xdr:to>
      <xdr:col>37</xdr:col>
      <xdr:colOff>28574</xdr:colOff>
      <xdr:row>31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A3A0105-AC72-B591-78C9-F319DF464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9161D3-DB74-4556-A76C-B2F615868BD4}" autoFormatId="16" applyNumberFormats="0" applyBorderFormats="0" applyFontFormats="0" applyPatternFormats="0" applyAlignmentFormats="0" applyWidthHeightFormats="0">
  <queryTableRefresh nextId="13">
    <queryTableFields count="12">
      <queryTableField id="1" name="Custom.Index" tableColumnId="1"/>
      <queryTableField id="2" name="Industry (2) Table 4.5a   Hourly pay - Gross 1997.xls" tableColumnId="2"/>
      <queryTableField id="3" name="Industry (2) Table 4.5a   Hourly pay - Gross 1998.xls" tableColumnId="3"/>
      <queryTableField id="4" name="Industry (2) Table 4.5a   Hourly pay - Gross 1999.xls" tableColumnId="4"/>
      <queryTableField id="5" name="Industry (2) Table 4.5a   Hourly pay - Gross 2000.xls" tableColumnId="5"/>
      <queryTableField id="6" name="Industry (2) Table 4.5a   Hourly pay - Gross 2001.xls" tableColumnId="6"/>
      <queryTableField id="7" name="Industry (2) Table 4.5a   Hourly pay - Gross 2002.xls" tableColumnId="7"/>
      <queryTableField id="8" name="Industry (2) Table 4.5a   Hourly pay - Gross 2003.xls" tableColumnId="8"/>
      <queryTableField id="9" name="Industry (2) Table 4.5a   Hourly pay - Gross 2004.xls" tableColumnId="9"/>
      <queryTableField id="10" name="Industry (2) Table 4.5a   Hourly pay - Gross 2005.xls" tableColumnId="10"/>
      <queryTableField id="11" name="Industry (2) Table 4.5a   Hourly pay - Gross 2006.xls" tableColumnId="11"/>
      <queryTableField id="12" name="Industry (2) Table 4.5a   Hourly pay - Gross 2007.xl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22E399-A19F-44D3-A37A-A52AF996BE51}" autoFormatId="16" applyNumberFormats="0" applyBorderFormats="0" applyFontFormats="0" applyPatternFormats="0" applyAlignmentFormats="0" applyWidthHeightFormats="0">
  <queryTableRefresh nextId="14">
    <queryTableFields count="13">
      <queryTableField id="1" name="Custom.Index" tableColumnId="1"/>
      <queryTableField id="2" name="sic07 Industry (2) SIC2007 Table 4.5a   Hourly pay - Gross 2008.xls" tableColumnId="2"/>
      <queryTableField id="3" name="Sic07 Industry (2) SIC2007 Table 4.5a   Hourly pay - Gross 2009.xls" tableColumnId="3"/>
      <queryTableField id="4" name="Sic07 Industry (2) SIC2007 Table 4.5a   Hourly pay - Gross 2010.xls" tableColumnId="4"/>
      <queryTableField id="5" name="Sic07 Industry (2) SIC2007 Table 4.5a   Hourly pay - Gross 2011.xls" tableColumnId="5"/>
      <queryTableField id="6" name="Sic07 Industry (2) SIC2007 Table 4.5a   Hourly pay - Gross 2012.xls" tableColumnId="6"/>
      <queryTableField id="7" name="SIC07 Industry (2) SIC2007 Table 4.5a   Hourly pay - Gross 2013.xls" tableColumnId="7"/>
      <queryTableField id="8" name="SIC07 Industry (2) SIC2007 Table 4.5a   Hourly pay - Gross 2014.xls" tableColumnId="8"/>
      <queryTableField id="9" name="SIC07 Industry (2) SIC2007 Table 4.5a   Hourly pay - Gross 2015.xls" tableColumnId="9"/>
      <queryTableField id="10" name="SIC07 Industry (2) SIC2007 Table 4.5a   Hourly pay - Gross 2016.xls" tableColumnId="10"/>
      <queryTableField id="11" name="SIC07 Industry (2) SIC2007 Table 4.5a   Hourly pay - Gross 2017.xls" tableColumnId="11"/>
      <queryTableField id="12" name="SIC07 Industry (2) SIC2007 Table 4.5a   Hourly pay - Gross 2018.xls" tableColumnId="12"/>
      <queryTableField id="13" name="SIC07 Industry (2) SIC2007 Table 4.5a   Hourly pay - Gross 2019.xls" tableColumnId="1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13</v>
    <v>3</v>
  </rv>
  <rv s="1">
    <v>13</v>
    <v>1</v>
  </rv>
  <rv s="2">
    <v>13</v>
    <v>605</v>
    <v>9</v>
  </rv>
</rvData>
</file>

<file path=xl/richData/rdrichvaluestructure.xml><?xml version="1.0" encoding="utf-8"?>
<rvStructures xmlns="http://schemas.microsoft.com/office/spreadsheetml/2017/richdata" count="3">
  <s t="_error">
    <k n="errorType" t="i"/>
    <k n="subType" t="i"/>
  </s>
  <s t="_error">
    <k n="errorType" t="i"/>
    <k n="propagated" t="b"/>
  </s>
  <s t="_error">
    <k n="errorType" t="i"/>
    <k n="iftab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99C42-E573-4B67-AA4A-EFE4B25C01EA}" name="ASHE_survey" displayName="ASHE_survey" ref="A1:L110" tableType="queryTable" totalsRowShown="0">
  <autoFilter ref="A1:L110" xr:uid="{62599C42-E573-4B67-AA4A-EFE4B25C01EA}"/>
  <tableColumns count="12">
    <tableColumn id="1" xr3:uid="{D19194AC-FA7B-4D03-A830-8BFCAEFD6D9B}" uniqueName="1" name="Custom.Index" queryTableFieldId="1"/>
    <tableColumn id="2" xr3:uid="{34D4090C-36B7-4A9E-BC64-47D39BB5ADD8}" uniqueName="2" name="Industry (2) Table 4.5a   Hourly pay - Gross 1997.xls" queryTableFieldId="2"/>
    <tableColumn id="3" xr3:uid="{C3461EFA-E81C-4941-A4A1-9FF80E6EB2AF}" uniqueName="3" name="Industry (2) Table 4.5a   Hourly pay - Gross 1998.xls" queryTableFieldId="3"/>
    <tableColumn id="4" xr3:uid="{584B8D15-D79B-42DA-B8E2-B8BF12D46E6D}" uniqueName="4" name="Industry (2) Table 4.5a   Hourly pay - Gross 1999.xls" queryTableFieldId="4"/>
    <tableColumn id="5" xr3:uid="{9B45B61B-44B6-41AD-9797-81F5ECAF29A0}" uniqueName="5" name="Industry (2) Table 4.5a   Hourly pay - Gross 2000.xls" queryTableFieldId="5"/>
    <tableColumn id="6" xr3:uid="{CB873B2B-1373-481F-9B2E-E969861D948E}" uniqueName="6" name="Industry (2) Table 4.5a   Hourly pay - Gross 2001.xls" queryTableFieldId="6"/>
    <tableColumn id="7" xr3:uid="{B2199A0B-1414-44D3-9C15-576A222DA6D4}" uniqueName="7" name="Industry (2) Table 4.5a   Hourly pay - Gross 2002.xls" queryTableFieldId="7"/>
    <tableColumn id="8" xr3:uid="{A528F442-E4E7-4B36-9227-563FFEAA24B2}" uniqueName="8" name="Industry (2) Table 4.5a   Hourly pay - Gross 2003.xls" queryTableFieldId="8"/>
    <tableColumn id="9" xr3:uid="{5F11ECB8-6133-4A82-BC97-74A6F5F3BEDC}" uniqueName="9" name="Industry (2) Table 4.5a   Hourly pay - Gross 2004.xls" queryTableFieldId="9"/>
    <tableColumn id="10" xr3:uid="{D668037E-016B-442A-91A8-559940453078}" uniqueName="10" name="Industry (2) Table 4.5a   Hourly pay - Gross 2005.xls" queryTableFieldId="10"/>
    <tableColumn id="11" xr3:uid="{A694F8FA-10B5-475D-92B2-F84884AA0FF6}" uniqueName="11" name="Industry (2) Table 4.5a   Hourly pay - Gross 2006.xls" queryTableFieldId="11"/>
    <tableColumn id="12" xr3:uid="{A9EB143F-C0B5-4DBC-9E59-0228F9531907}" uniqueName="12" name="Industry (2) Table 4.5a   Hourly pay - Gross 2007.xls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B9FDDD-B72A-4209-AA15-AC3F189FCC44}" name="ASHE_survey__2" displayName="ASHE_survey__2" ref="A1:M125" tableType="queryTable" totalsRowShown="0">
  <autoFilter ref="A1:M125" xr:uid="{9DB9FDDD-B72A-4209-AA15-AC3F189FCC44}"/>
  <tableColumns count="13">
    <tableColumn id="1" xr3:uid="{CF1FE8A1-837E-4AED-845D-7712EEE99CBB}" uniqueName="1" name="Custom.Index" queryTableFieldId="1"/>
    <tableColumn id="2" xr3:uid="{45756CA4-CB1A-4D46-9726-2303C9D313CA}" uniqueName="2" name="sic07 Industry (2) SIC2007 Table 4.5a   Hourly pay - Gross 2008.xls" queryTableFieldId="2"/>
    <tableColumn id="3" xr3:uid="{96286730-C212-48C6-86EC-C3A7DD69B5B4}" uniqueName="3" name="Sic07 Industry (2) SIC2007 Table 4.5a   Hourly pay - Gross 2009.xls" queryTableFieldId="3"/>
    <tableColumn id="4" xr3:uid="{EE86FF0D-3AD2-496F-A4A3-C256FB526E4E}" uniqueName="4" name="Sic07 Industry (2) SIC2007 Table 4.5a   Hourly pay - Gross 2010.xls" queryTableFieldId="4"/>
    <tableColumn id="5" xr3:uid="{C90928F6-75CF-43AB-A529-56C166CCE171}" uniqueName="5" name="Sic07 Industry (2) SIC2007 Table 4.5a   Hourly pay - Gross 2011.xls" queryTableFieldId="5"/>
    <tableColumn id="6" xr3:uid="{A54C5AE4-8ABD-47B3-AE03-69D6A1BCB4D7}" uniqueName="6" name="Sic07 Industry (2) SIC2007 Table 4.5a   Hourly pay - Gross 2012.xls" queryTableFieldId="6"/>
    <tableColumn id="7" xr3:uid="{DE30D3F7-ED80-423B-9FFE-2DBFF62AE22C}" uniqueName="7" name="SIC07 Industry (2) SIC2007 Table 4.5a   Hourly pay - Gross 2013.xls" queryTableFieldId="7"/>
    <tableColumn id="8" xr3:uid="{3823C0BA-1FE6-4DFA-AE71-AD5A3FA85715}" uniqueName="8" name="SIC07 Industry (2) SIC2007 Table 4.5a   Hourly pay - Gross 2014.xls" queryTableFieldId="8"/>
    <tableColumn id="9" xr3:uid="{F5F5C66E-C26D-49F6-80F7-2DA7D2786B41}" uniqueName="9" name="SIC07 Industry (2) SIC2007 Table 4.5a   Hourly pay - Gross 2015.xls" queryTableFieldId="9"/>
    <tableColumn id="10" xr3:uid="{5D1F469F-640C-459E-A3CD-78ECEDAAF6F5}" uniqueName="10" name="SIC07 Industry (2) SIC2007 Table 4.5a   Hourly pay - Gross 2016.xls" queryTableFieldId="10"/>
    <tableColumn id="11" xr3:uid="{BE30E1BF-5668-46A4-9A5A-53F722CC1A15}" uniqueName="11" name="SIC07 Industry (2) SIC2007 Table 4.5a   Hourly pay - Gross 2017.xls" queryTableFieldId="11"/>
    <tableColumn id="12" xr3:uid="{BF716776-FF3C-4577-825F-230DA763736E}" uniqueName="12" name="SIC07 Industry (2) SIC2007 Table 4.5a   Hourly pay - Gross 2018.xls" queryTableFieldId="12"/>
    <tableColumn id="13" xr3:uid="{60AD4F8A-1C8A-441C-B6B0-1A8AEE966EA5}" uniqueName="13" name="SIC07 Industry (2) SIC2007 Table 4.5a   Hourly pay - Gross 2019.xl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F441-9238-4784-BDBD-23A51527CB36}">
  <sheetPr>
    <tabColor theme="5"/>
  </sheetPr>
  <dimension ref="A1:X102"/>
  <sheetViews>
    <sheetView zoomScaleNormal="100" workbookViewId="0">
      <selection activeCell="B48" sqref="B48"/>
    </sheetView>
  </sheetViews>
  <sheetFormatPr defaultRowHeight="15" x14ac:dyDescent="0.25"/>
  <cols>
    <col min="1" max="1" width="40.5703125" customWidth="1"/>
    <col min="2" max="2" width="14.140625" bestFit="1" customWidth="1"/>
    <col min="13" max="13" width="10.140625" customWidth="1"/>
  </cols>
  <sheetData>
    <row r="1" spans="1:24" x14ac:dyDescent="0.25">
      <c r="A1" t="s">
        <v>212</v>
      </c>
      <c r="B1" t="s">
        <v>305</v>
      </c>
      <c r="C1">
        <v>1997</v>
      </c>
      <c r="E1">
        <v>1998</v>
      </c>
      <c r="G1">
        <v>1999</v>
      </c>
      <c r="I1">
        <v>2000</v>
      </c>
      <c r="K1">
        <v>2001</v>
      </c>
      <c r="M1">
        <v>2002</v>
      </c>
      <c r="O1">
        <v>2003</v>
      </c>
      <c r="Q1">
        <v>2004</v>
      </c>
      <c r="S1">
        <v>2005</v>
      </c>
      <c r="U1">
        <v>2006</v>
      </c>
      <c r="W1">
        <v>2007</v>
      </c>
    </row>
    <row r="2" spans="1:24" x14ac:dyDescent="0.25">
      <c r="C2" t="s">
        <v>209</v>
      </c>
      <c r="D2" t="s">
        <v>210</v>
      </c>
      <c r="E2" t="s">
        <v>209</v>
      </c>
      <c r="F2" t="s">
        <v>210</v>
      </c>
      <c r="G2" t="s">
        <v>209</v>
      </c>
      <c r="H2" t="s">
        <v>210</v>
      </c>
      <c r="I2" t="s">
        <v>209</v>
      </c>
      <c r="J2" t="s">
        <v>210</v>
      </c>
      <c r="K2" t="s">
        <v>209</v>
      </c>
      <c r="L2" t="s">
        <v>210</v>
      </c>
      <c r="M2" t="s">
        <v>209</v>
      </c>
      <c r="N2" t="s">
        <v>210</v>
      </c>
      <c r="O2" t="s">
        <v>209</v>
      </c>
      <c r="P2" t="s">
        <v>210</v>
      </c>
      <c r="Q2" t="s">
        <v>209</v>
      </c>
      <c r="R2" t="s">
        <v>210</v>
      </c>
      <c r="S2" t="s">
        <v>209</v>
      </c>
      <c r="T2" t="s">
        <v>210</v>
      </c>
      <c r="U2" t="s">
        <v>209</v>
      </c>
      <c r="V2" t="s">
        <v>210</v>
      </c>
      <c r="W2" t="s">
        <v>209</v>
      </c>
      <c r="X2" t="s">
        <v>210</v>
      </c>
    </row>
    <row r="3" spans="1:24" x14ac:dyDescent="0.25">
      <c r="A3" s="2" t="s">
        <v>0</v>
      </c>
      <c r="C3" s="6">
        <v>8.9</v>
      </c>
      <c r="D3" s="6">
        <v>7.07</v>
      </c>
      <c r="E3" s="6">
        <v>9.3800000000000008</v>
      </c>
      <c r="F3" s="6">
        <v>7.36</v>
      </c>
      <c r="G3" s="6">
        <v>9.7899999999999991</v>
      </c>
      <c r="H3" s="6">
        <v>7.66</v>
      </c>
      <c r="I3" s="6">
        <v>10.220000000000001</v>
      </c>
      <c r="J3" s="6">
        <v>7.93</v>
      </c>
      <c r="K3" s="6">
        <v>10.78</v>
      </c>
      <c r="L3" s="6">
        <v>8.2799999999999994</v>
      </c>
      <c r="M3" s="6">
        <v>11.35</v>
      </c>
      <c r="N3" s="6">
        <v>8.6199999999999992</v>
      </c>
      <c r="O3" s="6">
        <v>11.73</v>
      </c>
      <c r="P3" s="6">
        <v>8.9499999999999993</v>
      </c>
      <c r="Q3" s="6">
        <v>12</v>
      </c>
      <c r="R3" s="6">
        <v>9.26</v>
      </c>
      <c r="S3" s="6">
        <v>12.5</v>
      </c>
      <c r="T3" s="6">
        <v>9.56</v>
      </c>
      <c r="U3" s="6">
        <v>12.97</v>
      </c>
      <c r="V3" s="6">
        <v>9.91</v>
      </c>
      <c r="W3" s="6">
        <v>13.38</v>
      </c>
      <c r="X3" s="6">
        <v>10.23</v>
      </c>
    </row>
    <row r="4" spans="1:24" x14ac:dyDescent="0.25">
      <c r="A4" s="1" t="s">
        <v>1</v>
      </c>
      <c r="C4" s="7">
        <v>8.91</v>
      </c>
      <c r="D4" s="7">
        <v>7.08</v>
      </c>
      <c r="E4" s="7">
        <v>9.3800000000000008</v>
      </c>
      <c r="F4" s="7">
        <v>7.37</v>
      </c>
      <c r="G4" s="7">
        <v>9.7899999999999991</v>
      </c>
      <c r="H4" s="7">
        <v>7.67</v>
      </c>
      <c r="I4" s="7">
        <v>10.220000000000001</v>
      </c>
      <c r="J4" s="7">
        <v>7.93</v>
      </c>
      <c r="K4" s="7">
        <v>10.78</v>
      </c>
      <c r="L4" s="7">
        <v>8.2899999999999991</v>
      </c>
      <c r="M4" s="7">
        <v>11.35</v>
      </c>
      <c r="N4" s="7">
        <v>8.6199999999999992</v>
      </c>
      <c r="O4" s="7">
        <v>11.74</v>
      </c>
      <c r="P4" s="7">
        <v>8.9499999999999993</v>
      </c>
      <c r="Q4" s="7">
        <v>12</v>
      </c>
      <c r="R4" s="7">
        <v>9.26</v>
      </c>
      <c r="S4" s="7">
        <v>12.5</v>
      </c>
      <c r="T4" s="7">
        <v>9.56</v>
      </c>
      <c r="U4" s="7">
        <v>12.97</v>
      </c>
      <c r="V4" s="7">
        <v>9.91</v>
      </c>
      <c r="W4" s="7">
        <v>13.38</v>
      </c>
      <c r="X4" s="7">
        <v>10.23</v>
      </c>
    </row>
    <row r="5" spans="1:24" x14ac:dyDescent="0.25">
      <c r="A5" s="1" t="s">
        <v>2</v>
      </c>
      <c r="C5" s="7">
        <v>8.9</v>
      </c>
      <c r="D5" s="7">
        <v>7.68</v>
      </c>
      <c r="E5" s="7">
        <v>9.4700000000000006</v>
      </c>
      <c r="F5" s="7">
        <v>8.09</v>
      </c>
      <c r="G5" s="7">
        <v>9.83</v>
      </c>
      <c r="H5" s="7">
        <v>8.39</v>
      </c>
      <c r="I5" s="7">
        <v>10.17</v>
      </c>
      <c r="J5" s="7">
        <v>8.65</v>
      </c>
      <c r="K5" s="7">
        <v>10.69</v>
      </c>
      <c r="L5" s="7">
        <v>9.01</v>
      </c>
      <c r="M5" s="7">
        <v>11.13</v>
      </c>
      <c r="N5" s="7">
        <v>9.32</v>
      </c>
      <c r="O5" s="7">
        <v>11.65</v>
      </c>
      <c r="P5" s="7">
        <v>9.6999999999999993</v>
      </c>
      <c r="Q5" s="7">
        <v>11.83</v>
      </c>
      <c r="R5" s="7">
        <v>10.01</v>
      </c>
      <c r="S5" s="7">
        <v>12.53</v>
      </c>
      <c r="T5" s="7">
        <v>10.46</v>
      </c>
      <c r="U5" s="7">
        <v>12.94</v>
      </c>
      <c r="V5" s="7">
        <v>10.79</v>
      </c>
      <c r="W5" s="7">
        <v>13.25</v>
      </c>
      <c r="X5" s="7">
        <v>11.12</v>
      </c>
    </row>
    <row r="6" spans="1:24" x14ac:dyDescent="0.25">
      <c r="A6" s="1" t="s">
        <v>3</v>
      </c>
      <c r="C6" s="6">
        <v>8.74</v>
      </c>
      <c r="D6" s="6">
        <v>7.54</v>
      </c>
      <c r="E6" s="7">
        <v>9.31</v>
      </c>
      <c r="F6" s="7">
        <v>7.94</v>
      </c>
      <c r="G6" s="7">
        <v>9.67</v>
      </c>
      <c r="H6" s="7">
        <v>8.25</v>
      </c>
      <c r="I6" s="7">
        <v>10</v>
      </c>
      <c r="J6" s="7">
        <v>8.5</v>
      </c>
      <c r="K6" s="7">
        <v>10.55</v>
      </c>
      <c r="L6" s="7">
        <v>8.91</v>
      </c>
      <c r="M6" s="7">
        <v>11</v>
      </c>
      <c r="N6" s="7">
        <v>9.1999999999999993</v>
      </c>
      <c r="O6" s="7">
        <v>11.53</v>
      </c>
      <c r="P6" s="7">
        <v>9.6</v>
      </c>
      <c r="Q6" s="6">
        <v>11.71</v>
      </c>
      <c r="R6" s="6">
        <v>9.89</v>
      </c>
      <c r="S6" s="6">
        <v>12.41</v>
      </c>
      <c r="T6" s="6">
        <v>10.34</v>
      </c>
      <c r="U6" s="6">
        <v>12.75</v>
      </c>
      <c r="V6" s="6">
        <v>10.63</v>
      </c>
      <c r="W6" s="6">
        <v>13.07</v>
      </c>
      <c r="X6" s="6">
        <v>10.99</v>
      </c>
    </row>
    <row r="7" spans="1:24" x14ac:dyDescent="0.25">
      <c r="A7" s="1" t="s">
        <v>4</v>
      </c>
      <c r="C7" s="6">
        <v>8.99</v>
      </c>
      <c r="D7" s="6">
        <v>6.9</v>
      </c>
      <c r="E7" s="7">
        <v>9.44</v>
      </c>
      <c r="F7" s="7">
        <v>7.16</v>
      </c>
      <c r="G7" s="7">
        <v>9.86</v>
      </c>
      <c r="H7" s="7">
        <v>7.45</v>
      </c>
      <c r="I7" s="7">
        <v>10.32</v>
      </c>
      <c r="J7" s="7">
        <v>7.72</v>
      </c>
      <c r="K7" s="7">
        <v>10.89</v>
      </c>
      <c r="L7" s="7">
        <v>8.08</v>
      </c>
      <c r="M7" s="7">
        <v>11.48</v>
      </c>
      <c r="N7" s="7">
        <v>8.4</v>
      </c>
      <c r="O7" s="7">
        <v>11.82</v>
      </c>
      <c r="P7" s="7">
        <v>8.73</v>
      </c>
      <c r="Q7" s="6">
        <v>12.09</v>
      </c>
      <c r="R7" s="6">
        <v>9.0500000000000007</v>
      </c>
      <c r="S7" s="6">
        <v>12.56</v>
      </c>
      <c r="T7" s="6">
        <v>9.32</v>
      </c>
      <c r="U7" s="6">
        <v>13.02</v>
      </c>
      <c r="V7" s="6">
        <v>9.69</v>
      </c>
      <c r="W7" s="6">
        <v>13.44</v>
      </c>
      <c r="X7" s="6">
        <v>10.01</v>
      </c>
    </row>
    <row r="8" spans="1:24" x14ac:dyDescent="0.25">
      <c r="A8" s="2" t="s">
        <v>115</v>
      </c>
      <c r="B8" t="s">
        <v>213</v>
      </c>
      <c r="C8" s="6">
        <v>5.93</v>
      </c>
      <c r="D8" s="6">
        <v>5.07</v>
      </c>
      <c r="E8" s="6">
        <v>6.09</v>
      </c>
      <c r="F8" s="6">
        <v>5.36</v>
      </c>
      <c r="G8" s="6">
        <v>6.35</v>
      </c>
      <c r="H8" s="6">
        <v>5.53</v>
      </c>
      <c r="I8" s="6">
        <v>6.5</v>
      </c>
      <c r="J8" s="6">
        <v>5.69</v>
      </c>
      <c r="K8" s="6">
        <v>6.81</v>
      </c>
      <c r="L8" s="6">
        <v>6</v>
      </c>
      <c r="M8" s="6">
        <v>7.41</v>
      </c>
      <c r="N8" s="6">
        <v>6.41</v>
      </c>
      <c r="O8" s="6">
        <v>7.52</v>
      </c>
      <c r="P8" s="6">
        <v>6.59</v>
      </c>
      <c r="Q8" s="6">
        <v>7.91</v>
      </c>
      <c r="R8" s="6">
        <v>6.77</v>
      </c>
      <c r="S8" s="6">
        <v>8.25</v>
      </c>
      <c r="T8" s="6">
        <v>7</v>
      </c>
      <c r="U8" s="6">
        <v>8.5</v>
      </c>
      <c r="V8" s="6">
        <v>7.42</v>
      </c>
      <c r="W8" s="12">
        <v>9.5299999999999994</v>
      </c>
      <c r="X8" s="6">
        <v>7.68</v>
      </c>
    </row>
    <row r="9" spans="1:24" ht="30" x14ac:dyDescent="0.25">
      <c r="A9" s="52" t="s">
        <v>116</v>
      </c>
      <c r="B9">
        <v>1</v>
      </c>
      <c r="C9" s="7">
        <v>5.87</v>
      </c>
      <c r="D9" s="7">
        <v>5.03</v>
      </c>
      <c r="E9" s="6">
        <v>6.05</v>
      </c>
      <c r="F9" s="6">
        <v>5.33</v>
      </c>
      <c r="G9" s="6">
        <v>6.3</v>
      </c>
      <c r="H9" s="6">
        <v>5.51</v>
      </c>
      <c r="I9" s="6">
        <v>6.48</v>
      </c>
      <c r="J9" s="6">
        <v>5.68</v>
      </c>
      <c r="K9" s="6">
        <v>6.8</v>
      </c>
      <c r="L9" s="6">
        <v>6</v>
      </c>
      <c r="M9" s="6">
        <v>7.4</v>
      </c>
      <c r="N9" s="6">
        <v>6.4</v>
      </c>
      <c r="O9" s="6">
        <v>7.51</v>
      </c>
      <c r="P9" s="6">
        <v>6.55</v>
      </c>
      <c r="Q9" s="7">
        <v>7.89</v>
      </c>
      <c r="R9" s="7">
        <v>6.72</v>
      </c>
      <c r="S9" s="7">
        <v>8.17</v>
      </c>
      <c r="T9" s="7">
        <v>6.9</v>
      </c>
      <c r="U9" s="7">
        <v>8.39</v>
      </c>
      <c r="V9" s="7">
        <v>7.34</v>
      </c>
      <c r="W9" s="13">
        <v>9.42</v>
      </c>
      <c r="X9" s="7">
        <v>7.59</v>
      </c>
    </row>
    <row r="10" spans="1:24" ht="30" x14ac:dyDescent="0.25">
      <c r="A10" s="1" t="s">
        <v>117</v>
      </c>
      <c r="B10">
        <v>2</v>
      </c>
      <c r="C10" s="12">
        <v>7.38</v>
      </c>
      <c r="D10" s="9">
        <v>5.9</v>
      </c>
      <c r="E10" s="8">
        <v>7.32</v>
      </c>
      <c r="F10" s="9">
        <v>6.14</v>
      </c>
      <c r="G10" s="8">
        <v>7.32</v>
      </c>
      <c r="H10" s="9">
        <v>6.09</v>
      </c>
      <c r="I10" s="8">
        <v>6.97</v>
      </c>
      <c r="J10" s="8">
        <v>5.92</v>
      </c>
      <c r="K10" s="8">
        <v>6.92</v>
      </c>
      <c r="L10" s="9">
        <v>6.01</v>
      </c>
      <c r="M10" s="8">
        <v>7.67</v>
      </c>
      <c r="N10" s="9">
        <v>6.54</v>
      </c>
      <c r="O10" s="8">
        <v>7.75</v>
      </c>
      <c r="P10" s="8">
        <v>7.13</v>
      </c>
      <c r="Q10" s="12">
        <v>8.1999999999999993</v>
      </c>
      <c r="R10" s="12">
        <v>7.41</v>
      </c>
      <c r="S10" s="12">
        <v>9.82</v>
      </c>
      <c r="T10" s="12">
        <v>8.86</v>
      </c>
      <c r="U10" s="12">
        <v>10.57</v>
      </c>
      <c r="V10" s="12">
        <v>9.1199999999999992</v>
      </c>
      <c r="W10" s="12">
        <v>11.38</v>
      </c>
      <c r="X10" s="12">
        <v>9.66</v>
      </c>
    </row>
    <row r="11" spans="1:24" x14ac:dyDescent="0.25">
      <c r="A11" s="2" t="s">
        <v>118</v>
      </c>
      <c r="B11" t="s">
        <v>216</v>
      </c>
      <c r="C11" s="9">
        <v>7.78</v>
      </c>
      <c r="D11" s="9" t="s">
        <v>211</v>
      </c>
      <c r="E11" s="8">
        <v>8.4600000000000009</v>
      </c>
      <c r="F11" s="9">
        <v>7.43</v>
      </c>
      <c r="G11" s="6"/>
      <c r="H11" s="6"/>
      <c r="I11" s="8">
        <v>8.42</v>
      </c>
      <c r="J11" s="9">
        <v>7.56</v>
      </c>
      <c r="K11" s="6"/>
      <c r="L11" s="6"/>
      <c r="M11" s="8">
        <v>8.0299999999999994</v>
      </c>
      <c r="N11" s="9">
        <v>6.01</v>
      </c>
      <c r="O11" s="6"/>
      <c r="P11" s="6"/>
      <c r="Q11" s="9">
        <v>9.31</v>
      </c>
      <c r="R11" s="9" t="s">
        <v>211</v>
      </c>
      <c r="S11" s="9">
        <v>10.33</v>
      </c>
      <c r="T11" s="9" t="s">
        <v>211</v>
      </c>
      <c r="U11" s="9">
        <v>10.34</v>
      </c>
      <c r="V11" s="9">
        <v>8.25</v>
      </c>
      <c r="W11" s="9">
        <v>8.5500000000000007</v>
      </c>
      <c r="X11" s="9" t="s">
        <v>211</v>
      </c>
    </row>
    <row r="12" spans="1:24" ht="45" x14ac:dyDescent="0.25">
      <c r="A12" s="1" t="s">
        <v>119</v>
      </c>
      <c r="B12">
        <v>5</v>
      </c>
      <c r="C12" s="9">
        <v>7.78</v>
      </c>
      <c r="D12" s="9" t="s">
        <v>211</v>
      </c>
      <c r="E12" s="10">
        <v>8.4600000000000009</v>
      </c>
      <c r="F12" s="11">
        <v>7.43</v>
      </c>
      <c r="G12" s="7"/>
      <c r="H12" s="7"/>
      <c r="I12" s="10">
        <v>8.42</v>
      </c>
      <c r="J12" s="11">
        <v>7.56</v>
      </c>
      <c r="K12" s="7"/>
      <c r="L12" s="7"/>
      <c r="M12" s="7"/>
      <c r="N12" s="7"/>
      <c r="O12" s="7"/>
      <c r="P12" s="7"/>
      <c r="Q12" s="9">
        <v>9.31</v>
      </c>
      <c r="R12" s="9" t="s">
        <v>211</v>
      </c>
      <c r="S12" s="9">
        <v>10.33</v>
      </c>
      <c r="T12" s="9" t="s">
        <v>211</v>
      </c>
      <c r="U12" s="9">
        <v>10.34</v>
      </c>
      <c r="V12" s="9">
        <v>8.25</v>
      </c>
      <c r="W12" s="9">
        <v>8.5500000000000007</v>
      </c>
      <c r="X12" s="9" t="s">
        <v>211</v>
      </c>
    </row>
    <row r="13" spans="1:24" x14ac:dyDescent="0.25">
      <c r="A13" s="2" t="s">
        <v>120</v>
      </c>
      <c r="B13" t="s">
        <v>218</v>
      </c>
      <c r="C13" s="6">
        <v>10.57</v>
      </c>
      <c r="D13" s="6">
        <v>8.75</v>
      </c>
      <c r="E13" s="6">
        <v>11.53</v>
      </c>
      <c r="F13" s="6">
        <v>9.43</v>
      </c>
      <c r="G13" s="6">
        <v>11.18</v>
      </c>
      <c r="H13" s="8">
        <v>9.06</v>
      </c>
      <c r="I13" s="6">
        <v>12.2</v>
      </c>
      <c r="J13" s="6">
        <v>9.43</v>
      </c>
      <c r="K13" s="6">
        <v>13.24</v>
      </c>
      <c r="L13" s="6">
        <v>10.210000000000001</v>
      </c>
      <c r="M13" s="6">
        <v>13.67</v>
      </c>
      <c r="N13" s="6">
        <v>10.28</v>
      </c>
      <c r="O13" s="6">
        <v>14.48</v>
      </c>
      <c r="P13" s="6">
        <v>11.18</v>
      </c>
      <c r="Q13" s="12">
        <v>14.26</v>
      </c>
      <c r="R13" s="12">
        <v>10.95</v>
      </c>
      <c r="S13" s="6">
        <v>15.39</v>
      </c>
      <c r="T13" s="6">
        <v>12.21</v>
      </c>
      <c r="U13" s="6">
        <v>17.55</v>
      </c>
      <c r="V13" s="12">
        <v>13.95</v>
      </c>
      <c r="W13" s="6">
        <v>17.2</v>
      </c>
      <c r="X13" s="12">
        <v>13.09</v>
      </c>
    </row>
    <row r="14" spans="1:24" ht="30" x14ac:dyDescent="0.25">
      <c r="A14" s="2" t="s">
        <v>121</v>
      </c>
      <c r="B14" t="s">
        <v>219</v>
      </c>
      <c r="C14" s="6">
        <v>12.94</v>
      </c>
      <c r="D14" s="12">
        <v>11.89</v>
      </c>
      <c r="E14" s="6">
        <v>14.13</v>
      </c>
      <c r="F14" s="8">
        <v>12.37</v>
      </c>
      <c r="G14" s="6">
        <v>14.22</v>
      </c>
      <c r="H14" s="9">
        <v>13.04</v>
      </c>
      <c r="I14" s="8">
        <v>16.489999999999998</v>
      </c>
      <c r="J14" s="9">
        <v>13.94</v>
      </c>
      <c r="K14" s="8">
        <v>17.88</v>
      </c>
      <c r="L14" s="9">
        <v>14.65</v>
      </c>
      <c r="M14" s="8">
        <v>17.47</v>
      </c>
      <c r="N14" s="9">
        <v>13.51</v>
      </c>
      <c r="O14" s="8">
        <v>17.3</v>
      </c>
      <c r="P14" s="8">
        <v>13.85</v>
      </c>
      <c r="Q14" s="12">
        <v>16.59</v>
      </c>
      <c r="R14" s="9">
        <v>14.69</v>
      </c>
      <c r="S14" s="12">
        <v>17.88</v>
      </c>
      <c r="T14" s="12">
        <v>15.11</v>
      </c>
      <c r="U14" s="12">
        <v>22.22</v>
      </c>
      <c r="V14" s="12">
        <v>18.28</v>
      </c>
      <c r="W14" s="12">
        <v>21.75</v>
      </c>
      <c r="X14" s="9">
        <v>16.8</v>
      </c>
    </row>
    <row r="15" spans="1:24" x14ac:dyDescent="0.25">
      <c r="A15" s="1" t="s">
        <v>122</v>
      </c>
      <c r="B15">
        <v>10</v>
      </c>
      <c r="C15" s="12">
        <v>9.19</v>
      </c>
      <c r="D15" s="12">
        <v>7.95</v>
      </c>
      <c r="E15" s="6"/>
      <c r="F15" s="6"/>
      <c r="G15" s="8">
        <v>9.92</v>
      </c>
      <c r="H15" s="9">
        <v>8.3000000000000007</v>
      </c>
      <c r="I15" s="8">
        <v>9.73</v>
      </c>
      <c r="J15" s="8">
        <v>7.83</v>
      </c>
      <c r="K15" s="6"/>
      <c r="L15" s="6"/>
      <c r="M15" s="6"/>
      <c r="N15" s="6"/>
      <c r="O15" s="6"/>
      <c r="P15" s="6"/>
      <c r="Q15" s="12">
        <v>13.57</v>
      </c>
      <c r="R15" s="9">
        <v>14.01</v>
      </c>
      <c r="S15" s="12">
        <v>13.49</v>
      </c>
      <c r="T15" s="9">
        <v>12.37</v>
      </c>
      <c r="U15" s="12">
        <v>16.28</v>
      </c>
      <c r="V15" s="12">
        <v>15.66</v>
      </c>
      <c r="W15" s="12">
        <v>16.88</v>
      </c>
      <c r="X15" s="9" t="s">
        <v>211</v>
      </c>
    </row>
    <row r="16" spans="1:24" ht="45" x14ac:dyDescent="0.25">
      <c r="A16" s="1" t="s">
        <v>123</v>
      </c>
      <c r="B16">
        <v>11</v>
      </c>
      <c r="C16" s="6">
        <v>15.08</v>
      </c>
      <c r="D16" s="12">
        <v>14.33</v>
      </c>
      <c r="E16" s="6"/>
      <c r="F16" s="6"/>
      <c r="G16" s="6"/>
      <c r="H16" s="6"/>
      <c r="I16" s="8">
        <v>19.68</v>
      </c>
      <c r="J16" s="9">
        <v>17.329999999999998</v>
      </c>
      <c r="K16" s="8">
        <v>20.47</v>
      </c>
      <c r="L16" s="9">
        <v>18.59</v>
      </c>
      <c r="M16" s="6"/>
      <c r="N16" s="6"/>
      <c r="O16" s="8">
        <v>21.85</v>
      </c>
      <c r="P16" s="9">
        <v>19.34</v>
      </c>
      <c r="Q16" s="12">
        <v>18.760000000000002</v>
      </c>
      <c r="R16" s="9">
        <v>15.73</v>
      </c>
      <c r="S16" s="12">
        <v>21.7</v>
      </c>
      <c r="T16" s="9">
        <v>17.510000000000002</v>
      </c>
      <c r="U16" s="12">
        <v>25.68</v>
      </c>
      <c r="V16" s="9">
        <v>21.27</v>
      </c>
      <c r="W16" s="12">
        <v>24.4</v>
      </c>
      <c r="X16" s="9">
        <v>17.11</v>
      </c>
    </row>
    <row r="17" spans="1:24" x14ac:dyDescent="0.25">
      <c r="A17" s="1" t="s">
        <v>124</v>
      </c>
      <c r="B17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30" x14ac:dyDescent="0.25">
      <c r="A18" s="2" t="s">
        <v>125</v>
      </c>
      <c r="B18" t="s">
        <v>223</v>
      </c>
      <c r="C18" s="6">
        <v>7.76</v>
      </c>
      <c r="D18" s="12">
        <v>7.03</v>
      </c>
      <c r="E18" s="6">
        <v>8.31</v>
      </c>
      <c r="F18" s="8">
        <v>7.13</v>
      </c>
      <c r="G18" s="6">
        <v>8.61</v>
      </c>
      <c r="H18" s="8">
        <v>7.46</v>
      </c>
      <c r="I18" s="6">
        <v>8.9</v>
      </c>
      <c r="J18" s="8">
        <v>8.0500000000000007</v>
      </c>
      <c r="K18" s="8">
        <v>9.7200000000000006</v>
      </c>
      <c r="L18" s="8">
        <v>8.41</v>
      </c>
      <c r="M18" s="8">
        <v>10.18</v>
      </c>
      <c r="N18" s="8">
        <v>8.42</v>
      </c>
      <c r="O18" s="8">
        <v>11.33</v>
      </c>
      <c r="P18" s="8">
        <v>9.34</v>
      </c>
      <c r="Q18" s="12">
        <v>12.07</v>
      </c>
      <c r="R18" s="12">
        <v>9.73</v>
      </c>
      <c r="S18" s="12">
        <v>11.73</v>
      </c>
      <c r="T18" s="12">
        <v>10.1</v>
      </c>
      <c r="U18" s="12">
        <v>13</v>
      </c>
      <c r="V18" s="12">
        <v>10.59</v>
      </c>
      <c r="W18" s="12">
        <v>13.67</v>
      </c>
      <c r="X18" s="12">
        <v>10.86</v>
      </c>
    </row>
    <row r="19" spans="1:24" x14ac:dyDescent="0.25">
      <c r="A19" s="1" t="s">
        <v>126</v>
      </c>
      <c r="B19">
        <v>13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 s="1" t="s">
        <v>127</v>
      </c>
      <c r="B20">
        <v>14</v>
      </c>
      <c r="C20" s="6">
        <v>7.76</v>
      </c>
      <c r="D20" s="12">
        <v>7.03</v>
      </c>
      <c r="E20" s="6">
        <v>8.31</v>
      </c>
      <c r="F20" s="8">
        <v>7.13</v>
      </c>
      <c r="G20" s="6">
        <v>8.61</v>
      </c>
      <c r="H20" s="8">
        <v>7.46</v>
      </c>
      <c r="I20" s="6">
        <v>8.9</v>
      </c>
      <c r="J20" s="8">
        <v>8.0500000000000007</v>
      </c>
      <c r="K20" s="8">
        <v>9.7200000000000006</v>
      </c>
      <c r="L20" s="8">
        <v>8.41</v>
      </c>
      <c r="M20" s="6"/>
      <c r="N20" s="6"/>
      <c r="O20" s="6"/>
      <c r="P20" s="6"/>
      <c r="Q20" s="12">
        <v>12.07</v>
      </c>
      <c r="R20" s="12">
        <v>9.73</v>
      </c>
      <c r="S20" s="12">
        <v>11.73</v>
      </c>
      <c r="T20" s="12">
        <v>10.1</v>
      </c>
      <c r="U20" s="12">
        <v>13</v>
      </c>
      <c r="V20" s="12">
        <v>10.59</v>
      </c>
      <c r="W20" s="12">
        <v>13.67</v>
      </c>
      <c r="X20" s="12">
        <v>10.86</v>
      </c>
    </row>
    <row r="21" spans="1:24" x14ac:dyDescent="0.25">
      <c r="A21" s="2" t="s">
        <v>128</v>
      </c>
      <c r="B21" t="s">
        <v>226</v>
      </c>
      <c r="C21" s="6">
        <v>8.74</v>
      </c>
      <c r="D21" s="6">
        <v>7.54</v>
      </c>
      <c r="E21" s="6">
        <v>9.31</v>
      </c>
      <c r="F21" s="6">
        <v>7.94</v>
      </c>
      <c r="G21" s="6">
        <v>9.67</v>
      </c>
      <c r="H21" s="6">
        <v>8.25</v>
      </c>
      <c r="I21" s="6">
        <v>10</v>
      </c>
      <c r="J21" s="6">
        <v>8.5</v>
      </c>
      <c r="K21" s="6">
        <v>10.55</v>
      </c>
      <c r="L21" s="6">
        <v>8.91</v>
      </c>
      <c r="M21" s="6">
        <v>11</v>
      </c>
      <c r="N21" s="6">
        <v>9.1999999999999993</v>
      </c>
      <c r="O21" s="6">
        <v>11.53</v>
      </c>
      <c r="P21" s="6">
        <v>9.6</v>
      </c>
      <c r="Q21" s="6">
        <v>11.71</v>
      </c>
      <c r="R21" s="6">
        <v>9.89</v>
      </c>
      <c r="S21" s="6">
        <v>12.41</v>
      </c>
      <c r="T21" s="6">
        <v>10.34</v>
      </c>
      <c r="U21" s="6">
        <v>12.75</v>
      </c>
      <c r="V21" s="6">
        <v>10.63</v>
      </c>
      <c r="W21" s="6">
        <v>13.07</v>
      </c>
      <c r="X21" s="6">
        <v>10.99</v>
      </c>
    </row>
    <row r="22" spans="1:24" ht="30" x14ac:dyDescent="0.25">
      <c r="A22" s="2" t="s">
        <v>129</v>
      </c>
      <c r="B22" t="s">
        <v>227</v>
      </c>
      <c r="C22" s="6">
        <v>8.1</v>
      </c>
      <c r="D22" s="6">
        <v>6.37</v>
      </c>
      <c r="E22" s="6">
        <v>8.68</v>
      </c>
      <c r="F22" s="6">
        <v>6.71</v>
      </c>
      <c r="G22" s="6">
        <v>8.99</v>
      </c>
      <c r="H22" s="6">
        <v>6.94</v>
      </c>
      <c r="I22" s="6">
        <v>9.11</v>
      </c>
      <c r="J22" s="6">
        <v>7.16</v>
      </c>
      <c r="K22" s="6">
        <v>9.2899999999999991</v>
      </c>
      <c r="L22" s="6">
        <v>7.32</v>
      </c>
      <c r="M22" s="6">
        <v>9.92</v>
      </c>
      <c r="N22" s="6">
        <v>7.61</v>
      </c>
      <c r="O22" s="6">
        <v>10.32</v>
      </c>
      <c r="P22" s="6">
        <v>7.99</v>
      </c>
      <c r="Q22" s="6">
        <v>10.48</v>
      </c>
      <c r="R22" s="6">
        <v>8.19</v>
      </c>
      <c r="S22" s="6">
        <v>11.24</v>
      </c>
      <c r="T22" s="6">
        <v>8.77</v>
      </c>
      <c r="U22" s="6">
        <v>11.26</v>
      </c>
      <c r="V22" s="6">
        <v>8.83</v>
      </c>
      <c r="W22" s="6">
        <v>11.53</v>
      </c>
      <c r="X22" s="6">
        <v>9.07</v>
      </c>
    </row>
    <row r="23" spans="1:24" ht="30" x14ac:dyDescent="0.25">
      <c r="A23" s="1" t="s">
        <v>130</v>
      </c>
      <c r="B23">
        <v>15</v>
      </c>
      <c r="C23" s="6">
        <v>7.98</v>
      </c>
      <c r="D23" s="6">
        <v>6.31</v>
      </c>
      <c r="E23" s="6">
        <v>8.52</v>
      </c>
      <c r="F23" s="6">
        <v>6.65</v>
      </c>
      <c r="G23" s="6">
        <v>8.83</v>
      </c>
      <c r="H23" s="6">
        <v>6.86</v>
      </c>
      <c r="I23" s="6">
        <v>9</v>
      </c>
      <c r="J23" s="6">
        <v>7.08</v>
      </c>
      <c r="K23" s="6">
        <v>9.1999999999999993</v>
      </c>
      <c r="L23" s="6">
        <v>7.26</v>
      </c>
      <c r="M23" s="6">
        <v>9.82</v>
      </c>
      <c r="N23" s="6">
        <v>7.56</v>
      </c>
      <c r="O23" s="6">
        <v>10.24</v>
      </c>
      <c r="P23" s="6">
        <v>7.94</v>
      </c>
      <c r="Q23" s="6">
        <v>10.34</v>
      </c>
      <c r="R23" s="6">
        <v>8.1300000000000008</v>
      </c>
      <c r="S23" s="6">
        <v>11.07</v>
      </c>
      <c r="T23" s="6">
        <v>8.6999999999999993</v>
      </c>
      <c r="U23" s="6">
        <v>11.07</v>
      </c>
      <c r="V23" s="6">
        <v>8.75</v>
      </c>
      <c r="W23" s="6">
        <v>11.39</v>
      </c>
      <c r="X23" s="6">
        <v>9.01</v>
      </c>
    </row>
    <row r="24" spans="1:24" x14ac:dyDescent="0.25">
      <c r="A24" s="1" t="s">
        <v>131</v>
      </c>
      <c r="B24">
        <v>16</v>
      </c>
      <c r="C24" s="12">
        <v>13.8</v>
      </c>
      <c r="D24" s="12">
        <v>12.18</v>
      </c>
      <c r="E24" s="8">
        <v>17.03</v>
      </c>
      <c r="F24" s="9">
        <v>13.55</v>
      </c>
      <c r="G24" s="8">
        <v>17.97</v>
      </c>
      <c r="H24" s="9">
        <v>14.52</v>
      </c>
      <c r="I24" s="6"/>
      <c r="J24" s="6"/>
      <c r="K24" s="8">
        <v>15.52</v>
      </c>
      <c r="L24" s="8">
        <v>13.45</v>
      </c>
      <c r="M24" s="6"/>
      <c r="N24" s="6"/>
      <c r="O24" s="8">
        <v>16.12</v>
      </c>
      <c r="P24" s="8">
        <v>15.44</v>
      </c>
      <c r="Q24" s="9">
        <v>19.670000000000002</v>
      </c>
      <c r="R24" s="12">
        <v>14.83</v>
      </c>
      <c r="S24" s="9">
        <v>23.88</v>
      </c>
      <c r="T24" s="9">
        <v>15.12</v>
      </c>
      <c r="U24" s="9">
        <v>23.19</v>
      </c>
      <c r="V24" s="12">
        <v>15.39</v>
      </c>
      <c r="W24" s="9">
        <v>22.56</v>
      </c>
      <c r="X24" s="6">
        <v>16.63</v>
      </c>
    </row>
    <row r="25" spans="1:24" ht="30" x14ac:dyDescent="0.25">
      <c r="A25" s="2" t="s">
        <v>132</v>
      </c>
      <c r="B25" t="s">
        <v>230</v>
      </c>
      <c r="C25" s="6">
        <v>6.66</v>
      </c>
      <c r="D25" s="6">
        <v>5.51</v>
      </c>
      <c r="E25" s="6">
        <v>6.83</v>
      </c>
      <c r="F25" s="6">
        <v>5.73</v>
      </c>
      <c r="G25" s="6">
        <v>7.03</v>
      </c>
      <c r="H25" s="6">
        <v>5.79</v>
      </c>
      <c r="I25" s="6">
        <v>7.54</v>
      </c>
      <c r="J25" s="6">
        <v>6.13</v>
      </c>
      <c r="K25" s="6">
        <v>8</v>
      </c>
      <c r="L25" s="6">
        <v>6.28</v>
      </c>
      <c r="M25" s="6">
        <v>8.3000000000000007</v>
      </c>
      <c r="N25" s="6">
        <v>6.54</v>
      </c>
      <c r="O25" s="6">
        <v>8.7100000000000009</v>
      </c>
      <c r="P25" s="6">
        <v>6.84</v>
      </c>
      <c r="Q25" s="6">
        <v>9.1</v>
      </c>
      <c r="R25" s="6">
        <v>7.11</v>
      </c>
      <c r="S25" s="6">
        <v>9.49</v>
      </c>
      <c r="T25" s="6">
        <v>7.54</v>
      </c>
      <c r="U25" s="6">
        <v>10.130000000000001</v>
      </c>
      <c r="V25" s="6">
        <v>7.76</v>
      </c>
      <c r="W25" s="6">
        <v>10.31</v>
      </c>
      <c r="X25" s="6">
        <v>7.87</v>
      </c>
    </row>
    <row r="26" spans="1:24" x14ac:dyDescent="0.25">
      <c r="A26" s="1" t="s">
        <v>133</v>
      </c>
      <c r="B26">
        <v>17</v>
      </c>
      <c r="C26" s="6">
        <v>7.06</v>
      </c>
      <c r="D26" s="6">
        <v>5.94</v>
      </c>
      <c r="E26" s="6">
        <v>7.2</v>
      </c>
      <c r="F26" s="6">
        <v>6.09</v>
      </c>
      <c r="G26" s="6">
        <v>7.43</v>
      </c>
      <c r="H26" s="6">
        <v>6.21</v>
      </c>
      <c r="I26" s="6">
        <v>7.89</v>
      </c>
      <c r="J26" s="6">
        <v>6.5</v>
      </c>
      <c r="K26" s="6">
        <v>8.26</v>
      </c>
      <c r="L26" s="6">
        <v>6.65</v>
      </c>
      <c r="M26" s="6">
        <v>8.69</v>
      </c>
      <c r="N26" s="6">
        <v>6.91</v>
      </c>
      <c r="O26" s="6">
        <v>9.02</v>
      </c>
      <c r="P26" s="6">
        <v>7.06</v>
      </c>
      <c r="Q26" s="6">
        <v>9.3800000000000008</v>
      </c>
      <c r="R26" s="6">
        <v>7.38</v>
      </c>
      <c r="S26" s="6">
        <v>9.7200000000000006</v>
      </c>
      <c r="T26" s="6">
        <v>7.85</v>
      </c>
      <c r="U26" s="6">
        <v>10.31</v>
      </c>
      <c r="V26" s="6">
        <v>7.91</v>
      </c>
      <c r="W26" s="6">
        <v>10.38</v>
      </c>
      <c r="X26" s="6">
        <v>7.93</v>
      </c>
    </row>
    <row r="27" spans="1:24" ht="30" x14ac:dyDescent="0.25">
      <c r="A27" s="1" t="s">
        <v>134</v>
      </c>
      <c r="B27">
        <v>18</v>
      </c>
      <c r="C27" s="6">
        <v>5.92</v>
      </c>
      <c r="D27" s="6">
        <v>4.8</v>
      </c>
      <c r="E27" s="6">
        <v>6.16</v>
      </c>
      <c r="F27" s="6">
        <v>5.03</v>
      </c>
      <c r="G27" s="6">
        <v>6.33</v>
      </c>
      <c r="H27" s="6">
        <v>5.0599999999999996</v>
      </c>
      <c r="I27" s="6">
        <v>6.89</v>
      </c>
      <c r="J27" s="6">
        <v>5.45</v>
      </c>
      <c r="K27" s="8">
        <v>7.46</v>
      </c>
      <c r="L27" s="6">
        <v>5.59</v>
      </c>
      <c r="M27" s="6">
        <v>7.42</v>
      </c>
      <c r="N27" s="6">
        <v>5.9</v>
      </c>
      <c r="O27" s="8">
        <v>7.82</v>
      </c>
      <c r="P27" s="8">
        <v>5.9</v>
      </c>
      <c r="Q27" s="12">
        <v>8.2200000000000006</v>
      </c>
      <c r="R27" s="12">
        <v>6.39</v>
      </c>
      <c r="S27" s="12">
        <v>8.7200000000000006</v>
      </c>
      <c r="T27" s="12">
        <v>7.03</v>
      </c>
      <c r="U27" s="12">
        <v>9.52</v>
      </c>
      <c r="V27" s="12">
        <v>7.53</v>
      </c>
      <c r="W27" s="12">
        <v>10.11</v>
      </c>
      <c r="X27" s="12">
        <v>7.58</v>
      </c>
    </row>
    <row r="28" spans="1:24" ht="30" x14ac:dyDescent="0.25">
      <c r="A28" s="2" t="s">
        <v>135</v>
      </c>
      <c r="B28" t="s">
        <v>233</v>
      </c>
      <c r="C28" s="6">
        <v>6.49</v>
      </c>
      <c r="D28" s="12">
        <v>5.79</v>
      </c>
      <c r="E28" s="6">
        <v>6.41</v>
      </c>
      <c r="F28" s="8">
        <v>5.51</v>
      </c>
      <c r="G28" s="6">
        <v>7.45</v>
      </c>
      <c r="H28" s="8">
        <v>6.35</v>
      </c>
      <c r="I28" s="6">
        <v>7.49</v>
      </c>
      <c r="J28" s="8">
        <v>6.41</v>
      </c>
      <c r="K28" s="8">
        <v>8.23</v>
      </c>
      <c r="L28" s="8">
        <v>6.95</v>
      </c>
      <c r="M28" s="8">
        <v>8.81</v>
      </c>
      <c r="N28" s="8">
        <v>7.35</v>
      </c>
      <c r="O28" s="8">
        <v>8.51</v>
      </c>
      <c r="P28" s="8">
        <v>7.33</v>
      </c>
      <c r="Q28" s="12">
        <v>8.68</v>
      </c>
      <c r="R28" s="12">
        <v>7.4</v>
      </c>
      <c r="S28" s="12">
        <v>9.99</v>
      </c>
      <c r="T28" s="12">
        <v>8.06</v>
      </c>
      <c r="U28" s="9">
        <v>10.130000000000001</v>
      </c>
      <c r="V28" s="12">
        <v>8.09</v>
      </c>
      <c r="W28" s="12">
        <v>9.6199999999999992</v>
      </c>
      <c r="X28" s="12">
        <v>8.8800000000000008</v>
      </c>
    </row>
    <row r="29" spans="1:24" ht="45" x14ac:dyDescent="0.25">
      <c r="A29" s="1" t="s">
        <v>136</v>
      </c>
      <c r="B29">
        <v>19</v>
      </c>
      <c r="C29" s="6">
        <v>6.49</v>
      </c>
      <c r="D29" s="12">
        <v>5.79</v>
      </c>
      <c r="E29" s="6">
        <v>6.41</v>
      </c>
      <c r="F29" s="8">
        <v>5.51</v>
      </c>
      <c r="G29" s="6">
        <v>7.45</v>
      </c>
      <c r="H29" s="8">
        <v>6.35</v>
      </c>
      <c r="I29" s="6">
        <v>7.49</v>
      </c>
      <c r="J29" s="8">
        <v>6.41</v>
      </c>
      <c r="K29" s="8">
        <v>8.23</v>
      </c>
      <c r="L29" s="8">
        <v>6.95</v>
      </c>
      <c r="M29" s="8">
        <v>8.81</v>
      </c>
      <c r="N29" s="8">
        <v>7.35</v>
      </c>
      <c r="O29" s="8">
        <v>8.51</v>
      </c>
      <c r="P29" s="8">
        <v>7.33</v>
      </c>
      <c r="Q29" s="12">
        <v>8.68</v>
      </c>
      <c r="R29" s="12">
        <v>7.4</v>
      </c>
      <c r="S29" s="12">
        <v>9.99</v>
      </c>
      <c r="T29" s="12">
        <v>8.06</v>
      </c>
      <c r="U29" s="9">
        <v>10.130000000000001</v>
      </c>
      <c r="V29" s="12">
        <v>8.09</v>
      </c>
      <c r="W29" s="12">
        <v>9.6199999999999992</v>
      </c>
      <c r="X29" s="12">
        <v>8.8800000000000008</v>
      </c>
    </row>
    <row r="30" spans="1:24" ht="30" x14ac:dyDescent="0.25">
      <c r="A30" s="2" t="s">
        <v>137</v>
      </c>
      <c r="B30" t="s">
        <v>235</v>
      </c>
      <c r="C30" s="6">
        <v>6.81</v>
      </c>
      <c r="D30" s="6">
        <v>6.05</v>
      </c>
      <c r="E30" s="6">
        <v>7.28</v>
      </c>
      <c r="F30" s="6">
        <v>6.25</v>
      </c>
      <c r="G30" s="6">
        <v>7.17</v>
      </c>
      <c r="H30" s="6">
        <v>6.32</v>
      </c>
      <c r="I30" s="6">
        <v>7.93</v>
      </c>
      <c r="J30" s="6">
        <v>6.83</v>
      </c>
      <c r="K30" s="6">
        <v>8.4</v>
      </c>
      <c r="L30" s="6">
        <v>7.07</v>
      </c>
      <c r="M30" s="6">
        <v>8.5299999999999994</v>
      </c>
      <c r="N30" s="6">
        <v>7.39</v>
      </c>
      <c r="O30" s="6">
        <v>8.8699999999999992</v>
      </c>
      <c r="P30" s="6">
        <v>7.7</v>
      </c>
      <c r="Q30" s="6">
        <v>9.34</v>
      </c>
      <c r="R30" s="6">
        <v>8.16</v>
      </c>
      <c r="S30" s="6">
        <v>9.3000000000000007</v>
      </c>
      <c r="T30" s="6">
        <v>8.35</v>
      </c>
      <c r="U30" s="6">
        <v>9.58</v>
      </c>
      <c r="V30" s="6">
        <v>8.64</v>
      </c>
      <c r="W30" s="6">
        <v>10.38</v>
      </c>
      <c r="X30" s="6">
        <v>9.1999999999999993</v>
      </c>
    </row>
    <row r="31" spans="1:24" ht="60" x14ac:dyDescent="0.25">
      <c r="A31" s="1" t="s">
        <v>138</v>
      </c>
      <c r="B31">
        <v>20</v>
      </c>
      <c r="C31" s="6">
        <v>6.81</v>
      </c>
      <c r="D31" s="6">
        <v>6.05</v>
      </c>
      <c r="E31" s="6">
        <v>7.28</v>
      </c>
      <c r="F31" s="6">
        <v>6.25</v>
      </c>
      <c r="G31" s="6">
        <v>7.17</v>
      </c>
      <c r="H31" s="6">
        <v>6.32</v>
      </c>
      <c r="I31" s="6">
        <v>7.93</v>
      </c>
      <c r="J31" s="6">
        <v>6.83</v>
      </c>
      <c r="K31" s="6">
        <v>8.4</v>
      </c>
      <c r="L31" s="6">
        <v>7.07</v>
      </c>
      <c r="M31" s="6">
        <v>8.5299999999999994</v>
      </c>
      <c r="N31" s="6">
        <v>7.39</v>
      </c>
      <c r="O31" s="6">
        <v>8.8699999999999992</v>
      </c>
      <c r="P31" s="6">
        <v>7.7</v>
      </c>
      <c r="Q31" s="6">
        <v>9.34</v>
      </c>
      <c r="R31" s="6">
        <v>8.16</v>
      </c>
      <c r="S31" s="6">
        <v>9.3000000000000007</v>
      </c>
      <c r="T31" s="6">
        <v>8.35</v>
      </c>
      <c r="U31" s="6">
        <v>9.58</v>
      </c>
      <c r="V31" s="6">
        <v>8.64</v>
      </c>
      <c r="W31" s="6">
        <v>10.38</v>
      </c>
      <c r="X31" s="6">
        <v>9.1999999999999993</v>
      </c>
    </row>
    <row r="32" spans="1:24" ht="45" x14ac:dyDescent="0.25">
      <c r="A32" s="2" t="s">
        <v>139</v>
      </c>
      <c r="B32" t="s">
        <v>237</v>
      </c>
      <c r="C32" s="6">
        <v>9.86</v>
      </c>
      <c r="D32" s="6">
        <v>8.32</v>
      </c>
      <c r="E32" s="6">
        <v>10.55</v>
      </c>
      <c r="F32" s="6">
        <v>8.75</v>
      </c>
      <c r="G32" s="6">
        <v>10.76</v>
      </c>
      <c r="H32" s="6">
        <v>8.9600000000000009</v>
      </c>
      <c r="I32" s="6">
        <v>11.37</v>
      </c>
      <c r="J32" s="6">
        <v>9.17</v>
      </c>
      <c r="K32" s="6">
        <v>12.06</v>
      </c>
      <c r="L32" s="6">
        <v>9.75</v>
      </c>
      <c r="M32" s="6">
        <v>12.41</v>
      </c>
      <c r="N32" s="6">
        <v>10</v>
      </c>
      <c r="O32" s="6">
        <v>12.63</v>
      </c>
      <c r="P32" s="6">
        <v>10.3</v>
      </c>
      <c r="Q32" s="6">
        <v>12.86</v>
      </c>
      <c r="R32" s="6">
        <v>10.48</v>
      </c>
      <c r="S32" s="6">
        <v>13.5</v>
      </c>
      <c r="T32" s="6">
        <v>10.93</v>
      </c>
      <c r="U32" s="6">
        <v>13.85</v>
      </c>
      <c r="V32" s="6">
        <v>11.19</v>
      </c>
      <c r="W32" s="6">
        <v>14.4</v>
      </c>
      <c r="X32" s="6">
        <v>11.62</v>
      </c>
    </row>
    <row r="33" spans="1:24" ht="30" x14ac:dyDescent="0.25">
      <c r="A33" s="1" t="s">
        <v>140</v>
      </c>
      <c r="B33">
        <v>21</v>
      </c>
      <c r="C33" s="6">
        <v>8.6300000000000008</v>
      </c>
      <c r="D33" s="6">
        <v>7.78</v>
      </c>
      <c r="E33" s="6">
        <v>9.2100000000000009</v>
      </c>
      <c r="F33" s="6">
        <v>8.16</v>
      </c>
      <c r="G33" s="6">
        <v>9.44</v>
      </c>
      <c r="H33" s="6">
        <v>8.43</v>
      </c>
      <c r="I33" s="6">
        <v>9.57</v>
      </c>
      <c r="J33" s="6">
        <v>8.64</v>
      </c>
      <c r="K33" s="6">
        <v>10.26</v>
      </c>
      <c r="L33" s="6">
        <v>9.07</v>
      </c>
      <c r="M33" s="6">
        <v>10.83</v>
      </c>
      <c r="N33" s="6">
        <v>9.5399999999999991</v>
      </c>
      <c r="O33" s="6">
        <v>10.9</v>
      </c>
      <c r="P33" s="6">
        <v>9.91</v>
      </c>
      <c r="Q33" s="6">
        <v>11.5</v>
      </c>
      <c r="R33" s="6">
        <v>10.029999999999999</v>
      </c>
      <c r="S33" s="6">
        <v>11.87</v>
      </c>
      <c r="T33" s="6">
        <v>10.16</v>
      </c>
      <c r="U33" s="6">
        <v>12.22</v>
      </c>
      <c r="V33" s="6">
        <v>10.56</v>
      </c>
      <c r="W33" s="6">
        <v>12.68</v>
      </c>
      <c r="X33" s="6">
        <v>10.87</v>
      </c>
    </row>
    <row r="34" spans="1:24" ht="30" x14ac:dyDescent="0.25">
      <c r="A34" s="1" t="s">
        <v>141</v>
      </c>
      <c r="B34">
        <v>22</v>
      </c>
      <c r="C34" s="6">
        <v>10.37</v>
      </c>
      <c r="D34" s="6">
        <v>8.64</v>
      </c>
      <c r="E34" s="6">
        <v>11.08</v>
      </c>
      <c r="F34" s="6">
        <v>9.09</v>
      </c>
      <c r="G34" s="6">
        <v>11.23</v>
      </c>
      <c r="H34" s="6">
        <v>9.19</v>
      </c>
      <c r="I34" s="6">
        <v>12</v>
      </c>
      <c r="J34" s="6">
        <v>9.36</v>
      </c>
      <c r="K34" s="6">
        <v>12.63</v>
      </c>
      <c r="L34" s="6">
        <v>9.9700000000000006</v>
      </c>
      <c r="M34" s="6">
        <v>12.9</v>
      </c>
      <c r="N34" s="6">
        <v>10.15</v>
      </c>
      <c r="O34" s="6">
        <v>13.14</v>
      </c>
      <c r="P34" s="6">
        <v>10.47</v>
      </c>
      <c r="Q34" s="6">
        <v>13.25</v>
      </c>
      <c r="R34" s="6">
        <v>10.55</v>
      </c>
      <c r="S34" s="6">
        <v>13.93</v>
      </c>
      <c r="T34" s="6">
        <v>11.11</v>
      </c>
      <c r="U34" s="6">
        <v>14.26</v>
      </c>
      <c r="V34" s="6">
        <v>11.26</v>
      </c>
      <c r="W34" s="6">
        <v>14.9</v>
      </c>
      <c r="X34" s="6">
        <v>11.89</v>
      </c>
    </row>
    <row r="35" spans="1:24" ht="45" x14ac:dyDescent="0.25">
      <c r="A35" s="2" t="s">
        <v>142</v>
      </c>
      <c r="B35" t="s">
        <v>240</v>
      </c>
      <c r="C35" s="6">
        <v>11.57</v>
      </c>
      <c r="D35" s="6">
        <v>10.48</v>
      </c>
      <c r="E35" s="6">
        <v>12.04</v>
      </c>
      <c r="F35" s="8">
        <v>11.02</v>
      </c>
      <c r="G35" s="6">
        <v>12.1</v>
      </c>
      <c r="H35" s="8">
        <v>11.4</v>
      </c>
      <c r="I35" s="6">
        <v>12.95</v>
      </c>
      <c r="J35" s="6">
        <v>12.83</v>
      </c>
      <c r="K35" s="6">
        <v>13.98</v>
      </c>
      <c r="L35" s="6">
        <v>13.55</v>
      </c>
      <c r="M35" s="6">
        <v>15.83</v>
      </c>
      <c r="N35" s="6">
        <v>14.34</v>
      </c>
      <c r="O35" s="6">
        <v>16.73</v>
      </c>
      <c r="P35" s="6">
        <v>15.09</v>
      </c>
      <c r="Q35" s="6">
        <v>16.91</v>
      </c>
      <c r="R35" s="6">
        <v>15.44</v>
      </c>
      <c r="S35" s="6">
        <v>20.2</v>
      </c>
      <c r="T35" s="6">
        <v>17.5</v>
      </c>
      <c r="U35" s="6">
        <v>19.989999999999998</v>
      </c>
      <c r="V35" s="6">
        <v>17.71</v>
      </c>
      <c r="W35" s="6">
        <v>22.34</v>
      </c>
      <c r="X35" s="6">
        <v>18.239999999999998</v>
      </c>
    </row>
    <row r="36" spans="1:24" ht="30" x14ac:dyDescent="0.25">
      <c r="A36" s="1" t="s">
        <v>143</v>
      </c>
      <c r="B36">
        <v>23</v>
      </c>
      <c r="C36" s="6">
        <v>11.57</v>
      </c>
      <c r="D36" s="6">
        <v>10.48</v>
      </c>
      <c r="E36" s="6">
        <v>12.04</v>
      </c>
      <c r="F36" s="8">
        <v>11.02</v>
      </c>
      <c r="G36" s="6">
        <v>12.1</v>
      </c>
      <c r="H36" s="8">
        <v>11.4</v>
      </c>
      <c r="I36" s="6">
        <v>12.95</v>
      </c>
      <c r="J36" s="6">
        <v>12.83</v>
      </c>
      <c r="K36" s="6">
        <v>13.98</v>
      </c>
      <c r="L36" s="6">
        <v>13.55</v>
      </c>
      <c r="M36" s="6">
        <v>15.83</v>
      </c>
      <c r="N36" s="6">
        <v>14.34</v>
      </c>
      <c r="O36" s="6">
        <v>16.73</v>
      </c>
      <c r="P36" s="6">
        <v>15.09</v>
      </c>
      <c r="Q36" s="6">
        <v>16.91</v>
      </c>
      <c r="R36" s="6">
        <v>15.44</v>
      </c>
      <c r="S36" s="6">
        <v>20.2</v>
      </c>
      <c r="T36" s="6">
        <v>17.5</v>
      </c>
      <c r="U36" s="6">
        <v>19.989999999999998</v>
      </c>
      <c r="V36" s="6">
        <v>17.71</v>
      </c>
      <c r="W36" s="6">
        <v>22.34</v>
      </c>
      <c r="X36" s="6">
        <v>18.239999999999998</v>
      </c>
    </row>
    <row r="37" spans="1:24" ht="30" x14ac:dyDescent="0.25">
      <c r="A37" s="2" t="s">
        <v>144</v>
      </c>
      <c r="B37" t="s">
        <v>242</v>
      </c>
      <c r="C37" s="6">
        <v>10.67</v>
      </c>
      <c r="D37" s="6">
        <v>8.86</v>
      </c>
      <c r="E37" s="6">
        <v>11.38</v>
      </c>
      <c r="F37" s="6">
        <v>9.48</v>
      </c>
      <c r="G37" s="6">
        <v>12.54</v>
      </c>
      <c r="H37" s="6">
        <v>10.65</v>
      </c>
      <c r="I37" s="6">
        <v>12.86</v>
      </c>
      <c r="J37" s="6">
        <v>11</v>
      </c>
      <c r="K37" s="6">
        <v>13.04</v>
      </c>
      <c r="L37" s="6">
        <v>10.89</v>
      </c>
      <c r="M37" s="6">
        <v>13.88</v>
      </c>
      <c r="N37" s="6">
        <v>11.46</v>
      </c>
      <c r="O37" s="6">
        <v>15.13</v>
      </c>
      <c r="P37" s="6">
        <v>12.4</v>
      </c>
      <c r="Q37" s="6">
        <v>14.4</v>
      </c>
      <c r="R37" s="6">
        <v>12.03</v>
      </c>
      <c r="S37" s="6">
        <v>15.64</v>
      </c>
      <c r="T37" s="6">
        <v>13.09</v>
      </c>
      <c r="U37" s="6">
        <v>15.85</v>
      </c>
      <c r="V37" s="6">
        <v>13.03</v>
      </c>
      <c r="W37" s="6">
        <v>15.55</v>
      </c>
      <c r="X37" s="6">
        <v>13.16</v>
      </c>
    </row>
    <row r="38" spans="1:24" ht="30" x14ac:dyDescent="0.25">
      <c r="A38" s="1" t="s">
        <v>145</v>
      </c>
      <c r="B38">
        <v>24</v>
      </c>
      <c r="C38" s="6">
        <v>10.67</v>
      </c>
      <c r="D38" s="6">
        <v>8.86</v>
      </c>
      <c r="E38" s="6">
        <v>11.38</v>
      </c>
      <c r="F38" s="6">
        <v>9.48</v>
      </c>
      <c r="G38" s="6">
        <v>12.54</v>
      </c>
      <c r="H38" s="6">
        <v>10.65</v>
      </c>
      <c r="I38" s="6">
        <v>12.86</v>
      </c>
      <c r="J38" s="6">
        <v>11</v>
      </c>
      <c r="K38" s="6">
        <v>13.04</v>
      </c>
      <c r="L38" s="6">
        <v>10.89</v>
      </c>
      <c r="M38" s="6">
        <v>13.88</v>
      </c>
      <c r="N38" s="6">
        <v>11.46</v>
      </c>
      <c r="O38" s="6">
        <v>15.13</v>
      </c>
      <c r="P38" s="6">
        <v>12.4</v>
      </c>
      <c r="Q38" s="6">
        <v>14.4</v>
      </c>
      <c r="R38" s="6">
        <v>12.03</v>
      </c>
      <c r="S38" s="6">
        <v>15.64</v>
      </c>
      <c r="T38" s="6">
        <v>13.09</v>
      </c>
      <c r="U38" s="6">
        <v>15.85</v>
      </c>
      <c r="V38" s="6">
        <v>13.03</v>
      </c>
      <c r="W38" s="6">
        <v>15.55</v>
      </c>
      <c r="X38" s="6">
        <v>13.16</v>
      </c>
    </row>
    <row r="39" spans="1:24" ht="30" x14ac:dyDescent="0.25">
      <c r="A39" s="2" t="s">
        <v>146</v>
      </c>
      <c r="B39" t="s">
        <v>244</v>
      </c>
      <c r="C39" s="6">
        <v>7.78</v>
      </c>
      <c r="D39" s="6">
        <v>6.58</v>
      </c>
      <c r="E39" s="6">
        <v>8.07</v>
      </c>
      <c r="F39" s="6">
        <v>6.94</v>
      </c>
      <c r="G39" s="6">
        <v>8.65</v>
      </c>
      <c r="H39" s="6">
        <v>7.27</v>
      </c>
      <c r="I39" s="6">
        <v>8.81</v>
      </c>
      <c r="J39" s="6">
        <v>7.5</v>
      </c>
      <c r="K39" s="6">
        <v>9.3000000000000007</v>
      </c>
      <c r="L39" s="6">
        <v>7.8</v>
      </c>
      <c r="M39" s="6">
        <v>9.68</v>
      </c>
      <c r="N39" s="6">
        <v>8.09</v>
      </c>
      <c r="O39" s="6">
        <v>10.039999999999999</v>
      </c>
      <c r="P39" s="6">
        <v>8.3699999999999992</v>
      </c>
      <c r="Q39" s="6">
        <v>10.06</v>
      </c>
      <c r="R39" s="6">
        <v>8.4499999999999993</v>
      </c>
      <c r="S39" s="6">
        <v>10.41</v>
      </c>
      <c r="T39" s="6">
        <v>8.89</v>
      </c>
      <c r="U39" s="6">
        <v>10.92</v>
      </c>
      <c r="V39" s="6">
        <v>9.26</v>
      </c>
      <c r="W39" s="6">
        <v>11.35</v>
      </c>
      <c r="X39" s="6">
        <v>9.4600000000000009</v>
      </c>
    </row>
    <row r="40" spans="1:24" x14ac:dyDescent="0.25">
      <c r="A40" s="1" t="s">
        <v>147</v>
      </c>
      <c r="B40">
        <v>25</v>
      </c>
      <c r="C40" s="6">
        <v>7.78</v>
      </c>
      <c r="D40" s="6">
        <v>6.58</v>
      </c>
      <c r="E40" s="6">
        <v>8.07</v>
      </c>
      <c r="F40" s="6">
        <v>6.94</v>
      </c>
      <c r="G40" s="6">
        <v>8.65</v>
      </c>
      <c r="H40" s="6">
        <v>7.27</v>
      </c>
      <c r="I40" s="6">
        <v>8.81</v>
      </c>
      <c r="J40" s="6">
        <v>7.5</v>
      </c>
      <c r="K40" s="6">
        <v>9.3000000000000007</v>
      </c>
      <c r="L40" s="6">
        <v>7.8</v>
      </c>
      <c r="M40" s="6">
        <v>9.68</v>
      </c>
      <c r="N40" s="6">
        <v>8.09</v>
      </c>
      <c r="O40" s="6">
        <v>10.039999999999999</v>
      </c>
      <c r="P40" s="6">
        <v>8.3699999999999992</v>
      </c>
      <c r="Q40" s="6">
        <v>10.06</v>
      </c>
      <c r="R40" s="6">
        <v>8.4499999999999993</v>
      </c>
      <c r="S40" s="6">
        <v>10.41</v>
      </c>
      <c r="T40" s="6">
        <v>8.89</v>
      </c>
      <c r="U40" s="6">
        <v>10.92</v>
      </c>
      <c r="V40" s="6">
        <v>9.26</v>
      </c>
      <c r="W40" s="6">
        <v>11.35</v>
      </c>
      <c r="X40" s="6">
        <v>9.4600000000000009</v>
      </c>
    </row>
    <row r="41" spans="1:24" ht="30" x14ac:dyDescent="0.25">
      <c r="A41" s="2" t="s">
        <v>148</v>
      </c>
      <c r="B41" t="s">
        <v>246</v>
      </c>
      <c r="C41" s="6">
        <v>7.78</v>
      </c>
      <c r="D41" s="6">
        <v>6.94</v>
      </c>
      <c r="E41" s="6">
        <v>8.15</v>
      </c>
      <c r="F41" s="6">
        <v>7.17</v>
      </c>
      <c r="G41" s="6">
        <v>8.85</v>
      </c>
      <c r="H41" s="6">
        <v>7.55</v>
      </c>
      <c r="I41" s="6">
        <v>8.73</v>
      </c>
      <c r="J41" s="6">
        <v>7.65</v>
      </c>
      <c r="K41" s="8">
        <v>9.59</v>
      </c>
      <c r="L41" s="6">
        <v>7.94</v>
      </c>
      <c r="M41" s="6">
        <v>9.75</v>
      </c>
      <c r="N41" s="6">
        <v>8.57</v>
      </c>
      <c r="O41" s="6">
        <v>10.33</v>
      </c>
      <c r="P41" s="6">
        <v>8.91</v>
      </c>
      <c r="Q41" s="6">
        <v>10.5</v>
      </c>
      <c r="R41" s="6">
        <v>9.25</v>
      </c>
      <c r="S41" s="6">
        <v>11.39</v>
      </c>
      <c r="T41" s="6">
        <v>9.89</v>
      </c>
      <c r="U41" s="6">
        <v>11.59</v>
      </c>
      <c r="V41" s="6">
        <v>9.9499999999999993</v>
      </c>
      <c r="W41" s="6">
        <v>12.37</v>
      </c>
      <c r="X41" s="6">
        <v>10.82</v>
      </c>
    </row>
    <row r="42" spans="1:24" ht="30" x14ac:dyDescent="0.25">
      <c r="A42" s="1" t="s">
        <v>149</v>
      </c>
      <c r="B42">
        <v>26</v>
      </c>
      <c r="C42" s="6">
        <v>7.78</v>
      </c>
      <c r="D42" s="6">
        <v>6.94</v>
      </c>
      <c r="E42" s="6">
        <v>8.15</v>
      </c>
      <c r="F42" s="6">
        <v>7.17</v>
      </c>
      <c r="G42" s="6">
        <v>8.85</v>
      </c>
      <c r="H42" s="6">
        <v>7.55</v>
      </c>
      <c r="I42" s="6">
        <v>8.73</v>
      </c>
      <c r="J42" s="6">
        <v>7.65</v>
      </c>
      <c r="K42" s="8">
        <v>9.59</v>
      </c>
      <c r="L42" s="6">
        <v>7.94</v>
      </c>
      <c r="M42" s="6">
        <v>9.75</v>
      </c>
      <c r="N42" s="6">
        <v>8.57</v>
      </c>
      <c r="O42" s="6">
        <v>10.33</v>
      </c>
      <c r="P42" s="6">
        <v>8.91</v>
      </c>
      <c r="Q42" s="6">
        <v>10.5</v>
      </c>
      <c r="R42" s="6">
        <v>9.25</v>
      </c>
      <c r="S42" s="6">
        <v>11.39</v>
      </c>
      <c r="T42" s="6">
        <v>9.89</v>
      </c>
      <c r="U42" s="6">
        <v>11.59</v>
      </c>
      <c r="V42" s="6">
        <v>9.9499999999999993</v>
      </c>
      <c r="W42" s="6">
        <v>12.37</v>
      </c>
      <c r="X42" s="6">
        <v>10.82</v>
      </c>
    </row>
    <row r="43" spans="1:24" ht="30" x14ac:dyDescent="0.25">
      <c r="A43" s="2" t="s">
        <v>150</v>
      </c>
      <c r="B43" t="s">
        <v>248</v>
      </c>
      <c r="C43" s="6">
        <v>8.24</v>
      </c>
      <c r="D43" s="6">
        <v>7.45</v>
      </c>
      <c r="E43" s="6">
        <v>8.8699999999999992</v>
      </c>
      <c r="F43" s="6">
        <v>7.83</v>
      </c>
      <c r="G43" s="6">
        <v>8.99</v>
      </c>
      <c r="H43" s="6">
        <v>7.99</v>
      </c>
      <c r="I43" s="6">
        <v>9.24</v>
      </c>
      <c r="J43" s="6">
        <v>8.25</v>
      </c>
      <c r="K43" s="6">
        <v>9.58</v>
      </c>
      <c r="L43" s="6">
        <v>8.5299999999999994</v>
      </c>
      <c r="M43" s="6">
        <v>9.85</v>
      </c>
      <c r="N43" s="6">
        <v>8.7100000000000009</v>
      </c>
      <c r="O43" s="6">
        <v>10.32</v>
      </c>
      <c r="P43" s="6">
        <v>9.1199999999999992</v>
      </c>
      <c r="Q43" s="6">
        <v>10.62</v>
      </c>
      <c r="R43" s="6">
        <v>9.44</v>
      </c>
      <c r="S43" s="6">
        <v>11.11</v>
      </c>
      <c r="T43" s="6">
        <v>9.77</v>
      </c>
      <c r="U43" s="6">
        <v>11.43</v>
      </c>
      <c r="V43" s="6">
        <v>10.15</v>
      </c>
      <c r="W43" s="6">
        <v>12</v>
      </c>
      <c r="X43" s="6">
        <v>10.66</v>
      </c>
    </row>
    <row r="44" spans="1:24" x14ac:dyDescent="0.25">
      <c r="A44" s="1" t="s">
        <v>151</v>
      </c>
      <c r="B44">
        <v>27</v>
      </c>
      <c r="C44" s="6">
        <v>8.84</v>
      </c>
      <c r="D44" s="6">
        <v>8.43</v>
      </c>
      <c r="E44" s="6">
        <v>9.75</v>
      </c>
      <c r="F44" s="6">
        <v>8.99</v>
      </c>
      <c r="G44" s="6">
        <v>9.6999999999999993</v>
      </c>
      <c r="H44" s="6">
        <v>8.98</v>
      </c>
      <c r="I44" s="6">
        <v>10.3</v>
      </c>
      <c r="J44" s="6">
        <v>9.52</v>
      </c>
      <c r="K44" s="6">
        <v>10.51</v>
      </c>
      <c r="L44" s="6">
        <v>9.75</v>
      </c>
      <c r="M44" s="6">
        <v>10.93</v>
      </c>
      <c r="N44" s="6">
        <v>10.28</v>
      </c>
      <c r="O44" s="6">
        <v>11.6</v>
      </c>
      <c r="P44" s="6">
        <v>10.77</v>
      </c>
      <c r="Q44" s="6">
        <v>11.4</v>
      </c>
      <c r="R44" s="6">
        <v>10.67</v>
      </c>
      <c r="S44" s="6">
        <v>12.28</v>
      </c>
      <c r="T44" s="6">
        <v>11.2</v>
      </c>
      <c r="U44" s="6">
        <v>12.74</v>
      </c>
      <c r="V44" s="6">
        <v>11.84</v>
      </c>
      <c r="W44" s="6">
        <v>12.66</v>
      </c>
      <c r="X44" s="6">
        <v>11.92</v>
      </c>
    </row>
    <row r="45" spans="1:24" ht="30" x14ac:dyDescent="0.25">
      <c r="A45" s="1" t="s">
        <v>152</v>
      </c>
      <c r="B45">
        <v>28</v>
      </c>
      <c r="C45" s="6">
        <v>7.98</v>
      </c>
      <c r="D45" s="6">
        <v>7.04</v>
      </c>
      <c r="E45" s="6">
        <v>8.5</v>
      </c>
      <c r="F45" s="6">
        <v>7.45</v>
      </c>
      <c r="G45" s="6">
        <v>8.7200000000000006</v>
      </c>
      <c r="H45" s="6">
        <v>7.64</v>
      </c>
      <c r="I45" s="6">
        <v>8.86</v>
      </c>
      <c r="J45" s="6">
        <v>7.91</v>
      </c>
      <c r="K45" s="6">
        <v>9.26</v>
      </c>
      <c r="L45" s="6">
        <v>8.15</v>
      </c>
      <c r="M45" s="6">
        <v>9.4499999999999993</v>
      </c>
      <c r="N45" s="6">
        <v>8.35</v>
      </c>
      <c r="O45" s="6">
        <v>9.8699999999999992</v>
      </c>
      <c r="P45" s="6">
        <v>8.7200000000000006</v>
      </c>
      <c r="Q45" s="6">
        <v>10.36</v>
      </c>
      <c r="R45" s="6">
        <v>9.06</v>
      </c>
      <c r="S45" s="6">
        <v>10.72</v>
      </c>
      <c r="T45" s="6">
        <v>9.33</v>
      </c>
      <c r="U45" s="6">
        <v>11.01</v>
      </c>
      <c r="V45" s="6">
        <v>9.67</v>
      </c>
      <c r="W45" s="6">
        <v>11.79</v>
      </c>
      <c r="X45" s="6">
        <v>10.25</v>
      </c>
    </row>
    <row r="46" spans="1:24" ht="30" x14ac:dyDescent="0.25">
      <c r="A46" s="2" t="s">
        <v>153</v>
      </c>
      <c r="B46" t="s">
        <v>251</v>
      </c>
      <c r="C46" s="6">
        <v>9.0399999999999991</v>
      </c>
      <c r="D46" s="6">
        <v>7.93</v>
      </c>
      <c r="E46" s="6">
        <v>9.6300000000000008</v>
      </c>
      <c r="F46" s="6">
        <v>8.4</v>
      </c>
      <c r="G46" s="6">
        <v>9.8000000000000007</v>
      </c>
      <c r="H46" s="6">
        <v>8.6999999999999993</v>
      </c>
      <c r="I46" s="6">
        <v>10.26</v>
      </c>
      <c r="J46" s="6">
        <v>9.1199999999999992</v>
      </c>
      <c r="K46" s="6">
        <v>10.64</v>
      </c>
      <c r="L46" s="6">
        <v>9.31</v>
      </c>
      <c r="M46" s="6">
        <v>11.06</v>
      </c>
      <c r="N46" s="6">
        <v>9.57</v>
      </c>
      <c r="O46" s="6">
        <v>11.39</v>
      </c>
      <c r="P46" s="6">
        <v>10.02</v>
      </c>
      <c r="Q46" s="6">
        <v>11.61</v>
      </c>
      <c r="R46" s="6">
        <v>10.220000000000001</v>
      </c>
      <c r="S46" s="6">
        <v>12.16</v>
      </c>
      <c r="T46" s="6">
        <v>10.75</v>
      </c>
      <c r="U46" s="6">
        <v>12.55</v>
      </c>
      <c r="V46" s="6">
        <v>11.01</v>
      </c>
      <c r="W46" s="6">
        <v>13.05</v>
      </c>
      <c r="X46" s="6">
        <v>11.35</v>
      </c>
    </row>
    <row r="47" spans="1:24" ht="30" x14ac:dyDescent="0.25">
      <c r="A47" s="1" t="s">
        <v>154</v>
      </c>
      <c r="B47">
        <v>29</v>
      </c>
      <c r="C47" s="6">
        <v>9.0399999999999991</v>
      </c>
      <c r="D47" s="6">
        <v>7.93</v>
      </c>
      <c r="E47" s="6">
        <v>9.6300000000000008</v>
      </c>
      <c r="F47" s="6">
        <v>8.4</v>
      </c>
      <c r="G47" s="6">
        <v>9.8000000000000007</v>
      </c>
      <c r="H47" s="6">
        <v>8.6999999999999993</v>
      </c>
      <c r="I47" s="6">
        <v>10.26</v>
      </c>
      <c r="J47" s="6">
        <v>9.1199999999999992</v>
      </c>
      <c r="K47" s="6">
        <v>10.64</v>
      </c>
      <c r="L47" s="6">
        <v>9.31</v>
      </c>
      <c r="M47" s="6">
        <v>11.06</v>
      </c>
      <c r="N47" s="6">
        <v>9.57</v>
      </c>
      <c r="O47" s="6">
        <v>11.39</v>
      </c>
      <c r="P47" s="6">
        <v>10.02</v>
      </c>
      <c r="Q47" s="6">
        <v>11.61</v>
      </c>
      <c r="R47" s="6">
        <v>10.220000000000001</v>
      </c>
      <c r="S47" s="6">
        <v>12.16</v>
      </c>
      <c r="T47" s="6">
        <v>10.75</v>
      </c>
      <c r="U47" s="6">
        <v>12.55</v>
      </c>
      <c r="V47" s="6">
        <v>11.01</v>
      </c>
      <c r="W47" s="6">
        <v>13.05</v>
      </c>
      <c r="X47" s="6">
        <v>11.35</v>
      </c>
    </row>
    <row r="48" spans="1:24" ht="30" x14ac:dyDescent="0.25">
      <c r="A48" s="2" t="s">
        <v>155</v>
      </c>
      <c r="B48" t="s">
        <v>253</v>
      </c>
      <c r="C48" s="6">
        <v>8.86</v>
      </c>
      <c r="D48" s="6">
        <v>7.67</v>
      </c>
      <c r="E48" s="6">
        <v>9.5399999999999991</v>
      </c>
      <c r="F48" s="6">
        <v>8.06</v>
      </c>
      <c r="G48" s="6">
        <v>9.89</v>
      </c>
      <c r="H48" s="6">
        <v>8.1999999999999993</v>
      </c>
      <c r="I48" s="6">
        <v>10.26</v>
      </c>
      <c r="J48" s="6">
        <v>8.5399999999999991</v>
      </c>
      <c r="K48" s="6">
        <v>11.45</v>
      </c>
      <c r="L48" s="6">
        <v>9.2799999999999994</v>
      </c>
      <c r="M48" s="6">
        <v>11.66</v>
      </c>
      <c r="N48" s="6">
        <v>9.4600000000000009</v>
      </c>
      <c r="O48" s="6">
        <v>12</v>
      </c>
      <c r="P48" s="6">
        <v>9.74</v>
      </c>
      <c r="Q48" s="6">
        <v>12.52</v>
      </c>
      <c r="R48" s="6">
        <v>10.3</v>
      </c>
      <c r="S48" s="6">
        <v>12.99</v>
      </c>
      <c r="T48" s="6">
        <v>10.57</v>
      </c>
      <c r="U48" s="6">
        <v>13.69</v>
      </c>
      <c r="V48" s="6">
        <v>11.04</v>
      </c>
      <c r="W48" s="6">
        <v>14.03</v>
      </c>
      <c r="X48" s="6">
        <v>11.53</v>
      </c>
    </row>
    <row r="49" spans="1:24" ht="30" x14ac:dyDescent="0.25">
      <c r="A49" s="1" t="s">
        <v>156</v>
      </c>
      <c r="B49">
        <v>30</v>
      </c>
      <c r="C49" s="6">
        <v>10.210000000000001</v>
      </c>
      <c r="D49" s="6">
        <v>8.43</v>
      </c>
      <c r="E49" s="6">
        <v>10.67</v>
      </c>
      <c r="F49" s="6">
        <v>8.6999999999999993</v>
      </c>
      <c r="G49" s="6">
        <v>11.31</v>
      </c>
      <c r="H49" s="6">
        <v>8.82</v>
      </c>
      <c r="I49" s="6">
        <v>11.16</v>
      </c>
      <c r="J49" s="6">
        <v>9.15</v>
      </c>
      <c r="K49" s="6">
        <v>12.46</v>
      </c>
      <c r="L49" s="6">
        <v>9.61</v>
      </c>
      <c r="M49" s="8">
        <v>11.78</v>
      </c>
      <c r="N49" s="6">
        <v>9.9</v>
      </c>
      <c r="O49" s="6">
        <v>12.53</v>
      </c>
      <c r="P49" s="8">
        <v>10.24</v>
      </c>
      <c r="Q49" s="6">
        <v>11.91</v>
      </c>
      <c r="R49" s="12">
        <v>10.23</v>
      </c>
      <c r="S49" s="6">
        <v>13.32</v>
      </c>
      <c r="T49" s="12">
        <v>11.78</v>
      </c>
      <c r="U49" s="6">
        <v>13.58</v>
      </c>
      <c r="V49" s="12">
        <v>10.79</v>
      </c>
      <c r="W49" s="12">
        <v>13.97</v>
      </c>
      <c r="X49" s="9">
        <v>11.81</v>
      </c>
    </row>
    <row r="50" spans="1:24" ht="30" x14ac:dyDescent="0.25">
      <c r="A50" s="1" t="s">
        <v>157</v>
      </c>
      <c r="B50">
        <v>31</v>
      </c>
      <c r="C50" s="6">
        <v>8.1300000000000008</v>
      </c>
      <c r="D50" s="6">
        <v>7.19</v>
      </c>
      <c r="E50" s="6">
        <v>8.91</v>
      </c>
      <c r="F50" s="6">
        <v>7.57</v>
      </c>
      <c r="G50" s="6">
        <v>9.17</v>
      </c>
      <c r="H50" s="6">
        <v>7.68</v>
      </c>
      <c r="I50" s="6">
        <v>9.43</v>
      </c>
      <c r="J50" s="6">
        <v>8.06</v>
      </c>
      <c r="K50" s="6">
        <v>9.8699999999999992</v>
      </c>
      <c r="L50" s="6">
        <v>8.2799999999999994</v>
      </c>
      <c r="M50" s="6">
        <v>10.39</v>
      </c>
      <c r="N50" s="6">
        <v>8.66</v>
      </c>
      <c r="O50" s="6">
        <v>11.15</v>
      </c>
      <c r="P50" s="6">
        <v>9.1199999999999992</v>
      </c>
      <c r="Q50" s="6">
        <v>11.51</v>
      </c>
      <c r="R50" s="6">
        <v>9.5</v>
      </c>
      <c r="S50" s="6">
        <v>11.95</v>
      </c>
      <c r="T50" s="6">
        <v>9.82</v>
      </c>
      <c r="U50" s="6">
        <v>12.09</v>
      </c>
      <c r="V50" s="6">
        <v>9.81</v>
      </c>
      <c r="W50" s="6">
        <v>12.81</v>
      </c>
      <c r="X50" s="6">
        <v>10.89</v>
      </c>
    </row>
    <row r="51" spans="1:24" ht="30" x14ac:dyDescent="0.25">
      <c r="A51" s="1" t="s">
        <v>158</v>
      </c>
      <c r="B51">
        <v>32</v>
      </c>
      <c r="C51" s="6">
        <v>8.8000000000000007</v>
      </c>
      <c r="D51" s="6">
        <v>7.38</v>
      </c>
      <c r="E51" s="6">
        <v>9.73</v>
      </c>
      <c r="F51" s="6">
        <v>8</v>
      </c>
      <c r="G51" s="6">
        <v>10.17</v>
      </c>
      <c r="H51" s="6">
        <v>8.14</v>
      </c>
      <c r="I51" s="6">
        <v>10.37</v>
      </c>
      <c r="J51" s="6">
        <v>8.4700000000000006</v>
      </c>
      <c r="K51" s="6">
        <v>12.56</v>
      </c>
      <c r="L51" s="6">
        <v>9.77</v>
      </c>
      <c r="M51" s="6">
        <v>12.62</v>
      </c>
      <c r="N51" s="6">
        <v>9.48</v>
      </c>
      <c r="O51" s="6">
        <v>12.92</v>
      </c>
      <c r="P51" s="6">
        <v>9.69</v>
      </c>
      <c r="Q51" s="6">
        <v>13.93</v>
      </c>
      <c r="R51" s="12">
        <v>10.42</v>
      </c>
      <c r="S51" s="6">
        <v>13.98</v>
      </c>
      <c r="T51" s="12">
        <v>11.03</v>
      </c>
      <c r="U51" s="6">
        <v>14.5</v>
      </c>
      <c r="V51" s="12">
        <v>11.12</v>
      </c>
      <c r="W51" s="6">
        <v>14.7</v>
      </c>
      <c r="X51" s="12">
        <v>11.01</v>
      </c>
    </row>
    <row r="52" spans="1:24" ht="30" x14ac:dyDescent="0.25">
      <c r="A52" s="1" t="s">
        <v>159</v>
      </c>
      <c r="B52">
        <v>33</v>
      </c>
      <c r="C52" s="6">
        <v>9.36</v>
      </c>
      <c r="D52" s="6">
        <v>8.2799999999999994</v>
      </c>
      <c r="E52" s="6">
        <v>9.67</v>
      </c>
      <c r="F52" s="6">
        <v>8.56</v>
      </c>
      <c r="G52" s="6">
        <v>9.98</v>
      </c>
      <c r="H52" s="6">
        <v>8.7200000000000006</v>
      </c>
      <c r="I52" s="6">
        <v>10.84</v>
      </c>
      <c r="J52" s="6">
        <v>9.18</v>
      </c>
      <c r="K52" s="6">
        <v>11.85</v>
      </c>
      <c r="L52" s="6">
        <v>10.119999999999999</v>
      </c>
      <c r="M52" s="6">
        <v>12.22</v>
      </c>
      <c r="N52" s="6">
        <v>10.28</v>
      </c>
      <c r="O52" s="6">
        <v>12.1</v>
      </c>
      <c r="P52" s="6">
        <v>10.24</v>
      </c>
      <c r="Q52" s="6">
        <v>12.89</v>
      </c>
      <c r="R52" s="6">
        <v>11.51</v>
      </c>
      <c r="S52" s="6">
        <v>13.37</v>
      </c>
      <c r="T52" s="6">
        <v>11.08</v>
      </c>
      <c r="U52" s="6">
        <v>14.85</v>
      </c>
      <c r="V52" s="6">
        <v>12.6</v>
      </c>
      <c r="W52" s="6">
        <v>14.75</v>
      </c>
      <c r="X52" s="6">
        <v>12.37</v>
      </c>
    </row>
    <row r="53" spans="1:24" ht="30" x14ac:dyDescent="0.25">
      <c r="A53" s="2" t="s">
        <v>160</v>
      </c>
      <c r="B53" t="s">
        <v>258</v>
      </c>
      <c r="C53" s="6">
        <v>9.9700000000000006</v>
      </c>
      <c r="D53" s="6">
        <v>9.1300000000000008</v>
      </c>
      <c r="E53" s="6">
        <v>10.52</v>
      </c>
      <c r="F53" s="6">
        <v>9.74</v>
      </c>
      <c r="G53" s="6">
        <v>10.88</v>
      </c>
      <c r="H53" s="6">
        <v>9.8699999999999992</v>
      </c>
      <c r="I53" s="6">
        <v>11.25</v>
      </c>
      <c r="J53" s="6">
        <v>10.32</v>
      </c>
      <c r="K53" s="6">
        <v>11.7</v>
      </c>
      <c r="L53" s="6">
        <v>10.67</v>
      </c>
      <c r="M53" s="6">
        <v>12.29</v>
      </c>
      <c r="N53" s="6">
        <v>11.1</v>
      </c>
      <c r="O53" s="6">
        <v>13.23</v>
      </c>
      <c r="P53" s="6">
        <v>11.65</v>
      </c>
      <c r="Q53" s="6">
        <v>13.66</v>
      </c>
      <c r="R53" s="6">
        <v>12.11</v>
      </c>
      <c r="S53" s="6">
        <v>14.23</v>
      </c>
      <c r="T53" s="6">
        <v>12.66</v>
      </c>
      <c r="U53" s="6">
        <v>14.79</v>
      </c>
      <c r="V53" s="6">
        <v>13.29</v>
      </c>
      <c r="W53" s="6">
        <v>14.87</v>
      </c>
      <c r="X53" s="6">
        <v>13.21</v>
      </c>
    </row>
    <row r="54" spans="1:24" ht="30" x14ac:dyDescent="0.25">
      <c r="A54" s="1" t="s">
        <v>161</v>
      </c>
      <c r="B54">
        <v>34</v>
      </c>
      <c r="C54" s="6">
        <v>9.9700000000000006</v>
      </c>
      <c r="D54" s="6">
        <v>9.06</v>
      </c>
      <c r="E54" s="6">
        <v>10.52</v>
      </c>
      <c r="F54" s="6">
        <v>9.67</v>
      </c>
      <c r="G54" s="6">
        <v>10.66</v>
      </c>
      <c r="H54" s="6">
        <v>9.5500000000000007</v>
      </c>
      <c r="I54" s="6">
        <v>10.92</v>
      </c>
      <c r="J54" s="6">
        <v>9.9</v>
      </c>
      <c r="K54" s="6">
        <v>11.42</v>
      </c>
      <c r="L54" s="6">
        <v>10.34</v>
      </c>
      <c r="M54" s="6">
        <v>12.02</v>
      </c>
      <c r="N54" s="6">
        <v>10.98</v>
      </c>
      <c r="O54" s="6">
        <v>12.74</v>
      </c>
      <c r="P54" s="6">
        <v>11.01</v>
      </c>
      <c r="Q54" s="6">
        <v>13.34</v>
      </c>
      <c r="R54" s="6">
        <v>11.77</v>
      </c>
      <c r="S54" s="6">
        <v>13.53</v>
      </c>
      <c r="T54" s="6">
        <v>11.93</v>
      </c>
      <c r="U54" s="6">
        <v>14.12</v>
      </c>
      <c r="V54" s="6">
        <v>12.55</v>
      </c>
      <c r="W54" s="6">
        <v>14.41</v>
      </c>
      <c r="X54" s="6">
        <v>12.78</v>
      </c>
    </row>
    <row r="55" spans="1:24" x14ac:dyDescent="0.25">
      <c r="A55" s="1" t="s">
        <v>162</v>
      </c>
      <c r="B55">
        <v>35</v>
      </c>
      <c r="C55" s="6">
        <v>9.9600000000000009</v>
      </c>
      <c r="D55" s="6">
        <v>9.26</v>
      </c>
      <c r="E55" s="6">
        <v>10.54</v>
      </c>
      <c r="F55" s="6">
        <v>9.8000000000000007</v>
      </c>
      <c r="G55" s="6">
        <v>11.17</v>
      </c>
      <c r="H55" s="6">
        <v>10.199999999999999</v>
      </c>
      <c r="I55" s="6">
        <v>11.7</v>
      </c>
      <c r="J55" s="6">
        <v>10.86</v>
      </c>
      <c r="K55" s="6">
        <v>12.08</v>
      </c>
      <c r="L55" s="6">
        <v>11.12</v>
      </c>
      <c r="M55" s="6">
        <v>12.65</v>
      </c>
      <c r="N55" s="6">
        <v>11.3</v>
      </c>
      <c r="O55" s="6">
        <v>13.87</v>
      </c>
      <c r="P55" s="6">
        <v>12.33</v>
      </c>
      <c r="Q55" s="6">
        <v>14.04</v>
      </c>
      <c r="R55" s="6">
        <v>12.42</v>
      </c>
      <c r="S55" s="6">
        <v>15.07</v>
      </c>
      <c r="T55" s="6">
        <v>13.48</v>
      </c>
      <c r="U55" s="6">
        <v>15.56</v>
      </c>
      <c r="V55" s="6">
        <v>13.84</v>
      </c>
      <c r="W55" s="6">
        <v>15.44</v>
      </c>
      <c r="X55" s="6">
        <v>13.79</v>
      </c>
    </row>
    <row r="56" spans="1:24" ht="30" x14ac:dyDescent="0.25">
      <c r="A56" s="2" t="s">
        <v>163</v>
      </c>
      <c r="B56" t="s">
        <v>260</v>
      </c>
      <c r="C56" s="6">
        <v>6.98</v>
      </c>
      <c r="D56" s="6">
        <v>6</v>
      </c>
      <c r="E56" s="6">
        <v>7.5</v>
      </c>
      <c r="F56" s="6">
        <v>6.45</v>
      </c>
      <c r="G56" s="6">
        <v>7.81</v>
      </c>
      <c r="H56" s="6">
        <v>6.68</v>
      </c>
      <c r="I56" s="6">
        <v>8.1</v>
      </c>
      <c r="J56" s="6">
        <v>6.85</v>
      </c>
      <c r="K56" s="6">
        <v>8.2200000000000006</v>
      </c>
      <c r="L56" s="6">
        <v>7.13</v>
      </c>
      <c r="M56" s="6">
        <v>8.98</v>
      </c>
      <c r="N56" s="6">
        <v>7.39</v>
      </c>
      <c r="O56" s="6">
        <v>9.3800000000000008</v>
      </c>
      <c r="P56" s="6">
        <v>7.81</v>
      </c>
      <c r="Q56" s="6">
        <v>9.57</v>
      </c>
      <c r="R56" s="6">
        <v>8.11</v>
      </c>
      <c r="S56" s="6">
        <v>10.42</v>
      </c>
      <c r="T56" s="6">
        <v>8.34</v>
      </c>
      <c r="U56" s="6">
        <v>10.54</v>
      </c>
      <c r="V56" s="6">
        <v>8.35</v>
      </c>
      <c r="W56" s="6">
        <v>10.88</v>
      </c>
      <c r="X56" s="6">
        <v>8.75</v>
      </c>
    </row>
    <row r="57" spans="1:24" ht="30" x14ac:dyDescent="0.25">
      <c r="A57" s="53" t="s">
        <v>164</v>
      </c>
      <c r="B57">
        <v>36</v>
      </c>
      <c r="C57" s="6">
        <v>6.94</v>
      </c>
      <c r="D57" s="6">
        <v>6.01</v>
      </c>
      <c r="E57" s="6">
        <v>7.45</v>
      </c>
      <c r="F57" s="6">
        <v>6.45</v>
      </c>
      <c r="G57" s="6">
        <v>7.73</v>
      </c>
      <c r="H57" s="6">
        <v>6.67</v>
      </c>
      <c r="I57" s="6">
        <v>8.11</v>
      </c>
      <c r="J57" s="6">
        <v>6.85</v>
      </c>
      <c r="K57" s="6">
        <v>8.24</v>
      </c>
      <c r="L57" s="6">
        <v>7.15</v>
      </c>
      <c r="M57" s="6">
        <v>9.06</v>
      </c>
      <c r="N57" s="6">
        <v>7.44</v>
      </c>
      <c r="O57" s="6">
        <v>9.48</v>
      </c>
      <c r="P57" s="6">
        <v>7.84</v>
      </c>
      <c r="Q57" s="6">
        <v>9.6999999999999993</v>
      </c>
      <c r="R57" s="6">
        <v>8.18</v>
      </c>
      <c r="S57" s="6">
        <v>10.61</v>
      </c>
      <c r="T57" s="6">
        <v>8.42</v>
      </c>
      <c r="U57" s="12">
        <v>10.68</v>
      </c>
      <c r="V57" s="6">
        <v>8.3699999999999992</v>
      </c>
      <c r="W57" s="6">
        <v>10.96</v>
      </c>
      <c r="X57" s="6">
        <v>8.82</v>
      </c>
    </row>
    <row r="58" spans="1:24" x14ac:dyDescent="0.25">
      <c r="A58" s="1" t="s">
        <v>165</v>
      </c>
      <c r="B58">
        <v>37</v>
      </c>
      <c r="C58" s="9">
        <v>7.88</v>
      </c>
      <c r="D58" s="9">
        <v>5.74</v>
      </c>
      <c r="E58" s="9">
        <v>8.43</v>
      </c>
      <c r="F58" s="9">
        <v>6.47</v>
      </c>
      <c r="G58" s="8">
        <v>9.0399999999999991</v>
      </c>
      <c r="H58" s="9">
        <v>6.83</v>
      </c>
      <c r="I58" s="8">
        <v>7.91</v>
      </c>
      <c r="J58" s="8">
        <v>6.76</v>
      </c>
      <c r="K58" s="8">
        <v>7.74</v>
      </c>
      <c r="L58" s="8">
        <v>6.73</v>
      </c>
      <c r="M58" s="8">
        <v>7.85</v>
      </c>
      <c r="N58" s="8">
        <v>6.75</v>
      </c>
      <c r="O58" s="8">
        <v>8.19</v>
      </c>
      <c r="P58" s="8">
        <v>7.05</v>
      </c>
      <c r="Q58" s="12">
        <v>8.0500000000000007</v>
      </c>
      <c r="R58" s="12">
        <v>7.22</v>
      </c>
      <c r="S58" s="12">
        <v>8.48</v>
      </c>
      <c r="T58" s="12">
        <v>7.97</v>
      </c>
      <c r="U58" s="6">
        <v>9.08</v>
      </c>
      <c r="V58" s="12">
        <v>8.01</v>
      </c>
      <c r="W58" s="9">
        <v>10.23</v>
      </c>
      <c r="X58" s="12">
        <v>8.5</v>
      </c>
    </row>
    <row r="59" spans="1:24" x14ac:dyDescent="0.25">
      <c r="A59" s="2" t="s">
        <v>166</v>
      </c>
      <c r="B59" t="s">
        <v>263</v>
      </c>
      <c r="C59" s="6">
        <v>11.51</v>
      </c>
      <c r="D59" s="6">
        <v>9.7899999999999991</v>
      </c>
      <c r="E59" s="6">
        <v>11.69</v>
      </c>
      <c r="F59" s="6">
        <v>10.11</v>
      </c>
      <c r="G59" s="6">
        <v>12.42</v>
      </c>
      <c r="H59" s="6">
        <v>10.44</v>
      </c>
      <c r="I59" s="6">
        <v>13.1</v>
      </c>
      <c r="J59" s="6">
        <v>11.27</v>
      </c>
      <c r="K59" s="6">
        <v>13.19</v>
      </c>
      <c r="L59" s="6">
        <v>11.19</v>
      </c>
      <c r="M59" s="6">
        <v>13.45</v>
      </c>
      <c r="N59" s="6">
        <v>11.51</v>
      </c>
      <c r="O59" s="6">
        <v>14</v>
      </c>
      <c r="P59" s="6">
        <v>12.27</v>
      </c>
      <c r="Q59" s="6">
        <v>14.29</v>
      </c>
      <c r="R59" s="6">
        <v>12.49</v>
      </c>
      <c r="S59" s="6">
        <v>15.36</v>
      </c>
      <c r="T59" s="6">
        <v>13.48</v>
      </c>
      <c r="U59" s="6">
        <v>15.35</v>
      </c>
      <c r="V59" s="6">
        <v>13.34</v>
      </c>
      <c r="W59" s="6">
        <v>15.64</v>
      </c>
      <c r="X59" s="6">
        <v>13.65</v>
      </c>
    </row>
    <row r="60" spans="1:24" x14ac:dyDescent="0.25">
      <c r="A60" s="1" t="s">
        <v>167</v>
      </c>
      <c r="B60">
        <v>40</v>
      </c>
      <c r="C60" s="6">
        <v>11.85</v>
      </c>
      <c r="D60" s="6">
        <v>9.93</v>
      </c>
      <c r="E60" s="6">
        <v>12.02</v>
      </c>
      <c r="F60" s="6">
        <v>10.39</v>
      </c>
      <c r="G60" s="6">
        <v>12.92</v>
      </c>
      <c r="H60" s="6">
        <v>10.71</v>
      </c>
      <c r="I60" s="6">
        <v>13.64</v>
      </c>
      <c r="J60" s="6">
        <v>11.65</v>
      </c>
      <c r="K60" s="6">
        <v>13.95</v>
      </c>
      <c r="L60" s="6">
        <v>11.81</v>
      </c>
      <c r="M60" s="6">
        <v>14.44</v>
      </c>
      <c r="N60" s="6">
        <v>12.15</v>
      </c>
      <c r="O60" s="6">
        <v>14.69</v>
      </c>
      <c r="P60" s="6">
        <v>12.58</v>
      </c>
      <c r="Q60" s="6">
        <v>14.73</v>
      </c>
      <c r="R60" s="6">
        <v>12.64</v>
      </c>
      <c r="S60" s="6">
        <v>16.32</v>
      </c>
      <c r="T60" s="6">
        <v>14.6</v>
      </c>
      <c r="U60" s="6">
        <v>15.9</v>
      </c>
      <c r="V60" s="6">
        <v>14.15</v>
      </c>
      <c r="W60" s="6">
        <v>16.34</v>
      </c>
      <c r="X60" s="6">
        <v>14.69</v>
      </c>
    </row>
    <row r="61" spans="1:24" ht="30" x14ac:dyDescent="0.25">
      <c r="A61" s="1" t="s">
        <v>168</v>
      </c>
      <c r="B61">
        <v>41</v>
      </c>
      <c r="C61" s="6">
        <v>10.51</v>
      </c>
      <c r="D61" s="6">
        <v>9.3800000000000008</v>
      </c>
      <c r="E61" s="6">
        <v>10.83</v>
      </c>
      <c r="F61" s="6">
        <v>9.57</v>
      </c>
      <c r="G61" s="6">
        <v>11.21</v>
      </c>
      <c r="H61" s="6">
        <v>9.7899999999999991</v>
      </c>
      <c r="I61" s="6">
        <v>11.55</v>
      </c>
      <c r="J61" s="6">
        <v>10.29</v>
      </c>
      <c r="K61" s="6">
        <v>11.68</v>
      </c>
      <c r="L61" s="6">
        <v>10.23</v>
      </c>
      <c r="M61" s="6">
        <v>11.55</v>
      </c>
      <c r="N61" s="6">
        <v>10.42</v>
      </c>
      <c r="O61" s="6">
        <v>12.05</v>
      </c>
      <c r="P61" s="6">
        <v>11.12</v>
      </c>
      <c r="Q61" s="6">
        <v>13.1</v>
      </c>
      <c r="R61" s="6">
        <v>11.82</v>
      </c>
      <c r="S61" s="6">
        <v>13.44</v>
      </c>
      <c r="T61" s="6">
        <v>12.12</v>
      </c>
      <c r="U61" s="6">
        <v>13.58</v>
      </c>
      <c r="V61" s="6">
        <v>12.16</v>
      </c>
      <c r="W61" s="6">
        <v>14.21</v>
      </c>
      <c r="X61" s="6">
        <v>12.43</v>
      </c>
    </row>
    <row r="62" spans="1:24" x14ac:dyDescent="0.25">
      <c r="A62" s="1" t="s">
        <v>169</v>
      </c>
      <c r="B62">
        <v>42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8">
        <v>11.59</v>
      </c>
      <c r="N62" s="6">
        <v>10.75</v>
      </c>
      <c r="O62" s="6"/>
      <c r="P62" s="6"/>
      <c r="Q62" s="6"/>
      <c r="R62" s="6"/>
      <c r="S62" s="9">
        <v>11.52</v>
      </c>
      <c r="T62" s="9">
        <v>10.14</v>
      </c>
      <c r="U62" s="6"/>
      <c r="V62" s="6"/>
      <c r="W62" s="6"/>
      <c r="X62" s="6"/>
    </row>
    <row r="63" spans="1:24" x14ac:dyDescent="0.25">
      <c r="A63" s="2" t="s">
        <v>170</v>
      </c>
      <c r="B63" t="s">
        <v>266</v>
      </c>
      <c r="C63" s="6">
        <v>8.24</v>
      </c>
      <c r="D63" s="6">
        <v>7.18</v>
      </c>
      <c r="E63" s="6">
        <v>8.4700000000000006</v>
      </c>
      <c r="F63" s="6">
        <v>7.4</v>
      </c>
      <c r="G63" s="6">
        <v>8.93</v>
      </c>
      <c r="H63" s="6">
        <v>7.77</v>
      </c>
      <c r="I63" s="6">
        <v>9.4600000000000009</v>
      </c>
      <c r="J63" s="6">
        <v>8.15</v>
      </c>
      <c r="K63" s="6">
        <v>10.029999999999999</v>
      </c>
      <c r="L63" s="6">
        <v>8.68</v>
      </c>
      <c r="M63" s="6">
        <v>10.68</v>
      </c>
      <c r="N63" s="6">
        <v>9.2100000000000009</v>
      </c>
      <c r="O63" s="6">
        <v>11.21</v>
      </c>
      <c r="P63" s="6">
        <v>9.6999999999999993</v>
      </c>
      <c r="Q63" s="6">
        <v>11.6</v>
      </c>
      <c r="R63" s="6">
        <v>10.1</v>
      </c>
      <c r="S63" s="6">
        <v>12.12</v>
      </c>
      <c r="T63" s="6">
        <v>10.48</v>
      </c>
      <c r="U63" s="6">
        <v>12.78</v>
      </c>
      <c r="V63" s="6">
        <v>11</v>
      </c>
      <c r="W63" s="6">
        <v>13.28</v>
      </c>
      <c r="X63" s="6">
        <v>11.33</v>
      </c>
    </row>
    <row r="64" spans="1:24" x14ac:dyDescent="0.25">
      <c r="A64" s="1" t="s">
        <v>171</v>
      </c>
      <c r="B64">
        <v>45</v>
      </c>
      <c r="C64" s="6">
        <v>8.24</v>
      </c>
      <c r="D64" s="6">
        <v>7.18</v>
      </c>
      <c r="E64" s="6">
        <v>8.4700000000000006</v>
      </c>
      <c r="F64" s="6">
        <v>7.4</v>
      </c>
      <c r="G64" s="6">
        <v>8.93</v>
      </c>
      <c r="H64" s="6">
        <v>7.77</v>
      </c>
      <c r="I64" s="6">
        <v>9.4600000000000009</v>
      </c>
      <c r="J64" s="6">
        <v>8.15</v>
      </c>
      <c r="K64" s="6">
        <v>10.029999999999999</v>
      </c>
      <c r="L64" s="6">
        <v>8.68</v>
      </c>
      <c r="M64" s="6">
        <v>10.68</v>
      </c>
      <c r="N64" s="6">
        <v>9.2100000000000009</v>
      </c>
      <c r="O64" s="6">
        <v>11.21</v>
      </c>
      <c r="P64" s="6">
        <v>9.6999999999999993</v>
      </c>
      <c r="Q64" s="6">
        <v>11.6</v>
      </c>
      <c r="R64" s="6">
        <v>10.1</v>
      </c>
      <c r="S64" s="6">
        <v>12.12</v>
      </c>
      <c r="T64" s="6">
        <v>10.48</v>
      </c>
      <c r="U64" s="6">
        <v>12.78</v>
      </c>
      <c r="V64" s="6">
        <v>11</v>
      </c>
      <c r="W64" s="6">
        <v>13.28</v>
      </c>
      <c r="X64" s="6">
        <v>11.33</v>
      </c>
    </row>
    <row r="65" spans="1:24" ht="45" x14ac:dyDescent="0.25">
      <c r="A65" s="2" t="s">
        <v>172</v>
      </c>
      <c r="B65" t="s">
        <v>268</v>
      </c>
      <c r="C65" s="6">
        <v>7.34</v>
      </c>
      <c r="D65" s="6">
        <v>5.32</v>
      </c>
      <c r="E65" s="6">
        <v>7.79</v>
      </c>
      <c r="F65" s="6">
        <v>5.5</v>
      </c>
      <c r="G65" s="6">
        <v>8.09</v>
      </c>
      <c r="H65" s="6">
        <v>5.75</v>
      </c>
      <c r="I65" s="6">
        <v>8.4</v>
      </c>
      <c r="J65" s="6">
        <v>5.91</v>
      </c>
      <c r="K65" s="6">
        <v>8.82</v>
      </c>
      <c r="L65" s="6">
        <v>6.19</v>
      </c>
      <c r="M65" s="6">
        <v>9.17</v>
      </c>
      <c r="N65" s="6">
        <v>6.38</v>
      </c>
      <c r="O65" s="6">
        <v>9.4700000000000006</v>
      </c>
      <c r="P65" s="6">
        <v>6.6</v>
      </c>
      <c r="Q65" s="6">
        <v>9.5299999999999994</v>
      </c>
      <c r="R65" s="6">
        <v>6.63</v>
      </c>
      <c r="S65" s="6">
        <v>9.67</v>
      </c>
      <c r="T65" s="6">
        <v>6.82</v>
      </c>
      <c r="U65" s="6">
        <v>10.18</v>
      </c>
      <c r="V65" s="6">
        <v>7.21</v>
      </c>
      <c r="W65" s="6">
        <v>10.63</v>
      </c>
      <c r="X65" s="6">
        <v>7.44</v>
      </c>
    </row>
    <row r="66" spans="1:24" ht="45" x14ac:dyDescent="0.25">
      <c r="A66" s="1" t="s">
        <v>173</v>
      </c>
      <c r="B66">
        <v>50</v>
      </c>
      <c r="C66" s="6">
        <v>7.23</v>
      </c>
      <c r="D66" s="6">
        <v>6</v>
      </c>
      <c r="E66" s="6">
        <v>7.79</v>
      </c>
      <c r="F66" s="6">
        <v>6.38</v>
      </c>
      <c r="G66" s="6">
        <v>8.2100000000000009</v>
      </c>
      <c r="H66" s="6">
        <v>6.6</v>
      </c>
      <c r="I66" s="6">
        <v>8.5</v>
      </c>
      <c r="J66" s="6">
        <v>6.93</v>
      </c>
      <c r="K66" s="6">
        <v>8.9700000000000006</v>
      </c>
      <c r="L66" s="6">
        <v>7.42</v>
      </c>
      <c r="M66" s="6">
        <v>9.81</v>
      </c>
      <c r="N66" s="6">
        <v>7.89</v>
      </c>
      <c r="O66" s="6">
        <v>10.1</v>
      </c>
      <c r="P66" s="6">
        <v>8.02</v>
      </c>
      <c r="Q66" s="6">
        <v>10.16</v>
      </c>
      <c r="R66" s="6">
        <v>8.19</v>
      </c>
      <c r="S66" s="6">
        <v>10.37</v>
      </c>
      <c r="T66" s="6">
        <v>8.3800000000000008</v>
      </c>
      <c r="U66" s="6">
        <v>10.66</v>
      </c>
      <c r="V66" s="6">
        <v>8.77</v>
      </c>
      <c r="W66" s="6">
        <v>11.6</v>
      </c>
      <c r="X66" s="6">
        <v>9.11</v>
      </c>
    </row>
    <row r="67" spans="1:24" ht="30" x14ac:dyDescent="0.25">
      <c r="A67" s="1" t="s">
        <v>174</v>
      </c>
      <c r="B67">
        <v>51</v>
      </c>
      <c r="C67" s="6">
        <v>9.17</v>
      </c>
      <c r="D67" s="6">
        <v>7.09</v>
      </c>
      <c r="E67" s="6">
        <v>9.83</v>
      </c>
      <c r="F67" s="6">
        <v>7.5</v>
      </c>
      <c r="G67" s="6">
        <v>10.29</v>
      </c>
      <c r="H67" s="6">
        <v>7.86</v>
      </c>
      <c r="I67" s="6">
        <v>10.52</v>
      </c>
      <c r="J67" s="6">
        <v>8.06</v>
      </c>
      <c r="K67" s="6">
        <v>11.06</v>
      </c>
      <c r="L67" s="6">
        <v>8.33</v>
      </c>
      <c r="M67" s="6">
        <v>11.36</v>
      </c>
      <c r="N67" s="6">
        <v>8.64</v>
      </c>
      <c r="O67" s="6">
        <v>11.72</v>
      </c>
      <c r="P67" s="6">
        <v>8.8699999999999992</v>
      </c>
      <c r="Q67" s="6">
        <v>12.14</v>
      </c>
      <c r="R67" s="6">
        <v>9.41</v>
      </c>
      <c r="S67" s="6">
        <v>11.95</v>
      </c>
      <c r="T67" s="6">
        <v>9.24</v>
      </c>
      <c r="U67" s="6">
        <v>12.39</v>
      </c>
      <c r="V67" s="6">
        <v>9.61</v>
      </c>
      <c r="W67" s="6">
        <v>13.09</v>
      </c>
      <c r="X67" s="6">
        <v>10.01</v>
      </c>
    </row>
    <row r="68" spans="1:24" ht="45" x14ac:dyDescent="0.25">
      <c r="A68" s="1" t="s">
        <v>175</v>
      </c>
      <c r="B68">
        <v>52</v>
      </c>
      <c r="C68" s="6">
        <v>6.25</v>
      </c>
      <c r="D68" s="6">
        <v>4.76</v>
      </c>
      <c r="E68" s="6">
        <v>6.53</v>
      </c>
      <c r="F68" s="6">
        <v>4.84</v>
      </c>
      <c r="G68" s="6">
        <v>6.71</v>
      </c>
      <c r="H68" s="6">
        <v>5.04</v>
      </c>
      <c r="I68" s="6">
        <v>6.95</v>
      </c>
      <c r="J68" s="6">
        <v>5.03</v>
      </c>
      <c r="K68" s="6">
        <v>7.26</v>
      </c>
      <c r="L68" s="6">
        <v>5.26</v>
      </c>
      <c r="M68" s="6">
        <v>7.56</v>
      </c>
      <c r="N68" s="6">
        <v>5.41</v>
      </c>
      <c r="O68" s="6">
        <v>7.82</v>
      </c>
      <c r="P68" s="6">
        <v>5.71</v>
      </c>
      <c r="Q68" s="6">
        <v>7.99</v>
      </c>
      <c r="R68" s="6">
        <v>5.78</v>
      </c>
      <c r="S68" s="6">
        <v>8.26</v>
      </c>
      <c r="T68" s="6">
        <v>6</v>
      </c>
      <c r="U68" s="6">
        <v>8.74</v>
      </c>
      <c r="V68" s="6">
        <v>6.36</v>
      </c>
      <c r="W68" s="6">
        <v>9.06</v>
      </c>
      <c r="X68" s="6">
        <v>6.56</v>
      </c>
    </row>
    <row r="69" spans="1:24" x14ac:dyDescent="0.25">
      <c r="A69" s="54" t="s">
        <v>176</v>
      </c>
      <c r="B69" t="s">
        <v>272</v>
      </c>
      <c r="C69" s="6">
        <v>5.37</v>
      </c>
      <c r="D69" s="6">
        <v>3.88</v>
      </c>
      <c r="E69" s="6">
        <v>5.7</v>
      </c>
      <c r="F69" s="6">
        <v>4.01</v>
      </c>
      <c r="G69" s="6">
        <v>5.91</v>
      </c>
      <c r="H69" s="6">
        <v>4.21</v>
      </c>
      <c r="I69" s="6">
        <v>6.11</v>
      </c>
      <c r="J69" s="6">
        <v>4.3499999999999996</v>
      </c>
      <c r="K69" s="6">
        <v>6.3</v>
      </c>
      <c r="L69" s="6">
        <v>4.5599999999999996</v>
      </c>
      <c r="M69" s="6">
        <v>6.59</v>
      </c>
      <c r="N69" s="6">
        <v>4.92</v>
      </c>
      <c r="O69" s="6">
        <v>7.01</v>
      </c>
      <c r="P69" s="6">
        <v>5.25</v>
      </c>
      <c r="Q69" s="6">
        <v>7.2</v>
      </c>
      <c r="R69" s="6">
        <v>5.5</v>
      </c>
      <c r="S69" s="6">
        <v>7.27</v>
      </c>
      <c r="T69" s="6">
        <v>5.5</v>
      </c>
      <c r="U69" s="6">
        <v>7.68</v>
      </c>
      <c r="V69" s="6">
        <v>5.63</v>
      </c>
      <c r="W69" s="6">
        <v>8.1</v>
      </c>
      <c r="X69" s="6">
        <v>6</v>
      </c>
    </row>
    <row r="70" spans="1:24" x14ac:dyDescent="0.25">
      <c r="A70" s="1" t="s">
        <v>177</v>
      </c>
      <c r="B70">
        <v>55</v>
      </c>
      <c r="C70" s="6">
        <v>5.37</v>
      </c>
      <c r="D70" s="6">
        <v>3.88</v>
      </c>
      <c r="E70" s="6">
        <v>5.7</v>
      </c>
      <c r="F70" s="6">
        <v>4.01</v>
      </c>
      <c r="G70" s="6">
        <v>5.91</v>
      </c>
      <c r="H70" s="6">
        <v>4.21</v>
      </c>
      <c r="I70" s="6">
        <v>6.11</v>
      </c>
      <c r="J70" s="6">
        <v>4.3499999999999996</v>
      </c>
      <c r="K70" s="6">
        <v>6.3</v>
      </c>
      <c r="L70" s="6">
        <v>4.5599999999999996</v>
      </c>
      <c r="M70" s="6">
        <v>6.59</v>
      </c>
      <c r="N70" s="6">
        <v>4.92</v>
      </c>
      <c r="O70" s="6">
        <v>7.01</v>
      </c>
      <c r="P70" s="6">
        <v>5.25</v>
      </c>
      <c r="Q70" s="6">
        <v>7.2</v>
      </c>
      <c r="R70" s="6">
        <v>5.5</v>
      </c>
      <c r="S70" s="6">
        <v>7.27</v>
      </c>
      <c r="T70" s="6">
        <v>5.5</v>
      </c>
      <c r="U70" s="6">
        <v>7.68</v>
      </c>
      <c r="V70" s="6">
        <v>5.63</v>
      </c>
      <c r="W70" s="6">
        <v>8.1</v>
      </c>
      <c r="X70" s="6">
        <v>6</v>
      </c>
    </row>
    <row r="71" spans="1:24" ht="30" x14ac:dyDescent="0.25">
      <c r="A71" s="55" t="s">
        <v>178</v>
      </c>
      <c r="B71" t="s">
        <v>274</v>
      </c>
      <c r="C71" s="6">
        <v>8.4600000000000009</v>
      </c>
      <c r="D71" s="6">
        <v>7.12</v>
      </c>
      <c r="E71" s="6">
        <v>9.0399999999999991</v>
      </c>
      <c r="F71" s="6">
        <v>7.51</v>
      </c>
      <c r="G71" s="6">
        <v>9.4700000000000006</v>
      </c>
      <c r="H71" s="6">
        <v>7.86</v>
      </c>
      <c r="I71" s="6">
        <v>9.86</v>
      </c>
      <c r="J71" s="6">
        <v>8.1</v>
      </c>
      <c r="K71" s="6">
        <v>10.23</v>
      </c>
      <c r="L71" s="6">
        <v>8.49</v>
      </c>
      <c r="M71" s="6">
        <v>10.89</v>
      </c>
      <c r="N71" s="6">
        <v>8.85</v>
      </c>
      <c r="O71" s="6">
        <v>11.1</v>
      </c>
      <c r="P71" s="6">
        <v>9.02</v>
      </c>
      <c r="Q71" s="6">
        <v>11.61</v>
      </c>
      <c r="R71" s="6">
        <v>9.67</v>
      </c>
      <c r="S71" s="6">
        <v>11.86</v>
      </c>
      <c r="T71" s="6">
        <v>9.82</v>
      </c>
      <c r="U71" s="6">
        <v>12.27</v>
      </c>
      <c r="V71" s="6">
        <v>10.02</v>
      </c>
      <c r="W71" s="6">
        <v>12.65</v>
      </c>
      <c r="X71" s="6">
        <v>10.47</v>
      </c>
    </row>
    <row r="72" spans="1:24" x14ac:dyDescent="0.25">
      <c r="A72" s="1" t="s">
        <v>179</v>
      </c>
      <c r="B72">
        <v>60</v>
      </c>
      <c r="C72" s="6">
        <v>6.69</v>
      </c>
      <c r="D72" s="6">
        <v>5.95</v>
      </c>
      <c r="E72" s="6">
        <v>7.13</v>
      </c>
      <c r="F72" s="6">
        <v>6.25</v>
      </c>
      <c r="G72" s="6">
        <v>7.64</v>
      </c>
      <c r="H72" s="6">
        <v>6.68</v>
      </c>
      <c r="I72" s="6">
        <v>7.88</v>
      </c>
      <c r="J72" s="6">
        <v>6.97</v>
      </c>
      <c r="K72" s="6">
        <v>8.33</v>
      </c>
      <c r="L72" s="6">
        <v>7.26</v>
      </c>
      <c r="M72" s="6">
        <v>8.6300000000000008</v>
      </c>
      <c r="N72" s="6">
        <v>7.47</v>
      </c>
      <c r="O72" s="6">
        <v>9.23</v>
      </c>
      <c r="P72" s="6">
        <v>7.98</v>
      </c>
      <c r="Q72" s="6">
        <v>9.23</v>
      </c>
      <c r="R72" s="6">
        <v>8.1</v>
      </c>
      <c r="S72" s="6">
        <v>9.8000000000000007</v>
      </c>
      <c r="T72" s="6">
        <v>8.7100000000000009</v>
      </c>
      <c r="U72" s="6">
        <v>10.23</v>
      </c>
      <c r="V72" s="6">
        <v>9.11</v>
      </c>
      <c r="W72" s="6">
        <v>10.79</v>
      </c>
      <c r="X72" s="6">
        <v>9.5299999999999994</v>
      </c>
    </row>
    <row r="73" spans="1:24" x14ac:dyDescent="0.25">
      <c r="A73" s="1" t="s">
        <v>180</v>
      </c>
      <c r="B73">
        <v>61</v>
      </c>
      <c r="C73" s="12">
        <v>10.31</v>
      </c>
      <c r="D73" s="12">
        <v>8.4499999999999993</v>
      </c>
      <c r="E73" s="8">
        <v>11.15</v>
      </c>
      <c r="F73" s="8">
        <v>8.6300000000000008</v>
      </c>
      <c r="G73" s="8">
        <v>10.24</v>
      </c>
      <c r="H73" s="8">
        <v>8.56</v>
      </c>
      <c r="I73" s="8">
        <v>9.8000000000000007</v>
      </c>
      <c r="J73" s="8">
        <v>8.36</v>
      </c>
      <c r="K73" s="8">
        <v>10.46</v>
      </c>
      <c r="L73" s="9">
        <v>8.3000000000000007</v>
      </c>
      <c r="M73" s="8">
        <v>11.63</v>
      </c>
      <c r="N73" s="9">
        <v>8.74</v>
      </c>
      <c r="O73" s="8">
        <v>12.15</v>
      </c>
      <c r="P73" s="9">
        <v>9.2799999999999994</v>
      </c>
      <c r="Q73" s="12">
        <v>12.25</v>
      </c>
      <c r="R73" s="12">
        <v>8.98</v>
      </c>
      <c r="S73" s="12">
        <v>12.78</v>
      </c>
      <c r="T73" s="12">
        <v>10.029999999999999</v>
      </c>
      <c r="U73" s="9">
        <v>15.12</v>
      </c>
      <c r="V73" s="12">
        <v>9.99</v>
      </c>
      <c r="W73" s="9">
        <v>14.11</v>
      </c>
      <c r="X73" s="12">
        <v>10.17</v>
      </c>
    </row>
    <row r="74" spans="1:24" x14ac:dyDescent="0.25">
      <c r="A74" s="1" t="s">
        <v>181</v>
      </c>
      <c r="B74">
        <v>62</v>
      </c>
      <c r="C74" s="6">
        <v>13.04</v>
      </c>
      <c r="D74" s="6">
        <v>11</v>
      </c>
      <c r="E74" s="6">
        <v>14.62</v>
      </c>
      <c r="F74" s="6">
        <v>12.21</v>
      </c>
      <c r="G74" s="6">
        <v>14.46</v>
      </c>
      <c r="H74" s="6">
        <v>11.65</v>
      </c>
      <c r="I74" s="6">
        <v>15.8</v>
      </c>
      <c r="J74" s="6">
        <v>12.29</v>
      </c>
      <c r="K74" s="6">
        <v>14.17</v>
      </c>
      <c r="L74" s="6">
        <v>11.76</v>
      </c>
      <c r="M74" s="6">
        <v>16.23</v>
      </c>
      <c r="N74" s="6">
        <v>12.79</v>
      </c>
      <c r="O74" s="6">
        <v>16.940000000000001</v>
      </c>
      <c r="P74" s="6">
        <v>14.05</v>
      </c>
      <c r="Q74" s="6">
        <v>17.57</v>
      </c>
      <c r="R74" s="6">
        <v>15.13</v>
      </c>
      <c r="S74" s="6">
        <v>18.670000000000002</v>
      </c>
      <c r="T74" s="6">
        <v>16.739999999999998</v>
      </c>
      <c r="U74" s="6">
        <v>16.34</v>
      </c>
      <c r="V74" s="6">
        <v>14.11</v>
      </c>
      <c r="W74" s="6">
        <v>18.12</v>
      </c>
      <c r="X74" s="12">
        <v>14.76</v>
      </c>
    </row>
    <row r="75" spans="1:24" ht="30" x14ac:dyDescent="0.25">
      <c r="A75" s="53" t="s">
        <v>182</v>
      </c>
      <c r="B75">
        <v>63</v>
      </c>
      <c r="C75" s="6">
        <v>8.7200000000000006</v>
      </c>
      <c r="D75" s="6">
        <v>7.21</v>
      </c>
      <c r="E75" s="6">
        <v>9.07</v>
      </c>
      <c r="F75" s="6">
        <v>7.49</v>
      </c>
      <c r="G75" s="6">
        <v>9.7799999999999994</v>
      </c>
      <c r="H75" s="6">
        <v>7.93</v>
      </c>
      <c r="I75" s="6">
        <v>10.1</v>
      </c>
      <c r="J75" s="6">
        <v>8.2200000000000006</v>
      </c>
      <c r="K75" s="6">
        <v>10.54</v>
      </c>
      <c r="L75" s="6">
        <v>8.49</v>
      </c>
      <c r="M75" s="6">
        <v>10.96</v>
      </c>
      <c r="N75" s="6">
        <v>8.7100000000000009</v>
      </c>
      <c r="O75" s="6">
        <v>11.36</v>
      </c>
      <c r="P75" s="6">
        <v>9.0299999999999994</v>
      </c>
      <c r="Q75" s="6">
        <v>12.13</v>
      </c>
      <c r="R75" s="6">
        <v>9.89</v>
      </c>
      <c r="S75" s="6">
        <v>12.69</v>
      </c>
      <c r="T75" s="6">
        <v>10.49</v>
      </c>
      <c r="U75" s="6">
        <v>12.91</v>
      </c>
      <c r="V75" s="6">
        <v>10.15</v>
      </c>
      <c r="W75" s="6">
        <v>13.08</v>
      </c>
      <c r="X75" s="6">
        <v>10.66</v>
      </c>
    </row>
    <row r="76" spans="1:24" x14ac:dyDescent="0.25">
      <c r="A76" s="1" t="s">
        <v>183</v>
      </c>
      <c r="B76">
        <v>64</v>
      </c>
      <c r="C76" s="6">
        <v>8.7899999999999991</v>
      </c>
      <c r="D76" s="6">
        <v>7.34</v>
      </c>
      <c r="E76" s="6">
        <v>9.4700000000000006</v>
      </c>
      <c r="F76" s="6">
        <v>8.02</v>
      </c>
      <c r="G76" s="6">
        <v>9.73</v>
      </c>
      <c r="H76" s="6">
        <v>8.16</v>
      </c>
      <c r="I76" s="6">
        <v>10.23</v>
      </c>
      <c r="J76" s="6">
        <v>8.3699999999999992</v>
      </c>
      <c r="K76" s="6">
        <v>10.93</v>
      </c>
      <c r="L76" s="6">
        <v>9.0399999999999991</v>
      </c>
      <c r="M76" s="6">
        <v>11.85</v>
      </c>
      <c r="N76" s="6">
        <v>9.73</v>
      </c>
      <c r="O76" s="6">
        <v>11.67</v>
      </c>
      <c r="P76" s="6">
        <v>9.2899999999999991</v>
      </c>
      <c r="Q76" s="6">
        <v>12.31</v>
      </c>
      <c r="R76" s="6">
        <v>10.41</v>
      </c>
      <c r="S76" s="6">
        <v>12.28</v>
      </c>
      <c r="T76" s="6">
        <v>10.15</v>
      </c>
      <c r="U76" s="6">
        <v>13.08</v>
      </c>
      <c r="V76" s="6">
        <v>10.57</v>
      </c>
      <c r="W76" s="6">
        <v>13.49</v>
      </c>
      <c r="X76" s="6">
        <v>11</v>
      </c>
    </row>
    <row r="77" spans="1:24" x14ac:dyDescent="0.25">
      <c r="A77" s="2" t="s">
        <v>184</v>
      </c>
      <c r="B77" t="s">
        <v>280</v>
      </c>
      <c r="C77" s="6">
        <v>13.48</v>
      </c>
      <c r="D77" s="6">
        <v>9.8699999999999992</v>
      </c>
      <c r="E77" s="6">
        <v>14.18</v>
      </c>
      <c r="F77" s="6">
        <v>10.41</v>
      </c>
      <c r="G77" s="6">
        <v>14.79</v>
      </c>
      <c r="H77" s="6">
        <v>10.68</v>
      </c>
      <c r="I77" s="6">
        <v>15.56</v>
      </c>
      <c r="J77" s="6">
        <v>10.96</v>
      </c>
      <c r="K77" s="6">
        <v>16.59</v>
      </c>
      <c r="L77" s="6">
        <v>11.54</v>
      </c>
      <c r="M77" s="6">
        <v>17.75</v>
      </c>
      <c r="N77" s="6">
        <v>11.96</v>
      </c>
      <c r="O77" s="6">
        <v>17.55</v>
      </c>
      <c r="P77" s="6">
        <v>12.03</v>
      </c>
      <c r="Q77" s="6">
        <v>17.62</v>
      </c>
      <c r="R77" s="6">
        <v>12.24</v>
      </c>
      <c r="S77" s="6">
        <v>18.71</v>
      </c>
      <c r="T77" s="6">
        <v>12.81</v>
      </c>
      <c r="U77" s="6">
        <v>19.22</v>
      </c>
      <c r="V77" s="6">
        <v>13.25</v>
      </c>
      <c r="W77" s="6">
        <v>20.34</v>
      </c>
      <c r="X77" s="6">
        <v>14.07</v>
      </c>
    </row>
    <row r="78" spans="1:24" ht="30" x14ac:dyDescent="0.25">
      <c r="A78" s="1" t="s">
        <v>185</v>
      </c>
      <c r="B78">
        <v>65</v>
      </c>
      <c r="C78" s="6">
        <v>13.49</v>
      </c>
      <c r="D78" s="6">
        <v>9.86</v>
      </c>
      <c r="E78" s="6">
        <v>14</v>
      </c>
      <c r="F78" s="6">
        <v>10.42</v>
      </c>
      <c r="G78" s="6">
        <v>14.42</v>
      </c>
      <c r="H78" s="6">
        <v>10.46</v>
      </c>
      <c r="I78" s="6">
        <v>14.81</v>
      </c>
      <c r="J78" s="6">
        <v>10.59</v>
      </c>
      <c r="K78" s="6">
        <v>16.38</v>
      </c>
      <c r="L78" s="6">
        <v>11.33</v>
      </c>
      <c r="M78" s="6">
        <v>16.79</v>
      </c>
      <c r="N78" s="6">
        <v>11.49</v>
      </c>
      <c r="O78" s="6">
        <v>16.420000000000002</v>
      </c>
      <c r="P78" s="6">
        <v>11.33</v>
      </c>
      <c r="Q78" s="6">
        <v>16.34</v>
      </c>
      <c r="R78" s="6">
        <v>11.44</v>
      </c>
      <c r="S78" s="6">
        <v>16.96</v>
      </c>
      <c r="T78" s="6">
        <v>11.85</v>
      </c>
      <c r="U78" s="6">
        <v>18.07</v>
      </c>
      <c r="V78" s="6">
        <v>12.42</v>
      </c>
      <c r="W78" s="6">
        <v>19.53</v>
      </c>
      <c r="X78" s="6">
        <v>13.57</v>
      </c>
    </row>
    <row r="79" spans="1:24" ht="30" x14ac:dyDescent="0.25">
      <c r="A79" s="1" t="s">
        <v>186</v>
      </c>
      <c r="B79">
        <v>66</v>
      </c>
      <c r="C79" s="6">
        <v>12.65</v>
      </c>
      <c r="D79" s="6">
        <v>9.85</v>
      </c>
      <c r="E79" s="6">
        <v>13.47</v>
      </c>
      <c r="F79" s="6">
        <v>10.31</v>
      </c>
      <c r="G79" s="6">
        <v>14.1</v>
      </c>
      <c r="H79" s="6">
        <v>10.89</v>
      </c>
      <c r="I79" s="6">
        <v>14.43</v>
      </c>
      <c r="J79" s="6">
        <v>10.89</v>
      </c>
      <c r="K79" s="6">
        <v>14.46</v>
      </c>
      <c r="L79" s="6">
        <v>10.74</v>
      </c>
      <c r="M79" s="6">
        <v>15.84</v>
      </c>
      <c r="N79" s="6">
        <v>11.54</v>
      </c>
      <c r="O79" s="6">
        <v>15.88</v>
      </c>
      <c r="P79" s="6">
        <v>11.52</v>
      </c>
      <c r="Q79" s="6">
        <v>15.83</v>
      </c>
      <c r="R79" s="6">
        <v>12.1</v>
      </c>
      <c r="S79" s="6">
        <v>17.239999999999998</v>
      </c>
      <c r="T79" s="6">
        <v>13.01</v>
      </c>
      <c r="U79" s="6">
        <v>17.64</v>
      </c>
      <c r="V79" s="6">
        <v>13.06</v>
      </c>
      <c r="W79" s="6">
        <v>20.170000000000002</v>
      </c>
      <c r="X79" s="6">
        <v>14.18</v>
      </c>
    </row>
    <row r="80" spans="1:24" ht="30" x14ac:dyDescent="0.25">
      <c r="A80" s="1" t="s">
        <v>187</v>
      </c>
      <c r="B80">
        <v>67</v>
      </c>
      <c r="C80" s="6">
        <v>14.62</v>
      </c>
      <c r="D80" s="6">
        <v>10.02</v>
      </c>
      <c r="E80" s="6">
        <v>15.72</v>
      </c>
      <c r="F80" s="6">
        <v>10.51</v>
      </c>
      <c r="G80" s="6">
        <v>16.7</v>
      </c>
      <c r="H80" s="6">
        <v>11.54</v>
      </c>
      <c r="I80" s="6">
        <v>19.16</v>
      </c>
      <c r="J80" s="6">
        <v>12.61</v>
      </c>
      <c r="K80" s="6">
        <v>19.41</v>
      </c>
      <c r="L80" s="6">
        <v>13.71</v>
      </c>
      <c r="M80" s="6">
        <v>22.64</v>
      </c>
      <c r="N80" s="6">
        <v>14.64</v>
      </c>
      <c r="O80" s="6">
        <v>22.42</v>
      </c>
      <c r="P80" s="6">
        <v>15.37</v>
      </c>
      <c r="Q80" s="6">
        <v>22.52</v>
      </c>
      <c r="R80" s="6">
        <v>15.63</v>
      </c>
      <c r="S80" s="6">
        <v>24.42</v>
      </c>
      <c r="T80" s="6">
        <v>16.73</v>
      </c>
      <c r="U80" s="6">
        <v>23.21</v>
      </c>
      <c r="V80" s="6">
        <v>16.32</v>
      </c>
      <c r="W80" s="6">
        <v>22.01</v>
      </c>
      <c r="X80" s="6">
        <v>15.39</v>
      </c>
    </row>
    <row r="81" spans="1:24" ht="30" x14ac:dyDescent="0.25">
      <c r="A81" s="2" t="s">
        <v>188</v>
      </c>
      <c r="B81" t="s">
        <v>283</v>
      </c>
      <c r="C81" s="6">
        <v>10.130000000000001</v>
      </c>
      <c r="D81" s="6">
        <v>7.68</v>
      </c>
      <c r="E81" s="6">
        <v>10.85</v>
      </c>
      <c r="F81" s="6">
        <v>8.08</v>
      </c>
      <c r="G81" s="6">
        <v>11.35</v>
      </c>
      <c r="H81" s="6">
        <v>8.4499999999999993</v>
      </c>
      <c r="I81" s="6">
        <v>11.77</v>
      </c>
      <c r="J81" s="6">
        <v>8.42</v>
      </c>
      <c r="K81" s="6">
        <v>12.79</v>
      </c>
      <c r="L81" s="6">
        <v>9.07</v>
      </c>
      <c r="M81" s="6">
        <v>13.61</v>
      </c>
      <c r="N81" s="6">
        <v>9.6</v>
      </c>
      <c r="O81" s="6">
        <v>13.75</v>
      </c>
      <c r="P81" s="6">
        <v>9.8699999999999992</v>
      </c>
      <c r="Q81" s="6">
        <v>14.05</v>
      </c>
      <c r="R81" s="6">
        <v>10.59</v>
      </c>
      <c r="S81" s="6">
        <v>14.46</v>
      </c>
      <c r="T81" s="6">
        <v>10.59</v>
      </c>
      <c r="U81" s="6">
        <v>14.98</v>
      </c>
      <c r="V81" s="6">
        <v>10.96</v>
      </c>
      <c r="W81" s="6">
        <v>15.37</v>
      </c>
      <c r="X81" s="6">
        <v>11.36</v>
      </c>
    </row>
    <row r="82" spans="1:24" x14ac:dyDescent="0.25">
      <c r="A82" s="1" t="s">
        <v>189</v>
      </c>
      <c r="B82">
        <v>70</v>
      </c>
      <c r="C82" s="6">
        <v>9.01</v>
      </c>
      <c r="D82" s="6">
        <v>6.75</v>
      </c>
      <c r="E82" s="6">
        <v>9.3699999999999992</v>
      </c>
      <c r="F82" s="6">
        <v>7</v>
      </c>
      <c r="G82" s="6">
        <v>9.7899999999999991</v>
      </c>
      <c r="H82" s="6">
        <v>7.32</v>
      </c>
      <c r="I82" s="6">
        <v>10.54</v>
      </c>
      <c r="J82" s="6">
        <v>7.74</v>
      </c>
      <c r="K82" s="6">
        <v>11.39</v>
      </c>
      <c r="L82" s="6">
        <v>8.6</v>
      </c>
      <c r="M82" s="6">
        <v>11.96</v>
      </c>
      <c r="N82" s="6">
        <v>8.9600000000000009</v>
      </c>
      <c r="O82" s="6">
        <v>11.87</v>
      </c>
      <c r="P82" s="6">
        <v>9.3000000000000007</v>
      </c>
      <c r="Q82" s="6">
        <v>11.93</v>
      </c>
      <c r="R82" s="6">
        <v>9.4700000000000006</v>
      </c>
      <c r="S82" s="6">
        <v>12.91</v>
      </c>
      <c r="T82" s="6">
        <v>9.9700000000000006</v>
      </c>
      <c r="U82" s="6">
        <v>13.71</v>
      </c>
      <c r="V82" s="6">
        <v>10.41</v>
      </c>
      <c r="W82" s="6">
        <v>13.88</v>
      </c>
      <c r="X82" s="6">
        <v>10.58</v>
      </c>
    </row>
    <row r="83" spans="1:24" ht="45" x14ac:dyDescent="0.25">
      <c r="A83" s="1" t="s">
        <v>190</v>
      </c>
      <c r="B83">
        <v>71</v>
      </c>
      <c r="C83" s="6">
        <v>7.42</v>
      </c>
      <c r="D83" s="6">
        <v>6.22</v>
      </c>
      <c r="E83" s="6">
        <v>7.7</v>
      </c>
      <c r="F83" s="6">
        <v>6.38</v>
      </c>
      <c r="G83" s="6">
        <v>7.84</v>
      </c>
      <c r="H83" s="6">
        <v>6.5</v>
      </c>
      <c r="I83" s="6">
        <v>8.06</v>
      </c>
      <c r="J83" s="6">
        <v>6.71</v>
      </c>
      <c r="K83" s="6">
        <v>8.68</v>
      </c>
      <c r="L83" s="6">
        <v>7.11</v>
      </c>
      <c r="M83" s="6">
        <v>9.01</v>
      </c>
      <c r="N83" s="6">
        <v>7.51</v>
      </c>
      <c r="O83" s="6">
        <v>9.2200000000000006</v>
      </c>
      <c r="P83" s="6">
        <v>7.7</v>
      </c>
      <c r="Q83" s="6">
        <v>9.0399999999999991</v>
      </c>
      <c r="R83" s="6">
        <v>7.67</v>
      </c>
      <c r="S83" s="6">
        <v>9.9499999999999993</v>
      </c>
      <c r="T83" s="6">
        <v>8.43</v>
      </c>
      <c r="U83" s="6">
        <v>10.35</v>
      </c>
      <c r="V83" s="6">
        <v>8.64</v>
      </c>
      <c r="W83" s="6">
        <v>10.99</v>
      </c>
      <c r="X83" s="6">
        <v>9.25</v>
      </c>
    </row>
    <row r="84" spans="1:24" x14ac:dyDescent="0.25">
      <c r="A84" s="1" t="s">
        <v>191</v>
      </c>
      <c r="B84">
        <v>72</v>
      </c>
      <c r="C84" s="6">
        <v>12.48</v>
      </c>
      <c r="D84" s="6">
        <v>10.75</v>
      </c>
      <c r="E84" s="6">
        <v>13.37</v>
      </c>
      <c r="F84" s="6">
        <v>11.36</v>
      </c>
      <c r="G84" s="6">
        <v>13.74</v>
      </c>
      <c r="H84" s="6">
        <v>11.57</v>
      </c>
      <c r="I84" s="6">
        <v>15.27</v>
      </c>
      <c r="J84" s="6">
        <v>13.09</v>
      </c>
      <c r="K84" s="6">
        <v>17.350000000000001</v>
      </c>
      <c r="L84" s="6">
        <v>14.5</v>
      </c>
      <c r="M84" s="6">
        <v>18.55</v>
      </c>
      <c r="N84" s="6">
        <v>15.54</v>
      </c>
      <c r="O84" s="6">
        <v>19.010000000000002</v>
      </c>
      <c r="P84" s="6">
        <v>16.170000000000002</v>
      </c>
      <c r="Q84" s="6">
        <v>18.59</v>
      </c>
      <c r="R84" s="6">
        <v>16.07</v>
      </c>
      <c r="S84" s="6">
        <v>19.36</v>
      </c>
      <c r="T84" s="6">
        <v>16.77</v>
      </c>
      <c r="U84" s="6">
        <v>19.54</v>
      </c>
      <c r="V84" s="6">
        <v>16.68</v>
      </c>
      <c r="W84" s="6">
        <v>20.100000000000001</v>
      </c>
      <c r="X84" s="6">
        <v>16.899999999999999</v>
      </c>
    </row>
    <row r="85" spans="1:24" x14ac:dyDescent="0.25">
      <c r="A85" s="1" t="s">
        <v>192</v>
      </c>
      <c r="B85">
        <v>73</v>
      </c>
      <c r="C85" s="6">
        <v>12.1</v>
      </c>
      <c r="D85" s="6">
        <v>10.31</v>
      </c>
      <c r="E85" s="6">
        <v>12.53</v>
      </c>
      <c r="F85" s="6">
        <v>10.46</v>
      </c>
      <c r="G85" s="6">
        <v>13.54</v>
      </c>
      <c r="H85" s="6">
        <v>11.4</v>
      </c>
      <c r="I85" s="6">
        <v>13.71</v>
      </c>
      <c r="J85" s="6">
        <v>11.63</v>
      </c>
      <c r="K85" s="6">
        <v>15.35</v>
      </c>
      <c r="L85" s="6">
        <v>12.89</v>
      </c>
      <c r="M85" s="6">
        <v>16.12</v>
      </c>
      <c r="N85" s="6">
        <v>13.6</v>
      </c>
      <c r="O85" s="6">
        <v>16.29</v>
      </c>
      <c r="P85" s="6">
        <v>13.63</v>
      </c>
      <c r="Q85" s="6">
        <v>17.489999999999998</v>
      </c>
      <c r="R85" s="6">
        <v>14.58</v>
      </c>
      <c r="S85" s="6">
        <v>18.75</v>
      </c>
      <c r="T85" s="6">
        <v>15.33</v>
      </c>
      <c r="U85" s="6">
        <v>19.399999999999999</v>
      </c>
      <c r="V85" s="6">
        <v>16.05</v>
      </c>
      <c r="W85" s="6">
        <v>19.510000000000002</v>
      </c>
      <c r="X85" s="6">
        <v>16.420000000000002</v>
      </c>
    </row>
    <row r="86" spans="1:24" x14ac:dyDescent="0.25">
      <c r="A86" s="1" t="s">
        <v>193</v>
      </c>
      <c r="B86">
        <v>74</v>
      </c>
      <c r="C86" s="6">
        <v>9.93</v>
      </c>
      <c r="D86" s="6">
        <v>7.33</v>
      </c>
      <c r="E86" s="6">
        <v>10.7</v>
      </c>
      <c r="F86" s="6">
        <v>7.77</v>
      </c>
      <c r="G86" s="6">
        <v>11.2</v>
      </c>
      <c r="H86" s="6">
        <v>8.1199999999999992</v>
      </c>
      <c r="I86" s="6">
        <v>11.36</v>
      </c>
      <c r="J86" s="6">
        <v>7.85</v>
      </c>
      <c r="K86" s="6">
        <v>12.09</v>
      </c>
      <c r="L86" s="6">
        <v>8.3000000000000007</v>
      </c>
      <c r="M86" s="6">
        <v>12.82</v>
      </c>
      <c r="N86" s="6">
        <v>8.66</v>
      </c>
      <c r="O86" s="6">
        <v>12.94</v>
      </c>
      <c r="P86" s="6">
        <v>8.8699999999999992</v>
      </c>
      <c r="Q86" s="6">
        <v>13.35</v>
      </c>
      <c r="R86" s="6">
        <v>9.6199999999999992</v>
      </c>
      <c r="S86" s="6">
        <v>13.69</v>
      </c>
      <c r="T86" s="6">
        <v>9.74</v>
      </c>
      <c r="U86" s="6">
        <v>14.2</v>
      </c>
      <c r="V86" s="6">
        <v>10</v>
      </c>
      <c r="W86" s="6">
        <v>14.62</v>
      </c>
      <c r="X86" s="6">
        <v>10.4</v>
      </c>
    </row>
    <row r="87" spans="1:24" ht="30" x14ac:dyDescent="0.25">
      <c r="A87" s="2" t="s">
        <v>194</v>
      </c>
      <c r="B87" t="s">
        <v>289</v>
      </c>
      <c r="C87" s="6">
        <v>9.8800000000000008</v>
      </c>
      <c r="D87" s="6">
        <v>9.0500000000000007</v>
      </c>
      <c r="E87" s="6">
        <v>10.01</v>
      </c>
      <c r="F87" s="6">
        <v>9</v>
      </c>
      <c r="G87" s="6">
        <v>10.4</v>
      </c>
      <c r="H87" s="6">
        <v>9.44</v>
      </c>
      <c r="I87" s="6">
        <v>10.76</v>
      </c>
      <c r="J87" s="6">
        <v>9.6999999999999993</v>
      </c>
      <c r="K87" s="6">
        <v>11.13</v>
      </c>
      <c r="L87" s="6">
        <v>10.039999999999999</v>
      </c>
      <c r="M87" s="6">
        <v>11.58</v>
      </c>
      <c r="N87" s="6">
        <v>10.5</v>
      </c>
      <c r="O87" s="6">
        <v>11.75</v>
      </c>
      <c r="P87" s="6">
        <v>10.57</v>
      </c>
      <c r="Q87" s="6">
        <v>12.45</v>
      </c>
      <c r="R87" s="6">
        <v>11.29</v>
      </c>
      <c r="S87" s="6">
        <v>13.13</v>
      </c>
      <c r="T87" s="6">
        <v>11.72</v>
      </c>
      <c r="U87" s="6">
        <v>13.41</v>
      </c>
      <c r="V87" s="6">
        <v>11.91</v>
      </c>
      <c r="W87" s="6">
        <v>13.86</v>
      </c>
      <c r="X87" s="6">
        <v>12.34</v>
      </c>
    </row>
    <row r="88" spans="1:24" ht="30" x14ac:dyDescent="0.25">
      <c r="A88" s="1" t="s">
        <v>195</v>
      </c>
      <c r="B88">
        <v>75</v>
      </c>
      <c r="C88" s="6">
        <v>9.8800000000000008</v>
      </c>
      <c r="D88" s="6">
        <v>9.0500000000000007</v>
      </c>
      <c r="E88" s="6">
        <v>10.01</v>
      </c>
      <c r="F88" s="6">
        <v>9</v>
      </c>
      <c r="G88" s="6">
        <v>10.4</v>
      </c>
      <c r="H88" s="6">
        <v>9.44</v>
      </c>
      <c r="I88" s="6">
        <v>10.76</v>
      </c>
      <c r="J88" s="6">
        <v>9.6999999999999993</v>
      </c>
      <c r="K88" s="6">
        <v>11.13</v>
      </c>
      <c r="L88" s="6">
        <v>10.039999999999999</v>
      </c>
      <c r="M88" s="6">
        <v>11.58</v>
      </c>
      <c r="N88" s="6">
        <v>10.5</v>
      </c>
      <c r="O88" s="6">
        <v>11.75</v>
      </c>
      <c r="P88" s="6">
        <v>10.57</v>
      </c>
      <c r="Q88" s="6">
        <v>12.45</v>
      </c>
      <c r="R88" s="6">
        <v>11.29</v>
      </c>
      <c r="S88" s="6">
        <v>13.13</v>
      </c>
      <c r="T88" s="6">
        <v>11.72</v>
      </c>
      <c r="U88" s="6">
        <v>13.41</v>
      </c>
      <c r="V88" s="6">
        <v>11.91</v>
      </c>
      <c r="W88" s="6">
        <v>13.86</v>
      </c>
      <c r="X88" s="6">
        <v>12.34</v>
      </c>
    </row>
    <row r="89" spans="1:24" x14ac:dyDescent="0.25">
      <c r="A89" s="2" t="s">
        <v>196</v>
      </c>
      <c r="B89" t="s">
        <v>291</v>
      </c>
      <c r="C89" s="6">
        <v>10.08</v>
      </c>
      <c r="D89" s="6">
        <v>8.43</v>
      </c>
      <c r="E89" s="6">
        <v>10.31</v>
      </c>
      <c r="F89" s="6">
        <v>8.56</v>
      </c>
      <c r="G89" s="6">
        <v>10.71</v>
      </c>
      <c r="H89" s="6">
        <v>8.7899999999999991</v>
      </c>
      <c r="I89" s="6">
        <v>11.01</v>
      </c>
      <c r="J89" s="6">
        <v>8.9600000000000009</v>
      </c>
      <c r="K89" s="6">
        <v>11.34</v>
      </c>
      <c r="L89" s="6">
        <v>9.01</v>
      </c>
      <c r="M89" s="6">
        <v>11.8</v>
      </c>
      <c r="N89" s="6">
        <v>9.3000000000000007</v>
      </c>
      <c r="O89" s="6">
        <v>12.43</v>
      </c>
      <c r="P89" s="6">
        <v>9.9600000000000009</v>
      </c>
      <c r="Q89" s="6">
        <v>12.84</v>
      </c>
      <c r="R89" s="6">
        <v>10.55</v>
      </c>
      <c r="S89" s="6">
        <v>13.58</v>
      </c>
      <c r="T89" s="6">
        <v>11.21</v>
      </c>
      <c r="U89" s="6">
        <v>14.02</v>
      </c>
      <c r="V89" s="6">
        <v>11.64</v>
      </c>
      <c r="W89" s="6">
        <v>14.36</v>
      </c>
      <c r="X89" s="6">
        <v>11.82</v>
      </c>
    </row>
    <row r="90" spans="1:24" x14ac:dyDescent="0.25">
      <c r="A90" s="1" t="s">
        <v>197</v>
      </c>
      <c r="B90">
        <v>80</v>
      </c>
      <c r="C90" s="6">
        <v>10.08</v>
      </c>
      <c r="D90" s="6">
        <v>8.43</v>
      </c>
      <c r="E90" s="6">
        <v>10.31</v>
      </c>
      <c r="F90" s="6">
        <v>8.56</v>
      </c>
      <c r="G90" s="6">
        <v>10.71</v>
      </c>
      <c r="H90" s="6">
        <v>8.7899999999999991</v>
      </c>
      <c r="I90" s="6">
        <v>11.01</v>
      </c>
      <c r="J90" s="6">
        <v>8.9600000000000009</v>
      </c>
      <c r="K90" s="6">
        <v>11.34</v>
      </c>
      <c r="L90" s="6">
        <v>9.01</v>
      </c>
      <c r="M90" s="6">
        <v>11.8</v>
      </c>
      <c r="N90" s="6">
        <v>9.3000000000000007</v>
      </c>
      <c r="O90" s="6">
        <v>12.43</v>
      </c>
      <c r="P90" s="6">
        <v>9.9600000000000009</v>
      </c>
      <c r="Q90" s="6">
        <v>12.84</v>
      </c>
      <c r="R90" s="6">
        <v>10.55</v>
      </c>
      <c r="S90" s="6">
        <v>13.58</v>
      </c>
      <c r="T90" s="6">
        <v>11.21</v>
      </c>
      <c r="U90" s="6">
        <v>14.02</v>
      </c>
      <c r="V90" s="6">
        <v>11.64</v>
      </c>
      <c r="W90" s="6">
        <v>14.36</v>
      </c>
      <c r="X90" s="6">
        <v>11.82</v>
      </c>
    </row>
    <row r="91" spans="1:24" x14ac:dyDescent="0.25">
      <c r="A91" s="2" t="s">
        <v>198</v>
      </c>
      <c r="B91" t="s">
        <v>293</v>
      </c>
      <c r="C91" s="6">
        <v>7.93</v>
      </c>
      <c r="D91" s="6">
        <v>6.69</v>
      </c>
      <c r="E91" s="6">
        <v>8.33</v>
      </c>
      <c r="F91" s="6">
        <v>7.04</v>
      </c>
      <c r="G91" s="6">
        <v>8.8000000000000007</v>
      </c>
      <c r="H91" s="6">
        <v>7.31</v>
      </c>
      <c r="I91" s="6">
        <v>9.33</v>
      </c>
      <c r="J91" s="6">
        <v>7.78</v>
      </c>
      <c r="K91" s="6">
        <v>9.91</v>
      </c>
      <c r="L91" s="6">
        <v>8.1199999999999992</v>
      </c>
      <c r="M91" s="6">
        <v>10.41</v>
      </c>
      <c r="N91" s="6">
        <v>8.5299999999999994</v>
      </c>
      <c r="O91" s="6">
        <v>10.9</v>
      </c>
      <c r="P91" s="6">
        <v>8.86</v>
      </c>
      <c r="Q91" s="6">
        <v>11.62</v>
      </c>
      <c r="R91" s="6">
        <v>9.32</v>
      </c>
      <c r="S91" s="6">
        <v>12.27</v>
      </c>
      <c r="T91" s="6">
        <v>9.7200000000000006</v>
      </c>
      <c r="U91" s="6">
        <v>12.7</v>
      </c>
      <c r="V91" s="6">
        <v>9.99</v>
      </c>
      <c r="W91" s="6">
        <v>13.05</v>
      </c>
      <c r="X91" s="6">
        <v>10.32</v>
      </c>
    </row>
    <row r="92" spans="1:24" x14ac:dyDescent="0.25">
      <c r="A92" s="1" t="s">
        <v>199</v>
      </c>
      <c r="B92">
        <v>85</v>
      </c>
      <c r="C92" s="6">
        <v>7.93</v>
      </c>
      <c r="D92" s="6">
        <v>6.69</v>
      </c>
      <c r="E92" s="6">
        <v>8.33</v>
      </c>
      <c r="F92" s="6">
        <v>7.04</v>
      </c>
      <c r="G92" s="6">
        <v>8.8000000000000007</v>
      </c>
      <c r="H92" s="6">
        <v>7.31</v>
      </c>
      <c r="I92" s="6">
        <v>9.33</v>
      </c>
      <c r="J92" s="6">
        <v>7.78</v>
      </c>
      <c r="K92" s="6">
        <v>9.91</v>
      </c>
      <c r="L92" s="6">
        <v>8.1199999999999992</v>
      </c>
      <c r="M92" s="6">
        <v>10.41</v>
      </c>
      <c r="N92" s="6">
        <v>8.5299999999999994</v>
      </c>
      <c r="O92" s="6">
        <v>10.9</v>
      </c>
      <c r="P92" s="6">
        <v>8.86</v>
      </c>
      <c r="Q92" s="6">
        <v>11.62</v>
      </c>
      <c r="R92" s="6">
        <v>9.32</v>
      </c>
      <c r="S92" s="6">
        <v>12.27</v>
      </c>
      <c r="T92" s="6">
        <v>9.7200000000000006</v>
      </c>
      <c r="U92" s="6">
        <v>12.7</v>
      </c>
      <c r="V92" s="6">
        <v>9.99</v>
      </c>
      <c r="W92" s="6">
        <v>13.05</v>
      </c>
      <c r="X92" s="6">
        <v>10.32</v>
      </c>
    </row>
    <row r="93" spans="1:24" ht="30" x14ac:dyDescent="0.25">
      <c r="A93" s="2" t="s">
        <v>200</v>
      </c>
      <c r="B93" t="s">
        <v>295</v>
      </c>
      <c r="C93" s="6">
        <v>7.97</v>
      </c>
      <c r="D93" s="6">
        <v>5.99</v>
      </c>
      <c r="E93" s="6">
        <v>8.58</v>
      </c>
      <c r="F93" s="6">
        <v>6.34</v>
      </c>
      <c r="G93" s="6">
        <v>9.1300000000000008</v>
      </c>
      <c r="H93" s="6">
        <v>6.63</v>
      </c>
      <c r="I93" s="6">
        <v>9.6300000000000008</v>
      </c>
      <c r="J93" s="6">
        <v>6.89</v>
      </c>
      <c r="K93" s="6">
        <v>9.9600000000000009</v>
      </c>
      <c r="L93" s="6">
        <v>7.11</v>
      </c>
      <c r="M93" s="6">
        <v>11.06</v>
      </c>
      <c r="N93" s="6">
        <v>7.69</v>
      </c>
      <c r="O93" s="6">
        <v>11.58</v>
      </c>
      <c r="P93" s="6">
        <v>7.92</v>
      </c>
      <c r="Q93" s="6">
        <v>11.75</v>
      </c>
      <c r="R93" s="6">
        <v>8.1</v>
      </c>
      <c r="S93" s="6">
        <v>11.83</v>
      </c>
      <c r="T93" s="6">
        <v>8.2100000000000009</v>
      </c>
      <c r="U93" s="6">
        <v>12.37</v>
      </c>
      <c r="V93" s="6">
        <v>8.6</v>
      </c>
      <c r="W93" s="6">
        <v>12.3</v>
      </c>
      <c r="X93" s="6">
        <v>8.99</v>
      </c>
    </row>
    <row r="94" spans="1:24" ht="30" x14ac:dyDescent="0.25">
      <c r="A94" s="1" t="s">
        <v>201</v>
      </c>
      <c r="B94">
        <v>90</v>
      </c>
      <c r="C94" s="6">
        <v>7.5</v>
      </c>
      <c r="D94" s="6">
        <v>6.29</v>
      </c>
      <c r="E94" s="6">
        <v>8.0299999999999994</v>
      </c>
      <c r="F94" s="6">
        <v>6.79</v>
      </c>
      <c r="G94" s="6">
        <v>8.1300000000000008</v>
      </c>
      <c r="H94" s="6">
        <v>6.81</v>
      </c>
      <c r="I94" s="6">
        <v>8.5299999999999994</v>
      </c>
      <c r="J94" s="6">
        <v>7.14</v>
      </c>
      <c r="K94" s="6">
        <v>8.3699999999999992</v>
      </c>
      <c r="L94" s="6">
        <v>7.19</v>
      </c>
      <c r="M94" s="6">
        <v>9.4600000000000009</v>
      </c>
      <c r="N94" s="6">
        <v>8.2100000000000009</v>
      </c>
      <c r="O94" s="6">
        <v>9.44</v>
      </c>
      <c r="P94" s="6">
        <v>7.9</v>
      </c>
      <c r="Q94" s="6">
        <v>10.039999999999999</v>
      </c>
      <c r="R94" s="6">
        <v>8.41</v>
      </c>
      <c r="S94" s="6">
        <v>10.66</v>
      </c>
      <c r="T94" s="6">
        <v>8.91</v>
      </c>
      <c r="U94" s="6">
        <v>10.44</v>
      </c>
      <c r="V94" s="6">
        <v>9.07</v>
      </c>
      <c r="W94" s="6">
        <v>11.13</v>
      </c>
      <c r="X94" s="6">
        <v>9.4600000000000009</v>
      </c>
    </row>
    <row r="95" spans="1:24" ht="30" x14ac:dyDescent="0.25">
      <c r="A95" s="1" t="s">
        <v>202</v>
      </c>
      <c r="B95">
        <v>91</v>
      </c>
      <c r="C95" s="6">
        <v>7.86</v>
      </c>
      <c r="D95" s="6">
        <v>6.41</v>
      </c>
      <c r="E95" s="6">
        <v>8.1999999999999993</v>
      </c>
      <c r="F95" s="6">
        <v>6.89</v>
      </c>
      <c r="G95" s="6">
        <v>8.8699999999999992</v>
      </c>
      <c r="H95" s="6">
        <v>7.2</v>
      </c>
      <c r="I95" s="6">
        <v>9.5399999999999991</v>
      </c>
      <c r="J95" s="6">
        <v>7.57</v>
      </c>
      <c r="K95" s="6">
        <v>9.58</v>
      </c>
      <c r="L95" s="6">
        <v>7.83</v>
      </c>
      <c r="M95" s="6">
        <v>10.71</v>
      </c>
      <c r="N95" s="6">
        <v>8.61</v>
      </c>
      <c r="O95" s="6">
        <v>11.53</v>
      </c>
      <c r="P95" s="6">
        <v>9.23</v>
      </c>
      <c r="Q95" s="6">
        <v>11.76</v>
      </c>
      <c r="R95" s="6">
        <v>9.36</v>
      </c>
      <c r="S95" s="6">
        <v>12.54</v>
      </c>
      <c r="T95" s="6">
        <v>9.93</v>
      </c>
      <c r="U95" s="6">
        <v>13.22</v>
      </c>
      <c r="V95" s="6">
        <v>10.73</v>
      </c>
      <c r="W95" s="6">
        <v>13.3</v>
      </c>
      <c r="X95" s="6">
        <v>10.93</v>
      </c>
    </row>
    <row r="96" spans="1:24" ht="30" x14ac:dyDescent="0.25">
      <c r="A96" s="1" t="s">
        <v>203</v>
      </c>
      <c r="B96">
        <v>92</v>
      </c>
      <c r="C96" s="6">
        <v>8.7799999999999994</v>
      </c>
      <c r="D96" s="6">
        <v>6.24</v>
      </c>
      <c r="E96" s="6">
        <v>9.5399999999999991</v>
      </c>
      <c r="F96" s="6">
        <v>6.63</v>
      </c>
      <c r="G96" s="6">
        <v>10.14</v>
      </c>
      <c r="H96" s="6">
        <v>6.92</v>
      </c>
      <c r="I96" s="6">
        <v>10.59</v>
      </c>
      <c r="J96" s="6">
        <v>7.19</v>
      </c>
      <c r="K96" s="6">
        <v>11.2</v>
      </c>
      <c r="L96" s="6">
        <v>7.56</v>
      </c>
      <c r="M96" s="6">
        <v>12.24</v>
      </c>
      <c r="N96" s="6">
        <v>7.82</v>
      </c>
      <c r="O96" s="6">
        <v>13.07</v>
      </c>
      <c r="P96" s="6">
        <v>8</v>
      </c>
      <c r="Q96" s="6">
        <v>13.05</v>
      </c>
      <c r="R96" s="6">
        <v>8.0500000000000007</v>
      </c>
      <c r="S96" s="6">
        <v>12.72</v>
      </c>
      <c r="T96" s="6">
        <v>7.93</v>
      </c>
      <c r="U96" s="6">
        <v>13.35</v>
      </c>
      <c r="V96" s="6">
        <v>8.44</v>
      </c>
      <c r="W96" s="6">
        <v>13.06</v>
      </c>
      <c r="X96" s="6">
        <v>8.75</v>
      </c>
    </row>
    <row r="97" spans="1:24" x14ac:dyDescent="0.25">
      <c r="A97" s="1" t="s">
        <v>204</v>
      </c>
      <c r="B97">
        <v>93</v>
      </c>
      <c r="C97" s="6">
        <v>5.84</v>
      </c>
      <c r="D97" s="6">
        <v>4.47</v>
      </c>
      <c r="E97" s="6">
        <v>6.48</v>
      </c>
      <c r="F97" s="6">
        <v>4.8</v>
      </c>
      <c r="G97" s="6">
        <v>7.03</v>
      </c>
      <c r="H97" s="6">
        <v>5.18</v>
      </c>
      <c r="I97" s="6">
        <v>7.51</v>
      </c>
      <c r="J97" s="6">
        <v>5.44</v>
      </c>
      <c r="K97" s="6">
        <v>7.55</v>
      </c>
      <c r="L97" s="6">
        <v>5.76</v>
      </c>
      <c r="M97" s="6">
        <v>8.5399999999999991</v>
      </c>
      <c r="N97" s="6">
        <v>6.35</v>
      </c>
      <c r="O97" s="6">
        <v>8.25</v>
      </c>
      <c r="P97" s="6">
        <v>6.61</v>
      </c>
      <c r="Q97" s="6">
        <v>8.66</v>
      </c>
      <c r="R97" s="6">
        <v>6.67</v>
      </c>
      <c r="S97" s="6">
        <v>8.84</v>
      </c>
      <c r="T97" s="6">
        <v>6.88</v>
      </c>
      <c r="U97" s="6">
        <v>9.18</v>
      </c>
      <c r="V97" s="6">
        <v>6.98</v>
      </c>
      <c r="W97" s="6">
        <v>9.75</v>
      </c>
      <c r="X97" s="6">
        <v>7.5</v>
      </c>
    </row>
    <row r="98" spans="1:24" ht="30" x14ac:dyDescent="0.25">
      <c r="A98" s="2" t="s">
        <v>205</v>
      </c>
      <c r="B98" t="s">
        <v>300</v>
      </c>
      <c r="C98" s="6"/>
      <c r="D98" s="6"/>
      <c r="E98" s="6"/>
      <c r="F98" s="6"/>
      <c r="G98" s="6"/>
      <c r="H98" s="6"/>
      <c r="I98" s="8">
        <v>6.46</v>
      </c>
      <c r="J98" s="8">
        <v>5.67</v>
      </c>
      <c r="K98" s="8">
        <v>6.99</v>
      </c>
      <c r="L98" s="8">
        <v>5.61</v>
      </c>
      <c r="M98" s="8">
        <v>6.64</v>
      </c>
      <c r="N98" s="8">
        <v>5.96</v>
      </c>
      <c r="O98" s="8">
        <v>7.13</v>
      </c>
      <c r="P98" s="6">
        <v>6.01</v>
      </c>
      <c r="Q98" s="12">
        <v>7.16</v>
      </c>
      <c r="R98" s="12">
        <v>6</v>
      </c>
      <c r="S98" s="6">
        <v>8.02</v>
      </c>
      <c r="T98" s="12">
        <v>7</v>
      </c>
      <c r="U98" s="6">
        <v>8.74</v>
      </c>
      <c r="V98" s="6">
        <v>7.71</v>
      </c>
      <c r="W98" s="6">
        <v>8.76</v>
      </c>
      <c r="X98" s="6">
        <v>7.86</v>
      </c>
    </row>
    <row r="99" spans="1:24" x14ac:dyDescent="0.25">
      <c r="A99" s="1" t="s">
        <v>206</v>
      </c>
      <c r="B99">
        <v>95</v>
      </c>
      <c r="C99" s="6"/>
      <c r="D99" s="6"/>
      <c r="E99" s="6"/>
      <c r="F99" s="6"/>
      <c r="G99" s="6"/>
      <c r="H99" s="6"/>
      <c r="I99" s="8">
        <v>6.46</v>
      </c>
      <c r="J99" s="8">
        <v>5.67</v>
      </c>
      <c r="K99" s="8">
        <v>6.99</v>
      </c>
      <c r="L99" s="8">
        <v>5.61</v>
      </c>
      <c r="M99" s="8">
        <v>6.64</v>
      </c>
      <c r="N99" s="8">
        <v>5.96</v>
      </c>
      <c r="O99" s="8">
        <v>7.13</v>
      </c>
      <c r="P99" s="6">
        <v>6.01</v>
      </c>
      <c r="Q99" s="12">
        <v>7.16</v>
      </c>
      <c r="R99" s="12">
        <v>6</v>
      </c>
      <c r="S99" s="6">
        <v>8.02</v>
      </c>
      <c r="T99" s="12">
        <v>7</v>
      </c>
      <c r="U99" s="6">
        <v>8.74</v>
      </c>
      <c r="V99" s="6">
        <v>7.71</v>
      </c>
      <c r="W99" s="6">
        <v>8.76</v>
      </c>
      <c r="X99" s="6">
        <v>7.86</v>
      </c>
    </row>
    <row r="100" spans="1:24" ht="30" x14ac:dyDescent="0.25">
      <c r="A100" s="2" t="s">
        <v>207</v>
      </c>
      <c r="B100" t="s">
        <v>302</v>
      </c>
      <c r="C100" s="6"/>
      <c r="D100" s="6"/>
      <c r="E100" s="6"/>
      <c r="F100" s="6"/>
      <c r="G100" s="6"/>
      <c r="H100" s="6"/>
      <c r="I100" s="6"/>
      <c r="J100" s="6"/>
      <c r="K100" s="9">
        <v>11.12</v>
      </c>
      <c r="L100" s="9" t="s">
        <v>211</v>
      </c>
      <c r="M100" s="9">
        <v>14.79</v>
      </c>
      <c r="N100" s="9" t="s">
        <v>211</v>
      </c>
      <c r="O100" s="1"/>
      <c r="Q100" s="9">
        <v>14.02</v>
      </c>
      <c r="R100" s="9" t="s">
        <v>211</v>
      </c>
      <c r="S100" s="9">
        <v>15.57</v>
      </c>
      <c r="T100" s="9">
        <v>11.59</v>
      </c>
      <c r="U100" s="9">
        <v>14.01</v>
      </c>
      <c r="V100" s="9" t="s">
        <v>211</v>
      </c>
      <c r="W100" s="9">
        <v>16.8</v>
      </c>
      <c r="X100" s="9" t="s">
        <v>211</v>
      </c>
    </row>
    <row r="101" spans="1:24" x14ac:dyDescent="0.25">
      <c r="A101" s="1" t="s">
        <v>208</v>
      </c>
      <c r="B101">
        <v>99</v>
      </c>
      <c r="C101" s="6"/>
      <c r="D101" s="6"/>
      <c r="E101" s="6"/>
      <c r="F101" s="6"/>
      <c r="G101" s="6"/>
      <c r="H101" s="6"/>
      <c r="I101" s="6"/>
      <c r="J101" s="6"/>
      <c r="K101" s="9">
        <v>11.12</v>
      </c>
      <c r="L101" s="9" t="s">
        <v>211</v>
      </c>
      <c r="M101" s="6"/>
      <c r="N101" s="6"/>
      <c r="O101" s="1"/>
      <c r="Q101" s="9">
        <v>14.02</v>
      </c>
      <c r="R101" s="9" t="s">
        <v>211</v>
      </c>
      <c r="S101" s="9">
        <v>15.57</v>
      </c>
      <c r="T101" s="9">
        <v>11.59</v>
      </c>
      <c r="U101" s="9">
        <v>14.01</v>
      </c>
      <c r="V101" s="9" t="s">
        <v>211</v>
      </c>
      <c r="W101" s="9">
        <v>16.8</v>
      </c>
      <c r="X101" s="9" t="s">
        <v>211</v>
      </c>
    </row>
    <row r="102" spans="1:24" x14ac:dyDescent="0.25">
      <c r="A102" s="2" t="s">
        <v>114</v>
      </c>
      <c r="B102" t="s">
        <v>304</v>
      </c>
      <c r="C102" s="6">
        <v>7.98</v>
      </c>
      <c r="D102" s="6">
        <v>6.52</v>
      </c>
      <c r="E102" s="8">
        <v>6.82</v>
      </c>
      <c r="F102" s="8">
        <v>5</v>
      </c>
      <c r="G102" s="8">
        <v>7.44</v>
      </c>
      <c r="H102" s="8">
        <v>5.21</v>
      </c>
      <c r="I102" s="8">
        <v>6.07</v>
      </c>
      <c r="J102" s="8">
        <v>4.93</v>
      </c>
      <c r="K102" s="8">
        <v>7.24</v>
      </c>
      <c r="L102" s="6">
        <v>5.52</v>
      </c>
      <c r="M102" s="8">
        <v>8.9600000000000009</v>
      </c>
      <c r="N102" s="6">
        <v>7.7</v>
      </c>
      <c r="O102" s="1"/>
      <c r="Q102" s="12">
        <v>12.4</v>
      </c>
      <c r="R102" s="12">
        <v>8.09</v>
      </c>
      <c r="S102" s="12">
        <v>9.3699999999999992</v>
      </c>
      <c r="T102" s="12">
        <v>7.79</v>
      </c>
      <c r="U102" s="12">
        <v>9.92</v>
      </c>
      <c r="V102" s="12">
        <v>7.18</v>
      </c>
      <c r="W102" s="9" t="s">
        <v>211</v>
      </c>
      <c r="X102" s="12">
        <v>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9436-15DF-4A56-A2A8-030B6B30CFF3}">
  <sheetPr>
    <tabColor theme="5"/>
  </sheetPr>
  <dimension ref="A1:L110"/>
  <sheetViews>
    <sheetView topLeftCell="G1" workbookViewId="0">
      <selection activeCell="B48" sqref="B48"/>
    </sheetView>
  </sheetViews>
  <sheetFormatPr defaultRowHeight="15" x14ac:dyDescent="0.25"/>
  <cols>
    <col min="1" max="1" width="16.140625" bestFit="1" customWidth="1"/>
    <col min="2" max="12" width="49.42578125" bestFit="1" customWidth="1"/>
  </cols>
  <sheetData>
    <row r="1" spans="1:12" x14ac:dyDescent="0.25">
      <c r="A1" t="s">
        <v>428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</row>
    <row r="2" spans="1:12" x14ac:dyDescent="0.25">
      <c r="A2">
        <v>1</v>
      </c>
    </row>
    <row r="3" spans="1:12" x14ac:dyDescent="0.25">
      <c r="A3">
        <v>2</v>
      </c>
      <c r="B3" t="s">
        <v>440</v>
      </c>
      <c r="C3" t="s">
        <v>440</v>
      </c>
      <c r="D3" t="s">
        <v>440</v>
      </c>
      <c r="E3" t="s">
        <v>440</v>
      </c>
      <c r="F3" t="s">
        <v>440</v>
      </c>
      <c r="G3" t="s">
        <v>440</v>
      </c>
      <c r="H3" t="s">
        <v>440</v>
      </c>
      <c r="I3" t="s">
        <v>440</v>
      </c>
      <c r="J3" t="s">
        <v>440</v>
      </c>
      <c r="K3" t="s">
        <v>440</v>
      </c>
      <c r="L3" t="s">
        <v>440</v>
      </c>
    </row>
    <row r="4" spans="1:12" x14ac:dyDescent="0.25">
      <c r="A4">
        <v>3</v>
      </c>
      <c r="B4" t="s">
        <v>441</v>
      </c>
      <c r="C4" t="s">
        <v>441</v>
      </c>
      <c r="D4" t="s">
        <v>441</v>
      </c>
      <c r="E4" t="s">
        <v>441</v>
      </c>
      <c r="F4" t="s">
        <v>441</v>
      </c>
      <c r="G4" t="s">
        <v>441</v>
      </c>
      <c r="H4" t="s">
        <v>441</v>
      </c>
      <c r="I4" t="s">
        <v>442</v>
      </c>
      <c r="J4" t="s">
        <v>442</v>
      </c>
      <c r="K4" t="s">
        <v>442</v>
      </c>
      <c r="L4" t="s">
        <v>442</v>
      </c>
    </row>
    <row r="5" spans="1:12" x14ac:dyDescent="0.25">
      <c r="A5">
        <v>4</v>
      </c>
      <c r="B5" t="s">
        <v>443</v>
      </c>
      <c r="C5" t="s">
        <v>443</v>
      </c>
      <c r="D5" t="s">
        <v>443</v>
      </c>
      <c r="E5" t="s">
        <v>443</v>
      </c>
      <c r="F5" t="s">
        <v>443</v>
      </c>
      <c r="G5" t="s">
        <v>443</v>
      </c>
      <c r="H5" t="s">
        <v>443</v>
      </c>
      <c r="I5" t="s">
        <v>443</v>
      </c>
      <c r="J5" t="s">
        <v>443</v>
      </c>
      <c r="K5" t="s">
        <v>443</v>
      </c>
      <c r="L5" t="s">
        <v>443</v>
      </c>
    </row>
    <row r="6" spans="1:12" x14ac:dyDescent="0.25">
      <c r="A6">
        <v>5</v>
      </c>
      <c r="B6" t="s">
        <v>444</v>
      </c>
      <c r="C6" t="s">
        <v>445</v>
      </c>
      <c r="D6" t="s">
        <v>446</v>
      </c>
      <c r="E6" t="s">
        <v>447</v>
      </c>
      <c r="F6" t="s">
        <v>448</v>
      </c>
      <c r="G6" t="s">
        <v>449</v>
      </c>
      <c r="H6" t="s">
        <v>450</v>
      </c>
      <c r="I6" t="s">
        <v>451</v>
      </c>
      <c r="J6" t="s">
        <v>452</v>
      </c>
      <c r="K6" t="s">
        <v>453</v>
      </c>
      <c r="L6" t="s">
        <v>454</v>
      </c>
    </row>
    <row r="7" spans="1:12" x14ac:dyDescent="0.25">
      <c r="A7">
        <v>6</v>
      </c>
      <c r="B7" t="s">
        <v>455</v>
      </c>
      <c r="C7" t="s">
        <v>456</v>
      </c>
      <c r="D7" t="s">
        <v>457</v>
      </c>
      <c r="E7" t="s">
        <v>458</v>
      </c>
      <c r="F7" t="s">
        <v>459</v>
      </c>
      <c r="G7" t="s">
        <v>460</v>
      </c>
      <c r="H7" t="s">
        <v>461</v>
      </c>
      <c r="I7" t="s">
        <v>462</v>
      </c>
      <c r="J7" t="s">
        <v>463</v>
      </c>
      <c r="K7" t="s">
        <v>464</v>
      </c>
      <c r="L7" t="s">
        <v>465</v>
      </c>
    </row>
    <row r="8" spans="1:12" x14ac:dyDescent="0.25">
      <c r="A8">
        <v>7</v>
      </c>
      <c r="B8" t="s">
        <v>466</v>
      </c>
      <c r="C8" t="s">
        <v>467</v>
      </c>
      <c r="D8" t="s">
        <v>468</v>
      </c>
      <c r="E8" t="s">
        <v>469</v>
      </c>
      <c r="F8" t="s">
        <v>470</v>
      </c>
      <c r="G8" t="s">
        <v>471</v>
      </c>
      <c r="H8" t="s">
        <v>472</v>
      </c>
      <c r="I8" t="s">
        <v>473</v>
      </c>
      <c r="J8" t="s">
        <v>474</v>
      </c>
      <c r="K8" t="s">
        <v>475</v>
      </c>
      <c r="L8" t="s">
        <v>476</v>
      </c>
    </row>
    <row r="9" spans="1:12" x14ac:dyDescent="0.25">
      <c r="A9">
        <v>8</v>
      </c>
      <c r="B9" t="s">
        <v>477</v>
      </c>
      <c r="C9" t="s">
        <v>478</v>
      </c>
      <c r="D9" t="s">
        <v>479</v>
      </c>
      <c r="E9" t="s">
        <v>480</v>
      </c>
      <c r="F9" t="s">
        <v>481</v>
      </c>
      <c r="G9" t="s">
        <v>482</v>
      </c>
      <c r="H9" t="s">
        <v>483</v>
      </c>
      <c r="I9" t="s">
        <v>484</v>
      </c>
      <c r="J9" t="s">
        <v>485</v>
      </c>
      <c r="K9" t="s">
        <v>486</v>
      </c>
      <c r="L9" t="s">
        <v>487</v>
      </c>
    </row>
    <row r="10" spans="1:12" x14ac:dyDescent="0.25">
      <c r="A10">
        <v>9</v>
      </c>
      <c r="B10" t="s">
        <v>488</v>
      </c>
      <c r="C10" t="s">
        <v>489</v>
      </c>
      <c r="D10" t="s">
        <v>490</v>
      </c>
      <c r="E10" t="s">
        <v>491</v>
      </c>
      <c r="F10" t="s">
        <v>492</v>
      </c>
      <c r="G10" t="s">
        <v>493</v>
      </c>
      <c r="H10" t="s">
        <v>494</v>
      </c>
      <c r="I10" t="s">
        <v>495</v>
      </c>
      <c r="J10" t="s">
        <v>496</v>
      </c>
      <c r="K10" t="s">
        <v>497</v>
      </c>
      <c r="L10" t="s">
        <v>498</v>
      </c>
    </row>
    <row r="11" spans="1:12" x14ac:dyDescent="0.25">
      <c r="A11">
        <v>10</v>
      </c>
      <c r="B11" t="s">
        <v>499</v>
      </c>
      <c r="C11" t="s">
        <v>500</v>
      </c>
      <c r="D11" t="s">
        <v>501</v>
      </c>
      <c r="E11" t="s">
        <v>502</v>
      </c>
      <c r="F11" t="s">
        <v>503</v>
      </c>
      <c r="G11" t="s">
        <v>504</v>
      </c>
      <c r="H11" t="s">
        <v>505</v>
      </c>
      <c r="I11" t="s">
        <v>504</v>
      </c>
      <c r="J11" t="s">
        <v>506</v>
      </c>
      <c r="K11" t="s">
        <v>507</v>
      </c>
      <c r="L11" t="s">
        <v>503</v>
      </c>
    </row>
    <row r="12" spans="1:12" x14ac:dyDescent="0.25">
      <c r="A12">
        <v>11</v>
      </c>
      <c r="B12" t="s">
        <v>508</v>
      </c>
      <c r="C12" t="s">
        <v>509</v>
      </c>
      <c r="D12" t="s">
        <v>510</v>
      </c>
      <c r="E12" t="s">
        <v>501</v>
      </c>
      <c r="F12" t="s">
        <v>504</v>
      </c>
      <c r="G12" t="s">
        <v>505</v>
      </c>
      <c r="H12" t="s">
        <v>511</v>
      </c>
      <c r="I12" t="s">
        <v>512</v>
      </c>
      <c r="J12" t="s">
        <v>510</v>
      </c>
      <c r="K12" t="s">
        <v>512</v>
      </c>
      <c r="L12" t="s">
        <v>513</v>
      </c>
    </row>
    <row r="13" spans="1:12" x14ac:dyDescent="0.25">
      <c r="A13">
        <v>12</v>
      </c>
      <c r="B13" t="s">
        <v>310</v>
      </c>
      <c r="C13" t="s">
        <v>309</v>
      </c>
      <c r="D13" t="s">
        <v>309</v>
      </c>
      <c r="E13" t="s">
        <v>309</v>
      </c>
      <c r="F13" t="s">
        <v>211</v>
      </c>
      <c r="G13" t="s">
        <v>211</v>
      </c>
      <c r="H13" t="s">
        <v>311</v>
      </c>
      <c r="I13" t="s">
        <v>310</v>
      </c>
      <c r="J13" t="s">
        <v>310</v>
      </c>
      <c r="K13" t="s">
        <v>310</v>
      </c>
      <c r="L13" t="s">
        <v>311</v>
      </c>
    </row>
    <row r="14" spans="1:12" x14ac:dyDescent="0.25">
      <c r="A14">
        <v>13</v>
      </c>
      <c r="B14" t="s">
        <v>211</v>
      </c>
      <c r="C14" t="s">
        <v>211</v>
      </c>
      <c r="D14" t="s">
        <v>514</v>
      </c>
      <c r="E14" t="s">
        <v>211</v>
      </c>
      <c r="F14" t="s">
        <v>514</v>
      </c>
      <c r="G14" t="s">
        <v>211</v>
      </c>
      <c r="H14" t="s">
        <v>514</v>
      </c>
      <c r="I14" t="s">
        <v>211</v>
      </c>
      <c r="J14" t="s">
        <v>211</v>
      </c>
      <c r="K14" t="s">
        <v>211</v>
      </c>
      <c r="L14" t="s">
        <v>211</v>
      </c>
    </row>
    <row r="15" spans="1:12" x14ac:dyDescent="0.25">
      <c r="A15">
        <v>14</v>
      </c>
      <c r="B15" t="s">
        <v>211</v>
      </c>
      <c r="C15" t="s">
        <v>211</v>
      </c>
      <c r="D15" t="s">
        <v>514</v>
      </c>
      <c r="E15" t="s">
        <v>211</v>
      </c>
      <c r="F15" t="s">
        <v>514</v>
      </c>
      <c r="G15" t="s">
        <v>514</v>
      </c>
      <c r="H15" t="s">
        <v>514</v>
      </c>
      <c r="I15" t="s">
        <v>211</v>
      </c>
      <c r="J15" t="s">
        <v>211</v>
      </c>
      <c r="K15" t="s">
        <v>211</v>
      </c>
      <c r="L15" t="s">
        <v>211</v>
      </c>
    </row>
    <row r="16" spans="1:12" x14ac:dyDescent="0.25">
      <c r="A16">
        <v>15</v>
      </c>
      <c r="B16" t="s">
        <v>334</v>
      </c>
      <c r="C16" t="s">
        <v>288</v>
      </c>
      <c r="D16" t="s">
        <v>326</v>
      </c>
      <c r="E16" t="s">
        <v>328</v>
      </c>
      <c r="F16" t="s">
        <v>515</v>
      </c>
      <c r="G16" t="s">
        <v>319</v>
      </c>
      <c r="H16" t="s">
        <v>321</v>
      </c>
      <c r="I16" t="s">
        <v>265</v>
      </c>
      <c r="J16" t="s">
        <v>262</v>
      </c>
      <c r="K16" t="s">
        <v>324</v>
      </c>
      <c r="L16" t="s">
        <v>320</v>
      </c>
    </row>
    <row r="17" spans="1:12" x14ac:dyDescent="0.25">
      <c r="A17">
        <v>16</v>
      </c>
      <c r="B17" t="s">
        <v>316</v>
      </c>
      <c r="C17" t="s">
        <v>265</v>
      </c>
      <c r="D17" t="s">
        <v>249</v>
      </c>
      <c r="E17" t="s">
        <v>249</v>
      </c>
      <c r="F17" t="s">
        <v>245</v>
      </c>
      <c r="G17" t="s">
        <v>239</v>
      </c>
      <c r="H17" t="s">
        <v>245</v>
      </c>
      <c r="I17" t="s">
        <v>236</v>
      </c>
      <c r="J17" t="s">
        <v>241</v>
      </c>
      <c r="K17" t="s">
        <v>249</v>
      </c>
      <c r="L17" t="s">
        <v>238</v>
      </c>
    </row>
    <row r="18" spans="1:12" x14ac:dyDescent="0.25">
      <c r="A18">
        <v>17</v>
      </c>
      <c r="B18" t="s">
        <v>222</v>
      </c>
      <c r="C18" t="s">
        <v>514</v>
      </c>
      <c r="D18" t="s">
        <v>312</v>
      </c>
      <c r="E18" t="s">
        <v>310</v>
      </c>
      <c r="F18" t="s">
        <v>514</v>
      </c>
      <c r="G18" t="s">
        <v>514</v>
      </c>
      <c r="H18" t="s">
        <v>514</v>
      </c>
      <c r="I18" t="s">
        <v>311</v>
      </c>
      <c r="J18" t="s">
        <v>220</v>
      </c>
      <c r="K18" t="s">
        <v>312</v>
      </c>
      <c r="L18" t="s">
        <v>310</v>
      </c>
    </row>
    <row r="19" spans="1:12" x14ac:dyDescent="0.25">
      <c r="A19">
        <v>18</v>
      </c>
      <c r="B19" t="s">
        <v>247</v>
      </c>
      <c r="C19" t="s">
        <v>514</v>
      </c>
      <c r="D19" t="s">
        <v>514</v>
      </c>
      <c r="E19" t="s">
        <v>236</v>
      </c>
      <c r="F19" t="s">
        <v>232</v>
      </c>
      <c r="G19" t="s">
        <v>514</v>
      </c>
      <c r="H19" t="s">
        <v>228</v>
      </c>
      <c r="I19" t="s">
        <v>224</v>
      </c>
      <c r="J19" t="s">
        <v>224</v>
      </c>
      <c r="K19" t="s">
        <v>232</v>
      </c>
      <c r="L19" t="s">
        <v>228</v>
      </c>
    </row>
    <row r="20" spans="1:12" x14ac:dyDescent="0.25">
      <c r="A20">
        <v>19</v>
      </c>
      <c r="B20" t="s">
        <v>417</v>
      </c>
      <c r="C20" t="s">
        <v>417</v>
      </c>
      <c r="D20" t="s">
        <v>417</v>
      </c>
      <c r="E20" t="s">
        <v>417</v>
      </c>
      <c r="F20" t="s">
        <v>417</v>
      </c>
      <c r="G20" t="s">
        <v>417</v>
      </c>
      <c r="H20" t="s">
        <v>417</v>
      </c>
      <c r="I20" t="s">
        <v>417</v>
      </c>
      <c r="J20" t="s">
        <v>417</v>
      </c>
      <c r="K20" t="s">
        <v>417</v>
      </c>
      <c r="L20" t="s">
        <v>417</v>
      </c>
    </row>
    <row r="21" spans="1:12" x14ac:dyDescent="0.25">
      <c r="A21">
        <v>20</v>
      </c>
      <c r="B21" t="s">
        <v>254</v>
      </c>
      <c r="C21" t="s">
        <v>256</v>
      </c>
      <c r="D21" t="s">
        <v>254</v>
      </c>
      <c r="E21" t="s">
        <v>256</v>
      </c>
      <c r="F21" t="s">
        <v>252</v>
      </c>
      <c r="G21" t="s">
        <v>239</v>
      </c>
      <c r="H21" t="s">
        <v>239</v>
      </c>
      <c r="I21" t="s">
        <v>238</v>
      </c>
      <c r="J21" t="s">
        <v>225</v>
      </c>
      <c r="K21" t="s">
        <v>247</v>
      </c>
      <c r="L21" t="s">
        <v>245</v>
      </c>
    </row>
    <row r="22" spans="1:12" x14ac:dyDescent="0.25">
      <c r="A22">
        <v>21</v>
      </c>
      <c r="B22" t="s">
        <v>417</v>
      </c>
      <c r="C22" t="s">
        <v>417</v>
      </c>
      <c r="D22" t="s">
        <v>417</v>
      </c>
      <c r="E22" t="s">
        <v>417</v>
      </c>
      <c r="F22" t="s">
        <v>417</v>
      </c>
      <c r="G22" t="s">
        <v>417</v>
      </c>
      <c r="H22" t="s">
        <v>417</v>
      </c>
      <c r="I22" t="s">
        <v>417</v>
      </c>
      <c r="J22" t="s">
        <v>417</v>
      </c>
      <c r="K22" t="s">
        <v>417</v>
      </c>
      <c r="L22" t="s">
        <v>417</v>
      </c>
    </row>
    <row r="23" spans="1:12" x14ac:dyDescent="0.25">
      <c r="A23">
        <v>22</v>
      </c>
      <c r="B23" t="s">
        <v>254</v>
      </c>
      <c r="C23" t="s">
        <v>256</v>
      </c>
      <c r="D23" t="s">
        <v>254</v>
      </c>
      <c r="E23" t="s">
        <v>256</v>
      </c>
      <c r="F23" t="s">
        <v>252</v>
      </c>
      <c r="G23" t="s">
        <v>514</v>
      </c>
      <c r="H23" t="s">
        <v>514</v>
      </c>
      <c r="I23" t="s">
        <v>238</v>
      </c>
      <c r="J23" t="s">
        <v>225</v>
      </c>
      <c r="K23" t="s">
        <v>247</v>
      </c>
      <c r="L23" t="s">
        <v>245</v>
      </c>
    </row>
    <row r="24" spans="1:12" x14ac:dyDescent="0.25">
      <c r="A24">
        <v>23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482</v>
      </c>
      <c r="H24" t="s">
        <v>483</v>
      </c>
      <c r="I24" t="s">
        <v>484</v>
      </c>
      <c r="J24" t="s">
        <v>485</v>
      </c>
      <c r="K24" t="s">
        <v>486</v>
      </c>
      <c r="L24" t="s">
        <v>487</v>
      </c>
    </row>
    <row r="25" spans="1:12" x14ac:dyDescent="0.25">
      <c r="A25">
        <v>24</v>
      </c>
      <c r="B25" t="s">
        <v>516</v>
      </c>
      <c r="C25" t="s">
        <v>517</v>
      </c>
      <c r="D25" t="s">
        <v>518</v>
      </c>
      <c r="E25" t="s">
        <v>519</v>
      </c>
      <c r="F25" t="s">
        <v>520</v>
      </c>
      <c r="G25" t="s">
        <v>518</v>
      </c>
      <c r="H25" t="s">
        <v>521</v>
      </c>
      <c r="I25" t="s">
        <v>522</v>
      </c>
      <c r="J25" t="s">
        <v>523</v>
      </c>
      <c r="K25" t="s">
        <v>524</v>
      </c>
      <c r="L25" t="s">
        <v>525</v>
      </c>
    </row>
    <row r="26" spans="1:12" x14ac:dyDescent="0.25">
      <c r="A26">
        <v>25</v>
      </c>
      <c r="B26" t="s">
        <v>526</v>
      </c>
      <c r="C26" t="s">
        <v>526</v>
      </c>
      <c r="D26" t="s">
        <v>527</v>
      </c>
      <c r="E26" t="s">
        <v>528</v>
      </c>
      <c r="F26" t="s">
        <v>529</v>
      </c>
      <c r="G26" t="s">
        <v>530</v>
      </c>
      <c r="H26" t="s">
        <v>531</v>
      </c>
      <c r="I26" t="s">
        <v>532</v>
      </c>
      <c r="J26" t="s">
        <v>533</v>
      </c>
      <c r="K26" t="s">
        <v>520</v>
      </c>
      <c r="L26" t="s">
        <v>534</v>
      </c>
    </row>
    <row r="27" spans="1:12" x14ac:dyDescent="0.25">
      <c r="A27">
        <v>26</v>
      </c>
      <c r="B27" t="s">
        <v>312</v>
      </c>
      <c r="C27" t="s">
        <v>312</v>
      </c>
      <c r="D27" t="s">
        <v>311</v>
      </c>
      <c r="E27" t="s">
        <v>514</v>
      </c>
      <c r="F27" t="s">
        <v>310</v>
      </c>
      <c r="G27" t="s">
        <v>514</v>
      </c>
      <c r="H27" t="s">
        <v>217</v>
      </c>
      <c r="I27" t="s">
        <v>310</v>
      </c>
      <c r="J27" t="s">
        <v>310</v>
      </c>
      <c r="K27" t="s">
        <v>311</v>
      </c>
      <c r="L27" t="s">
        <v>310</v>
      </c>
    </row>
    <row r="28" spans="1:12" x14ac:dyDescent="0.25">
      <c r="A28">
        <v>27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540</v>
      </c>
      <c r="H28" t="s">
        <v>541</v>
      </c>
      <c r="I28" t="s">
        <v>542</v>
      </c>
      <c r="J28" t="s">
        <v>299</v>
      </c>
      <c r="K28" t="s">
        <v>347</v>
      </c>
      <c r="L28" t="s">
        <v>543</v>
      </c>
    </row>
    <row r="29" spans="1:12" x14ac:dyDescent="0.25">
      <c r="A29">
        <v>28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354</v>
      </c>
      <c r="H29" t="s">
        <v>299</v>
      </c>
      <c r="I29" t="s">
        <v>336</v>
      </c>
      <c r="J29" t="s">
        <v>284</v>
      </c>
      <c r="K29" t="s">
        <v>282</v>
      </c>
      <c r="L29" t="s">
        <v>332</v>
      </c>
    </row>
    <row r="30" spans="1:12" x14ac:dyDescent="0.25">
      <c r="A30">
        <v>29</v>
      </c>
      <c r="B30" t="s">
        <v>549</v>
      </c>
      <c r="C30" t="s">
        <v>299</v>
      </c>
      <c r="D30" t="s">
        <v>342</v>
      </c>
      <c r="E30" t="s">
        <v>287</v>
      </c>
      <c r="F30" t="s">
        <v>328</v>
      </c>
      <c r="G30" t="s">
        <v>550</v>
      </c>
      <c r="H30" t="s">
        <v>259</v>
      </c>
      <c r="I30" t="s">
        <v>249</v>
      </c>
      <c r="J30" t="s">
        <v>241</v>
      </c>
      <c r="K30" t="s">
        <v>238</v>
      </c>
      <c r="L30" t="s">
        <v>239</v>
      </c>
    </row>
    <row r="31" spans="1:12" x14ac:dyDescent="0.25">
      <c r="A31">
        <v>30</v>
      </c>
      <c r="B31" t="s">
        <v>257</v>
      </c>
      <c r="C31" t="s">
        <v>254</v>
      </c>
      <c r="D31" t="s">
        <v>245</v>
      </c>
      <c r="E31" t="s">
        <v>238</v>
      </c>
      <c r="F31" t="s">
        <v>232</v>
      </c>
      <c r="G31" t="s">
        <v>225</v>
      </c>
      <c r="H31" t="s">
        <v>225</v>
      </c>
      <c r="I31" t="s">
        <v>220</v>
      </c>
      <c r="J31" t="s">
        <v>220</v>
      </c>
      <c r="K31" t="s">
        <v>312</v>
      </c>
      <c r="L31" t="s">
        <v>311</v>
      </c>
    </row>
    <row r="32" spans="1:12" x14ac:dyDescent="0.25">
      <c r="A32">
        <v>31</v>
      </c>
      <c r="B32" t="s">
        <v>257</v>
      </c>
      <c r="C32" t="s">
        <v>254</v>
      </c>
      <c r="D32" t="s">
        <v>245</v>
      </c>
      <c r="E32" t="s">
        <v>238</v>
      </c>
      <c r="F32" t="s">
        <v>232</v>
      </c>
      <c r="G32" t="s">
        <v>225</v>
      </c>
      <c r="H32" t="s">
        <v>225</v>
      </c>
      <c r="I32" t="s">
        <v>220</v>
      </c>
      <c r="J32" t="s">
        <v>220</v>
      </c>
      <c r="K32" t="s">
        <v>312</v>
      </c>
      <c r="L32" t="s">
        <v>311</v>
      </c>
    </row>
    <row r="33" spans="1:12" x14ac:dyDescent="0.25">
      <c r="A33">
        <v>32</v>
      </c>
      <c r="B33" t="s">
        <v>551</v>
      </c>
      <c r="C33" t="s">
        <v>290</v>
      </c>
      <c r="D33" t="s">
        <v>552</v>
      </c>
      <c r="E33" t="s">
        <v>286</v>
      </c>
      <c r="F33" t="s">
        <v>334</v>
      </c>
      <c r="G33" t="s">
        <v>552</v>
      </c>
      <c r="H33" t="s">
        <v>281</v>
      </c>
      <c r="I33" t="s">
        <v>276</v>
      </c>
      <c r="J33" t="s">
        <v>282</v>
      </c>
      <c r="K33" t="s">
        <v>277</v>
      </c>
      <c r="L33" t="s">
        <v>278</v>
      </c>
    </row>
    <row r="34" spans="1:12" x14ac:dyDescent="0.25">
      <c r="A34">
        <v>33</v>
      </c>
      <c r="B34" t="s">
        <v>551</v>
      </c>
      <c r="C34" t="s">
        <v>290</v>
      </c>
      <c r="D34" t="s">
        <v>552</v>
      </c>
      <c r="E34" t="s">
        <v>286</v>
      </c>
      <c r="F34" t="s">
        <v>334</v>
      </c>
      <c r="G34" t="s">
        <v>552</v>
      </c>
      <c r="H34" t="s">
        <v>281</v>
      </c>
      <c r="I34" t="s">
        <v>276</v>
      </c>
      <c r="J34" t="s">
        <v>282</v>
      </c>
      <c r="K34" t="s">
        <v>277</v>
      </c>
      <c r="L34" t="s">
        <v>278</v>
      </c>
    </row>
    <row r="35" spans="1:12" x14ac:dyDescent="0.25">
      <c r="A35">
        <v>34</v>
      </c>
      <c r="B35" t="s">
        <v>553</v>
      </c>
      <c r="C35" t="s">
        <v>554</v>
      </c>
      <c r="D35" t="s">
        <v>555</v>
      </c>
      <c r="E35" t="s">
        <v>556</v>
      </c>
      <c r="F35" t="s">
        <v>516</v>
      </c>
      <c r="G35" t="s">
        <v>557</v>
      </c>
      <c r="H35" t="s">
        <v>558</v>
      </c>
      <c r="I35" t="s">
        <v>559</v>
      </c>
      <c r="J35" t="s">
        <v>560</v>
      </c>
      <c r="K35" t="s">
        <v>561</v>
      </c>
      <c r="L35" t="s">
        <v>562</v>
      </c>
    </row>
    <row r="36" spans="1:12" x14ac:dyDescent="0.25">
      <c r="A36">
        <v>35</v>
      </c>
      <c r="B36" t="s">
        <v>563</v>
      </c>
      <c r="C36" t="s">
        <v>564</v>
      </c>
      <c r="D36" t="s">
        <v>565</v>
      </c>
      <c r="E36" t="s">
        <v>566</v>
      </c>
      <c r="F36" t="s">
        <v>301</v>
      </c>
      <c r="G36" t="s">
        <v>347</v>
      </c>
      <c r="H36" t="s">
        <v>340</v>
      </c>
      <c r="I36" t="s">
        <v>288</v>
      </c>
      <c r="J36" t="s">
        <v>290</v>
      </c>
      <c r="K36" t="s">
        <v>332</v>
      </c>
      <c r="L36" t="s">
        <v>290</v>
      </c>
    </row>
    <row r="37" spans="1:12" x14ac:dyDescent="0.25">
      <c r="A37">
        <v>36</v>
      </c>
      <c r="B37" t="s">
        <v>567</v>
      </c>
      <c r="C37" t="s">
        <v>568</v>
      </c>
      <c r="D37" t="s">
        <v>569</v>
      </c>
      <c r="E37" t="s">
        <v>570</v>
      </c>
      <c r="F37" t="s">
        <v>571</v>
      </c>
      <c r="G37" t="s">
        <v>572</v>
      </c>
      <c r="H37" t="s">
        <v>573</v>
      </c>
      <c r="I37" t="s">
        <v>574</v>
      </c>
      <c r="J37" t="s">
        <v>575</v>
      </c>
      <c r="K37" t="s">
        <v>576</v>
      </c>
      <c r="L37" t="s">
        <v>577</v>
      </c>
    </row>
    <row r="38" spans="1:12" x14ac:dyDescent="0.25">
      <c r="A38">
        <v>37</v>
      </c>
      <c r="B38" t="s">
        <v>262</v>
      </c>
      <c r="C38" t="s">
        <v>255</v>
      </c>
      <c r="D38" t="s">
        <v>250</v>
      </c>
      <c r="E38" t="s">
        <v>252</v>
      </c>
      <c r="F38" t="s">
        <v>252</v>
      </c>
      <c r="G38" t="s">
        <v>262</v>
      </c>
      <c r="H38" t="s">
        <v>256</v>
      </c>
      <c r="I38" t="s">
        <v>578</v>
      </c>
      <c r="J38" t="s">
        <v>550</v>
      </c>
      <c r="K38" t="s">
        <v>320</v>
      </c>
      <c r="L38" t="s">
        <v>317</v>
      </c>
    </row>
    <row r="39" spans="1:12" x14ac:dyDescent="0.25">
      <c r="A39">
        <v>38</v>
      </c>
      <c r="B39" t="s">
        <v>262</v>
      </c>
      <c r="C39" t="s">
        <v>255</v>
      </c>
      <c r="D39" t="s">
        <v>250</v>
      </c>
      <c r="E39" t="s">
        <v>252</v>
      </c>
      <c r="F39" t="s">
        <v>252</v>
      </c>
      <c r="G39" t="s">
        <v>262</v>
      </c>
      <c r="H39" t="s">
        <v>256</v>
      </c>
      <c r="I39" t="s">
        <v>578</v>
      </c>
      <c r="J39" t="s">
        <v>550</v>
      </c>
      <c r="K39" t="s">
        <v>320</v>
      </c>
      <c r="L39" t="s">
        <v>317</v>
      </c>
    </row>
    <row r="40" spans="1:12" x14ac:dyDescent="0.25">
      <c r="A40">
        <v>39</v>
      </c>
      <c r="B40" t="s">
        <v>579</v>
      </c>
      <c r="C40" t="s">
        <v>580</v>
      </c>
      <c r="D40" t="s">
        <v>581</v>
      </c>
      <c r="E40" t="s">
        <v>582</v>
      </c>
      <c r="F40" t="s">
        <v>583</v>
      </c>
      <c r="G40" t="s">
        <v>584</v>
      </c>
      <c r="H40" t="s">
        <v>585</v>
      </c>
      <c r="I40" t="s">
        <v>537</v>
      </c>
      <c r="J40" t="s">
        <v>586</v>
      </c>
      <c r="K40" t="s">
        <v>587</v>
      </c>
      <c r="L40" t="s">
        <v>588</v>
      </c>
    </row>
    <row r="41" spans="1:12" x14ac:dyDescent="0.25">
      <c r="A41">
        <v>40</v>
      </c>
      <c r="B41" t="s">
        <v>579</v>
      </c>
      <c r="C41" t="s">
        <v>580</v>
      </c>
      <c r="D41" t="s">
        <v>581</v>
      </c>
      <c r="E41" t="s">
        <v>582</v>
      </c>
      <c r="F41" t="s">
        <v>583</v>
      </c>
      <c r="G41" t="s">
        <v>584</v>
      </c>
      <c r="H41" t="s">
        <v>585</v>
      </c>
      <c r="I41" t="s">
        <v>537</v>
      </c>
      <c r="J41" t="s">
        <v>586</v>
      </c>
      <c r="K41" t="s">
        <v>587</v>
      </c>
      <c r="L41" t="s">
        <v>588</v>
      </c>
    </row>
    <row r="42" spans="1:12" x14ac:dyDescent="0.25">
      <c r="A42">
        <v>41</v>
      </c>
      <c r="B42" t="s">
        <v>589</v>
      </c>
      <c r="C42" t="s">
        <v>590</v>
      </c>
      <c r="D42" t="s">
        <v>591</v>
      </c>
      <c r="E42" t="s">
        <v>592</v>
      </c>
      <c r="F42" t="s">
        <v>593</v>
      </c>
      <c r="G42" t="s">
        <v>594</v>
      </c>
      <c r="H42" t="s">
        <v>595</v>
      </c>
      <c r="I42" t="s">
        <v>538</v>
      </c>
      <c r="J42" t="s">
        <v>596</v>
      </c>
      <c r="K42" t="s">
        <v>597</v>
      </c>
      <c r="L42" t="s">
        <v>598</v>
      </c>
    </row>
    <row r="43" spans="1:12" x14ac:dyDescent="0.25">
      <c r="A43">
        <v>42</v>
      </c>
      <c r="B43" t="s">
        <v>589</v>
      </c>
      <c r="C43" t="s">
        <v>590</v>
      </c>
      <c r="D43" t="s">
        <v>591</v>
      </c>
      <c r="E43" t="s">
        <v>592</v>
      </c>
      <c r="F43" t="s">
        <v>593</v>
      </c>
      <c r="G43" t="s">
        <v>594</v>
      </c>
      <c r="H43" t="s">
        <v>595</v>
      </c>
      <c r="I43" t="s">
        <v>538</v>
      </c>
      <c r="J43" t="s">
        <v>596</v>
      </c>
      <c r="K43" t="s">
        <v>597</v>
      </c>
      <c r="L43" t="s">
        <v>598</v>
      </c>
    </row>
    <row r="44" spans="1:12" x14ac:dyDescent="0.25">
      <c r="A44">
        <v>43</v>
      </c>
      <c r="B44" t="s">
        <v>599</v>
      </c>
      <c r="C44" t="s">
        <v>546</v>
      </c>
      <c r="D44" t="s">
        <v>510</v>
      </c>
      <c r="E44" t="s">
        <v>503</v>
      </c>
      <c r="F44" t="s">
        <v>513</v>
      </c>
      <c r="G44" t="s">
        <v>564</v>
      </c>
      <c r="H44" t="s">
        <v>513</v>
      </c>
      <c r="I44" t="s">
        <v>564</v>
      </c>
      <c r="J44" t="s">
        <v>600</v>
      </c>
      <c r="K44" t="s">
        <v>601</v>
      </c>
      <c r="L44" t="s">
        <v>602</v>
      </c>
    </row>
    <row r="45" spans="1:12" x14ac:dyDescent="0.25">
      <c r="A45">
        <v>44</v>
      </c>
      <c r="B45" t="s">
        <v>599</v>
      </c>
      <c r="C45" t="s">
        <v>546</v>
      </c>
      <c r="D45" t="s">
        <v>510</v>
      </c>
      <c r="E45" t="s">
        <v>503</v>
      </c>
      <c r="F45" t="s">
        <v>513</v>
      </c>
      <c r="G45" t="s">
        <v>564</v>
      </c>
      <c r="H45" t="s">
        <v>513</v>
      </c>
      <c r="I45" t="s">
        <v>564</v>
      </c>
      <c r="J45" t="s">
        <v>600</v>
      </c>
      <c r="K45" t="s">
        <v>601</v>
      </c>
      <c r="L45" t="s">
        <v>602</v>
      </c>
    </row>
    <row r="46" spans="1:12" x14ac:dyDescent="0.25">
      <c r="A46">
        <v>45</v>
      </c>
      <c r="B46" t="s">
        <v>603</v>
      </c>
      <c r="C46" t="s">
        <v>604</v>
      </c>
      <c r="D46" t="s">
        <v>605</v>
      </c>
      <c r="E46" t="s">
        <v>524</v>
      </c>
      <c r="F46" t="s">
        <v>524</v>
      </c>
      <c r="G46" t="s">
        <v>531</v>
      </c>
      <c r="H46" t="s">
        <v>606</v>
      </c>
      <c r="I46" t="s">
        <v>562</v>
      </c>
      <c r="J46" t="s">
        <v>607</v>
      </c>
      <c r="K46" t="s">
        <v>608</v>
      </c>
      <c r="L46" t="s">
        <v>609</v>
      </c>
    </row>
    <row r="47" spans="1:12" x14ac:dyDescent="0.25">
      <c r="A47">
        <v>46</v>
      </c>
      <c r="B47" t="s">
        <v>610</v>
      </c>
      <c r="C47" t="s">
        <v>611</v>
      </c>
      <c r="D47" t="s">
        <v>612</v>
      </c>
      <c r="E47" t="s">
        <v>513</v>
      </c>
      <c r="F47" t="s">
        <v>613</v>
      </c>
      <c r="G47" t="s">
        <v>511</v>
      </c>
      <c r="H47" t="s">
        <v>566</v>
      </c>
      <c r="I47" t="s">
        <v>298</v>
      </c>
      <c r="J47" t="s">
        <v>299</v>
      </c>
      <c r="K47" t="s">
        <v>543</v>
      </c>
      <c r="L47" t="s">
        <v>297</v>
      </c>
    </row>
    <row r="48" spans="1:12" x14ac:dyDescent="0.25">
      <c r="A48">
        <v>47</v>
      </c>
      <c r="B48" t="s">
        <v>614</v>
      </c>
      <c r="C48" t="s">
        <v>615</v>
      </c>
      <c r="D48" t="s">
        <v>616</v>
      </c>
      <c r="E48" t="s">
        <v>617</v>
      </c>
      <c r="F48" t="s">
        <v>618</v>
      </c>
      <c r="G48" t="s">
        <v>619</v>
      </c>
      <c r="H48" t="s">
        <v>620</v>
      </c>
      <c r="I48" t="s">
        <v>621</v>
      </c>
      <c r="J48" t="s">
        <v>622</v>
      </c>
      <c r="K48" t="s">
        <v>623</v>
      </c>
      <c r="L48" t="s">
        <v>624</v>
      </c>
    </row>
    <row r="49" spans="1:12" x14ac:dyDescent="0.25">
      <c r="A49">
        <v>48</v>
      </c>
      <c r="B49" t="s">
        <v>521</v>
      </c>
      <c r="C49" t="s">
        <v>625</v>
      </c>
      <c r="D49" t="s">
        <v>626</v>
      </c>
      <c r="E49" t="s">
        <v>627</v>
      </c>
      <c r="F49" t="s">
        <v>559</v>
      </c>
      <c r="G49" t="s">
        <v>628</v>
      </c>
      <c r="H49" t="s">
        <v>629</v>
      </c>
      <c r="I49" t="s">
        <v>573</v>
      </c>
      <c r="J49" t="s">
        <v>630</v>
      </c>
      <c r="K49" t="s">
        <v>631</v>
      </c>
      <c r="L49" t="s">
        <v>632</v>
      </c>
    </row>
    <row r="50" spans="1:12" x14ac:dyDescent="0.25">
      <c r="A50">
        <v>49</v>
      </c>
      <c r="B50" t="s">
        <v>521</v>
      </c>
      <c r="C50" t="s">
        <v>625</v>
      </c>
      <c r="D50" t="s">
        <v>626</v>
      </c>
      <c r="E50" t="s">
        <v>627</v>
      </c>
      <c r="F50" t="s">
        <v>559</v>
      </c>
      <c r="G50" t="s">
        <v>628</v>
      </c>
      <c r="H50" t="s">
        <v>629</v>
      </c>
      <c r="I50" t="s">
        <v>573</v>
      </c>
      <c r="J50" t="s">
        <v>630</v>
      </c>
      <c r="K50" t="s">
        <v>631</v>
      </c>
      <c r="L50" t="s">
        <v>632</v>
      </c>
    </row>
    <row r="51" spans="1:12" x14ac:dyDescent="0.25">
      <c r="A51">
        <v>50</v>
      </c>
      <c r="B51" t="s">
        <v>633</v>
      </c>
      <c r="C51" t="s">
        <v>634</v>
      </c>
      <c r="D51" t="s">
        <v>635</v>
      </c>
      <c r="E51" t="s">
        <v>636</v>
      </c>
      <c r="F51" t="s">
        <v>634</v>
      </c>
      <c r="G51" t="s">
        <v>637</v>
      </c>
      <c r="H51" t="s">
        <v>638</v>
      </c>
      <c r="I51" t="s">
        <v>559</v>
      </c>
      <c r="J51" t="s">
        <v>628</v>
      </c>
      <c r="K51" t="s">
        <v>639</v>
      </c>
      <c r="L51" t="s">
        <v>640</v>
      </c>
    </row>
    <row r="52" spans="1:12" x14ac:dyDescent="0.25">
      <c r="A52">
        <v>51</v>
      </c>
      <c r="B52" t="s">
        <v>275</v>
      </c>
      <c r="C52" t="s">
        <v>282</v>
      </c>
      <c r="D52" t="s">
        <v>278</v>
      </c>
      <c r="E52" t="s">
        <v>273</v>
      </c>
      <c r="F52" t="s">
        <v>279</v>
      </c>
      <c r="G52" t="s">
        <v>259</v>
      </c>
      <c r="H52" t="s">
        <v>255</v>
      </c>
      <c r="I52" t="s">
        <v>252</v>
      </c>
      <c r="J52" t="s">
        <v>247</v>
      </c>
      <c r="K52" t="s">
        <v>249</v>
      </c>
      <c r="L52" t="s">
        <v>241</v>
      </c>
    </row>
    <row r="53" spans="1:12" x14ac:dyDescent="0.25">
      <c r="A53">
        <v>52</v>
      </c>
      <c r="B53" t="s">
        <v>641</v>
      </c>
      <c r="C53" t="s">
        <v>642</v>
      </c>
      <c r="D53" t="s">
        <v>641</v>
      </c>
      <c r="E53" t="s">
        <v>643</v>
      </c>
      <c r="F53" t="s">
        <v>644</v>
      </c>
      <c r="G53" t="s">
        <v>645</v>
      </c>
      <c r="H53" t="s">
        <v>646</v>
      </c>
      <c r="I53" t="s">
        <v>647</v>
      </c>
      <c r="J53" t="s">
        <v>547</v>
      </c>
      <c r="K53" t="s">
        <v>613</v>
      </c>
      <c r="L53" t="s">
        <v>648</v>
      </c>
    </row>
    <row r="54" spans="1:12" x14ac:dyDescent="0.25">
      <c r="A54">
        <v>53</v>
      </c>
      <c r="B54" t="s">
        <v>504</v>
      </c>
      <c r="C54" t="s">
        <v>507</v>
      </c>
      <c r="D54" t="s">
        <v>512</v>
      </c>
      <c r="E54" t="s">
        <v>649</v>
      </c>
      <c r="F54" t="s">
        <v>650</v>
      </c>
      <c r="G54" t="s">
        <v>651</v>
      </c>
      <c r="H54" t="s">
        <v>299</v>
      </c>
      <c r="I54" t="s">
        <v>290</v>
      </c>
      <c r="J54" t="s">
        <v>285</v>
      </c>
      <c r="K54" t="s">
        <v>328</v>
      </c>
      <c r="L54" t="s">
        <v>282</v>
      </c>
    </row>
    <row r="55" spans="1:12" x14ac:dyDescent="0.25">
      <c r="A55">
        <v>54</v>
      </c>
      <c r="B55" t="s">
        <v>652</v>
      </c>
      <c r="C55" t="s">
        <v>500</v>
      </c>
      <c r="D55" t="s">
        <v>500</v>
      </c>
      <c r="E55" t="s">
        <v>653</v>
      </c>
      <c r="F55" t="s">
        <v>652</v>
      </c>
      <c r="G55" t="s">
        <v>652</v>
      </c>
      <c r="H55" t="s">
        <v>504</v>
      </c>
      <c r="I55" t="s">
        <v>507</v>
      </c>
      <c r="J55" t="s">
        <v>510</v>
      </c>
      <c r="K55" t="s">
        <v>647</v>
      </c>
      <c r="L55" t="s">
        <v>547</v>
      </c>
    </row>
    <row r="56" spans="1:12" x14ac:dyDescent="0.25">
      <c r="A56">
        <v>55</v>
      </c>
      <c r="B56" t="s">
        <v>556</v>
      </c>
      <c r="C56" t="s">
        <v>654</v>
      </c>
      <c r="D56" t="s">
        <v>533</v>
      </c>
      <c r="E56" t="s">
        <v>655</v>
      </c>
      <c r="F56" t="s">
        <v>519</v>
      </c>
      <c r="G56" t="s">
        <v>531</v>
      </c>
      <c r="H56" t="s">
        <v>534</v>
      </c>
      <c r="I56" t="s">
        <v>656</v>
      </c>
      <c r="J56" t="s">
        <v>657</v>
      </c>
      <c r="K56" t="s">
        <v>561</v>
      </c>
      <c r="L56" t="s">
        <v>658</v>
      </c>
    </row>
    <row r="57" spans="1:12" x14ac:dyDescent="0.25">
      <c r="A57">
        <v>56</v>
      </c>
      <c r="B57" t="s">
        <v>659</v>
      </c>
      <c r="C57" t="s">
        <v>660</v>
      </c>
      <c r="D57" t="s">
        <v>661</v>
      </c>
      <c r="E57" t="s">
        <v>662</v>
      </c>
      <c r="F57" t="s">
        <v>663</v>
      </c>
      <c r="G57" t="s">
        <v>664</v>
      </c>
      <c r="H57" t="s">
        <v>665</v>
      </c>
      <c r="I57" t="s">
        <v>590</v>
      </c>
      <c r="J57" t="s">
        <v>666</v>
      </c>
      <c r="K57" t="s">
        <v>667</v>
      </c>
      <c r="L57" t="s">
        <v>642</v>
      </c>
    </row>
    <row r="58" spans="1:12" x14ac:dyDescent="0.25">
      <c r="A58">
        <v>57</v>
      </c>
      <c r="B58" t="s">
        <v>668</v>
      </c>
      <c r="C58" t="s">
        <v>669</v>
      </c>
      <c r="D58" t="s">
        <v>667</v>
      </c>
      <c r="E58" t="s">
        <v>670</v>
      </c>
      <c r="F58" t="s">
        <v>671</v>
      </c>
      <c r="G58" t="s">
        <v>672</v>
      </c>
      <c r="H58" t="s">
        <v>596</v>
      </c>
      <c r="I58" t="s">
        <v>672</v>
      </c>
      <c r="J58" t="s">
        <v>598</v>
      </c>
      <c r="K58" t="s">
        <v>643</v>
      </c>
      <c r="L58" t="s">
        <v>653</v>
      </c>
    </row>
    <row r="59" spans="1:12" x14ac:dyDescent="0.25">
      <c r="A59">
        <v>58</v>
      </c>
      <c r="B59" t="s">
        <v>673</v>
      </c>
      <c r="C59" t="s">
        <v>674</v>
      </c>
      <c r="D59" t="s">
        <v>610</v>
      </c>
      <c r="E59" t="s">
        <v>675</v>
      </c>
      <c r="F59" t="s">
        <v>673</v>
      </c>
      <c r="G59" t="s">
        <v>676</v>
      </c>
      <c r="H59" t="s">
        <v>645</v>
      </c>
      <c r="I59" t="s">
        <v>646</v>
      </c>
      <c r="J59" t="s">
        <v>677</v>
      </c>
      <c r="K59" t="s">
        <v>503</v>
      </c>
      <c r="L59" t="s">
        <v>678</v>
      </c>
    </row>
    <row r="60" spans="1:12" x14ac:dyDescent="0.25">
      <c r="A60">
        <v>59</v>
      </c>
      <c r="B60" t="s">
        <v>540</v>
      </c>
      <c r="C60" t="s">
        <v>679</v>
      </c>
      <c r="D60" t="s">
        <v>540</v>
      </c>
      <c r="E60" t="s">
        <v>673</v>
      </c>
      <c r="F60" t="s">
        <v>540</v>
      </c>
      <c r="G60" t="s">
        <v>645</v>
      </c>
      <c r="H60" t="s">
        <v>546</v>
      </c>
      <c r="I60" t="s">
        <v>504</v>
      </c>
      <c r="J60" t="s">
        <v>547</v>
      </c>
      <c r="K60" t="s">
        <v>512</v>
      </c>
      <c r="L60" t="s">
        <v>512</v>
      </c>
    </row>
    <row r="61" spans="1:12" x14ac:dyDescent="0.25">
      <c r="A61">
        <v>60</v>
      </c>
      <c r="B61" t="s">
        <v>310</v>
      </c>
      <c r="C61" t="s">
        <v>311</v>
      </c>
      <c r="D61" t="s">
        <v>311</v>
      </c>
      <c r="E61" t="s">
        <v>312</v>
      </c>
      <c r="F61" t="s">
        <v>311</v>
      </c>
      <c r="G61" t="s">
        <v>220</v>
      </c>
      <c r="H61" t="s">
        <v>220</v>
      </c>
      <c r="I61" t="s">
        <v>220</v>
      </c>
      <c r="J61" t="s">
        <v>221</v>
      </c>
      <c r="K61" t="s">
        <v>221</v>
      </c>
      <c r="L61" t="s">
        <v>224</v>
      </c>
    </row>
    <row r="62" spans="1:12" x14ac:dyDescent="0.25">
      <c r="A62">
        <v>61</v>
      </c>
      <c r="B62" t="s">
        <v>667</v>
      </c>
      <c r="C62" t="s">
        <v>680</v>
      </c>
      <c r="D62" t="s">
        <v>594</v>
      </c>
      <c r="E62" t="s">
        <v>672</v>
      </c>
      <c r="F62" t="s">
        <v>508</v>
      </c>
      <c r="G62" t="s">
        <v>506</v>
      </c>
      <c r="H62" t="s">
        <v>681</v>
      </c>
      <c r="I62" t="s">
        <v>566</v>
      </c>
      <c r="J62" t="s">
        <v>353</v>
      </c>
      <c r="K62" t="s">
        <v>541</v>
      </c>
      <c r="L62" t="s">
        <v>599</v>
      </c>
    </row>
    <row r="63" spans="1:12" x14ac:dyDescent="0.25">
      <c r="A63">
        <v>62</v>
      </c>
      <c r="B63" t="s">
        <v>645</v>
      </c>
      <c r="C63" t="s">
        <v>540</v>
      </c>
      <c r="D63" t="s">
        <v>611</v>
      </c>
      <c r="E63" t="s">
        <v>682</v>
      </c>
      <c r="F63" t="s">
        <v>303</v>
      </c>
      <c r="G63" t="s">
        <v>297</v>
      </c>
      <c r="H63" t="s">
        <v>340</v>
      </c>
      <c r="I63" t="s">
        <v>287</v>
      </c>
      <c r="J63" t="s">
        <v>282</v>
      </c>
      <c r="K63" t="s">
        <v>353</v>
      </c>
      <c r="L63" t="s">
        <v>549</v>
      </c>
    </row>
    <row r="64" spans="1:12" x14ac:dyDescent="0.25">
      <c r="A64">
        <v>63</v>
      </c>
      <c r="B64" t="s">
        <v>270</v>
      </c>
      <c r="C64" t="s">
        <v>683</v>
      </c>
      <c r="D64" t="s">
        <v>329</v>
      </c>
      <c r="E64" t="s">
        <v>323</v>
      </c>
      <c r="F64" t="s">
        <v>271</v>
      </c>
      <c r="G64" t="s">
        <v>550</v>
      </c>
      <c r="H64" t="s">
        <v>252</v>
      </c>
      <c r="I64" t="s">
        <v>250</v>
      </c>
      <c r="J64" t="s">
        <v>252</v>
      </c>
      <c r="K64" t="s">
        <v>255</v>
      </c>
      <c r="L64" t="s">
        <v>550</v>
      </c>
    </row>
    <row r="65" spans="1:12" x14ac:dyDescent="0.25">
      <c r="A65">
        <v>64</v>
      </c>
      <c r="B65" t="s">
        <v>417</v>
      </c>
      <c r="C65" t="s">
        <v>417</v>
      </c>
      <c r="D65" t="s">
        <v>417</v>
      </c>
      <c r="E65" t="s">
        <v>417</v>
      </c>
      <c r="F65" t="s">
        <v>417</v>
      </c>
      <c r="G65" t="s">
        <v>211</v>
      </c>
      <c r="H65" t="s">
        <v>514</v>
      </c>
      <c r="I65" t="s">
        <v>417</v>
      </c>
      <c r="J65" t="s">
        <v>211</v>
      </c>
      <c r="K65" t="s">
        <v>417</v>
      </c>
      <c r="L65" t="s">
        <v>417</v>
      </c>
    </row>
    <row r="66" spans="1:12" x14ac:dyDescent="0.25">
      <c r="A66">
        <v>65</v>
      </c>
      <c r="B66" t="s">
        <v>684</v>
      </c>
      <c r="C66" t="s">
        <v>685</v>
      </c>
      <c r="D66" t="s">
        <v>686</v>
      </c>
      <c r="E66" t="s">
        <v>687</v>
      </c>
      <c r="F66" t="s">
        <v>688</v>
      </c>
      <c r="G66" t="s">
        <v>689</v>
      </c>
      <c r="H66" t="s">
        <v>690</v>
      </c>
      <c r="I66" t="s">
        <v>691</v>
      </c>
      <c r="J66" t="s">
        <v>692</v>
      </c>
      <c r="K66" t="s">
        <v>693</v>
      </c>
      <c r="L66" t="s">
        <v>694</v>
      </c>
    </row>
    <row r="67" spans="1:12" x14ac:dyDescent="0.25">
      <c r="A67">
        <v>66</v>
      </c>
      <c r="B67" t="s">
        <v>684</v>
      </c>
      <c r="C67" t="s">
        <v>685</v>
      </c>
      <c r="D67" t="s">
        <v>686</v>
      </c>
      <c r="E67" t="s">
        <v>687</v>
      </c>
      <c r="F67" t="s">
        <v>688</v>
      </c>
      <c r="G67" t="s">
        <v>689</v>
      </c>
      <c r="H67" t="s">
        <v>690</v>
      </c>
      <c r="I67" t="s">
        <v>691</v>
      </c>
      <c r="J67" t="s">
        <v>692</v>
      </c>
      <c r="K67" t="s">
        <v>693</v>
      </c>
      <c r="L67" t="s">
        <v>694</v>
      </c>
    </row>
    <row r="68" spans="1:12" x14ac:dyDescent="0.25">
      <c r="A68">
        <v>67</v>
      </c>
      <c r="B68" t="s">
        <v>695</v>
      </c>
      <c r="C68" t="s">
        <v>696</v>
      </c>
      <c r="D68" t="s">
        <v>697</v>
      </c>
      <c r="E68" t="s">
        <v>698</v>
      </c>
      <c r="F68" t="s">
        <v>699</v>
      </c>
      <c r="G68" t="s">
        <v>700</v>
      </c>
      <c r="H68" t="s">
        <v>701</v>
      </c>
      <c r="I68" t="s">
        <v>702</v>
      </c>
      <c r="J68" t="s">
        <v>703</v>
      </c>
      <c r="K68" t="s">
        <v>704</v>
      </c>
      <c r="L68" t="s">
        <v>705</v>
      </c>
    </row>
    <row r="69" spans="1:12" x14ac:dyDescent="0.25">
      <c r="A69">
        <v>68</v>
      </c>
      <c r="B69" t="s">
        <v>706</v>
      </c>
      <c r="C69" t="s">
        <v>527</v>
      </c>
      <c r="D69" t="s">
        <v>707</v>
      </c>
      <c r="E69" t="s">
        <v>625</v>
      </c>
      <c r="F69" t="s">
        <v>657</v>
      </c>
      <c r="G69" t="s">
        <v>708</v>
      </c>
      <c r="H69" t="s">
        <v>709</v>
      </c>
      <c r="I69" t="s">
        <v>517</v>
      </c>
      <c r="J69" t="s">
        <v>710</v>
      </c>
      <c r="K69" t="s">
        <v>711</v>
      </c>
      <c r="L69" t="s">
        <v>533</v>
      </c>
    </row>
    <row r="70" spans="1:12" x14ac:dyDescent="0.25">
      <c r="A70">
        <v>69</v>
      </c>
      <c r="B70" t="s">
        <v>712</v>
      </c>
      <c r="C70" t="s">
        <v>713</v>
      </c>
      <c r="D70" t="s">
        <v>714</v>
      </c>
      <c r="E70" t="s">
        <v>715</v>
      </c>
      <c r="F70" t="s">
        <v>716</v>
      </c>
      <c r="G70" t="s">
        <v>717</v>
      </c>
      <c r="H70" t="s">
        <v>718</v>
      </c>
      <c r="I70" t="s">
        <v>719</v>
      </c>
      <c r="J70" t="s">
        <v>720</v>
      </c>
      <c r="K70" t="s">
        <v>721</v>
      </c>
      <c r="L70" t="s">
        <v>722</v>
      </c>
    </row>
    <row r="71" spans="1:12" x14ac:dyDescent="0.25">
      <c r="A71">
        <v>70</v>
      </c>
      <c r="B71" t="s">
        <v>723</v>
      </c>
      <c r="C71" t="s">
        <v>724</v>
      </c>
      <c r="D71" t="s">
        <v>725</v>
      </c>
      <c r="E71" t="s">
        <v>726</v>
      </c>
      <c r="F71" t="s">
        <v>727</v>
      </c>
      <c r="G71" t="s">
        <v>728</v>
      </c>
      <c r="H71" t="s">
        <v>729</v>
      </c>
      <c r="I71" t="s">
        <v>730</v>
      </c>
      <c r="J71" t="s">
        <v>731</v>
      </c>
      <c r="K71" t="s">
        <v>732</v>
      </c>
      <c r="L71" t="s">
        <v>733</v>
      </c>
    </row>
    <row r="72" spans="1:12" x14ac:dyDescent="0.25">
      <c r="A72">
        <v>71</v>
      </c>
      <c r="B72" t="s">
        <v>734</v>
      </c>
      <c r="C72" t="s">
        <v>735</v>
      </c>
      <c r="D72" t="s">
        <v>736</v>
      </c>
      <c r="E72" t="s">
        <v>737</v>
      </c>
      <c r="F72" t="s">
        <v>738</v>
      </c>
      <c r="G72" t="s">
        <v>739</v>
      </c>
      <c r="H72" t="s">
        <v>740</v>
      </c>
      <c r="I72" t="s">
        <v>741</v>
      </c>
      <c r="J72" t="s">
        <v>742</v>
      </c>
      <c r="K72" t="s">
        <v>743</v>
      </c>
      <c r="L72" t="s">
        <v>744</v>
      </c>
    </row>
    <row r="73" spans="1:12" x14ac:dyDescent="0.25">
      <c r="A73">
        <v>72</v>
      </c>
      <c r="B73" t="s">
        <v>734</v>
      </c>
      <c r="C73" t="s">
        <v>735</v>
      </c>
      <c r="D73" t="s">
        <v>736</v>
      </c>
      <c r="E73" t="s">
        <v>737</v>
      </c>
      <c r="F73" t="s">
        <v>738</v>
      </c>
      <c r="G73" t="s">
        <v>739</v>
      </c>
      <c r="H73" t="s">
        <v>740</v>
      </c>
      <c r="I73" t="s">
        <v>741</v>
      </c>
      <c r="J73" t="s">
        <v>742</v>
      </c>
      <c r="K73" t="s">
        <v>743</v>
      </c>
      <c r="L73" t="s">
        <v>744</v>
      </c>
    </row>
    <row r="74" spans="1:12" x14ac:dyDescent="0.25">
      <c r="A74">
        <v>73</v>
      </c>
      <c r="B74" t="s">
        <v>745</v>
      </c>
      <c r="C74" t="s">
        <v>746</v>
      </c>
      <c r="D74" t="s">
        <v>747</v>
      </c>
      <c r="E74" t="s">
        <v>748</v>
      </c>
      <c r="F74" t="s">
        <v>749</v>
      </c>
      <c r="G74" t="s">
        <v>750</v>
      </c>
      <c r="H74" t="s">
        <v>751</v>
      </c>
      <c r="I74" t="s">
        <v>752</v>
      </c>
      <c r="J74" t="s">
        <v>753</v>
      </c>
      <c r="K74" t="s">
        <v>754</v>
      </c>
      <c r="L74" t="s">
        <v>755</v>
      </c>
    </row>
    <row r="75" spans="1:12" x14ac:dyDescent="0.25">
      <c r="A75">
        <v>74</v>
      </c>
      <c r="B75" t="s">
        <v>616</v>
      </c>
      <c r="C75" t="s">
        <v>756</v>
      </c>
      <c r="D75" t="s">
        <v>607</v>
      </c>
      <c r="E75" t="s">
        <v>532</v>
      </c>
      <c r="F75" t="s">
        <v>532</v>
      </c>
      <c r="G75" t="s">
        <v>656</v>
      </c>
      <c r="H75" t="s">
        <v>757</v>
      </c>
      <c r="I75" t="s">
        <v>609</v>
      </c>
      <c r="J75" t="s">
        <v>516</v>
      </c>
      <c r="K75" t="s">
        <v>529</v>
      </c>
      <c r="L75" t="s">
        <v>758</v>
      </c>
    </row>
    <row r="76" spans="1:12" x14ac:dyDescent="0.25">
      <c r="A76">
        <v>75</v>
      </c>
      <c r="B76" t="s">
        <v>245</v>
      </c>
      <c r="C76" t="s">
        <v>231</v>
      </c>
      <c r="D76" t="s">
        <v>225</v>
      </c>
      <c r="E76" t="s">
        <v>229</v>
      </c>
      <c r="F76" t="s">
        <v>229</v>
      </c>
      <c r="G76" t="s">
        <v>229</v>
      </c>
      <c r="H76" t="s">
        <v>225</v>
      </c>
      <c r="I76" t="s">
        <v>225</v>
      </c>
      <c r="J76" t="s">
        <v>228</v>
      </c>
      <c r="K76" t="s">
        <v>224</v>
      </c>
      <c r="L76" t="s">
        <v>222</v>
      </c>
    </row>
    <row r="77" spans="1:12" x14ac:dyDescent="0.25">
      <c r="A77">
        <v>76</v>
      </c>
      <c r="B77" t="s">
        <v>347</v>
      </c>
      <c r="C77" t="s">
        <v>759</v>
      </c>
      <c r="D77" t="s">
        <v>564</v>
      </c>
      <c r="E77" t="s">
        <v>601</v>
      </c>
      <c r="F77" t="s">
        <v>760</v>
      </c>
      <c r="G77" t="s">
        <v>759</v>
      </c>
      <c r="H77" t="s">
        <v>354</v>
      </c>
      <c r="I77" t="s">
        <v>299</v>
      </c>
      <c r="J77" t="s">
        <v>288</v>
      </c>
      <c r="K77" t="s">
        <v>342</v>
      </c>
      <c r="L77" t="s">
        <v>290</v>
      </c>
    </row>
    <row r="78" spans="1:12" x14ac:dyDescent="0.25">
      <c r="A78">
        <v>77</v>
      </c>
      <c r="B78" t="s">
        <v>761</v>
      </c>
      <c r="C78" t="s">
        <v>535</v>
      </c>
      <c r="D78" t="s">
        <v>584</v>
      </c>
      <c r="E78" t="s">
        <v>762</v>
      </c>
      <c r="F78" t="s">
        <v>577</v>
      </c>
      <c r="G78" t="s">
        <v>619</v>
      </c>
      <c r="H78" t="s">
        <v>763</v>
      </c>
      <c r="I78" t="s">
        <v>764</v>
      </c>
      <c r="J78" t="s">
        <v>559</v>
      </c>
      <c r="K78" t="s">
        <v>559</v>
      </c>
      <c r="L78" t="s">
        <v>638</v>
      </c>
    </row>
    <row r="79" spans="1:12" x14ac:dyDescent="0.25">
      <c r="A79">
        <v>78</v>
      </c>
      <c r="B79" t="s">
        <v>765</v>
      </c>
      <c r="C79" t="s">
        <v>766</v>
      </c>
      <c r="D79" t="s">
        <v>767</v>
      </c>
      <c r="E79" t="s">
        <v>768</v>
      </c>
      <c r="F79" t="s">
        <v>769</v>
      </c>
      <c r="G79" t="s">
        <v>770</v>
      </c>
      <c r="H79" t="s">
        <v>771</v>
      </c>
      <c r="I79" t="s">
        <v>772</v>
      </c>
      <c r="J79" t="s">
        <v>765</v>
      </c>
      <c r="K79" t="s">
        <v>773</v>
      </c>
      <c r="L79" t="s">
        <v>774</v>
      </c>
    </row>
    <row r="80" spans="1:12" x14ac:dyDescent="0.25">
      <c r="A80">
        <v>79</v>
      </c>
      <c r="B80" t="s">
        <v>775</v>
      </c>
      <c r="C80" t="s">
        <v>776</v>
      </c>
      <c r="D80" t="s">
        <v>777</v>
      </c>
      <c r="E80" t="s">
        <v>778</v>
      </c>
      <c r="F80" t="s">
        <v>779</v>
      </c>
      <c r="G80" t="s">
        <v>780</v>
      </c>
      <c r="H80" t="s">
        <v>781</v>
      </c>
      <c r="I80" t="s">
        <v>782</v>
      </c>
      <c r="J80" t="s">
        <v>783</v>
      </c>
      <c r="K80" t="s">
        <v>784</v>
      </c>
      <c r="L80" t="s">
        <v>785</v>
      </c>
    </row>
    <row r="81" spans="1:12" x14ac:dyDescent="0.25">
      <c r="A81">
        <v>80</v>
      </c>
      <c r="B81" t="s">
        <v>786</v>
      </c>
      <c r="C81" t="s">
        <v>787</v>
      </c>
      <c r="D81" t="s">
        <v>788</v>
      </c>
      <c r="E81" t="s">
        <v>787</v>
      </c>
      <c r="F81" t="s">
        <v>789</v>
      </c>
      <c r="G81" t="s">
        <v>790</v>
      </c>
      <c r="H81" t="s">
        <v>791</v>
      </c>
      <c r="I81" t="s">
        <v>792</v>
      </c>
      <c r="J81" t="s">
        <v>793</v>
      </c>
      <c r="K81" t="s">
        <v>794</v>
      </c>
      <c r="L81" t="s">
        <v>795</v>
      </c>
    </row>
    <row r="82" spans="1:12" x14ac:dyDescent="0.25">
      <c r="A82">
        <v>81</v>
      </c>
      <c r="B82" t="s">
        <v>660</v>
      </c>
      <c r="C82" t="s">
        <v>662</v>
      </c>
      <c r="D82" t="s">
        <v>659</v>
      </c>
      <c r="E82" t="s">
        <v>796</v>
      </c>
      <c r="F82" t="s">
        <v>797</v>
      </c>
      <c r="G82" t="s">
        <v>798</v>
      </c>
      <c r="H82" t="s">
        <v>799</v>
      </c>
      <c r="I82" t="s">
        <v>800</v>
      </c>
      <c r="J82" t="s">
        <v>801</v>
      </c>
      <c r="K82" t="s">
        <v>666</v>
      </c>
      <c r="L82" t="s">
        <v>610</v>
      </c>
    </row>
    <row r="83" spans="1:12" x14ac:dyDescent="0.25">
      <c r="A83">
        <v>82</v>
      </c>
      <c r="B83" t="s">
        <v>802</v>
      </c>
      <c r="C83" t="s">
        <v>672</v>
      </c>
      <c r="D83" t="s">
        <v>803</v>
      </c>
      <c r="E83" t="s">
        <v>590</v>
      </c>
      <c r="F83" t="s">
        <v>593</v>
      </c>
      <c r="G83" t="s">
        <v>804</v>
      </c>
      <c r="H83" t="s">
        <v>797</v>
      </c>
      <c r="I83" t="s">
        <v>664</v>
      </c>
      <c r="J83" t="s">
        <v>805</v>
      </c>
      <c r="K83" t="s">
        <v>806</v>
      </c>
      <c r="L83" t="s">
        <v>639</v>
      </c>
    </row>
    <row r="84" spans="1:12" x14ac:dyDescent="0.25">
      <c r="A84">
        <v>83</v>
      </c>
      <c r="B84" t="s">
        <v>807</v>
      </c>
      <c r="C84" t="s">
        <v>808</v>
      </c>
      <c r="D84" t="s">
        <v>809</v>
      </c>
      <c r="E84" t="s">
        <v>810</v>
      </c>
      <c r="F84" t="s">
        <v>811</v>
      </c>
      <c r="G84" t="s">
        <v>812</v>
      </c>
      <c r="H84" t="s">
        <v>813</v>
      </c>
      <c r="I84" t="s">
        <v>814</v>
      </c>
      <c r="J84" t="s">
        <v>815</v>
      </c>
      <c r="K84" t="s">
        <v>696</v>
      </c>
      <c r="L84" t="s">
        <v>816</v>
      </c>
    </row>
    <row r="85" spans="1:12" x14ac:dyDescent="0.25">
      <c r="A85">
        <v>84</v>
      </c>
      <c r="B85" t="s">
        <v>667</v>
      </c>
      <c r="C85" t="s">
        <v>817</v>
      </c>
      <c r="D85" t="s">
        <v>818</v>
      </c>
      <c r="E85" t="s">
        <v>591</v>
      </c>
      <c r="F85" t="s">
        <v>587</v>
      </c>
      <c r="G85" t="s">
        <v>662</v>
      </c>
      <c r="H85" t="s">
        <v>819</v>
      </c>
      <c r="I85" t="s">
        <v>820</v>
      </c>
      <c r="J85" t="s">
        <v>575</v>
      </c>
      <c r="K85" t="s">
        <v>821</v>
      </c>
      <c r="L85" t="s">
        <v>558</v>
      </c>
    </row>
    <row r="86" spans="1:12" x14ac:dyDescent="0.25">
      <c r="A86">
        <v>85</v>
      </c>
      <c r="B86" t="s">
        <v>296</v>
      </c>
      <c r="C86" t="s">
        <v>512</v>
      </c>
      <c r="D86" t="s">
        <v>505</v>
      </c>
      <c r="E86" t="s">
        <v>600</v>
      </c>
      <c r="F86" t="s">
        <v>513</v>
      </c>
      <c r="G86" t="s">
        <v>822</v>
      </c>
      <c r="H86" t="s">
        <v>601</v>
      </c>
      <c r="I86" t="s">
        <v>564</v>
      </c>
      <c r="J86" t="s">
        <v>510</v>
      </c>
      <c r="K86" t="s">
        <v>541</v>
      </c>
      <c r="L86" t="s">
        <v>547</v>
      </c>
    </row>
    <row r="87" spans="1:12" x14ac:dyDescent="0.25">
      <c r="A87">
        <v>86</v>
      </c>
      <c r="B87" t="s">
        <v>585</v>
      </c>
      <c r="C87" t="s">
        <v>823</v>
      </c>
      <c r="D87" t="s">
        <v>824</v>
      </c>
      <c r="E87" t="s">
        <v>609</v>
      </c>
      <c r="F87" t="s">
        <v>825</v>
      </c>
      <c r="G87" t="s">
        <v>710</v>
      </c>
      <c r="H87" t="s">
        <v>654</v>
      </c>
      <c r="I87" t="s">
        <v>826</v>
      </c>
      <c r="J87" t="s">
        <v>826</v>
      </c>
      <c r="K87" t="s">
        <v>827</v>
      </c>
      <c r="L87" t="s">
        <v>828</v>
      </c>
    </row>
    <row r="88" spans="1:12" x14ac:dyDescent="0.25">
      <c r="A88">
        <v>87</v>
      </c>
      <c r="B88" t="s">
        <v>296</v>
      </c>
      <c r="C88" t="s">
        <v>301</v>
      </c>
      <c r="D88" t="s">
        <v>347</v>
      </c>
      <c r="E88" t="s">
        <v>346</v>
      </c>
      <c r="F88" t="s">
        <v>351</v>
      </c>
      <c r="G88" t="s">
        <v>301</v>
      </c>
      <c r="H88" t="s">
        <v>511</v>
      </c>
      <c r="I88" t="s">
        <v>510</v>
      </c>
      <c r="J88" t="s">
        <v>651</v>
      </c>
      <c r="K88" t="s">
        <v>512</v>
      </c>
      <c r="L88" t="s">
        <v>829</v>
      </c>
    </row>
    <row r="89" spans="1:12" x14ac:dyDescent="0.25">
      <c r="A89">
        <v>88</v>
      </c>
      <c r="B89" t="s">
        <v>830</v>
      </c>
      <c r="C89" t="s">
        <v>831</v>
      </c>
      <c r="D89" t="s">
        <v>832</v>
      </c>
      <c r="E89" t="s">
        <v>833</v>
      </c>
      <c r="F89" t="s">
        <v>834</v>
      </c>
      <c r="G89" t="s">
        <v>835</v>
      </c>
      <c r="H89" t="s">
        <v>836</v>
      </c>
      <c r="I89" t="s">
        <v>837</v>
      </c>
      <c r="J89" t="s">
        <v>838</v>
      </c>
      <c r="K89" t="s">
        <v>839</v>
      </c>
      <c r="L89" t="s">
        <v>840</v>
      </c>
    </row>
    <row r="90" spans="1:12" x14ac:dyDescent="0.25">
      <c r="A90">
        <v>89</v>
      </c>
      <c r="B90" t="s">
        <v>841</v>
      </c>
      <c r="C90" t="s">
        <v>842</v>
      </c>
      <c r="D90" t="s">
        <v>843</v>
      </c>
      <c r="E90" t="s">
        <v>844</v>
      </c>
      <c r="F90" t="s">
        <v>845</v>
      </c>
      <c r="G90" t="s">
        <v>846</v>
      </c>
      <c r="H90" t="s">
        <v>847</v>
      </c>
      <c r="I90" t="s">
        <v>848</v>
      </c>
      <c r="J90" t="s">
        <v>849</v>
      </c>
      <c r="K90" t="s">
        <v>850</v>
      </c>
      <c r="L90" t="s">
        <v>851</v>
      </c>
    </row>
    <row r="91" spans="1:12" x14ac:dyDescent="0.25">
      <c r="A91">
        <v>90</v>
      </c>
      <c r="B91" t="s">
        <v>841</v>
      </c>
      <c r="C91" t="s">
        <v>842</v>
      </c>
      <c r="D91" t="s">
        <v>843</v>
      </c>
      <c r="E91" t="s">
        <v>844</v>
      </c>
      <c r="F91" t="s">
        <v>845</v>
      </c>
      <c r="G91" t="s">
        <v>846</v>
      </c>
      <c r="H91" t="s">
        <v>847</v>
      </c>
      <c r="I91" t="s">
        <v>848</v>
      </c>
      <c r="J91" t="s">
        <v>849</v>
      </c>
      <c r="K91" t="s">
        <v>850</v>
      </c>
      <c r="L91" t="s">
        <v>851</v>
      </c>
    </row>
    <row r="92" spans="1:12" x14ac:dyDescent="0.25">
      <c r="A92">
        <v>91</v>
      </c>
      <c r="B92" t="s">
        <v>852</v>
      </c>
      <c r="C92" t="s">
        <v>853</v>
      </c>
      <c r="D92" t="s">
        <v>854</v>
      </c>
      <c r="E92" t="s">
        <v>855</v>
      </c>
      <c r="F92" t="s">
        <v>856</v>
      </c>
      <c r="G92" t="s">
        <v>857</v>
      </c>
      <c r="H92" t="s">
        <v>858</v>
      </c>
      <c r="I92" t="s">
        <v>859</v>
      </c>
      <c r="J92" t="s">
        <v>860</v>
      </c>
      <c r="K92" t="s">
        <v>861</v>
      </c>
      <c r="L92" t="s">
        <v>862</v>
      </c>
    </row>
    <row r="93" spans="1:12" x14ac:dyDescent="0.25">
      <c r="A93">
        <v>92</v>
      </c>
      <c r="B93" t="s">
        <v>852</v>
      </c>
      <c r="C93" t="s">
        <v>853</v>
      </c>
      <c r="D93" t="s">
        <v>854</v>
      </c>
      <c r="E93" t="s">
        <v>855</v>
      </c>
      <c r="F93" t="s">
        <v>856</v>
      </c>
      <c r="G93" t="s">
        <v>857</v>
      </c>
      <c r="H93" t="s">
        <v>858</v>
      </c>
      <c r="I93" t="s">
        <v>859</v>
      </c>
      <c r="J93" t="s">
        <v>860</v>
      </c>
      <c r="K93" t="s">
        <v>861</v>
      </c>
      <c r="L93" t="s">
        <v>862</v>
      </c>
    </row>
    <row r="94" spans="1:12" x14ac:dyDescent="0.25">
      <c r="A94">
        <v>93</v>
      </c>
      <c r="B94" t="s">
        <v>863</v>
      </c>
      <c r="C94" t="s">
        <v>863</v>
      </c>
      <c r="D94" t="s">
        <v>864</v>
      </c>
      <c r="E94" t="s">
        <v>865</v>
      </c>
      <c r="F94" t="s">
        <v>866</v>
      </c>
      <c r="G94" t="s">
        <v>867</v>
      </c>
      <c r="H94" t="s">
        <v>868</v>
      </c>
      <c r="I94" t="s">
        <v>869</v>
      </c>
      <c r="J94" t="s">
        <v>870</v>
      </c>
      <c r="K94" t="s">
        <v>871</v>
      </c>
      <c r="L94" t="s">
        <v>872</v>
      </c>
    </row>
    <row r="95" spans="1:12" x14ac:dyDescent="0.25">
      <c r="A95">
        <v>94</v>
      </c>
      <c r="B95" t="s">
        <v>863</v>
      </c>
      <c r="C95" t="s">
        <v>863</v>
      </c>
      <c r="D95" t="s">
        <v>864</v>
      </c>
      <c r="E95" t="s">
        <v>865</v>
      </c>
      <c r="F95" t="s">
        <v>866</v>
      </c>
      <c r="G95" t="s">
        <v>867</v>
      </c>
      <c r="H95" t="s">
        <v>868</v>
      </c>
      <c r="I95" t="s">
        <v>869</v>
      </c>
      <c r="J95" t="s">
        <v>870</v>
      </c>
      <c r="K95" t="s">
        <v>871</v>
      </c>
      <c r="L95" t="s">
        <v>872</v>
      </c>
    </row>
    <row r="96" spans="1:12" x14ac:dyDescent="0.25">
      <c r="A96">
        <v>95</v>
      </c>
      <c r="B96" t="s">
        <v>734</v>
      </c>
      <c r="C96" t="s">
        <v>873</v>
      </c>
      <c r="D96" t="s">
        <v>874</v>
      </c>
      <c r="E96" t="s">
        <v>875</v>
      </c>
      <c r="F96" t="s">
        <v>876</v>
      </c>
      <c r="G96" t="s">
        <v>877</v>
      </c>
      <c r="H96" t="s">
        <v>878</v>
      </c>
      <c r="I96" t="s">
        <v>691</v>
      </c>
      <c r="J96" t="s">
        <v>879</v>
      </c>
      <c r="K96" t="s">
        <v>693</v>
      </c>
      <c r="L96" t="s">
        <v>880</v>
      </c>
    </row>
    <row r="97" spans="1:12" x14ac:dyDescent="0.25">
      <c r="A97">
        <v>96</v>
      </c>
      <c r="B97" t="s">
        <v>264</v>
      </c>
      <c r="C97" t="s">
        <v>317</v>
      </c>
      <c r="D97" t="s">
        <v>319</v>
      </c>
      <c r="E97" t="s">
        <v>264</v>
      </c>
      <c r="F97" t="s">
        <v>317</v>
      </c>
      <c r="G97" t="s">
        <v>269</v>
      </c>
      <c r="H97" t="s">
        <v>683</v>
      </c>
      <c r="I97" t="s">
        <v>326</v>
      </c>
      <c r="J97" t="s">
        <v>281</v>
      </c>
      <c r="K97" t="s">
        <v>279</v>
      </c>
      <c r="L97" t="s">
        <v>278</v>
      </c>
    </row>
    <row r="98" spans="1:12" x14ac:dyDescent="0.25">
      <c r="A98">
        <v>97</v>
      </c>
      <c r="B98" t="s">
        <v>676</v>
      </c>
      <c r="C98" t="s">
        <v>881</v>
      </c>
      <c r="D98" t="s">
        <v>544</v>
      </c>
      <c r="E98" t="s">
        <v>882</v>
      </c>
      <c r="F98" t="s">
        <v>499</v>
      </c>
      <c r="G98" t="s">
        <v>675</v>
      </c>
      <c r="H98" t="s">
        <v>883</v>
      </c>
      <c r="I98" t="s">
        <v>674</v>
      </c>
      <c r="J98" t="s">
        <v>670</v>
      </c>
      <c r="K98" t="s">
        <v>643</v>
      </c>
      <c r="L98" t="s">
        <v>597</v>
      </c>
    </row>
    <row r="99" spans="1:12" x14ac:dyDescent="0.25">
      <c r="A99">
        <v>98</v>
      </c>
      <c r="B99" t="s">
        <v>884</v>
      </c>
      <c r="C99" t="s">
        <v>885</v>
      </c>
      <c r="D99" t="s">
        <v>708</v>
      </c>
      <c r="E99" t="s">
        <v>528</v>
      </c>
      <c r="F99" t="s">
        <v>886</v>
      </c>
      <c r="G99" t="s">
        <v>534</v>
      </c>
      <c r="H99" t="s">
        <v>887</v>
      </c>
      <c r="I99" t="s">
        <v>533</v>
      </c>
      <c r="J99" t="s">
        <v>888</v>
      </c>
      <c r="K99" t="s">
        <v>889</v>
      </c>
      <c r="L99" t="s">
        <v>890</v>
      </c>
    </row>
    <row r="100" spans="1:12" x14ac:dyDescent="0.25">
      <c r="A100">
        <v>99</v>
      </c>
      <c r="B100" t="s">
        <v>504</v>
      </c>
      <c r="C100" t="s">
        <v>612</v>
      </c>
      <c r="D100" t="s">
        <v>891</v>
      </c>
      <c r="E100" t="s">
        <v>599</v>
      </c>
      <c r="F100" t="s">
        <v>679</v>
      </c>
      <c r="G100" t="s">
        <v>546</v>
      </c>
      <c r="H100" t="s">
        <v>599</v>
      </c>
      <c r="I100" t="s">
        <v>500</v>
      </c>
      <c r="J100" t="s">
        <v>545</v>
      </c>
      <c r="K100" t="s">
        <v>892</v>
      </c>
      <c r="L100" t="s">
        <v>893</v>
      </c>
    </row>
    <row r="101" spans="1:12" x14ac:dyDescent="0.25">
      <c r="A101">
        <v>100</v>
      </c>
      <c r="B101" t="s">
        <v>417</v>
      </c>
      <c r="C101" t="s">
        <v>417</v>
      </c>
      <c r="D101" t="s">
        <v>417</v>
      </c>
      <c r="E101" t="s">
        <v>309</v>
      </c>
      <c r="F101" t="s">
        <v>220</v>
      </c>
      <c r="G101" t="s">
        <v>312</v>
      </c>
      <c r="H101" t="s">
        <v>220</v>
      </c>
      <c r="I101" t="s">
        <v>220</v>
      </c>
      <c r="J101" t="s">
        <v>232</v>
      </c>
      <c r="K101" t="s">
        <v>232</v>
      </c>
      <c r="L101" t="s">
        <v>247</v>
      </c>
    </row>
    <row r="102" spans="1:12" x14ac:dyDescent="0.25">
      <c r="A102">
        <v>101</v>
      </c>
      <c r="B102" t="s">
        <v>417</v>
      </c>
      <c r="C102" t="s">
        <v>417</v>
      </c>
      <c r="D102" t="s">
        <v>417</v>
      </c>
      <c r="E102" t="s">
        <v>309</v>
      </c>
      <c r="F102" t="s">
        <v>220</v>
      </c>
      <c r="G102" t="s">
        <v>312</v>
      </c>
      <c r="H102" t="s">
        <v>220</v>
      </c>
      <c r="I102" t="s">
        <v>220</v>
      </c>
      <c r="J102" t="s">
        <v>232</v>
      </c>
      <c r="K102" t="s">
        <v>232</v>
      </c>
      <c r="L102" t="s">
        <v>247</v>
      </c>
    </row>
    <row r="103" spans="1:12" x14ac:dyDescent="0.25">
      <c r="A103">
        <v>102</v>
      </c>
      <c r="B103" t="s">
        <v>417</v>
      </c>
      <c r="C103" t="s">
        <v>417</v>
      </c>
      <c r="D103" t="s">
        <v>514</v>
      </c>
      <c r="E103" t="s">
        <v>514</v>
      </c>
      <c r="F103" t="s">
        <v>211</v>
      </c>
      <c r="G103" t="s">
        <v>211</v>
      </c>
      <c r="H103" t="s">
        <v>514</v>
      </c>
      <c r="I103" t="s">
        <v>211</v>
      </c>
      <c r="J103" t="s">
        <v>211</v>
      </c>
      <c r="K103" t="s">
        <v>211</v>
      </c>
      <c r="L103" t="s">
        <v>211</v>
      </c>
    </row>
    <row r="104" spans="1:12" x14ac:dyDescent="0.25">
      <c r="A104">
        <v>103</v>
      </c>
      <c r="B104" t="s">
        <v>417</v>
      </c>
      <c r="C104" t="s">
        <v>417</v>
      </c>
      <c r="D104" t="s">
        <v>514</v>
      </c>
      <c r="E104" t="s">
        <v>514</v>
      </c>
      <c r="F104" t="s">
        <v>211</v>
      </c>
      <c r="G104" t="s">
        <v>514</v>
      </c>
      <c r="H104" t="s">
        <v>514</v>
      </c>
      <c r="I104" t="s">
        <v>211</v>
      </c>
      <c r="J104" t="s">
        <v>211</v>
      </c>
      <c r="K104" t="s">
        <v>211</v>
      </c>
      <c r="L104" t="s">
        <v>211</v>
      </c>
    </row>
    <row r="105" spans="1:12" x14ac:dyDescent="0.25">
      <c r="A105">
        <v>104</v>
      </c>
      <c r="B105" t="s">
        <v>894</v>
      </c>
      <c r="C105" t="s">
        <v>267</v>
      </c>
      <c r="D105" t="s">
        <v>319</v>
      </c>
      <c r="E105" t="s">
        <v>239</v>
      </c>
      <c r="F105" t="s">
        <v>241</v>
      </c>
      <c r="G105" t="s">
        <v>895</v>
      </c>
      <c r="H105" t="s">
        <v>417</v>
      </c>
      <c r="I105" t="s">
        <v>239</v>
      </c>
      <c r="J105" t="s">
        <v>238</v>
      </c>
      <c r="K105" t="s">
        <v>228</v>
      </c>
      <c r="L105" t="s">
        <v>221</v>
      </c>
    </row>
    <row r="106" spans="1:12" x14ac:dyDescent="0.25">
      <c r="A106">
        <v>105</v>
      </c>
    </row>
    <row r="107" spans="1:12" x14ac:dyDescent="0.25">
      <c r="A107">
        <v>106</v>
      </c>
    </row>
    <row r="108" spans="1:12" x14ac:dyDescent="0.25">
      <c r="A108">
        <v>107</v>
      </c>
    </row>
    <row r="109" spans="1:12" x14ac:dyDescent="0.25">
      <c r="A109">
        <v>108</v>
      </c>
    </row>
    <row r="110" spans="1:12" x14ac:dyDescent="0.25">
      <c r="A110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0D79-8C27-4D38-9A14-1978FDCA7182}">
  <sheetPr>
    <tabColor theme="4"/>
  </sheetPr>
  <dimension ref="A1:AL117"/>
  <sheetViews>
    <sheetView zoomScale="70" zoomScaleNormal="70" workbookViewId="0">
      <selection activeCell="AA8" sqref="AA8:AL113"/>
    </sheetView>
  </sheetViews>
  <sheetFormatPr defaultRowHeight="15" x14ac:dyDescent="0.25"/>
  <cols>
    <col min="1" max="1" width="31" customWidth="1"/>
  </cols>
  <sheetData>
    <row r="1" spans="1:38" ht="15.75" thickBot="1" x14ac:dyDescent="0.3">
      <c r="B1" s="62">
        <v>2008</v>
      </c>
      <c r="C1" s="63"/>
      <c r="D1" s="60">
        <v>2009</v>
      </c>
      <c r="E1" s="63"/>
      <c r="F1" s="60">
        <v>2010</v>
      </c>
      <c r="G1" s="63"/>
      <c r="H1" s="60">
        <v>2011</v>
      </c>
      <c r="I1" s="63"/>
      <c r="J1" s="60">
        <v>2012</v>
      </c>
      <c r="K1" s="63"/>
      <c r="L1" s="60">
        <v>2013</v>
      </c>
      <c r="M1" s="63"/>
      <c r="N1" s="60">
        <v>2014</v>
      </c>
      <c r="O1" s="63"/>
      <c r="P1" s="60">
        <v>2015</v>
      </c>
      <c r="Q1" s="63"/>
      <c r="R1" s="60">
        <v>2016</v>
      </c>
      <c r="S1" s="63"/>
      <c r="T1" s="60">
        <v>2017</v>
      </c>
      <c r="U1" s="63"/>
      <c r="V1" s="60">
        <v>2018</v>
      </c>
      <c r="W1" s="63"/>
      <c r="X1" s="60">
        <v>2019</v>
      </c>
      <c r="Y1" s="61"/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</row>
    <row r="2" spans="1:38" x14ac:dyDescent="0.25">
      <c r="B2" s="33" t="s">
        <v>209</v>
      </c>
      <c r="C2" s="33" t="s">
        <v>210</v>
      </c>
      <c r="D2" s="33" t="s">
        <v>209</v>
      </c>
      <c r="E2" s="33" t="s">
        <v>210</v>
      </c>
      <c r="F2" s="33" t="s">
        <v>209</v>
      </c>
      <c r="G2" s="33" t="s">
        <v>210</v>
      </c>
      <c r="H2" s="33" t="s">
        <v>209</v>
      </c>
      <c r="I2" s="33" t="s">
        <v>210</v>
      </c>
      <c r="J2" s="33" t="s">
        <v>209</v>
      </c>
      <c r="K2" s="33" t="s">
        <v>210</v>
      </c>
      <c r="L2" s="33" t="s">
        <v>209</v>
      </c>
      <c r="M2" s="33" t="s">
        <v>210</v>
      </c>
      <c r="N2" s="33" t="s">
        <v>209</v>
      </c>
      <c r="O2" s="33" t="s">
        <v>210</v>
      </c>
      <c r="P2" s="33" t="s">
        <v>209</v>
      </c>
      <c r="Q2" s="33" t="s">
        <v>210</v>
      </c>
      <c r="R2" s="33" t="s">
        <v>209</v>
      </c>
      <c r="S2" s="33" t="s">
        <v>210</v>
      </c>
      <c r="T2" s="33" t="s">
        <v>209</v>
      </c>
      <c r="U2" s="33" t="s">
        <v>210</v>
      </c>
      <c r="V2" s="33" t="s">
        <v>209</v>
      </c>
      <c r="W2" s="33" t="s">
        <v>210</v>
      </c>
      <c r="X2" s="33" t="s">
        <v>209</v>
      </c>
      <c r="Y2" s="33" t="s">
        <v>210</v>
      </c>
      <c r="AA2" t="s">
        <v>209</v>
      </c>
      <c r="AB2" t="s">
        <v>209</v>
      </c>
      <c r="AC2" t="s">
        <v>209</v>
      </c>
      <c r="AD2" t="s">
        <v>209</v>
      </c>
      <c r="AE2" t="s">
        <v>209</v>
      </c>
      <c r="AF2" t="s">
        <v>209</v>
      </c>
      <c r="AG2" t="s">
        <v>209</v>
      </c>
      <c r="AH2" t="s">
        <v>209</v>
      </c>
      <c r="AI2" t="s">
        <v>209</v>
      </c>
      <c r="AJ2" t="s">
        <v>209</v>
      </c>
      <c r="AK2" t="s">
        <v>209</v>
      </c>
      <c r="AL2" t="s">
        <v>209</v>
      </c>
    </row>
    <row r="3" spans="1:38" x14ac:dyDescent="0.25">
      <c r="A3" s="34" t="s">
        <v>0</v>
      </c>
      <c r="B3" s="18">
        <v>13.94</v>
      </c>
      <c r="C3" s="23">
        <v>10.62</v>
      </c>
      <c r="D3" s="18">
        <v>14.39</v>
      </c>
      <c r="E3" s="23">
        <v>11.02</v>
      </c>
      <c r="F3" s="18">
        <v>14.6</v>
      </c>
      <c r="G3" s="23">
        <v>11.14</v>
      </c>
      <c r="H3" s="18">
        <v>14.71</v>
      </c>
      <c r="I3" s="23">
        <v>11.14</v>
      </c>
      <c r="J3" s="18">
        <v>14.84</v>
      </c>
      <c r="K3" s="23">
        <v>11.28</v>
      </c>
      <c r="L3" s="18">
        <v>15.13</v>
      </c>
      <c r="M3" s="23">
        <v>11.59</v>
      </c>
      <c r="N3" s="18">
        <v>15.12</v>
      </c>
      <c r="O3" s="23">
        <v>11.61</v>
      </c>
      <c r="P3" s="18">
        <v>15.26</v>
      </c>
      <c r="Q3" s="23">
        <v>11.78</v>
      </c>
      <c r="R3" s="18">
        <v>15.73</v>
      </c>
      <c r="S3" s="23">
        <v>12.16</v>
      </c>
      <c r="T3" s="18">
        <v>16.16</v>
      </c>
      <c r="U3" s="23">
        <v>12.47</v>
      </c>
      <c r="V3" s="18">
        <v>16.71</v>
      </c>
      <c r="W3" s="23">
        <v>12.77</v>
      </c>
      <c r="X3" s="18">
        <v>17.27</v>
      </c>
      <c r="Y3" s="23">
        <v>13.28</v>
      </c>
      <c r="AA3">
        <v>13.94</v>
      </c>
      <c r="AB3">
        <v>14.39</v>
      </c>
      <c r="AC3">
        <v>14.6</v>
      </c>
      <c r="AD3">
        <v>14.71</v>
      </c>
      <c r="AE3">
        <v>14.84</v>
      </c>
      <c r="AF3">
        <v>15.13</v>
      </c>
      <c r="AG3">
        <v>15.12</v>
      </c>
      <c r="AH3">
        <v>15.26</v>
      </c>
      <c r="AI3">
        <v>15.73</v>
      </c>
      <c r="AJ3">
        <v>16.16</v>
      </c>
      <c r="AK3">
        <v>16.71</v>
      </c>
      <c r="AL3">
        <v>17.27</v>
      </c>
    </row>
    <row r="4" spans="1:38" x14ac:dyDescent="0.25">
      <c r="A4" s="34" t="s">
        <v>1</v>
      </c>
      <c r="B4" s="17">
        <v>13.94</v>
      </c>
      <c r="C4" s="24">
        <v>10.63</v>
      </c>
      <c r="D4" s="17">
        <v>14.39</v>
      </c>
      <c r="E4" s="24">
        <v>11.02</v>
      </c>
      <c r="F4" s="17">
        <v>14.6</v>
      </c>
      <c r="G4" s="24">
        <v>11.15</v>
      </c>
      <c r="H4" s="17">
        <v>14.71</v>
      </c>
      <c r="I4" s="24">
        <v>11.13</v>
      </c>
      <c r="J4" s="17">
        <v>14.84</v>
      </c>
      <c r="K4" s="24">
        <v>11.28</v>
      </c>
      <c r="L4" s="17">
        <v>15.14</v>
      </c>
      <c r="M4" s="24">
        <v>11.59</v>
      </c>
      <c r="N4" s="17">
        <v>15.12</v>
      </c>
      <c r="O4" s="24">
        <v>11.62</v>
      </c>
      <c r="P4" s="17">
        <v>15.26</v>
      </c>
      <c r="Q4" s="24">
        <v>11.78</v>
      </c>
      <c r="R4" s="17">
        <v>15.73</v>
      </c>
      <c r="S4" s="24">
        <v>12.16</v>
      </c>
      <c r="T4" s="17">
        <v>16.16</v>
      </c>
      <c r="U4" s="24">
        <v>12.47</v>
      </c>
      <c r="V4" s="17">
        <v>16.71</v>
      </c>
      <c r="W4" s="24">
        <v>12.77</v>
      </c>
      <c r="X4" s="17">
        <v>17.27</v>
      </c>
      <c r="Y4" s="24">
        <v>13.28</v>
      </c>
      <c r="AA4">
        <v>13.94</v>
      </c>
      <c r="AB4">
        <v>14.39</v>
      </c>
      <c r="AC4">
        <v>14.6</v>
      </c>
      <c r="AD4">
        <v>14.71</v>
      </c>
      <c r="AE4">
        <v>14.84</v>
      </c>
      <c r="AF4">
        <v>15.14</v>
      </c>
      <c r="AG4">
        <v>15.12</v>
      </c>
      <c r="AH4">
        <v>15.26</v>
      </c>
      <c r="AI4">
        <v>15.73</v>
      </c>
      <c r="AJ4">
        <v>16.16</v>
      </c>
      <c r="AK4">
        <v>16.71</v>
      </c>
      <c r="AL4">
        <v>17.27</v>
      </c>
    </row>
    <row r="5" spans="1:38" x14ac:dyDescent="0.25">
      <c r="A5" s="34" t="s">
        <v>2</v>
      </c>
      <c r="B5" s="17">
        <v>13.83</v>
      </c>
      <c r="C5" s="24">
        <v>11.66</v>
      </c>
      <c r="D5" s="17">
        <v>14.19</v>
      </c>
      <c r="E5" s="24">
        <v>11.95</v>
      </c>
      <c r="F5" s="17">
        <v>14.19</v>
      </c>
      <c r="G5" s="24">
        <v>11.96</v>
      </c>
      <c r="H5" s="17">
        <v>14.49</v>
      </c>
      <c r="I5" s="24">
        <v>12.15</v>
      </c>
      <c r="J5" s="17">
        <v>14.82</v>
      </c>
      <c r="K5" s="24">
        <v>12.45</v>
      </c>
      <c r="L5" s="17">
        <v>15.31</v>
      </c>
      <c r="M5" s="24">
        <v>12.91</v>
      </c>
      <c r="N5" s="17">
        <v>15.24</v>
      </c>
      <c r="O5" s="24">
        <v>12.94</v>
      </c>
      <c r="P5" s="17">
        <v>15.5</v>
      </c>
      <c r="Q5" s="24">
        <v>13.13</v>
      </c>
      <c r="R5" s="17">
        <v>16.14</v>
      </c>
      <c r="S5" s="24">
        <v>13.5</v>
      </c>
      <c r="T5" s="17">
        <v>16.399999999999999</v>
      </c>
      <c r="U5" s="24">
        <v>13.8</v>
      </c>
      <c r="V5" s="17">
        <v>16.95</v>
      </c>
      <c r="W5" s="24">
        <v>14.16</v>
      </c>
      <c r="X5" s="17">
        <v>17.2</v>
      </c>
      <c r="Y5" s="24">
        <v>14.5</v>
      </c>
      <c r="AA5">
        <v>13.83</v>
      </c>
      <c r="AB5">
        <v>14.19</v>
      </c>
      <c r="AC5">
        <v>14.19</v>
      </c>
      <c r="AD5">
        <v>14.49</v>
      </c>
      <c r="AE5">
        <v>14.82</v>
      </c>
      <c r="AF5">
        <v>15.31</v>
      </c>
      <c r="AG5">
        <v>15.24</v>
      </c>
      <c r="AH5">
        <v>15.5</v>
      </c>
      <c r="AI5">
        <v>16.14</v>
      </c>
      <c r="AJ5">
        <v>16.399999999999999</v>
      </c>
      <c r="AK5">
        <v>16.95</v>
      </c>
      <c r="AL5">
        <v>17.2</v>
      </c>
    </row>
    <row r="6" spans="1:38" x14ac:dyDescent="0.25">
      <c r="A6" s="34" t="s">
        <v>3</v>
      </c>
      <c r="B6" s="18">
        <v>13.61</v>
      </c>
      <c r="C6" s="23">
        <v>11.5</v>
      </c>
      <c r="D6" s="18">
        <v>13.89</v>
      </c>
      <c r="E6" s="23">
        <v>11.71</v>
      </c>
      <c r="F6" s="18">
        <v>13.84</v>
      </c>
      <c r="G6" s="23">
        <v>11.73</v>
      </c>
      <c r="H6" s="18">
        <v>14.1</v>
      </c>
      <c r="I6" s="23">
        <v>11.89</v>
      </c>
      <c r="J6" s="18">
        <v>14.5</v>
      </c>
      <c r="K6" s="23">
        <v>12.18</v>
      </c>
      <c r="L6" s="18">
        <v>14.86</v>
      </c>
      <c r="M6" s="23">
        <v>12.58</v>
      </c>
      <c r="N6" s="18">
        <v>14.86</v>
      </c>
      <c r="O6" s="23">
        <v>12.65</v>
      </c>
      <c r="P6" s="18">
        <v>15.07</v>
      </c>
      <c r="Q6" s="23">
        <v>12.83</v>
      </c>
      <c r="R6" s="18">
        <v>15.77</v>
      </c>
      <c r="S6" s="23">
        <v>13.22</v>
      </c>
      <c r="T6" s="18">
        <v>16.07</v>
      </c>
      <c r="U6" s="23">
        <v>13.53</v>
      </c>
      <c r="V6" s="18">
        <v>16.5</v>
      </c>
      <c r="W6" s="23">
        <v>13.88</v>
      </c>
      <c r="X6" s="18">
        <v>16.82</v>
      </c>
      <c r="Y6" s="23">
        <v>14.16</v>
      </c>
      <c r="AA6">
        <v>13.61</v>
      </c>
      <c r="AB6">
        <v>13.89</v>
      </c>
      <c r="AC6">
        <v>13.84</v>
      </c>
      <c r="AD6">
        <v>14.1</v>
      </c>
      <c r="AE6">
        <v>14.5</v>
      </c>
      <c r="AF6">
        <v>14.86</v>
      </c>
      <c r="AG6">
        <v>14.86</v>
      </c>
      <c r="AH6">
        <v>15.07</v>
      </c>
      <c r="AI6">
        <v>15.77</v>
      </c>
      <c r="AJ6">
        <v>16.07</v>
      </c>
      <c r="AK6">
        <v>16.5</v>
      </c>
      <c r="AL6">
        <v>16.82</v>
      </c>
    </row>
    <row r="7" spans="1:38" x14ac:dyDescent="0.25">
      <c r="A7" s="34" t="s">
        <v>4</v>
      </c>
      <c r="B7" s="18">
        <v>13.99</v>
      </c>
      <c r="C7" s="23">
        <v>10.38</v>
      </c>
      <c r="D7" s="18">
        <v>14.45</v>
      </c>
      <c r="E7" s="23">
        <v>10.83</v>
      </c>
      <c r="F7" s="18">
        <v>14.72</v>
      </c>
      <c r="G7" s="23">
        <v>10.96</v>
      </c>
      <c r="H7" s="18">
        <v>14.79</v>
      </c>
      <c r="I7" s="23">
        <v>10.91</v>
      </c>
      <c r="J7" s="18">
        <v>14.88</v>
      </c>
      <c r="K7" s="23">
        <v>11.1</v>
      </c>
      <c r="L7" s="18">
        <v>15.14</v>
      </c>
      <c r="M7" s="23">
        <v>11.32</v>
      </c>
      <c r="N7" s="18">
        <v>15.15</v>
      </c>
      <c r="O7" s="23">
        <v>11.35</v>
      </c>
      <c r="P7" s="18">
        <v>15.26</v>
      </c>
      <c r="Q7" s="23">
        <v>11.51</v>
      </c>
      <c r="R7" s="18">
        <v>15.71</v>
      </c>
      <c r="S7" s="23">
        <v>11.93</v>
      </c>
      <c r="T7" s="18">
        <v>16.16</v>
      </c>
      <c r="U7" s="23">
        <v>12.21</v>
      </c>
      <c r="V7" s="18">
        <v>16.7</v>
      </c>
      <c r="W7" s="23">
        <v>12.49</v>
      </c>
      <c r="X7" s="18">
        <v>17.3</v>
      </c>
      <c r="Y7" s="23">
        <v>13.02</v>
      </c>
      <c r="AA7">
        <v>13.99</v>
      </c>
      <c r="AB7">
        <v>14.45</v>
      </c>
      <c r="AC7">
        <v>14.72</v>
      </c>
      <c r="AD7">
        <v>14.79</v>
      </c>
      <c r="AE7">
        <v>14.88</v>
      </c>
      <c r="AF7">
        <v>15.14</v>
      </c>
      <c r="AG7">
        <v>15.15</v>
      </c>
      <c r="AH7">
        <v>15.26</v>
      </c>
      <c r="AI7">
        <v>15.71</v>
      </c>
      <c r="AJ7">
        <v>16.16</v>
      </c>
      <c r="AK7">
        <v>16.7</v>
      </c>
      <c r="AL7">
        <v>17.3</v>
      </c>
    </row>
    <row r="8" spans="1:38" ht="30" x14ac:dyDescent="0.25">
      <c r="A8" s="34" t="s">
        <v>5</v>
      </c>
      <c r="B8" s="19">
        <v>10.220000000000001</v>
      </c>
      <c r="C8" s="23">
        <v>7.94</v>
      </c>
      <c r="D8" s="19">
        <v>10.72</v>
      </c>
      <c r="E8" s="23">
        <v>8.44</v>
      </c>
      <c r="F8" s="18">
        <v>9.7200000000000006</v>
      </c>
      <c r="G8" s="23">
        <v>8.3800000000000008</v>
      </c>
      <c r="H8" s="18">
        <v>9.82</v>
      </c>
      <c r="I8" s="23">
        <v>8.51</v>
      </c>
      <c r="J8" s="18">
        <v>9.7799999999999994</v>
      </c>
      <c r="K8" s="23">
        <v>8.3800000000000008</v>
      </c>
      <c r="L8" s="18">
        <v>10.4</v>
      </c>
      <c r="M8" s="23">
        <v>8.83</v>
      </c>
      <c r="N8" s="18">
        <v>10.210000000000001</v>
      </c>
      <c r="O8" s="23">
        <v>8.8699999999999992</v>
      </c>
      <c r="P8" s="18">
        <v>10.56</v>
      </c>
      <c r="Q8" s="23">
        <v>8.94</v>
      </c>
      <c r="R8" s="18">
        <v>10.88</v>
      </c>
      <c r="S8" s="23">
        <v>9.3699999999999992</v>
      </c>
      <c r="T8" s="18">
        <v>11.33</v>
      </c>
      <c r="U8" s="23">
        <v>9.42</v>
      </c>
      <c r="V8" s="18">
        <v>11.62</v>
      </c>
      <c r="W8" s="23">
        <v>9.7899999999999991</v>
      </c>
      <c r="X8" s="18">
        <v>11.99</v>
      </c>
      <c r="Y8" s="23">
        <v>10.02</v>
      </c>
      <c r="AA8">
        <v>10.220000000000001</v>
      </c>
      <c r="AB8">
        <v>10.72</v>
      </c>
      <c r="AC8">
        <v>9.7200000000000006</v>
      </c>
      <c r="AD8">
        <v>9.82</v>
      </c>
      <c r="AE8">
        <v>9.7799999999999994</v>
      </c>
      <c r="AF8">
        <v>10.4</v>
      </c>
      <c r="AG8">
        <v>10.210000000000001</v>
      </c>
      <c r="AH8">
        <v>10.56</v>
      </c>
      <c r="AI8">
        <v>10.88</v>
      </c>
      <c r="AJ8">
        <v>11.33</v>
      </c>
      <c r="AK8">
        <v>11.62</v>
      </c>
      <c r="AL8">
        <v>11.99</v>
      </c>
    </row>
    <row r="9" spans="1:38" ht="45" x14ac:dyDescent="0.25">
      <c r="A9" s="34" t="s">
        <v>6</v>
      </c>
      <c r="B9" s="21">
        <v>10.1</v>
      </c>
      <c r="C9" s="24">
        <v>7.76</v>
      </c>
      <c r="D9" s="22">
        <v>10.63</v>
      </c>
      <c r="E9" s="24">
        <v>8.2899999999999991</v>
      </c>
      <c r="F9" s="17">
        <v>9.4600000000000009</v>
      </c>
      <c r="G9" s="24">
        <v>8.2200000000000006</v>
      </c>
      <c r="H9" s="17">
        <v>9.61</v>
      </c>
      <c r="I9" s="24">
        <v>8.34</v>
      </c>
      <c r="J9" s="17">
        <v>9.5299999999999994</v>
      </c>
      <c r="K9" s="24">
        <v>8.2100000000000009</v>
      </c>
      <c r="L9" s="17">
        <v>10.119999999999999</v>
      </c>
      <c r="M9" s="24">
        <v>8.6</v>
      </c>
      <c r="N9" s="17">
        <v>9.92</v>
      </c>
      <c r="O9" s="24">
        <v>8.65</v>
      </c>
      <c r="P9" s="17">
        <v>10.11</v>
      </c>
      <c r="Q9" s="24">
        <v>8.7100000000000009</v>
      </c>
      <c r="R9" s="17">
        <v>10.32</v>
      </c>
      <c r="S9" s="24">
        <v>9.1199999999999992</v>
      </c>
      <c r="T9" s="17">
        <v>10.66</v>
      </c>
      <c r="U9" s="24">
        <v>9.2200000000000006</v>
      </c>
      <c r="V9" s="17">
        <v>11.06</v>
      </c>
      <c r="W9" s="24">
        <v>9.56</v>
      </c>
      <c r="X9" s="17">
        <v>11.53</v>
      </c>
      <c r="Y9" s="24">
        <v>9.98</v>
      </c>
      <c r="AA9">
        <v>10.1</v>
      </c>
      <c r="AB9">
        <v>10.63</v>
      </c>
      <c r="AC9">
        <v>9.4600000000000009</v>
      </c>
      <c r="AD9">
        <v>9.61</v>
      </c>
      <c r="AE9">
        <v>9.5299999999999994</v>
      </c>
      <c r="AF9">
        <v>10.119999999999999</v>
      </c>
      <c r="AG9">
        <v>9.92</v>
      </c>
      <c r="AH9">
        <v>10.11</v>
      </c>
      <c r="AI9">
        <v>10.32</v>
      </c>
      <c r="AJ9">
        <v>10.66</v>
      </c>
      <c r="AK9">
        <v>11.06</v>
      </c>
      <c r="AL9">
        <v>11.53</v>
      </c>
    </row>
    <row r="10" spans="1:38" x14ac:dyDescent="0.25">
      <c r="A10" s="34" t="s">
        <v>7</v>
      </c>
      <c r="B10" s="19">
        <v>12.34</v>
      </c>
      <c r="C10" s="25">
        <v>10.35</v>
      </c>
      <c r="D10" s="19">
        <v>12.44</v>
      </c>
      <c r="E10" s="25">
        <v>11.05</v>
      </c>
      <c r="F10" s="19">
        <v>13.49</v>
      </c>
      <c r="G10" s="25">
        <v>11.95</v>
      </c>
      <c r="H10" s="19">
        <v>12.7</v>
      </c>
      <c r="I10" s="25">
        <v>11.56</v>
      </c>
      <c r="J10" s="19">
        <v>13.74</v>
      </c>
      <c r="K10" s="25">
        <v>12.32</v>
      </c>
      <c r="L10" s="19">
        <v>13.8</v>
      </c>
      <c r="M10" s="25">
        <v>12.38</v>
      </c>
      <c r="N10" s="19">
        <v>13.3</v>
      </c>
      <c r="O10" s="25">
        <v>11.93</v>
      </c>
      <c r="P10" s="19">
        <v>14.69</v>
      </c>
      <c r="Q10" s="25">
        <v>12.27</v>
      </c>
      <c r="R10" s="19">
        <v>14.87</v>
      </c>
      <c r="S10" s="25">
        <v>12.53</v>
      </c>
      <c r="T10" s="20">
        <v>17.2</v>
      </c>
      <c r="U10" s="26">
        <v>12.63</v>
      </c>
      <c r="V10" s="19">
        <v>15.55</v>
      </c>
      <c r="W10" s="25">
        <v>12.85</v>
      </c>
      <c r="X10" s="19">
        <v>15.75</v>
      </c>
      <c r="Y10" s="26">
        <v>13.41</v>
      </c>
      <c r="AA10">
        <v>12.34</v>
      </c>
      <c r="AB10">
        <v>12.44</v>
      </c>
      <c r="AC10">
        <v>13.49</v>
      </c>
      <c r="AD10">
        <v>12.7</v>
      </c>
      <c r="AE10">
        <v>13.74</v>
      </c>
      <c r="AF10">
        <v>13.8</v>
      </c>
      <c r="AG10">
        <v>13.3</v>
      </c>
      <c r="AH10">
        <v>14.69</v>
      </c>
      <c r="AI10">
        <v>14.87</v>
      </c>
      <c r="AJ10">
        <v>17.2</v>
      </c>
      <c r="AK10">
        <v>15.55</v>
      </c>
      <c r="AL10">
        <v>15.75</v>
      </c>
    </row>
    <row r="11" spans="1:38" x14ac:dyDescent="0.25">
      <c r="A11" s="34" t="s">
        <v>8</v>
      </c>
      <c r="B11" s="20">
        <v>8.58</v>
      </c>
      <c r="C11" s="26" t="s">
        <v>211</v>
      </c>
      <c r="D11" s="19">
        <v>9.3800000000000008</v>
      </c>
      <c r="E11" s="26">
        <v>8.33</v>
      </c>
      <c r="F11" s="20">
        <v>10.02</v>
      </c>
      <c r="G11" s="26">
        <v>8.9600000000000009</v>
      </c>
      <c r="H11" s="19">
        <v>9.5500000000000007</v>
      </c>
      <c r="I11" s="26">
        <v>7.97</v>
      </c>
      <c r="J11" s="20">
        <v>10.24</v>
      </c>
      <c r="K11" s="26">
        <v>8.58</v>
      </c>
      <c r="L11" s="20">
        <v>12.13</v>
      </c>
      <c r="M11" s="25">
        <v>9.07</v>
      </c>
      <c r="N11" s="20">
        <v>11.95</v>
      </c>
      <c r="O11" s="26">
        <v>9.1999999999999993</v>
      </c>
      <c r="P11" s="20">
        <v>14.28</v>
      </c>
      <c r="Q11" s="26" t="s">
        <v>211</v>
      </c>
      <c r="R11" s="20">
        <v>18.489999999999998</v>
      </c>
      <c r="S11" s="26" t="s">
        <v>211</v>
      </c>
      <c r="T11" s="20" t="s">
        <v>211</v>
      </c>
      <c r="U11" s="26" t="s">
        <v>211</v>
      </c>
      <c r="V11" s="20">
        <v>19.21</v>
      </c>
      <c r="W11" s="26">
        <v>13.17</v>
      </c>
      <c r="X11" s="20">
        <v>16.579999999999998</v>
      </c>
      <c r="Y11" s="26">
        <v>12.26</v>
      </c>
      <c r="AA11">
        <v>8.58</v>
      </c>
      <c r="AB11">
        <v>9.3800000000000008</v>
      </c>
      <c r="AC11">
        <v>10.02</v>
      </c>
      <c r="AD11">
        <v>9.5500000000000007</v>
      </c>
      <c r="AE11">
        <v>10.24</v>
      </c>
      <c r="AF11">
        <v>12.13</v>
      </c>
      <c r="AG11">
        <v>11.95</v>
      </c>
      <c r="AH11">
        <v>14.28</v>
      </c>
      <c r="AI11">
        <v>18.489999999999998</v>
      </c>
      <c r="AJ11" t="s">
        <v>211</v>
      </c>
      <c r="AK11">
        <v>19.21</v>
      </c>
      <c r="AL11">
        <v>16.579999999999998</v>
      </c>
    </row>
    <row r="12" spans="1:38" x14ac:dyDescent="0.25">
      <c r="A12" s="34" t="s">
        <v>9</v>
      </c>
      <c r="B12" s="18">
        <v>18.39</v>
      </c>
      <c r="C12" s="25">
        <v>15.38</v>
      </c>
      <c r="D12" s="18">
        <v>20.72</v>
      </c>
      <c r="E12" s="25">
        <v>16.28</v>
      </c>
      <c r="F12" s="18">
        <v>20.39</v>
      </c>
      <c r="G12" s="25">
        <v>16.41</v>
      </c>
      <c r="H12" s="18">
        <v>20.53</v>
      </c>
      <c r="I12" s="25">
        <v>17.579999999999998</v>
      </c>
      <c r="J12" s="18">
        <v>20.079999999999998</v>
      </c>
      <c r="K12" s="25">
        <v>17.28</v>
      </c>
      <c r="L12" s="19">
        <v>22.01</v>
      </c>
      <c r="M12" s="25">
        <v>17.84</v>
      </c>
      <c r="N12" s="18">
        <v>20.86</v>
      </c>
      <c r="O12" s="25">
        <v>17.02</v>
      </c>
      <c r="P12" s="18">
        <v>21.28</v>
      </c>
      <c r="Q12" s="25">
        <v>17.57</v>
      </c>
      <c r="R12" s="18">
        <v>20.21</v>
      </c>
      <c r="S12" s="25">
        <v>16.32</v>
      </c>
      <c r="T12" s="18">
        <v>21.76</v>
      </c>
      <c r="U12" s="25">
        <v>18.260000000000002</v>
      </c>
      <c r="V12" s="18">
        <v>23.23</v>
      </c>
      <c r="W12" s="25">
        <v>18.690000000000001</v>
      </c>
      <c r="X12" s="18">
        <v>22.2</v>
      </c>
      <c r="Y12" s="25">
        <v>18.28</v>
      </c>
      <c r="AA12">
        <v>18.39</v>
      </c>
      <c r="AB12">
        <v>20.72</v>
      </c>
      <c r="AC12">
        <v>20.39</v>
      </c>
      <c r="AD12">
        <v>20.53</v>
      </c>
      <c r="AE12">
        <v>20.079999999999998</v>
      </c>
      <c r="AF12">
        <v>22.01</v>
      </c>
      <c r="AG12">
        <v>20.86</v>
      </c>
      <c r="AH12">
        <v>21.28</v>
      </c>
      <c r="AI12">
        <v>20.21</v>
      </c>
      <c r="AJ12">
        <v>21.76</v>
      </c>
      <c r="AK12">
        <v>23.23</v>
      </c>
      <c r="AL12">
        <v>22.2</v>
      </c>
    </row>
    <row r="13" spans="1:38" x14ac:dyDescent="0.25">
      <c r="A13" s="34" t="s">
        <v>10</v>
      </c>
      <c r="B13" s="19">
        <v>19.239999999999998</v>
      </c>
      <c r="C13" s="26">
        <v>17.95</v>
      </c>
      <c r="D13" s="19">
        <v>19.41</v>
      </c>
      <c r="E13" s="26">
        <v>16.73</v>
      </c>
      <c r="F13" s="19">
        <v>18.04</v>
      </c>
      <c r="G13" s="26">
        <v>13.99</v>
      </c>
      <c r="H13" s="19">
        <v>17.29</v>
      </c>
      <c r="I13" s="26">
        <v>14.55</v>
      </c>
      <c r="J13" s="19">
        <v>16.89</v>
      </c>
      <c r="K13" s="25">
        <v>14.66</v>
      </c>
      <c r="L13" s="19">
        <v>19.61</v>
      </c>
      <c r="M13" s="26">
        <v>17.600000000000001</v>
      </c>
      <c r="N13" s="19">
        <v>19.28</v>
      </c>
      <c r="O13" s="26">
        <v>16.77</v>
      </c>
      <c r="P13" s="20" t="s">
        <v>211</v>
      </c>
      <c r="Q13" s="26" t="s">
        <v>211</v>
      </c>
      <c r="R13" s="20" t="s">
        <v>211</v>
      </c>
      <c r="S13" s="26" t="s">
        <v>211</v>
      </c>
      <c r="T13" s="19">
        <v>16.23</v>
      </c>
      <c r="U13" s="25">
        <v>14.84</v>
      </c>
      <c r="V13" s="20" t="s">
        <v>211</v>
      </c>
      <c r="W13" s="26" t="s">
        <v>211</v>
      </c>
      <c r="X13" s="20" t="s">
        <v>211</v>
      </c>
      <c r="Y13" s="26" t="s">
        <v>211</v>
      </c>
      <c r="AA13">
        <v>19.239999999999998</v>
      </c>
      <c r="AB13">
        <v>19.41</v>
      </c>
      <c r="AC13">
        <v>18.04</v>
      </c>
      <c r="AD13">
        <v>17.29</v>
      </c>
      <c r="AE13">
        <v>16.89</v>
      </c>
      <c r="AF13">
        <v>19.61</v>
      </c>
      <c r="AG13">
        <v>19.28</v>
      </c>
      <c r="AH13" t="s">
        <v>211</v>
      </c>
      <c r="AI13" t="s">
        <v>211</v>
      </c>
      <c r="AJ13">
        <v>16.23</v>
      </c>
      <c r="AK13" t="s">
        <v>211</v>
      </c>
      <c r="AL13" t="s">
        <v>211</v>
      </c>
    </row>
    <row r="14" spans="1:38" ht="30" x14ac:dyDescent="0.25">
      <c r="A14" s="34" t="s">
        <v>11</v>
      </c>
      <c r="B14" s="19">
        <v>31.06</v>
      </c>
      <c r="C14" s="26">
        <v>27.34</v>
      </c>
      <c r="D14" s="19">
        <v>35.880000000000003</v>
      </c>
      <c r="E14" s="26">
        <v>31.26</v>
      </c>
      <c r="F14" s="19">
        <v>32.67</v>
      </c>
      <c r="G14" s="26">
        <v>24.99</v>
      </c>
      <c r="H14" s="19">
        <v>33.44</v>
      </c>
      <c r="I14" s="25">
        <v>28.08</v>
      </c>
      <c r="J14" s="19">
        <v>34.950000000000003</v>
      </c>
      <c r="K14" s="26">
        <v>29.12</v>
      </c>
      <c r="L14" s="19">
        <v>35.76</v>
      </c>
      <c r="M14" s="26">
        <v>33.200000000000003</v>
      </c>
      <c r="N14" s="19">
        <v>33.11</v>
      </c>
      <c r="O14" s="26">
        <v>26.52</v>
      </c>
      <c r="P14" s="20">
        <v>39.090000000000003</v>
      </c>
      <c r="Q14" s="26" t="s">
        <v>211</v>
      </c>
      <c r="R14" s="19">
        <v>36.93</v>
      </c>
      <c r="S14" s="26">
        <v>28.79</v>
      </c>
      <c r="T14" s="20">
        <v>42.13</v>
      </c>
      <c r="U14" s="26" t="s">
        <v>211</v>
      </c>
      <c r="V14" s="19">
        <v>44.91</v>
      </c>
      <c r="W14" s="26">
        <v>42.08</v>
      </c>
      <c r="X14" s="19">
        <v>39.51</v>
      </c>
      <c r="Y14" s="26" t="s">
        <v>211</v>
      </c>
      <c r="AA14">
        <v>31.06</v>
      </c>
      <c r="AB14">
        <v>35.880000000000003</v>
      </c>
      <c r="AC14">
        <v>32.67</v>
      </c>
      <c r="AD14">
        <v>33.44</v>
      </c>
      <c r="AE14">
        <v>34.950000000000003</v>
      </c>
      <c r="AF14">
        <v>35.76</v>
      </c>
      <c r="AG14">
        <v>33.11</v>
      </c>
      <c r="AH14">
        <v>39.090000000000003</v>
      </c>
      <c r="AI14">
        <v>36.93</v>
      </c>
      <c r="AJ14">
        <v>42.13</v>
      </c>
      <c r="AK14">
        <v>44.91</v>
      </c>
      <c r="AL14">
        <v>39.51</v>
      </c>
    </row>
    <row r="15" spans="1:38" x14ac:dyDescent="0.25">
      <c r="A15" s="34" t="s">
        <v>12</v>
      </c>
      <c r="B15" s="18"/>
      <c r="C15" s="23"/>
      <c r="D15" s="18"/>
      <c r="E15" s="23"/>
      <c r="F15" s="18"/>
      <c r="G15" s="23"/>
      <c r="H15" s="18"/>
      <c r="I15" s="23"/>
      <c r="J15" s="18"/>
      <c r="K15" s="23"/>
      <c r="L15" s="18"/>
      <c r="M15" s="23"/>
      <c r="N15" s="18"/>
      <c r="O15" s="23"/>
      <c r="P15" s="18"/>
      <c r="Q15" s="23"/>
      <c r="R15" s="18"/>
      <c r="S15" s="23"/>
      <c r="T15" s="18"/>
      <c r="U15" s="23"/>
      <c r="V15" s="19">
        <v>13.53</v>
      </c>
      <c r="W15" s="25">
        <v>12.73</v>
      </c>
      <c r="X15" s="18"/>
      <c r="Y15" s="23"/>
      <c r="AK15">
        <v>13.53</v>
      </c>
    </row>
    <row r="16" spans="1:38" x14ac:dyDescent="0.25">
      <c r="A16" s="34" t="s">
        <v>13</v>
      </c>
      <c r="B16" s="18">
        <v>12.78</v>
      </c>
      <c r="C16" s="25">
        <v>10.76</v>
      </c>
      <c r="D16" s="19">
        <v>14.04</v>
      </c>
      <c r="E16" s="25">
        <v>11.58</v>
      </c>
      <c r="F16" s="19">
        <v>14.15</v>
      </c>
      <c r="G16" s="26">
        <v>11.92</v>
      </c>
      <c r="H16" s="19">
        <v>13.83</v>
      </c>
      <c r="I16" s="25">
        <v>11.55</v>
      </c>
      <c r="J16" s="18">
        <v>12.56</v>
      </c>
      <c r="K16" s="25">
        <v>10.68</v>
      </c>
      <c r="L16" s="20">
        <v>17.07</v>
      </c>
      <c r="M16" s="25">
        <v>12.27</v>
      </c>
      <c r="N16" s="19">
        <v>14.72</v>
      </c>
      <c r="O16" s="25">
        <v>12.8</v>
      </c>
      <c r="P16" s="18">
        <v>15.39</v>
      </c>
      <c r="Q16" s="25">
        <v>13.24</v>
      </c>
      <c r="R16" s="18">
        <v>15.55</v>
      </c>
      <c r="S16" s="25">
        <v>13.51</v>
      </c>
      <c r="T16" s="18">
        <v>16.170000000000002</v>
      </c>
      <c r="U16" s="25">
        <v>14.5</v>
      </c>
      <c r="V16" s="18">
        <v>17.25</v>
      </c>
      <c r="W16" s="25">
        <v>15.41</v>
      </c>
      <c r="X16" s="18">
        <v>16.73</v>
      </c>
      <c r="Y16" s="23">
        <v>14.67</v>
      </c>
      <c r="AA16">
        <v>12.78</v>
      </c>
      <c r="AB16">
        <v>14.04</v>
      </c>
      <c r="AC16">
        <v>14.15</v>
      </c>
      <c r="AD16">
        <v>13.83</v>
      </c>
      <c r="AE16">
        <v>12.56</v>
      </c>
      <c r="AF16">
        <v>17.07</v>
      </c>
      <c r="AG16">
        <v>14.72</v>
      </c>
      <c r="AH16">
        <v>15.39</v>
      </c>
      <c r="AI16">
        <v>15.55</v>
      </c>
      <c r="AJ16">
        <v>16.170000000000002</v>
      </c>
      <c r="AK16">
        <v>17.25</v>
      </c>
      <c r="AL16">
        <v>16.73</v>
      </c>
    </row>
    <row r="17" spans="1:38" x14ac:dyDescent="0.25">
      <c r="A17" s="34" t="s">
        <v>14</v>
      </c>
      <c r="B17" s="19">
        <v>20.88</v>
      </c>
      <c r="C17" s="26">
        <v>16.309999999999999</v>
      </c>
      <c r="D17" s="19">
        <v>20.309999999999999</v>
      </c>
      <c r="E17" s="25">
        <v>16.86</v>
      </c>
      <c r="F17" s="19">
        <v>20.71</v>
      </c>
      <c r="G17" s="25">
        <v>17.79</v>
      </c>
      <c r="H17" s="19">
        <v>22.26</v>
      </c>
      <c r="I17" s="26">
        <v>19.27</v>
      </c>
      <c r="J17" s="19">
        <v>20.88</v>
      </c>
      <c r="K17" s="26">
        <v>19.09</v>
      </c>
      <c r="L17" s="19">
        <v>22.41</v>
      </c>
      <c r="M17" s="25">
        <v>19.350000000000001</v>
      </c>
      <c r="N17" s="19">
        <v>22.66</v>
      </c>
      <c r="O17" s="25">
        <v>19.45</v>
      </c>
      <c r="P17" s="19">
        <v>23.29</v>
      </c>
      <c r="Q17" s="25">
        <v>20.329999999999998</v>
      </c>
      <c r="R17" s="19">
        <v>22.27</v>
      </c>
      <c r="S17" s="26">
        <v>18.96</v>
      </c>
      <c r="T17" s="19">
        <v>25.03</v>
      </c>
      <c r="U17" s="26">
        <v>22.8</v>
      </c>
      <c r="V17" s="19">
        <v>21.4</v>
      </c>
      <c r="W17" s="25">
        <v>19.25</v>
      </c>
      <c r="X17" s="19">
        <v>25.39</v>
      </c>
      <c r="Y17" s="26">
        <v>19.64</v>
      </c>
      <c r="AA17">
        <v>20.88</v>
      </c>
      <c r="AB17">
        <v>20.309999999999999</v>
      </c>
      <c r="AC17">
        <v>20.71</v>
      </c>
      <c r="AD17">
        <v>22.26</v>
      </c>
      <c r="AE17">
        <v>20.88</v>
      </c>
      <c r="AF17">
        <v>22.41</v>
      </c>
      <c r="AG17">
        <v>22.66</v>
      </c>
      <c r="AH17">
        <v>23.29</v>
      </c>
      <c r="AI17">
        <v>22.27</v>
      </c>
      <c r="AJ17">
        <v>25.03</v>
      </c>
      <c r="AK17">
        <v>21.4</v>
      </c>
      <c r="AL17">
        <v>25.39</v>
      </c>
    </row>
    <row r="18" spans="1:38" x14ac:dyDescent="0.25">
      <c r="A18" s="34" t="s">
        <v>15</v>
      </c>
      <c r="B18" s="18">
        <v>13.61</v>
      </c>
      <c r="C18" s="23">
        <v>11.5</v>
      </c>
      <c r="D18" s="18">
        <v>13.89</v>
      </c>
      <c r="E18" s="23">
        <v>11.71</v>
      </c>
      <c r="F18" s="18">
        <v>13.84</v>
      </c>
      <c r="G18" s="23">
        <v>11.73</v>
      </c>
      <c r="H18" s="18">
        <v>14.1</v>
      </c>
      <c r="I18" s="23">
        <v>11.89</v>
      </c>
      <c r="J18" s="18">
        <v>14.5</v>
      </c>
      <c r="K18" s="23">
        <v>12.18</v>
      </c>
      <c r="L18" s="18">
        <v>14.86</v>
      </c>
      <c r="M18" s="23">
        <v>12.58</v>
      </c>
      <c r="N18" s="18">
        <v>14.86</v>
      </c>
      <c r="O18" s="23">
        <v>12.65</v>
      </c>
      <c r="P18" s="18">
        <v>15.07</v>
      </c>
      <c r="Q18" s="23">
        <v>12.83</v>
      </c>
      <c r="R18" s="18">
        <v>15.77</v>
      </c>
      <c r="S18" s="23">
        <v>13.22</v>
      </c>
      <c r="T18" s="18">
        <v>16.07</v>
      </c>
      <c r="U18" s="23">
        <v>13.53</v>
      </c>
      <c r="V18" s="18">
        <v>16.5</v>
      </c>
      <c r="W18" s="23">
        <v>13.88</v>
      </c>
      <c r="X18" s="18">
        <v>16.82</v>
      </c>
      <c r="Y18" s="23">
        <v>14.16</v>
      </c>
      <c r="AA18">
        <v>13.61</v>
      </c>
      <c r="AB18">
        <v>13.89</v>
      </c>
      <c r="AC18">
        <v>13.84</v>
      </c>
      <c r="AD18">
        <v>14.1</v>
      </c>
      <c r="AE18">
        <v>14.5</v>
      </c>
      <c r="AF18">
        <v>14.86</v>
      </c>
      <c r="AG18">
        <v>14.86</v>
      </c>
      <c r="AH18">
        <v>15.07</v>
      </c>
      <c r="AI18">
        <v>15.77</v>
      </c>
      <c r="AJ18">
        <v>16.07</v>
      </c>
      <c r="AK18">
        <v>16.5</v>
      </c>
      <c r="AL18">
        <v>16.82</v>
      </c>
    </row>
    <row r="19" spans="1:38" x14ac:dyDescent="0.25">
      <c r="A19" s="34" t="s">
        <v>16</v>
      </c>
      <c r="B19" s="18">
        <v>11.47</v>
      </c>
      <c r="C19" s="23">
        <v>8.89</v>
      </c>
      <c r="D19" s="18">
        <v>11.74</v>
      </c>
      <c r="E19" s="23">
        <v>9.15</v>
      </c>
      <c r="F19" s="18">
        <v>11.79</v>
      </c>
      <c r="G19" s="23">
        <v>9.08</v>
      </c>
      <c r="H19" s="18">
        <v>11.95</v>
      </c>
      <c r="I19" s="23">
        <v>9.08</v>
      </c>
      <c r="J19" s="18">
        <v>11.77</v>
      </c>
      <c r="K19" s="23">
        <v>9.2200000000000006</v>
      </c>
      <c r="L19" s="18">
        <v>12.15</v>
      </c>
      <c r="M19" s="23">
        <v>9.4600000000000009</v>
      </c>
      <c r="N19" s="18">
        <v>11.97</v>
      </c>
      <c r="O19" s="23">
        <v>9.58</v>
      </c>
      <c r="P19" s="18">
        <v>12.33</v>
      </c>
      <c r="Q19" s="23">
        <v>9.56</v>
      </c>
      <c r="R19" s="18">
        <v>12.67</v>
      </c>
      <c r="S19" s="23">
        <v>10.07</v>
      </c>
      <c r="T19" s="18">
        <v>12.98</v>
      </c>
      <c r="U19" s="23">
        <v>10.29</v>
      </c>
      <c r="V19" s="18">
        <v>13.33</v>
      </c>
      <c r="W19" s="23">
        <v>10.56</v>
      </c>
      <c r="X19" s="18">
        <v>13.74</v>
      </c>
      <c r="Y19" s="23">
        <v>11.03</v>
      </c>
      <c r="AA19">
        <v>11.47</v>
      </c>
      <c r="AB19">
        <v>11.74</v>
      </c>
      <c r="AC19">
        <v>11.79</v>
      </c>
      <c r="AD19">
        <v>11.95</v>
      </c>
      <c r="AE19">
        <v>11.77</v>
      </c>
      <c r="AF19">
        <v>12.15</v>
      </c>
      <c r="AG19">
        <v>11.97</v>
      </c>
      <c r="AH19">
        <v>12.33</v>
      </c>
      <c r="AI19">
        <v>12.67</v>
      </c>
      <c r="AJ19">
        <v>12.98</v>
      </c>
      <c r="AK19">
        <v>13.33</v>
      </c>
      <c r="AL19">
        <v>13.74</v>
      </c>
    </row>
    <row r="20" spans="1:38" x14ac:dyDescent="0.25">
      <c r="A20" s="34" t="s">
        <v>17</v>
      </c>
      <c r="B20" s="18">
        <v>16.21</v>
      </c>
      <c r="C20" s="25">
        <v>13.49</v>
      </c>
      <c r="D20" s="18">
        <v>15.75</v>
      </c>
      <c r="E20" s="25">
        <v>13.48</v>
      </c>
      <c r="F20" s="18">
        <v>15.7</v>
      </c>
      <c r="G20" s="25">
        <v>13.28</v>
      </c>
      <c r="H20" s="18">
        <v>16.239999999999998</v>
      </c>
      <c r="I20" s="25">
        <v>13.69</v>
      </c>
      <c r="J20" s="18">
        <v>16.45</v>
      </c>
      <c r="K20" s="25">
        <v>14.16</v>
      </c>
      <c r="L20" s="18">
        <v>17.78</v>
      </c>
      <c r="M20" s="25">
        <v>15.62</v>
      </c>
      <c r="N20" s="18">
        <v>18.48</v>
      </c>
      <c r="O20" s="25">
        <v>15.44</v>
      </c>
      <c r="P20" s="18">
        <v>18.68</v>
      </c>
      <c r="Q20" s="25">
        <v>15.93</v>
      </c>
      <c r="R20" s="18">
        <v>19.690000000000001</v>
      </c>
      <c r="S20" s="23">
        <v>15.89</v>
      </c>
      <c r="T20" s="18">
        <v>20.62</v>
      </c>
      <c r="U20" s="25">
        <v>17.100000000000001</v>
      </c>
      <c r="V20" s="18">
        <v>19.73</v>
      </c>
      <c r="W20" s="23">
        <v>16.329999999999998</v>
      </c>
      <c r="X20" s="18">
        <v>18.5</v>
      </c>
      <c r="Y20" s="23">
        <v>16.25</v>
      </c>
      <c r="AA20">
        <v>16.21</v>
      </c>
      <c r="AB20">
        <v>15.75</v>
      </c>
      <c r="AC20">
        <v>15.7</v>
      </c>
      <c r="AD20">
        <v>16.239999999999998</v>
      </c>
      <c r="AE20">
        <v>16.45</v>
      </c>
      <c r="AF20">
        <v>17.78</v>
      </c>
      <c r="AG20">
        <v>18.48</v>
      </c>
      <c r="AH20">
        <v>18.68</v>
      </c>
      <c r="AI20">
        <v>19.690000000000001</v>
      </c>
      <c r="AJ20">
        <v>20.62</v>
      </c>
      <c r="AK20">
        <v>19.73</v>
      </c>
      <c r="AL20">
        <v>18.5</v>
      </c>
    </row>
    <row r="21" spans="1:38" x14ac:dyDescent="0.25">
      <c r="A21" s="34" t="s">
        <v>18</v>
      </c>
      <c r="B21" s="19">
        <v>19.829999999999998</v>
      </c>
      <c r="C21" s="25">
        <v>18.100000000000001</v>
      </c>
      <c r="D21" s="19">
        <v>20.99</v>
      </c>
      <c r="E21" s="25">
        <v>19.02</v>
      </c>
      <c r="F21" s="19">
        <v>21.34</v>
      </c>
      <c r="G21" s="25">
        <v>19.43</v>
      </c>
      <c r="H21" s="18">
        <v>21.3</v>
      </c>
      <c r="I21" s="25">
        <v>20.36</v>
      </c>
      <c r="J21" s="18">
        <v>21.68</v>
      </c>
      <c r="K21" s="23">
        <v>20.61</v>
      </c>
      <c r="L21" s="19">
        <v>27.25</v>
      </c>
      <c r="M21" s="25">
        <v>23.49</v>
      </c>
      <c r="N21" s="19">
        <v>21.01</v>
      </c>
      <c r="O21" s="26">
        <v>21.39</v>
      </c>
      <c r="P21" s="19">
        <v>23.94</v>
      </c>
      <c r="Q21" s="26">
        <v>22.74</v>
      </c>
      <c r="R21" s="18"/>
      <c r="S21" s="23"/>
      <c r="T21" s="18"/>
      <c r="U21" s="23"/>
      <c r="V21" s="18"/>
      <c r="W21" s="23"/>
      <c r="X21" s="18"/>
      <c r="Y21" s="23"/>
      <c r="AA21">
        <v>19.829999999999998</v>
      </c>
      <c r="AB21">
        <v>20.99</v>
      </c>
      <c r="AC21">
        <v>21.34</v>
      </c>
      <c r="AD21">
        <v>21.3</v>
      </c>
      <c r="AE21">
        <v>21.68</v>
      </c>
      <c r="AF21">
        <v>27.25</v>
      </c>
      <c r="AG21">
        <v>21.01</v>
      </c>
      <c r="AH21">
        <v>23.94</v>
      </c>
    </row>
    <row r="22" spans="1:38" x14ac:dyDescent="0.25">
      <c r="A22" s="34" t="s">
        <v>19</v>
      </c>
      <c r="B22" s="18">
        <v>10.29</v>
      </c>
      <c r="C22" s="23">
        <v>8.11</v>
      </c>
      <c r="D22" s="18">
        <v>11.02</v>
      </c>
      <c r="E22" s="23">
        <v>8.49</v>
      </c>
      <c r="F22" s="18">
        <v>10.86</v>
      </c>
      <c r="G22" s="23">
        <v>8.6300000000000008</v>
      </c>
      <c r="H22" s="18">
        <v>11.11</v>
      </c>
      <c r="I22" s="23">
        <v>9.02</v>
      </c>
      <c r="J22" s="18">
        <v>11.17</v>
      </c>
      <c r="K22" s="23">
        <v>9.0299999999999994</v>
      </c>
      <c r="L22" s="18">
        <v>11.78</v>
      </c>
      <c r="M22" s="23">
        <v>9.24</v>
      </c>
      <c r="N22" s="18">
        <v>11.64</v>
      </c>
      <c r="O22" s="23">
        <v>9.19</v>
      </c>
      <c r="P22" s="18">
        <v>12.01</v>
      </c>
      <c r="Q22" s="23">
        <v>9.4600000000000009</v>
      </c>
      <c r="R22" s="18">
        <v>12.58</v>
      </c>
      <c r="S22" s="23">
        <v>9.8000000000000007</v>
      </c>
      <c r="T22" s="18">
        <v>12.58</v>
      </c>
      <c r="U22" s="23">
        <v>9.99</v>
      </c>
      <c r="V22" s="18">
        <v>13.12</v>
      </c>
      <c r="W22" s="23">
        <v>10.17</v>
      </c>
      <c r="X22" s="18">
        <v>13.58</v>
      </c>
      <c r="Y22" s="23">
        <v>10.51</v>
      </c>
      <c r="AA22">
        <v>10.29</v>
      </c>
      <c r="AB22">
        <v>11.02</v>
      </c>
      <c r="AC22">
        <v>10.86</v>
      </c>
      <c r="AD22">
        <v>11.11</v>
      </c>
      <c r="AE22">
        <v>11.17</v>
      </c>
      <c r="AF22">
        <v>11.78</v>
      </c>
      <c r="AG22">
        <v>11.64</v>
      </c>
      <c r="AH22">
        <v>12.01</v>
      </c>
      <c r="AI22">
        <v>12.58</v>
      </c>
      <c r="AJ22">
        <v>12.58</v>
      </c>
      <c r="AK22">
        <v>13.12</v>
      </c>
      <c r="AL22">
        <v>13.58</v>
      </c>
    </row>
    <row r="23" spans="1:38" x14ac:dyDescent="0.25">
      <c r="A23" s="34" t="s">
        <v>20</v>
      </c>
      <c r="B23" s="19">
        <v>10.11</v>
      </c>
      <c r="C23" s="25">
        <v>8.1</v>
      </c>
      <c r="D23" s="18">
        <v>10.29</v>
      </c>
      <c r="E23" s="25">
        <v>7.93</v>
      </c>
      <c r="F23" s="19">
        <v>9.7200000000000006</v>
      </c>
      <c r="G23" s="25">
        <v>7.78</v>
      </c>
      <c r="H23" s="19">
        <v>10.75</v>
      </c>
      <c r="I23" s="25">
        <v>8.06</v>
      </c>
      <c r="J23" s="19">
        <v>10.58</v>
      </c>
      <c r="K23" s="25">
        <v>8.09</v>
      </c>
      <c r="L23" s="19">
        <v>10.69</v>
      </c>
      <c r="M23" s="25">
        <v>7.89</v>
      </c>
      <c r="N23" s="19">
        <v>10.5</v>
      </c>
      <c r="O23" s="25">
        <v>8.74</v>
      </c>
      <c r="P23" s="19">
        <v>11.07</v>
      </c>
      <c r="Q23" s="25">
        <v>7.91</v>
      </c>
      <c r="R23" s="19">
        <v>11.3</v>
      </c>
      <c r="S23" s="25">
        <v>8.1999999999999993</v>
      </c>
      <c r="T23" s="19">
        <v>12.47</v>
      </c>
      <c r="U23" s="25">
        <v>8.49</v>
      </c>
      <c r="V23" s="19">
        <v>11.38</v>
      </c>
      <c r="W23" s="23">
        <v>8.51</v>
      </c>
      <c r="X23" s="19">
        <v>11.44</v>
      </c>
      <c r="Y23" s="25">
        <v>8.81</v>
      </c>
      <c r="AA23">
        <v>10.11</v>
      </c>
      <c r="AB23">
        <v>10.29</v>
      </c>
      <c r="AC23">
        <v>9.7200000000000006</v>
      </c>
      <c r="AD23">
        <v>10.75</v>
      </c>
      <c r="AE23">
        <v>10.58</v>
      </c>
      <c r="AF23">
        <v>10.69</v>
      </c>
      <c r="AG23">
        <v>10.5</v>
      </c>
      <c r="AH23">
        <v>11.07</v>
      </c>
      <c r="AI23">
        <v>11.3</v>
      </c>
      <c r="AJ23">
        <v>12.47</v>
      </c>
      <c r="AK23">
        <v>11.38</v>
      </c>
      <c r="AL23">
        <v>11.44</v>
      </c>
    </row>
    <row r="24" spans="1:38" ht="30" x14ac:dyDescent="0.25">
      <c r="A24" s="34" t="s">
        <v>21</v>
      </c>
      <c r="B24" s="19">
        <v>10.27</v>
      </c>
      <c r="C24" s="26">
        <v>8</v>
      </c>
      <c r="D24" s="20">
        <v>12.89</v>
      </c>
      <c r="E24" s="25">
        <v>9.73</v>
      </c>
      <c r="F24" s="19">
        <v>11.56</v>
      </c>
      <c r="G24" s="25">
        <v>9.3800000000000008</v>
      </c>
      <c r="H24" s="19">
        <v>11.78</v>
      </c>
      <c r="I24" s="26">
        <v>8.85</v>
      </c>
      <c r="J24" s="19">
        <v>11.15</v>
      </c>
      <c r="K24" s="26">
        <v>8.68</v>
      </c>
      <c r="L24" s="19">
        <v>11.53</v>
      </c>
      <c r="M24" s="26">
        <v>8.65</v>
      </c>
      <c r="N24" s="18">
        <v>10.050000000000001</v>
      </c>
      <c r="O24" s="25">
        <v>8.89</v>
      </c>
      <c r="P24" s="18">
        <v>10.4</v>
      </c>
      <c r="Q24" s="25">
        <v>9.18</v>
      </c>
      <c r="R24" s="19">
        <v>11.03</v>
      </c>
      <c r="S24" s="25">
        <v>9.06</v>
      </c>
      <c r="T24" s="19">
        <v>11.87</v>
      </c>
      <c r="U24" s="25">
        <v>9.5</v>
      </c>
      <c r="V24" s="19">
        <v>11.3</v>
      </c>
      <c r="W24" s="25">
        <v>9.66</v>
      </c>
      <c r="X24" s="19">
        <v>11.7</v>
      </c>
      <c r="Y24" s="25">
        <v>10.16</v>
      </c>
      <c r="AA24">
        <v>10.27</v>
      </c>
      <c r="AB24">
        <v>12.89</v>
      </c>
      <c r="AC24">
        <v>11.56</v>
      </c>
      <c r="AD24">
        <v>11.78</v>
      </c>
      <c r="AE24">
        <v>11.15</v>
      </c>
      <c r="AF24">
        <v>11.53</v>
      </c>
      <c r="AG24">
        <v>10.050000000000001</v>
      </c>
      <c r="AH24">
        <v>10.4</v>
      </c>
      <c r="AI24">
        <v>11.03</v>
      </c>
      <c r="AJ24">
        <v>11.87</v>
      </c>
      <c r="AK24">
        <v>11.3</v>
      </c>
      <c r="AL24">
        <v>11.7</v>
      </c>
    </row>
    <row r="25" spans="1:38" ht="75" x14ac:dyDescent="0.25">
      <c r="A25" s="34" t="s">
        <v>22</v>
      </c>
      <c r="B25" s="18">
        <v>10.62</v>
      </c>
      <c r="C25" s="23">
        <v>9.1300000000000008</v>
      </c>
      <c r="D25" s="18">
        <v>11.49</v>
      </c>
      <c r="E25" s="23">
        <v>9.5</v>
      </c>
      <c r="F25" s="18">
        <v>10.82</v>
      </c>
      <c r="G25" s="23">
        <v>9.49</v>
      </c>
      <c r="H25" s="18">
        <v>10.85</v>
      </c>
      <c r="I25" s="23">
        <v>9.42</v>
      </c>
      <c r="J25" s="18">
        <v>10.93</v>
      </c>
      <c r="K25" s="23">
        <v>9.4499999999999993</v>
      </c>
      <c r="L25" s="18">
        <v>11.47</v>
      </c>
      <c r="M25" s="23">
        <v>9.9700000000000006</v>
      </c>
      <c r="N25" s="18">
        <v>11.74</v>
      </c>
      <c r="O25" s="23">
        <v>10.050000000000001</v>
      </c>
      <c r="P25" s="18">
        <v>11.52</v>
      </c>
      <c r="Q25" s="23">
        <v>10.09</v>
      </c>
      <c r="R25" s="18">
        <v>12.25</v>
      </c>
      <c r="S25" s="23">
        <v>11</v>
      </c>
      <c r="T25" s="18">
        <v>12.57</v>
      </c>
      <c r="U25" s="23">
        <v>11.16</v>
      </c>
      <c r="V25" s="18">
        <v>13.07</v>
      </c>
      <c r="W25" s="23">
        <v>11.27</v>
      </c>
      <c r="X25" s="18">
        <v>13.69</v>
      </c>
      <c r="Y25" s="23">
        <v>11.91</v>
      </c>
      <c r="AA25">
        <v>10.62</v>
      </c>
      <c r="AB25">
        <v>11.49</v>
      </c>
      <c r="AC25">
        <v>10.82</v>
      </c>
      <c r="AD25">
        <v>10.85</v>
      </c>
      <c r="AE25">
        <v>10.93</v>
      </c>
      <c r="AF25">
        <v>11.47</v>
      </c>
      <c r="AG25">
        <v>11.74</v>
      </c>
      <c r="AH25">
        <v>11.52</v>
      </c>
      <c r="AI25">
        <v>12.25</v>
      </c>
      <c r="AJ25">
        <v>12.57</v>
      </c>
      <c r="AK25">
        <v>13.07</v>
      </c>
      <c r="AL25">
        <v>13.69</v>
      </c>
    </row>
    <row r="26" spans="1:38" ht="30" x14ac:dyDescent="0.25">
      <c r="A26" s="34" t="s">
        <v>23</v>
      </c>
      <c r="B26" s="18">
        <v>13.45</v>
      </c>
      <c r="C26" s="23">
        <v>11.94</v>
      </c>
      <c r="D26" s="18">
        <v>13.73</v>
      </c>
      <c r="E26" s="23">
        <v>12</v>
      </c>
      <c r="F26" s="18">
        <v>13.89</v>
      </c>
      <c r="G26" s="23">
        <v>12.02</v>
      </c>
      <c r="H26" s="18">
        <v>14.11</v>
      </c>
      <c r="I26" s="23">
        <v>12.15</v>
      </c>
      <c r="J26" s="18">
        <v>14.26</v>
      </c>
      <c r="K26" s="23">
        <v>12.27</v>
      </c>
      <c r="L26" s="18">
        <v>14.17</v>
      </c>
      <c r="M26" s="23">
        <v>12.16</v>
      </c>
      <c r="N26" s="18">
        <v>14.44</v>
      </c>
      <c r="O26" s="23">
        <v>12.7</v>
      </c>
      <c r="P26" s="18">
        <v>14.58</v>
      </c>
      <c r="Q26" s="23">
        <v>12.87</v>
      </c>
      <c r="R26" s="18">
        <v>15.82</v>
      </c>
      <c r="S26" s="23">
        <v>13.31</v>
      </c>
      <c r="T26" s="18">
        <v>17.04</v>
      </c>
      <c r="U26" s="23">
        <v>13.63</v>
      </c>
      <c r="V26" s="18">
        <v>17.09</v>
      </c>
      <c r="W26" s="23">
        <v>13.98</v>
      </c>
      <c r="X26" s="18">
        <v>17.309999999999999</v>
      </c>
      <c r="Y26" s="23">
        <v>14.57</v>
      </c>
      <c r="AA26">
        <v>13.45</v>
      </c>
      <c r="AB26">
        <v>13.73</v>
      </c>
      <c r="AC26">
        <v>13.89</v>
      </c>
      <c r="AD26">
        <v>14.11</v>
      </c>
      <c r="AE26">
        <v>14.26</v>
      </c>
      <c r="AF26">
        <v>14.17</v>
      </c>
      <c r="AG26">
        <v>14.44</v>
      </c>
      <c r="AH26">
        <v>14.58</v>
      </c>
      <c r="AI26">
        <v>15.82</v>
      </c>
      <c r="AJ26">
        <v>17.04</v>
      </c>
      <c r="AK26">
        <v>17.09</v>
      </c>
      <c r="AL26">
        <v>17.309999999999999</v>
      </c>
    </row>
    <row r="27" spans="1:38" ht="30" x14ac:dyDescent="0.25">
      <c r="A27" s="34" t="s">
        <v>24</v>
      </c>
      <c r="B27" s="18">
        <v>13.47</v>
      </c>
      <c r="C27" s="23">
        <v>11.49</v>
      </c>
      <c r="D27" s="18">
        <v>13.33</v>
      </c>
      <c r="E27" s="23">
        <v>11.51</v>
      </c>
      <c r="F27" s="18">
        <v>12.99</v>
      </c>
      <c r="G27" s="23">
        <v>11.33</v>
      </c>
      <c r="H27" s="18">
        <v>13.4</v>
      </c>
      <c r="I27" s="23">
        <v>11.6</v>
      </c>
      <c r="J27" s="18">
        <v>13.41</v>
      </c>
      <c r="K27" s="23">
        <v>11.33</v>
      </c>
      <c r="L27" s="18">
        <v>13.34</v>
      </c>
      <c r="M27" s="23">
        <v>11.63</v>
      </c>
      <c r="N27" s="18">
        <v>13.75</v>
      </c>
      <c r="O27" s="23">
        <v>11.76</v>
      </c>
      <c r="P27" s="18">
        <v>14.22</v>
      </c>
      <c r="Q27" s="23">
        <v>11.83</v>
      </c>
      <c r="R27" s="18">
        <v>14.99</v>
      </c>
      <c r="S27" s="23">
        <v>11.97</v>
      </c>
      <c r="T27" s="18">
        <v>14.52</v>
      </c>
      <c r="U27" s="23">
        <v>12.14</v>
      </c>
      <c r="V27" s="18">
        <v>14.94</v>
      </c>
      <c r="W27" s="23">
        <v>12.79</v>
      </c>
      <c r="X27" s="18">
        <v>15.25</v>
      </c>
      <c r="Y27" s="23">
        <v>12.76</v>
      </c>
      <c r="AA27">
        <v>13.47</v>
      </c>
      <c r="AB27">
        <v>13.33</v>
      </c>
      <c r="AC27">
        <v>12.99</v>
      </c>
      <c r="AD27">
        <v>13.4</v>
      </c>
      <c r="AE27">
        <v>13.41</v>
      </c>
      <c r="AF27">
        <v>13.34</v>
      </c>
      <c r="AG27">
        <v>13.75</v>
      </c>
      <c r="AH27">
        <v>14.22</v>
      </c>
      <c r="AI27">
        <v>14.99</v>
      </c>
      <c r="AJ27">
        <v>14.52</v>
      </c>
      <c r="AK27">
        <v>14.94</v>
      </c>
      <c r="AL27">
        <v>15.25</v>
      </c>
    </row>
    <row r="28" spans="1:38" ht="30" x14ac:dyDescent="0.25">
      <c r="A28" s="34" t="s">
        <v>25</v>
      </c>
      <c r="B28" s="19">
        <v>28.17</v>
      </c>
      <c r="C28" s="25">
        <v>23.52</v>
      </c>
      <c r="D28" s="19">
        <v>28.36</v>
      </c>
      <c r="E28" s="25">
        <v>23.23</v>
      </c>
      <c r="F28" s="19">
        <v>23.55</v>
      </c>
      <c r="G28" s="26">
        <v>19.46</v>
      </c>
      <c r="H28" s="20">
        <v>18.079999999999998</v>
      </c>
      <c r="I28" s="26" t="s">
        <v>211</v>
      </c>
      <c r="J28" s="19">
        <v>25.28</v>
      </c>
      <c r="K28" s="25">
        <v>23.06</v>
      </c>
      <c r="L28" s="19">
        <v>25.5</v>
      </c>
      <c r="M28" s="25">
        <v>22.93</v>
      </c>
      <c r="N28" s="19">
        <v>25.81</v>
      </c>
      <c r="O28" s="25">
        <v>24.58</v>
      </c>
      <c r="P28" s="19">
        <v>25.27</v>
      </c>
      <c r="Q28" s="25">
        <v>24.5</v>
      </c>
      <c r="R28" s="19">
        <v>25.68</v>
      </c>
      <c r="S28" s="25">
        <v>25.72</v>
      </c>
      <c r="T28" s="18">
        <v>24.88</v>
      </c>
      <c r="U28" s="25">
        <v>25.41</v>
      </c>
      <c r="V28" s="18">
        <v>25.53</v>
      </c>
      <c r="W28" s="25">
        <v>27.39</v>
      </c>
      <c r="X28" s="19">
        <v>25.84</v>
      </c>
      <c r="Y28" s="25">
        <v>24.95</v>
      </c>
      <c r="AA28">
        <v>28.17</v>
      </c>
      <c r="AB28">
        <v>28.36</v>
      </c>
      <c r="AC28">
        <v>23.55</v>
      </c>
      <c r="AD28">
        <v>18.079999999999998</v>
      </c>
      <c r="AE28">
        <v>25.28</v>
      </c>
      <c r="AF28">
        <v>25.5</v>
      </c>
      <c r="AG28">
        <v>25.81</v>
      </c>
      <c r="AH28">
        <v>25.27</v>
      </c>
      <c r="AI28">
        <v>25.68</v>
      </c>
      <c r="AJ28">
        <v>24.88</v>
      </c>
      <c r="AK28">
        <v>25.53</v>
      </c>
      <c r="AL28">
        <v>25.84</v>
      </c>
    </row>
    <row r="29" spans="1:38" ht="30" x14ac:dyDescent="0.25">
      <c r="A29" s="34" t="s">
        <v>26</v>
      </c>
      <c r="B29" s="18">
        <v>15.34</v>
      </c>
      <c r="C29" s="23">
        <v>13.1</v>
      </c>
      <c r="D29" s="18">
        <v>15.63</v>
      </c>
      <c r="E29" s="23">
        <v>13.64</v>
      </c>
      <c r="F29" s="18">
        <v>15.35</v>
      </c>
      <c r="G29" s="23">
        <v>13.57</v>
      </c>
      <c r="H29" s="18">
        <v>16.16</v>
      </c>
      <c r="I29" s="23">
        <v>14.07</v>
      </c>
      <c r="J29" s="18">
        <v>16.54</v>
      </c>
      <c r="K29" s="23">
        <v>14.31</v>
      </c>
      <c r="L29" s="18">
        <v>16.510000000000002</v>
      </c>
      <c r="M29" s="23">
        <v>14.3</v>
      </c>
      <c r="N29" s="18">
        <v>17.03</v>
      </c>
      <c r="O29" s="23">
        <v>14.81</v>
      </c>
      <c r="P29" s="18">
        <v>17.309999999999999</v>
      </c>
      <c r="Q29" s="23">
        <v>15.23</v>
      </c>
      <c r="R29" s="18">
        <v>17.55</v>
      </c>
      <c r="S29" s="23">
        <v>15.28</v>
      </c>
      <c r="T29" s="18">
        <v>18.37</v>
      </c>
      <c r="U29" s="23">
        <v>15.65</v>
      </c>
      <c r="V29" s="19">
        <v>19.690000000000001</v>
      </c>
      <c r="W29" s="23">
        <v>15.96</v>
      </c>
      <c r="X29" s="18">
        <v>19.45</v>
      </c>
      <c r="Y29" s="23">
        <v>16.920000000000002</v>
      </c>
      <c r="AA29">
        <v>15.34</v>
      </c>
      <c r="AB29">
        <v>15.63</v>
      </c>
      <c r="AC29">
        <v>15.35</v>
      </c>
      <c r="AD29">
        <v>16.16</v>
      </c>
      <c r="AE29">
        <v>16.54</v>
      </c>
      <c r="AF29">
        <v>16.510000000000002</v>
      </c>
      <c r="AG29">
        <v>17.03</v>
      </c>
      <c r="AH29">
        <v>17.309999999999999</v>
      </c>
      <c r="AI29">
        <v>17.55</v>
      </c>
      <c r="AJ29">
        <v>18.37</v>
      </c>
      <c r="AK29">
        <v>19.690000000000001</v>
      </c>
      <c r="AL29">
        <v>19.45</v>
      </c>
    </row>
    <row r="30" spans="1:38" ht="45" x14ac:dyDescent="0.25">
      <c r="A30" s="34" t="s">
        <v>27</v>
      </c>
      <c r="B30" s="19">
        <v>19.32</v>
      </c>
      <c r="C30" s="25">
        <v>14.6</v>
      </c>
      <c r="D30" s="18">
        <v>18.7</v>
      </c>
      <c r="E30" s="23">
        <v>15.14</v>
      </c>
      <c r="F30" s="18">
        <v>18.39</v>
      </c>
      <c r="G30" s="25">
        <v>14.21</v>
      </c>
      <c r="H30" s="18">
        <v>19.62</v>
      </c>
      <c r="I30" s="23">
        <v>16.09</v>
      </c>
      <c r="J30" s="18">
        <v>20.34</v>
      </c>
      <c r="K30" s="23">
        <v>16.98</v>
      </c>
      <c r="L30" s="18">
        <v>20.12</v>
      </c>
      <c r="M30" s="23">
        <v>17.63</v>
      </c>
      <c r="N30" s="18">
        <v>20.87</v>
      </c>
      <c r="O30" s="23">
        <v>18.059999999999999</v>
      </c>
      <c r="P30" s="19">
        <v>19.940000000000001</v>
      </c>
      <c r="Q30" s="25">
        <v>16.489999999999998</v>
      </c>
      <c r="R30" s="20">
        <v>26.09</v>
      </c>
      <c r="S30" s="25">
        <v>18.28</v>
      </c>
      <c r="T30" s="18">
        <v>22.5</v>
      </c>
      <c r="U30" s="23">
        <v>18.23</v>
      </c>
      <c r="V30" s="18">
        <v>21.49</v>
      </c>
      <c r="W30" s="23">
        <v>19.079999999999998</v>
      </c>
      <c r="X30" s="19">
        <v>22.89</v>
      </c>
      <c r="Y30" s="23">
        <v>17.73</v>
      </c>
      <c r="AA30">
        <v>19.32</v>
      </c>
      <c r="AB30">
        <v>18.7</v>
      </c>
      <c r="AC30">
        <v>18.39</v>
      </c>
      <c r="AD30">
        <v>19.62</v>
      </c>
      <c r="AE30">
        <v>20.34</v>
      </c>
      <c r="AF30">
        <v>20.12</v>
      </c>
      <c r="AG30">
        <v>20.87</v>
      </c>
      <c r="AH30">
        <v>19.940000000000001</v>
      </c>
      <c r="AI30">
        <v>26.09</v>
      </c>
      <c r="AJ30">
        <v>22.5</v>
      </c>
      <c r="AK30">
        <v>21.49</v>
      </c>
      <c r="AL30">
        <v>22.89</v>
      </c>
    </row>
    <row r="31" spans="1:38" ht="30" x14ac:dyDescent="0.25">
      <c r="A31" s="34" t="s">
        <v>28</v>
      </c>
      <c r="B31" s="18">
        <v>11.67</v>
      </c>
      <c r="C31" s="23">
        <v>9.77</v>
      </c>
      <c r="D31" s="18">
        <v>12.24</v>
      </c>
      <c r="E31" s="23">
        <v>9.94</v>
      </c>
      <c r="F31" s="18">
        <v>12.23</v>
      </c>
      <c r="G31" s="23">
        <v>10</v>
      </c>
      <c r="H31" s="18">
        <v>12.25</v>
      </c>
      <c r="I31" s="23">
        <v>10.01</v>
      </c>
      <c r="J31" s="18">
        <v>12.39</v>
      </c>
      <c r="K31" s="23">
        <v>10.26</v>
      </c>
      <c r="L31" s="18">
        <v>12.99</v>
      </c>
      <c r="M31" s="23">
        <v>10.62</v>
      </c>
      <c r="N31" s="18">
        <v>13.29</v>
      </c>
      <c r="O31" s="23">
        <v>10.67</v>
      </c>
      <c r="P31" s="18">
        <v>13.56</v>
      </c>
      <c r="Q31" s="23">
        <v>10.94</v>
      </c>
      <c r="R31" s="18">
        <v>13.72</v>
      </c>
      <c r="S31" s="23">
        <v>11.16</v>
      </c>
      <c r="T31" s="18">
        <v>14.14</v>
      </c>
      <c r="U31" s="23">
        <v>11.51</v>
      </c>
      <c r="V31" s="18">
        <v>14.36</v>
      </c>
      <c r="W31" s="23">
        <v>11.64</v>
      </c>
      <c r="X31" s="18">
        <v>15.23</v>
      </c>
      <c r="Y31" s="23">
        <v>12.36</v>
      </c>
      <c r="AA31">
        <v>11.67</v>
      </c>
      <c r="AB31">
        <v>12.24</v>
      </c>
      <c r="AC31">
        <v>12.23</v>
      </c>
      <c r="AD31">
        <v>12.25</v>
      </c>
      <c r="AE31">
        <v>12.39</v>
      </c>
      <c r="AF31">
        <v>12.99</v>
      </c>
      <c r="AG31">
        <v>13.29</v>
      </c>
      <c r="AH31">
        <v>13.56</v>
      </c>
      <c r="AI31">
        <v>13.72</v>
      </c>
      <c r="AJ31">
        <v>14.14</v>
      </c>
      <c r="AK31">
        <v>14.36</v>
      </c>
      <c r="AL31">
        <v>15.23</v>
      </c>
    </row>
    <row r="32" spans="1:38" ht="30" x14ac:dyDescent="0.25">
      <c r="A32" s="34" t="s">
        <v>29</v>
      </c>
      <c r="B32" s="18">
        <v>12.48</v>
      </c>
      <c r="C32" s="23">
        <v>10.87</v>
      </c>
      <c r="D32" s="18">
        <v>12.72</v>
      </c>
      <c r="E32" s="23">
        <v>10.95</v>
      </c>
      <c r="F32" s="18">
        <v>13.15</v>
      </c>
      <c r="G32" s="23">
        <v>11.07</v>
      </c>
      <c r="H32" s="18">
        <v>13.22</v>
      </c>
      <c r="I32" s="23">
        <v>11.14</v>
      </c>
      <c r="J32" s="19">
        <v>14.06</v>
      </c>
      <c r="K32" s="23">
        <v>11.35</v>
      </c>
      <c r="L32" s="18">
        <v>13.75</v>
      </c>
      <c r="M32" s="23">
        <v>11.91</v>
      </c>
      <c r="N32" s="18">
        <v>14.04</v>
      </c>
      <c r="O32" s="23">
        <v>11.98</v>
      </c>
      <c r="P32" s="18">
        <v>14.02</v>
      </c>
      <c r="Q32" s="23">
        <v>12.03</v>
      </c>
      <c r="R32" s="18">
        <v>13.86</v>
      </c>
      <c r="S32" s="23">
        <v>12.04</v>
      </c>
      <c r="T32" s="18">
        <v>14.78</v>
      </c>
      <c r="U32" s="23">
        <v>12.63</v>
      </c>
      <c r="V32" s="18">
        <v>14.8</v>
      </c>
      <c r="W32" s="23">
        <v>12.77</v>
      </c>
      <c r="X32" s="18">
        <v>15.73</v>
      </c>
      <c r="Y32" s="23">
        <v>13.7</v>
      </c>
      <c r="AA32">
        <v>12.48</v>
      </c>
      <c r="AB32">
        <v>12.72</v>
      </c>
      <c r="AC32">
        <v>13.15</v>
      </c>
      <c r="AD32">
        <v>13.22</v>
      </c>
      <c r="AE32">
        <v>14.06</v>
      </c>
      <c r="AF32">
        <v>13.75</v>
      </c>
      <c r="AG32">
        <v>14.04</v>
      </c>
      <c r="AH32">
        <v>14.02</v>
      </c>
      <c r="AI32">
        <v>13.86</v>
      </c>
      <c r="AJ32">
        <v>14.78</v>
      </c>
      <c r="AK32">
        <v>14.8</v>
      </c>
      <c r="AL32">
        <v>15.73</v>
      </c>
    </row>
    <row r="33" spans="1:38" x14ac:dyDescent="0.25">
      <c r="A33" s="34" t="s">
        <v>30</v>
      </c>
      <c r="B33" s="18">
        <v>14.4</v>
      </c>
      <c r="C33" s="23">
        <v>13.77</v>
      </c>
      <c r="D33" s="18">
        <v>14.37</v>
      </c>
      <c r="E33" s="23">
        <v>13.56</v>
      </c>
      <c r="F33" s="18">
        <v>15.49</v>
      </c>
      <c r="G33" s="23">
        <v>14.77</v>
      </c>
      <c r="H33" s="18">
        <v>14.4</v>
      </c>
      <c r="I33" s="23">
        <v>13.68</v>
      </c>
      <c r="J33" s="18">
        <v>16.13</v>
      </c>
      <c r="K33" s="23">
        <v>15.26</v>
      </c>
      <c r="L33" s="18">
        <v>16.149999999999999</v>
      </c>
      <c r="M33" s="23">
        <v>15.2</v>
      </c>
      <c r="N33" s="18">
        <v>16.52</v>
      </c>
      <c r="O33" s="23">
        <v>15.39</v>
      </c>
      <c r="P33" s="18">
        <v>16.57</v>
      </c>
      <c r="Q33" s="23">
        <v>16.010000000000002</v>
      </c>
      <c r="R33" s="18">
        <v>17.25</v>
      </c>
      <c r="S33" s="23">
        <v>16.3</v>
      </c>
      <c r="T33" s="18">
        <v>18.05</v>
      </c>
      <c r="U33" s="23">
        <v>16.62</v>
      </c>
      <c r="V33" s="18">
        <v>18.07</v>
      </c>
      <c r="W33" s="23">
        <v>16.850000000000001</v>
      </c>
      <c r="X33" s="18">
        <v>17.920000000000002</v>
      </c>
      <c r="Y33" s="23">
        <v>16.57</v>
      </c>
      <c r="AA33">
        <v>14.4</v>
      </c>
      <c r="AB33">
        <v>14.37</v>
      </c>
      <c r="AC33">
        <v>15.49</v>
      </c>
      <c r="AD33">
        <v>14.4</v>
      </c>
      <c r="AE33">
        <v>16.13</v>
      </c>
      <c r="AF33">
        <v>16.149999999999999</v>
      </c>
      <c r="AG33">
        <v>16.52</v>
      </c>
      <c r="AH33">
        <v>16.57</v>
      </c>
      <c r="AI33">
        <v>17.25</v>
      </c>
      <c r="AJ33">
        <v>18.05</v>
      </c>
      <c r="AK33">
        <v>18.07</v>
      </c>
      <c r="AL33">
        <v>17.920000000000002</v>
      </c>
    </row>
    <row r="34" spans="1:38" ht="45" x14ac:dyDescent="0.25">
      <c r="A34" s="34" t="s">
        <v>31</v>
      </c>
      <c r="B34" s="18">
        <v>12.18</v>
      </c>
      <c r="C34" s="23">
        <v>10.63</v>
      </c>
      <c r="D34" s="18">
        <v>12.55</v>
      </c>
      <c r="E34" s="23">
        <v>10.82</v>
      </c>
      <c r="F34" s="18">
        <v>12.69</v>
      </c>
      <c r="G34" s="23">
        <v>11.04</v>
      </c>
      <c r="H34" s="18">
        <v>12.78</v>
      </c>
      <c r="I34" s="23">
        <v>11.32</v>
      </c>
      <c r="J34" s="18">
        <v>12.9</v>
      </c>
      <c r="K34" s="23">
        <v>11.25</v>
      </c>
      <c r="L34" s="18">
        <v>13.19</v>
      </c>
      <c r="M34" s="23">
        <v>11.7</v>
      </c>
      <c r="N34" s="18">
        <v>13.15</v>
      </c>
      <c r="O34" s="23">
        <v>11.77</v>
      </c>
      <c r="P34" s="18">
        <v>13.58</v>
      </c>
      <c r="Q34" s="23">
        <v>12.03</v>
      </c>
      <c r="R34" s="18">
        <v>14.32</v>
      </c>
      <c r="S34" s="23">
        <v>12.47</v>
      </c>
      <c r="T34" s="18">
        <v>14.79</v>
      </c>
      <c r="U34" s="23">
        <v>12.79</v>
      </c>
      <c r="V34" s="18">
        <v>15.18</v>
      </c>
      <c r="W34" s="23">
        <v>13.02</v>
      </c>
      <c r="X34" s="18">
        <v>15.83</v>
      </c>
      <c r="Y34" s="23">
        <v>13.58</v>
      </c>
      <c r="AA34">
        <v>12.18</v>
      </c>
      <c r="AB34">
        <v>12.55</v>
      </c>
      <c r="AC34">
        <v>12.69</v>
      </c>
      <c r="AD34">
        <v>12.78</v>
      </c>
      <c r="AE34">
        <v>12.9</v>
      </c>
      <c r="AF34">
        <v>13.19</v>
      </c>
      <c r="AG34">
        <v>13.15</v>
      </c>
      <c r="AH34">
        <v>13.58</v>
      </c>
      <c r="AI34">
        <v>14.32</v>
      </c>
      <c r="AJ34">
        <v>14.79</v>
      </c>
      <c r="AK34">
        <v>15.18</v>
      </c>
      <c r="AL34">
        <v>15.83</v>
      </c>
    </row>
    <row r="35" spans="1:38" ht="30" x14ac:dyDescent="0.25">
      <c r="A35" s="34" t="s">
        <v>32</v>
      </c>
      <c r="B35" s="19">
        <v>17.489999999999998</v>
      </c>
      <c r="C35" s="23">
        <v>13.48</v>
      </c>
      <c r="D35" s="18">
        <v>15.82</v>
      </c>
      <c r="E35" s="23">
        <v>13.34</v>
      </c>
      <c r="F35" s="18">
        <v>16.14</v>
      </c>
      <c r="G35" s="23">
        <v>13.87</v>
      </c>
      <c r="H35" s="18">
        <v>16.91</v>
      </c>
      <c r="I35" s="23">
        <v>14.85</v>
      </c>
      <c r="J35" s="18">
        <v>17.16</v>
      </c>
      <c r="K35" s="23">
        <v>14.91</v>
      </c>
      <c r="L35" s="18">
        <v>17.55</v>
      </c>
      <c r="M35" s="23">
        <v>15.32</v>
      </c>
      <c r="N35" s="18">
        <v>17.010000000000002</v>
      </c>
      <c r="O35" s="23">
        <v>15.39</v>
      </c>
      <c r="P35" s="18">
        <v>17.600000000000001</v>
      </c>
      <c r="Q35" s="23">
        <v>15.39</v>
      </c>
      <c r="R35" s="18">
        <v>18.170000000000002</v>
      </c>
      <c r="S35" s="23">
        <v>16.13</v>
      </c>
      <c r="T35" s="18">
        <v>18.010000000000002</v>
      </c>
      <c r="U35" s="23">
        <v>15.81</v>
      </c>
      <c r="V35" s="18">
        <v>19.329999999999998</v>
      </c>
      <c r="W35" s="23">
        <v>17.09</v>
      </c>
      <c r="X35" s="18">
        <v>20.18</v>
      </c>
      <c r="Y35" s="23">
        <v>17.54</v>
      </c>
      <c r="AA35">
        <v>17.489999999999998</v>
      </c>
      <c r="AB35">
        <v>15.82</v>
      </c>
      <c r="AC35">
        <v>16.14</v>
      </c>
      <c r="AD35">
        <v>16.91</v>
      </c>
      <c r="AE35">
        <v>17.16</v>
      </c>
      <c r="AF35">
        <v>17.55</v>
      </c>
      <c r="AG35">
        <v>17.010000000000002</v>
      </c>
      <c r="AH35">
        <v>17.600000000000001</v>
      </c>
      <c r="AI35">
        <v>18.170000000000002</v>
      </c>
      <c r="AJ35">
        <v>18.010000000000002</v>
      </c>
      <c r="AK35">
        <v>19.329999999999998</v>
      </c>
      <c r="AL35">
        <v>20.18</v>
      </c>
    </row>
    <row r="36" spans="1:38" ht="30" x14ac:dyDescent="0.25">
      <c r="A36" s="34" t="s">
        <v>33</v>
      </c>
      <c r="B36" s="18">
        <v>12.95</v>
      </c>
      <c r="C36" s="23">
        <v>10.39</v>
      </c>
      <c r="D36" s="18">
        <v>13.17</v>
      </c>
      <c r="E36" s="23">
        <v>10.78</v>
      </c>
      <c r="F36" s="18">
        <v>13.34</v>
      </c>
      <c r="G36" s="23">
        <v>11.1</v>
      </c>
      <c r="H36" s="18">
        <v>13.5</v>
      </c>
      <c r="I36" s="23">
        <v>11.13</v>
      </c>
      <c r="J36" s="18">
        <v>13.48</v>
      </c>
      <c r="K36" s="23">
        <v>11.59</v>
      </c>
      <c r="L36" s="18">
        <v>14.62</v>
      </c>
      <c r="M36" s="23">
        <v>12.01</v>
      </c>
      <c r="N36" s="18">
        <v>14.99</v>
      </c>
      <c r="O36" s="23">
        <v>12.41</v>
      </c>
      <c r="P36" s="18">
        <v>14.81</v>
      </c>
      <c r="Q36" s="23">
        <v>12.65</v>
      </c>
      <c r="R36" s="18">
        <v>15.81</v>
      </c>
      <c r="S36" s="23">
        <v>13.31</v>
      </c>
      <c r="T36" s="18">
        <v>15.19</v>
      </c>
      <c r="U36" s="23">
        <v>13.11</v>
      </c>
      <c r="V36" s="18">
        <v>15.3</v>
      </c>
      <c r="W36" s="23">
        <v>13.36</v>
      </c>
      <c r="X36" s="18">
        <v>15.56</v>
      </c>
      <c r="Y36" s="23">
        <v>13.52</v>
      </c>
      <c r="AA36">
        <v>12.95</v>
      </c>
      <c r="AB36">
        <v>13.17</v>
      </c>
      <c r="AC36">
        <v>13.34</v>
      </c>
      <c r="AD36">
        <v>13.5</v>
      </c>
      <c r="AE36">
        <v>13.48</v>
      </c>
      <c r="AF36">
        <v>14.62</v>
      </c>
      <c r="AG36">
        <v>14.99</v>
      </c>
      <c r="AH36">
        <v>14.81</v>
      </c>
      <c r="AI36">
        <v>15.81</v>
      </c>
      <c r="AJ36">
        <v>15.19</v>
      </c>
      <c r="AK36">
        <v>15.3</v>
      </c>
      <c r="AL36">
        <v>15.56</v>
      </c>
    </row>
    <row r="37" spans="1:38" ht="30" x14ac:dyDescent="0.25">
      <c r="A37" s="34" t="s">
        <v>34</v>
      </c>
      <c r="B37" s="18">
        <v>13.97</v>
      </c>
      <c r="C37" s="23">
        <v>12.32</v>
      </c>
      <c r="D37" s="18">
        <v>14.35</v>
      </c>
      <c r="E37" s="23">
        <v>12.48</v>
      </c>
      <c r="F37" s="18">
        <v>14.07</v>
      </c>
      <c r="G37" s="23">
        <v>12.13</v>
      </c>
      <c r="H37" s="18">
        <v>14.82</v>
      </c>
      <c r="I37" s="23">
        <v>12.9</v>
      </c>
      <c r="J37" s="18">
        <v>15.49</v>
      </c>
      <c r="K37" s="23">
        <v>13.41</v>
      </c>
      <c r="L37" s="18">
        <v>15.74</v>
      </c>
      <c r="M37" s="23">
        <v>13.69</v>
      </c>
      <c r="N37" s="18">
        <v>15.84</v>
      </c>
      <c r="O37" s="23">
        <v>13.8</v>
      </c>
      <c r="P37" s="18">
        <v>16.14</v>
      </c>
      <c r="Q37" s="23">
        <v>14.1</v>
      </c>
      <c r="R37" s="18">
        <v>16.52</v>
      </c>
      <c r="S37" s="23">
        <v>14.47</v>
      </c>
      <c r="T37" s="18">
        <v>17.350000000000001</v>
      </c>
      <c r="U37" s="23">
        <v>15.2</v>
      </c>
      <c r="V37" s="18">
        <v>17.43</v>
      </c>
      <c r="W37" s="23">
        <v>15.38</v>
      </c>
      <c r="X37" s="18">
        <v>18.68</v>
      </c>
      <c r="Y37" s="23">
        <v>16.239999999999998</v>
      </c>
      <c r="AA37">
        <v>13.97</v>
      </c>
      <c r="AB37">
        <v>14.35</v>
      </c>
      <c r="AC37">
        <v>14.07</v>
      </c>
      <c r="AD37">
        <v>14.82</v>
      </c>
      <c r="AE37">
        <v>15.49</v>
      </c>
      <c r="AF37">
        <v>15.74</v>
      </c>
      <c r="AG37">
        <v>15.84</v>
      </c>
      <c r="AH37">
        <v>16.14</v>
      </c>
      <c r="AI37">
        <v>16.52</v>
      </c>
      <c r="AJ37">
        <v>17.350000000000001</v>
      </c>
      <c r="AK37">
        <v>17.43</v>
      </c>
      <c r="AL37">
        <v>18.68</v>
      </c>
    </row>
    <row r="38" spans="1:38" ht="30" x14ac:dyDescent="0.25">
      <c r="A38" s="34" t="s">
        <v>35</v>
      </c>
      <c r="B38" s="18">
        <v>14.62</v>
      </c>
      <c r="C38" s="23">
        <v>12.94</v>
      </c>
      <c r="D38" s="18">
        <v>15.44</v>
      </c>
      <c r="E38" s="23">
        <v>13.57</v>
      </c>
      <c r="F38" s="18">
        <v>15.5</v>
      </c>
      <c r="G38" s="23">
        <v>13.79</v>
      </c>
      <c r="H38" s="18">
        <v>15.88</v>
      </c>
      <c r="I38" s="23">
        <v>14.32</v>
      </c>
      <c r="J38" s="18">
        <v>15.89</v>
      </c>
      <c r="K38" s="23">
        <v>14.37</v>
      </c>
      <c r="L38" s="18">
        <v>17</v>
      </c>
      <c r="M38" s="23">
        <v>15.22</v>
      </c>
      <c r="N38" s="18">
        <v>16.62</v>
      </c>
      <c r="O38" s="23">
        <v>15.25</v>
      </c>
      <c r="P38" s="18">
        <v>17.420000000000002</v>
      </c>
      <c r="Q38" s="23">
        <v>15.69</v>
      </c>
      <c r="R38" s="18">
        <v>18.48</v>
      </c>
      <c r="S38" s="23">
        <v>16.670000000000002</v>
      </c>
      <c r="T38" s="18">
        <v>18.97</v>
      </c>
      <c r="U38" s="23">
        <v>17.41</v>
      </c>
      <c r="V38" s="18">
        <v>18.91</v>
      </c>
      <c r="W38" s="23">
        <v>17.5</v>
      </c>
      <c r="X38" s="18">
        <v>17.72</v>
      </c>
      <c r="Y38" s="23">
        <v>15.74</v>
      </c>
      <c r="AA38">
        <v>14.62</v>
      </c>
      <c r="AB38">
        <v>15.44</v>
      </c>
      <c r="AC38">
        <v>15.5</v>
      </c>
      <c r="AD38">
        <v>15.88</v>
      </c>
      <c r="AE38">
        <v>15.89</v>
      </c>
      <c r="AF38">
        <v>17</v>
      </c>
      <c r="AG38">
        <v>16.62</v>
      </c>
      <c r="AH38">
        <v>17.420000000000002</v>
      </c>
      <c r="AI38">
        <v>18.48</v>
      </c>
      <c r="AJ38">
        <v>18.97</v>
      </c>
      <c r="AK38">
        <v>18.91</v>
      </c>
      <c r="AL38">
        <v>17.72</v>
      </c>
    </row>
    <row r="39" spans="1:38" ht="30" x14ac:dyDescent="0.25">
      <c r="A39" s="34" t="s">
        <v>36</v>
      </c>
      <c r="B39" s="18">
        <v>16.579999999999998</v>
      </c>
      <c r="C39" s="23">
        <v>15.34</v>
      </c>
      <c r="D39" s="18">
        <v>17.13</v>
      </c>
      <c r="E39" s="23">
        <v>15.57</v>
      </c>
      <c r="F39" s="18">
        <v>17.48</v>
      </c>
      <c r="G39" s="23">
        <v>16.05</v>
      </c>
      <c r="H39" s="18">
        <v>17.690000000000001</v>
      </c>
      <c r="I39" s="23">
        <v>15.88</v>
      </c>
      <c r="J39" s="18">
        <v>18.98</v>
      </c>
      <c r="K39" s="23">
        <v>16.899999999999999</v>
      </c>
      <c r="L39" s="18">
        <v>18.79</v>
      </c>
      <c r="M39" s="23">
        <v>17.600000000000001</v>
      </c>
      <c r="N39" s="18">
        <v>19.260000000000002</v>
      </c>
      <c r="O39" s="23">
        <v>17.84</v>
      </c>
      <c r="P39" s="18">
        <v>19.38</v>
      </c>
      <c r="Q39" s="23">
        <v>18.149999999999999</v>
      </c>
      <c r="R39" s="18">
        <v>20.22</v>
      </c>
      <c r="S39" s="23">
        <v>18.87</v>
      </c>
      <c r="T39" s="18">
        <v>20.74</v>
      </c>
      <c r="U39" s="23">
        <v>19.54</v>
      </c>
      <c r="V39" s="18">
        <v>21.84</v>
      </c>
      <c r="W39" s="23">
        <v>20.14</v>
      </c>
      <c r="X39" s="18">
        <v>21.64</v>
      </c>
      <c r="Y39" s="23">
        <v>20.28</v>
      </c>
      <c r="AA39">
        <v>16.579999999999998</v>
      </c>
      <c r="AB39">
        <v>17.13</v>
      </c>
      <c r="AC39">
        <v>17.48</v>
      </c>
      <c r="AD39">
        <v>17.690000000000001</v>
      </c>
      <c r="AE39">
        <v>18.98</v>
      </c>
      <c r="AF39">
        <v>18.79</v>
      </c>
      <c r="AG39">
        <v>19.260000000000002</v>
      </c>
      <c r="AH39">
        <v>19.38</v>
      </c>
      <c r="AI39">
        <v>20.22</v>
      </c>
      <c r="AJ39">
        <v>20.74</v>
      </c>
      <c r="AK39">
        <v>21.84</v>
      </c>
      <c r="AL39">
        <v>21.64</v>
      </c>
    </row>
    <row r="40" spans="1:38" x14ac:dyDescent="0.25">
      <c r="A40" s="34" t="s">
        <v>37</v>
      </c>
      <c r="B40" s="18">
        <v>10.78</v>
      </c>
      <c r="C40" s="23">
        <v>9.26</v>
      </c>
      <c r="D40" s="18">
        <v>10.94</v>
      </c>
      <c r="E40" s="23">
        <v>9.3800000000000008</v>
      </c>
      <c r="F40" s="18">
        <v>11.49</v>
      </c>
      <c r="G40" s="23">
        <v>9.6199999999999992</v>
      </c>
      <c r="H40" s="18">
        <v>11.37</v>
      </c>
      <c r="I40" s="23">
        <v>9.68</v>
      </c>
      <c r="J40" s="18">
        <v>11.58</v>
      </c>
      <c r="K40" s="23">
        <v>9.7200000000000006</v>
      </c>
      <c r="L40" s="18">
        <v>11.57</v>
      </c>
      <c r="M40" s="23">
        <v>9.57</v>
      </c>
      <c r="N40" s="18">
        <v>11.35</v>
      </c>
      <c r="O40" s="23">
        <v>9.5299999999999994</v>
      </c>
      <c r="P40" s="18">
        <v>11.22</v>
      </c>
      <c r="Q40" s="23">
        <v>9.8699999999999992</v>
      </c>
      <c r="R40" s="18">
        <v>12.43</v>
      </c>
      <c r="S40" s="23">
        <v>10</v>
      </c>
      <c r="T40" s="18">
        <v>12.53</v>
      </c>
      <c r="U40" s="23">
        <v>10.54</v>
      </c>
      <c r="V40" s="18">
        <v>12.43</v>
      </c>
      <c r="W40" s="23">
        <v>10.63</v>
      </c>
      <c r="X40" s="18">
        <v>13.35</v>
      </c>
      <c r="Y40" s="23">
        <v>11.36</v>
      </c>
      <c r="AA40">
        <v>10.78</v>
      </c>
      <c r="AB40">
        <v>10.94</v>
      </c>
      <c r="AC40">
        <v>11.49</v>
      </c>
      <c r="AD40">
        <v>11.37</v>
      </c>
      <c r="AE40">
        <v>11.58</v>
      </c>
      <c r="AF40">
        <v>11.57</v>
      </c>
      <c r="AG40">
        <v>11.35</v>
      </c>
      <c r="AH40">
        <v>11.22</v>
      </c>
      <c r="AI40">
        <v>12.43</v>
      </c>
      <c r="AJ40">
        <v>12.53</v>
      </c>
      <c r="AK40">
        <v>12.43</v>
      </c>
      <c r="AL40">
        <v>13.35</v>
      </c>
    </row>
    <row r="41" spans="1:38" x14ac:dyDescent="0.25">
      <c r="A41" s="34" t="s">
        <v>38</v>
      </c>
      <c r="B41" s="19">
        <v>12.83</v>
      </c>
      <c r="C41" s="23">
        <v>9.8000000000000007</v>
      </c>
      <c r="D41" s="18">
        <v>12.47</v>
      </c>
      <c r="E41" s="23">
        <v>9.84</v>
      </c>
      <c r="F41" s="18">
        <v>12.5</v>
      </c>
      <c r="G41" s="23">
        <v>9.8699999999999992</v>
      </c>
      <c r="H41" s="18">
        <v>12.77</v>
      </c>
      <c r="I41" s="23">
        <v>10.25</v>
      </c>
      <c r="J41" s="18">
        <v>13.27</v>
      </c>
      <c r="K41" s="23">
        <v>11</v>
      </c>
      <c r="L41" s="18">
        <v>13.06</v>
      </c>
      <c r="M41" s="23">
        <v>10.97</v>
      </c>
      <c r="N41" s="18">
        <v>13.35</v>
      </c>
      <c r="O41" s="23">
        <v>11.45</v>
      </c>
      <c r="P41" s="18">
        <v>13.8</v>
      </c>
      <c r="Q41" s="23">
        <v>11.95</v>
      </c>
      <c r="R41" s="18">
        <v>14.51</v>
      </c>
      <c r="S41" s="23">
        <v>12.03</v>
      </c>
      <c r="T41" s="18">
        <v>15.02</v>
      </c>
      <c r="U41" s="23">
        <v>12.41</v>
      </c>
      <c r="V41" s="18">
        <v>15.44</v>
      </c>
      <c r="W41" s="23">
        <v>12.89</v>
      </c>
      <c r="X41" s="18">
        <v>15.69</v>
      </c>
      <c r="Y41" s="23">
        <v>13.11</v>
      </c>
      <c r="AA41">
        <v>12.83</v>
      </c>
      <c r="AB41">
        <v>12.47</v>
      </c>
      <c r="AC41">
        <v>12.5</v>
      </c>
      <c r="AD41">
        <v>12.77</v>
      </c>
      <c r="AE41">
        <v>13.27</v>
      </c>
      <c r="AF41">
        <v>13.06</v>
      </c>
      <c r="AG41">
        <v>13.35</v>
      </c>
      <c r="AH41">
        <v>13.8</v>
      </c>
      <c r="AI41">
        <v>14.51</v>
      </c>
      <c r="AJ41">
        <v>15.02</v>
      </c>
      <c r="AK41">
        <v>15.44</v>
      </c>
      <c r="AL41">
        <v>15.69</v>
      </c>
    </row>
    <row r="42" spans="1:38" ht="30" x14ac:dyDescent="0.25">
      <c r="A42" s="34" t="s">
        <v>39</v>
      </c>
      <c r="B42" s="18">
        <v>15.26</v>
      </c>
      <c r="C42" s="23">
        <v>13.38</v>
      </c>
      <c r="D42" s="18">
        <v>15.63</v>
      </c>
      <c r="E42" s="23">
        <v>13.97</v>
      </c>
      <c r="F42" s="18">
        <v>16.149999999999999</v>
      </c>
      <c r="G42" s="23">
        <v>14.62</v>
      </c>
      <c r="H42" s="18">
        <v>15.96</v>
      </c>
      <c r="I42" s="23">
        <v>14.06</v>
      </c>
      <c r="J42" s="18">
        <v>16.649999999999999</v>
      </c>
      <c r="K42" s="23">
        <v>14.34</v>
      </c>
      <c r="L42" s="18">
        <v>17.34</v>
      </c>
      <c r="M42" s="23">
        <v>14.96</v>
      </c>
      <c r="N42" s="18">
        <v>16.809999999999999</v>
      </c>
      <c r="O42" s="23">
        <v>14.41</v>
      </c>
      <c r="P42" s="18">
        <v>17.11</v>
      </c>
      <c r="Q42" s="23">
        <v>14.94</v>
      </c>
      <c r="R42" s="18">
        <v>17.510000000000002</v>
      </c>
      <c r="S42" s="23">
        <v>14.22</v>
      </c>
      <c r="T42" s="18">
        <v>17.14</v>
      </c>
      <c r="U42" s="23">
        <v>14.61</v>
      </c>
      <c r="V42" s="18">
        <v>18.440000000000001</v>
      </c>
      <c r="W42" s="23">
        <v>15.25</v>
      </c>
      <c r="X42" s="18">
        <v>18.95</v>
      </c>
      <c r="Y42" s="23">
        <v>16.09</v>
      </c>
      <c r="AA42">
        <v>15.26</v>
      </c>
      <c r="AB42">
        <v>15.63</v>
      </c>
      <c r="AC42">
        <v>16.149999999999999</v>
      </c>
      <c r="AD42">
        <v>15.96</v>
      </c>
      <c r="AE42">
        <v>16.649999999999999</v>
      </c>
      <c r="AF42">
        <v>17.34</v>
      </c>
      <c r="AG42">
        <v>16.809999999999999</v>
      </c>
      <c r="AH42">
        <v>17.11</v>
      </c>
      <c r="AI42">
        <v>17.510000000000002</v>
      </c>
      <c r="AJ42">
        <v>17.14</v>
      </c>
      <c r="AK42">
        <v>18.440000000000001</v>
      </c>
      <c r="AL42">
        <v>18.95</v>
      </c>
    </row>
    <row r="43" spans="1:38" ht="30" x14ac:dyDescent="0.25">
      <c r="A43" s="34" t="s">
        <v>40</v>
      </c>
      <c r="B43" s="18">
        <v>18.28</v>
      </c>
      <c r="C43" s="23">
        <v>16.64</v>
      </c>
      <c r="D43" s="18">
        <v>17.57</v>
      </c>
      <c r="E43" s="23">
        <v>15</v>
      </c>
      <c r="F43" s="18">
        <v>18.29</v>
      </c>
      <c r="G43" s="23">
        <v>15.83</v>
      </c>
      <c r="H43" s="18">
        <v>18.55</v>
      </c>
      <c r="I43" s="23">
        <v>15.6</v>
      </c>
      <c r="J43" s="18">
        <v>18.64</v>
      </c>
      <c r="K43" s="23">
        <v>16.38</v>
      </c>
      <c r="L43" s="18">
        <v>20.45</v>
      </c>
      <c r="M43" s="23">
        <v>17.97</v>
      </c>
      <c r="N43" s="18">
        <v>20.21</v>
      </c>
      <c r="O43" s="23">
        <v>17.77</v>
      </c>
      <c r="P43" s="18">
        <v>20.8</v>
      </c>
      <c r="Q43" s="23">
        <v>18.510000000000002</v>
      </c>
      <c r="R43" s="18">
        <v>21.36</v>
      </c>
      <c r="S43" s="23">
        <v>18.57</v>
      </c>
      <c r="T43" s="18">
        <v>21.42</v>
      </c>
      <c r="U43" s="23">
        <v>18.829999999999998</v>
      </c>
      <c r="V43" s="19">
        <v>22.88</v>
      </c>
      <c r="W43" s="23">
        <v>19.61</v>
      </c>
      <c r="X43" s="18">
        <v>21.98</v>
      </c>
      <c r="Y43" s="23">
        <v>19.649999999999999</v>
      </c>
      <c r="AA43">
        <v>18.28</v>
      </c>
      <c r="AB43">
        <v>17.57</v>
      </c>
      <c r="AC43">
        <v>18.29</v>
      </c>
      <c r="AD43">
        <v>18.55</v>
      </c>
      <c r="AE43">
        <v>18.64</v>
      </c>
      <c r="AF43">
        <v>20.45</v>
      </c>
      <c r="AG43">
        <v>20.21</v>
      </c>
      <c r="AH43">
        <v>20.8</v>
      </c>
      <c r="AI43">
        <v>21.36</v>
      </c>
      <c r="AJ43">
        <v>21.42</v>
      </c>
      <c r="AK43">
        <v>22.88</v>
      </c>
      <c r="AL43">
        <v>21.98</v>
      </c>
    </row>
    <row r="44" spans="1:38" ht="30" x14ac:dyDescent="0.25">
      <c r="A44" s="34" t="s">
        <v>41</v>
      </c>
      <c r="B44" s="18">
        <v>18.28</v>
      </c>
      <c r="C44" s="23">
        <v>16.64</v>
      </c>
      <c r="D44" s="18">
        <v>17.57</v>
      </c>
      <c r="E44" s="23">
        <v>15</v>
      </c>
      <c r="F44" s="18">
        <v>18.29</v>
      </c>
      <c r="G44" s="23">
        <v>15.83</v>
      </c>
      <c r="H44" s="18">
        <v>18.55</v>
      </c>
      <c r="I44" s="23">
        <v>15.6</v>
      </c>
      <c r="J44" s="18">
        <v>18.64</v>
      </c>
      <c r="K44" s="23">
        <v>16.38</v>
      </c>
      <c r="L44" s="18">
        <v>20.45</v>
      </c>
      <c r="M44" s="23">
        <v>17.97</v>
      </c>
      <c r="N44" s="18">
        <v>20.21</v>
      </c>
      <c r="O44" s="23">
        <v>17.77</v>
      </c>
      <c r="P44" s="18">
        <v>20.8</v>
      </c>
      <c r="Q44" s="23">
        <v>18.510000000000002</v>
      </c>
      <c r="R44" s="18">
        <v>21.36</v>
      </c>
      <c r="S44" s="23">
        <v>18.57</v>
      </c>
      <c r="T44" s="18">
        <v>21.42</v>
      </c>
      <c r="U44" s="23">
        <v>18.829999999999998</v>
      </c>
      <c r="V44" s="19">
        <v>22.88</v>
      </c>
      <c r="W44" s="23">
        <v>19.61</v>
      </c>
      <c r="X44" s="18">
        <v>21.98</v>
      </c>
      <c r="Y44" s="23">
        <v>19.649999999999999</v>
      </c>
      <c r="AA44">
        <v>18.28</v>
      </c>
      <c r="AB44">
        <v>17.57</v>
      </c>
      <c r="AC44">
        <v>18.29</v>
      </c>
      <c r="AD44">
        <v>18.55</v>
      </c>
      <c r="AE44">
        <v>18.64</v>
      </c>
      <c r="AF44">
        <v>20.45</v>
      </c>
      <c r="AG44">
        <v>20.21</v>
      </c>
      <c r="AH44">
        <v>20.8</v>
      </c>
      <c r="AI44">
        <v>21.36</v>
      </c>
      <c r="AJ44">
        <v>21.42</v>
      </c>
      <c r="AK44">
        <v>22.88</v>
      </c>
      <c r="AL44">
        <v>21.98</v>
      </c>
    </row>
    <row r="45" spans="1:38" ht="45" x14ac:dyDescent="0.25">
      <c r="A45" s="34" t="s">
        <v>42</v>
      </c>
      <c r="B45" s="18">
        <v>13.01</v>
      </c>
      <c r="C45" s="23">
        <v>11.05</v>
      </c>
      <c r="D45" s="18">
        <v>13.22</v>
      </c>
      <c r="E45" s="23">
        <v>11.76</v>
      </c>
      <c r="F45" s="18">
        <v>13.08</v>
      </c>
      <c r="G45" s="23">
        <v>11.34</v>
      </c>
      <c r="H45" s="18">
        <v>13.76</v>
      </c>
      <c r="I45" s="23">
        <v>11.51</v>
      </c>
      <c r="J45" s="18">
        <v>14.09</v>
      </c>
      <c r="K45" s="23">
        <v>11.99</v>
      </c>
      <c r="L45" s="18">
        <v>14.74</v>
      </c>
      <c r="M45" s="23">
        <v>12.65</v>
      </c>
      <c r="N45" s="18">
        <v>14.55</v>
      </c>
      <c r="O45" s="23">
        <v>12.54</v>
      </c>
      <c r="P45" s="18">
        <v>15.11</v>
      </c>
      <c r="Q45" s="23">
        <v>12.59</v>
      </c>
      <c r="R45" s="18">
        <v>15.33</v>
      </c>
      <c r="S45" s="23">
        <v>13.01</v>
      </c>
      <c r="T45" s="18">
        <v>15.15</v>
      </c>
      <c r="U45" s="23">
        <v>12.99</v>
      </c>
      <c r="V45" s="18">
        <v>15.71</v>
      </c>
      <c r="W45" s="23">
        <v>13.39</v>
      </c>
      <c r="X45" s="18">
        <v>16.690000000000001</v>
      </c>
      <c r="Y45" s="23">
        <v>14.91</v>
      </c>
      <c r="AA45">
        <v>13.01</v>
      </c>
      <c r="AB45">
        <v>13.22</v>
      </c>
      <c r="AC45">
        <v>13.08</v>
      </c>
      <c r="AD45">
        <v>13.76</v>
      </c>
      <c r="AE45">
        <v>14.09</v>
      </c>
      <c r="AF45">
        <v>14.74</v>
      </c>
      <c r="AG45">
        <v>14.55</v>
      </c>
      <c r="AH45">
        <v>15.11</v>
      </c>
      <c r="AI45">
        <v>15.33</v>
      </c>
      <c r="AJ45">
        <v>15.15</v>
      </c>
      <c r="AK45">
        <v>15.71</v>
      </c>
      <c r="AL45">
        <v>16.690000000000001</v>
      </c>
    </row>
    <row r="46" spans="1:38" ht="30" x14ac:dyDescent="0.25">
      <c r="A46" s="34" t="s">
        <v>43</v>
      </c>
      <c r="B46" s="18">
        <v>15.67</v>
      </c>
      <c r="C46" s="23">
        <v>13.44</v>
      </c>
      <c r="D46" s="18">
        <v>15.36</v>
      </c>
      <c r="E46" s="23">
        <v>13.81</v>
      </c>
      <c r="F46" s="18">
        <v>15.76</v>
      </c>
      <c r="G46" s="23">
        <v>13.83</v>
      </c>
      <c r="H46" s="18">
        <v>16.34</v>
      </c>
      <c r="I46" s="23">
        <v>14.29</v>
      </c>
      <c r="J46" s="18">
        <v>15.76</v>
      </c>
      <c r="K46" s="23">
        <v>14.52</v>
      </c>
      <c r="L46" s="18">
        <v>16.45</v>
      </c>
      <c r="M46" s="23">
        <v>14.58</v>
      </c>
      <c r="N46" s="18">
        <v>16.89</v>
      </c>
      <c r="O46" s="23">
        <v>14.89</v>
      </c>
      <c r="P46" s="18">
        <v>17.649999999999999</v>
      </c>
      <c r="Q46" s="23">
        <v>15.38</v>
      </c>
      <c r="R46" s="18">
        <v>17.54</v>
      </c>
      <c r="S46" s="23">
        <v>15.46</v>
      </c>
      <c r="T46" s="18">
        <v>17.59</v>
      </c>
      <c r="U46" s="23">
        <v>15.57</v>
      </c>
      <c r="V46" s="18">
        <v>18.73</v>
      </c>
      <c r="W46" s="23">
        <v>16.78</v>
      </c>
      <c r="X46" s="18">
        <v>18.71</v>
      </c>
      <c r="Y46" s="23">
        <v>17.14</v>
      </c>
      <c r="AA46">
        <v>15.67</v>
      </c>
      <c r="AB46">
        <v>15.36</v>
      </c>
      <c r="AC46">
        <v>15.76</v>
      </c>
      <c r="AD46">
        <v>16.34</v>
      </c>
      <c r="AE46">
        <v>15.76</v>
      </c>
      <c r="AF46">
        <v>16.45</v>
      </c>
      <c r="AG46">
        <v>16.89</v>
      </c>
      <c r="AH46">
        <v>17.649999999999999</v>
      </c>
      <c r="AI46">
        <v>17.54</v>
      </c>
      <c r="AJ46">
        <v>17.59</v>
      </c>
      <c r="AK46">
        <v>18.73</v>
      </c>
      <c r="AL46">
        <v>18.71</v>
      </c>
    </row>
    <row r="47" spans="1:38" x14ac:dyDescent="0.25">
      <c r="A47" s="34" t="s">
        <v>44</v>
      </c>
      <c r="B47" s="19">
        <v>14.67</v>
      </c>
      <c r="C47" s="26">
        <v>13.83</v>
      </c>
      <c r="D47" s="18">
        <v>14.72</v>
      </c>
      <c r="E47" s="26">
        <v>13.41</v>
      </c>
      <c r="F47" s="19">
        <v>13.44</v>
      </c>
      <c r="G47" s="25">
        <v>11.82</v>
      </c>
      <c r="H47" s="19">
        <v>13.16</v>
      </c>
      <c r="I47" s="25">
        <v>11.49</v>
      </c>
      <c r="J47" s="19">
        <v>13.35</v>
      </c>
      <c r="K47" s="25">
        <v>11.71</v>
      </c>
      <c r="L47" s="19">
        <v>14.75</v>
      </c>
      <c r="M47" s="25">
        <v>13.18</v>
      </c>
      <c r="N47" s="19">
        <v>15.8</v>
      </c>
      <c r="O47" s="25">
        <v>13.55</v>
      </c>
      <c r="P47" s="19">
        <v>16.13</v>
      </c>
      <c r="Q47" s="25">
        <v>14.17</v>
      </c>
      <c r="R47" s="19">
        <v>16.329999999999998</v>
      </c>
      <c r="S47" s="26">
        <v>14.35</v>
      </c>
      <c r="T47" s="18">
        <v>15.54</v>
      </c>
      <c r="U47" s="25">
        <v>14.45</v>
      </c>
      <c r="V47" s="19">
        <v>14.76</v>
      </c>
      <c r="W47" s="25">
        <v>13.18</v>
      </c>
      <c r="X47" s="19">
        <v>13.64</v>
      </c>
      <c r="Y47" s="25">
        <v>12.5</v>
      </c>
      <c r="AA47">
        <v>14.67</v>
      </c>
      <c r="AB47">
        <v>14.72</v>
      </c>
      <c r="AC47">
        <v>13.44</v>
      </c>
      <c r="AD47">
        <v>13.16</v>
      </c>
      <c r="AE47">
        <v>13.35</v>
      </c>
      <c r="AF47">
        <v>14.75</v>
      </c>
      <c r="AG47">
        <v>15.8</v>
      </c>
      <c r="AH47">
        <v>16.13</v>
      </c>
      <c r="AI47">
        <v>16.329999999999998</v>
      </c>
      <c r="AJ47">
        <v>15.54</v>
      </c>
      <c r="AK47">
        <v>14.76</v>
      </c>
      <c r="AL47">
        <v>13.64</v>
      </c>
    </row>
    <row r="48" spans="1:38" ht="45" x14ac:dyDescent="0.25">
      <c r="A48" s="34" t="s">
        <v>45</v>
      </c>
      <c r="B48" s="18">
        <v>11.06</v>
      </c>
      <c r="C48" s="23">
        <v>9.42</v>
      </c>
      <c r="D48" s="18">
        <v>11.58</v>
      </c>
      <c r="E48" s="23">
        <v>10.050000000000001</v>
      </c>
      <c r="F48" s="18">
        <v>12.09</v>
      </c>
      <c r="G48" s="23">
        <v>10.27</v>
      </c>
      <c r="H48" s="18">
        <v>12.89</v>
      </c>
      <c r="I48" s="23">
        <v>10.36</v>
      </c>
      <c r="J48" s="18">
        <v>13.4</v>
      </c>
      <c r="K48" s="23">
        <v>10.97</v>
      </c>
      <c r="L48" s="18">
        <v>13.93</v>
      </c>
      <c r="M48" s="23">
        <v>11.25</v>
      </c>
      <c r="N48" s="18">
        <v>13.42</v>
      </c>
      <c r="O48" s="23">
        <v>10.65</v>
      </c>
      <c r="P48" s="18">
        <v>13.87</v>
      </c>
      <c r="Q48" s="23">
        <v>11.11</v>
      </c>
      <c r="R48" s="18">
        <v>14.27</v>
      </c>
      <c r="S48" s="23">
        <v>11.41</v>
      </c>
      <c r="T48" s="18">
        <v>14.16</v>
      </c>
      <c r="U48" s="23">
        <v>11.54</v>
      </c>
      <c r="V48" s="18">
        <v>14.55</v>
      </c>
      <c r="W48" s="23">
        <v>11.98</v>
      </c>
      <c r="X48" s="18">
        <v>15.69</v>
      </c>
      <c r="Y48" s="23">
        <v>12.84</v>
      </c>
      <c r="AA48">
        <v>11.06</v>
      </c>
      <c r="AB48">
        <v>11.58</v>
      </c>
      <c r="AC48">
        <v>12.09</v>
      </c>
      <c r="AD48">
        <v>12.89</v>
      </c>
      <c r="AE48">
        <v>13.4</v>
      </c>
      <c r="AF48">
        <v>13.93</v>
      </c>
      <c r="AG48">
        <v>13.42</v>
      </c>
      <c r="AH48">
        <v>13.87</v>
      </c>
      <c r="AI48">
        <v>14.27</v>
      </c>
      <c r="AJ48">
        <v>14.16</v>
      </c>
      <c r="AK48">
        <v>14.55</v>
      </c>
      <c r="AL48">
        <v>15.69</v>
      </c>
    </row>
    <row r="49" spans="1:38" ht="30" x14ac:dyDescent="0.25">
      <c r="A49" s="34" t="s">
        <v>46</v>
      </c>
      <c r="B49" s="19">
        <v>10.25</v>
      </c>
      <c r="C49" s="26">
        <v>10.5</v>
      </c>
      <c r="D49" s="19">
        <v>12.79</v>
      </c>
      <c r="E49" s="26">
        <v>11.96</v>
      </c>
      <c r="F49" s="20">
        <v>10.33</v>
      </c>
      <c r="G49" s="26">
        <v>10.02</v>
      </c>
      <c r="H49" s="19">
        <v>9.6300000000000008</v>
      </c>
      <c r="I49" s="26">
        <v>8.93</v>
      </c>
      <c r="J49" s="20">
        <v>16.920000000000002</v>
      </c>
      <c r="K49" s="26" t="s">
        <v>211</v>
      </c>
      <c r="L49" s="20">
        <v>14.23</v>
      </c>
      <c r="M49" s="26" t="s">
        <v>211</v>
      </c>
      <c r="N49" s="20" t="s">
        <v>211</v>
      </c>
      <c r="O49" s="26">
        <v>9.48</v>
      </c>
      <c r="P49" s="20">
        <v>13.99</v>
      </c>
      <c r="Q49" s="26">
        <v>11.48</v>
      </c>
      <c r="R49" s="20">
        <v>14.13</v>
      </c>
      <c r="S49" s="26">
        <v>10.9</v>
      </c>
      <c r="T49" s="20">
        <v>14.79</v>
      </c>
      <c r="U49" s="26" t="s">
        <v>211</v>
      </c>
      <c r="V49" s="19">
        <v>15.29</v>
      </c>
      <c r="W49" s="26">
        <v>13.47</v>
      </c>
      <c r="X49" s="19">
        <v>15.58</v>
      </c>
      <c r="Y49" s="26">
        <v>14.3</v>
      </c>
      <c r="AA49">
        <v>10.25</v>
      </c>
      <c r="AB49">
        <v>12.79</v>
      </c>
      <c r="AC49">
        <v>10.33</v>
      </c>
      <c r="AD49">
        <v>9.6300000000000008</v>
      </c>
      <c r="AE49">
        <v>16.920000000000002</v>
      </c>
      <c r="AF49">
        <v>14.23</v>
      </c>
      <c r="AG49" t="s">
        <v>211</v>
      </c>
      <c r="AH49">
        <v>13.99</v>
      </c>
      <c r="AI49">
        <v>14.13</v>
      </c>
      <c r="AJ49">
        <v>14.79</v>
      </c>
      <c r="AK49">
        <v>15.29</v>
      </c>
      <c r="AL49">
        <v>15.58</v>
      </c>
    </row>
    <row r="50" spans="1:38" x14ac:dyDescent="0.25">
      <c r="A50" s="34" t="s">
        <v>47</v>
      </c>
      <c r="B50" s="18">
        <v>13.84</v>
      </c>
      <c r="C50" s="23">
        <v>11.73</v>
      </c>
      <c r="D50" s="18">
        <v>14.38</v>
      </c>
      <c r="E50" s="23">
        <v>12.08</v>
      </c>
      <c r="F50" s="18">
        <v>14.45</v>
      </c>
      <c r="G50" s="23">
        <v>12.18</v>
      </c>
      <c r="H50" s="18">
        <v>14.49</v>
      </c>
      <c r="I50" s="23">
        <v>12.14</v>
      </c>
      <c r="J50" s="18">
        <v>14.83</v>
      </c>
      <c r="K50" s="23">
        <v>12.46</v>
      </c>
      <c r="L50" s="18">
        <v>15.12</v>
      </c>
      <c r="M50" s="23">
        <v>12.68</v>
      </c>
      <c r="N50" s="18">
        <v>14.98</v>
      </c>
      <c r="O50" s="23">
        <v>12.84</v>
      </c>
      <c r="P50" s="18">
        <v>15.1</v>
      </c>
      <c r="Q50" s="23">
        <v>12.94</v>
      </c>
      <c r="R50" s="18">
        <v>15.59</v>
      </c>
      <c r="S50" s="23">
        <v>13.3</v>
      </c>
      <c r="T50" s="18">
        <v>16.16</v>
      </c>
      <c r="U50" s="23">
        <v>13.74</v>
      </c>
      <c r="V50" s="18">
        <v>16.920000000000002</v>
      </c>
      <c r="W50" s="23">
        <v>14.37</v>
      </c>
      <c r="X50" s="18">
        <v>17.600000000000001</v>
      </c>
      <c r="Y50" s="23">
        <v>14.81</v>
      </c>
      <c r="AA50">
        <v>13.84</v>
      </c>
      <c r="AB50">
        <v>14.38</v>
      </c>
      <c r="AC50">
        <v>14.45</v>
      </c>
      <c r="AD50">
        <v>14.49</v>
      </c>
      <c r="AE50">
        <v>14.83</v>
      </c>
      <c r="AF50">
        <v>15.12</v>
      </c>
      <c r="AG50">
        <v>14.98</v>
      </c>
      <c r="AH50">
        <v>15.1</v>
      </c>
      <c r="AI50">
        <v>15.59</v>
      </c>
      <c r="AJ50">
        <v>16.16</v>
      </c>
      <c r="AK50">
        <v>16.920000000000002</v>
      </c>
      <c r="AL50">
        <v>17.600000000000001</v>
      </c>
    </row>
    <row r="51" spans="1:38" x14ac:dyDescent="0.25">
      <c r="A51" s="34" t="s">
        <v>48</v>
      </c>
      <c r="B51" s="18">
        <v>15.16</v>
      </c>
      <c r="C51" s="23">
        <v>12</v>
      </c>
      <c r="D51" s="18">
        <v>15.78</v>
      </c>
      <c r="E51" s="23">
        <v>12.32</v>
      </c>
      <c r="F51" s="18">
        <v>16.38</v>
      </c>
      <c r="G51" s="23">
        <v>12.95</v>
      </c>
      <c r="H51" s="18">
        <v>16.2</v>
      </c>
      <c r="I51" s="23">
        <v>12.77</v>
      </c>
      <c r="J51" s="18">
        <v>16.77</v>
      </c>
      <c r="K51" s="23">
        <v>13.42</v>
      </c>
      <c r="L51" s="18">
        <v>16.88</v>
      </c>
      <c r="M51" s="23">
        <v>13.28</v>
      </c>
      <c r="N51" s="18">
        <v>16.399999999999999</v>
      </c>
      <c r="O51" s="23">
        <v>13.16</v>
      </c>
      <c r="P51" s="18">
        <v>16.62</v>
      </c>
      <c r="Q51" s="23">
        <v>13.31</v>
      </c>
      <c r="R51" s="18">
        <v>17.46</v>
      </c>
      <c r="S51" s="23">
        <v>14</v>
      </c>
      <c r="T51" s="18">
        <v>18.11</v>
      </c>
      <c r="U51" s="23">
        <v>14.94</v>
      </c>
      <c r="V51" s="18">
        <v>19.21</v>
      </c>
      <c r="W51" s="23">
        <v>15.39</v>
      </c>
      <c r="X51" s="18">
        <v>20.04</v>
      </c>
      <c r="Y51" s="23">
        <v>15.9</v>
      </c>
      <c r="AA51">
        <v>15.16</v>
      </c>
      <c r="AB51">
        <v>15.78</v>
      </c>
      <c r="AC51">
        <v>16.38</v>
      </c>
      <c r="AD51">
        <v>16.2</v>
      </c>
      <c r="AE51">
        <v>16.77</v>
      </c>
      <c r="AF51">
        <v>16.88</v>
      </c>
      <c r="AG51">
        <v>16.399999999999999</v>
      </c>
      <c r="AH51">
        <v>16.62</v>
      </c>
      <c r="AI51">
        <v>17.46</v>
      </c>
      <c r="AJ51">
        <v>18.11</v>
      </c>
      <c r="AK51">
        <v>19.21</v>
      </c>
      <c r="AL51">
        <v>20.04</v>
      </c>
    </row>
    <row r="52" spans="1:38" x14ac:dyDescent="0.25">
      <c r="A52" s="34" t="s">
        <v>49</v>
      </c>
      <c r="B52" s="18">
        <v>14.55</v>
      </c>
      <c r="C52" s="23">
        <v>12.21</v>
      </c>
      <c r="D52" s="18">
        <v>15.19</v>
      </c>
      <c r="E52" s="23">
        <v>12.52</v>
      </c>
      <c r="F52" s="18">
        <v>14.52</v>
      </c>
      <c r="G52" s="23">
        <v>12.14</v>
      </c>
      <c r="H52" s="18">
        <v>14.62</v>
      </c>
      <c r="I52" s="23">
        <v>12.22</v>
      </c>
      <c r="J52" s="18">
        <v>15.01</v>
      </c>
      <c r="K52" s="23">
        <v>12.23</v>
      </c>
      <c r="L52" s="18">
        <v>15.8</v>
      </c>
      <c r="M52" s="23">
        <v>13.08</v>
      </c>
      <c r="N52" s="18">
        <v>15.64</v>
      </c>
      <c r="O52" s="23">
        <v>13.48</v>
      </c>
      <c r="P52" s="18">
        <v>15.62</v>
      </c>
      <c r="Q52" s="23">
        <v>13.34</v>
      </c>
      <c r="R52" s="18">
        <v>16.03</v>
      </c>
      <c r="S52" s="23">
        <v>13.62</v>
      </c>
      <c r="T52" s="18">
        <v>17.03</v>
      </c>
      <c r="U52" s="23">
        <v>14.33</v>
      </c>
      <c r="V52" s="18">
        <v>17.920000000000002</v>
      </c>
      <c r="W52" s="23">
        <v>15.1</v>
      </c>
      <c r="X52" s="18">
        <v>18.3</v>
      </c>
      <c r="Y52" s="23">
        <v>15.69</v>
      </c>
      <c r="AA52">
        <v>14.55</v>
      </c>
      <c r="AB52">
        <v>15.19</v>
      </c>
      <c r="AC52">
        <v>14.52</v>
      </c>
      <c r="AD52">
        <v>14.62</v>
      </c>
      <c r="AE52">
        <v>15.01</v>
      </c>
      <c r="AF52">
        <v>15.8</v>
      </c>
      <c r="AG52">
        <v>15.64</v>
      </c>
      <c r="AH52">
        <v>15.62</v>
      </c>
      <c r="AI52">
        <v>16.03</v>
      </c>
      <c r="AJ52">
        <v>17.03</v>
      </c>
      <c r="AK52">
        <v>17.920000000000002</v>
      </c>
      <c r="AL52">
        <v>18.3</v>
      </c>
    </row>
    <row r="53" spans="1:38" ht="30" x14ac:dyDescent="0.25">
      <c r="A53" s="34" t="s">
        <v>50</v>
      </c>
      <c r="B53" s="18">
        <v>12.9</v>
      </c>
      <c r="C53" s="23">
        <v>11.44</v>
      </c>
      <c r="D53" s="18">
        <v>13.28</v>
      </c>
      <c r="E53" s="23">
        <v>11.86</v>
      </c>
      <c r="F53" s="18">
        <v>13.26</v>
      </c>
      <c r="G53" s="23">
        <v>11.92</v>
      </c>
      <c r="H53" s="18">
        <v>13.46</v>
      </c>
      <c r="I53" s="23">
        <v>11.97</v>
      </c>
      <c r="J53" s="18">
        <v>13.55</v>
      </c>
      <c r="K53" s="23">
        <v>12.02</v>
      </c>
      <c r="L53" s="18">
        <v>13.69</v>
      </c>
      <c r="M53" s="23">
        <v>12.25</v>
      </c>
      <c r="N53" s="18">
        <v>13.89</v>
      </c>
      <c r="O53" s="23">
        <v>12.4</v>
      </c>
      <c r="P53" s="18">
        <v>14.03</v>
      </c>
      <c r="Q53" s="23">
        <v>12.6</v>
      </c>
      <c r="R53" s="18">
        <v>14.34</v>
      </c>
      <c r="S53" s="23">
        <v>12.93</v>
      </c>
      <c r="T53" s="18">
        <v>14.68</v>
      </c>
      <c r="U53" s="23">
        <v>13</v>
      </c>
      <c r="V53" s="18">
        <v>15.22</v>
      </c>
      <c r="W53" s="23">
        <v>13.71</v>
      </c>
      <c r="X53" s="18">
        <v>15.62</v>
      </c>
      <c r="Y53" s="23">
        <v>13.97</v>
      </c>
      <c r="AA53">
        <v>12.9</v>
      </c>
      <c r="AB53">
        <v>13.28</v>
      </c>
      <c r="AC53">
        <v>13.26</v>
      </c>
      <c r="AD53">
        <v>13.46</v>
      </c>
      <c r="AE53">
        <v>13.55</v>
      </c>
      <c r="AF53">
        <v>13.69</v>
      </c>
      <c r="AG53">
        <v>13.89</v>
      </c>
      <c r="AH53">
        <v>14.03</v>
      </c>
      <c r="AI53">
        <v>14.34</v>
      </c>
      <c r="AJ53">
        <v>14.68</v>
      </c>
      <c r="AK53">
        <v>15.22</v>
      </c>
      <c r="AL53">
        <v>15.62</v>
      </c>
    </row>
    <row r="54" spans="1:38" ht="45" x14ac:dyDescent="0.25">
      <c r="A54" s="34" t="s">
        <v>51</v>
      </c>
      <c r="B54" s="18">
        <v>11</v>
      </c>
      <c r="C54" s="23">
        <v>7.66</v>
      </c>
      <c r="D54" s="18">
        <v>11.26</v>
      </c>
      <c r="E54" s="23">
        <v>7.94</v>
      </c>
      <c r="F54" s="18">
        <v>11.41</v>
      </c>
      <c r="G54" s="23">
        <v>8.09</v>
      </c>
      <c r="H54" s="18">
        <v>11.46</v>
      </c>
      <c r="I54" s="23">
        <v>8.0500000000000007</v>
      </c>
      <c r="J54" s="18">
        <v>11.56</v>
      </c>
      <c r="K54" s="23">
        <v>8.1999999999999993</v>
      </c>
      <c r="L54" s="18">
        <v>11.99</v>
      </c>
      <c r="M54" s="23">
        <v>8.49</v>
      </c>
      <c r="N54" s="18">
        <v>12.08</v>
      </c>
      <c r="O54" s="23">
        <v>8.6199999999999992</v>
      </c>
      <c r="P54" s="18">
        <v>12.24</v>
      </c>
      <c r="Q54" s="23">
        <v>8.82</v>
      </c>
      <c r="R54" s="18">
        <v>12.74</v>
      </c>
      <c r="S54" s="23">
        <v>9.24</v>
      </c>
      <c r="T54" s="18">
        <v>13.14</v>
      </c>
      <c r="U54" s="23">
        <v>9.56</v>
      </c>
      <c r="V54" s="18">
        <v>13.47</v>
      </c>
      <c r="W54" s="23">
        <v>9.7799999999999994</v>
      </c>
      <c r="X54" s="18">
        <v>14.14</v>
      </c>
      <c r="Y54" s="23">
        <v>10.199999999999999</v>
      </c>
      <c r="AA54">
        <v>11</v>
      </c>
      <c r="AB54">
        <v>11.26</v>
      </c>
      <c r="AC54">
        <v>11.41</v>
      </c>
      <c r="AD54">
        <v>11.46</v>
      </c>
      <c r="AE54">
        <v>11.56</v>
      </c>
      <c r="AF54">
        <v>11.99</v>
      </c>
      <c r="AG54">
        <v>12.08</v>
      </c>
      <c r="AH54">
        <v>12.24</v>
      </c>
      <c r="AI54">
        <v>12.74</v>
      </c>
      <c r="AJ54">
        <v>13.14</v>
      </c>
      <c r="AK54">
        <v>13.47</v>
      </c>
      <c r="AL54">
        <v>14.14</v>
      </c>
    </row>
    <row r="55" spans="1:38" ht="45" x14ac:dyDescent="0.25">
      <c r="A55" s="34" t="s">
        <v>52</v>
      </c>
      <c r="B55" s="18">
        <v>11.27</v>
      </c>
      <c r="C55" s="23">
        <v>9.3800000000000008</v>
      </c>
      <c r="D55" s="18">
        <v>11.44</v>
      </c>
      <c r="E55" s="23">
        <v>9.56</v>
      </c>
      <c r="F55" s="18">
        <v>11.73</v>
      </c>
      <c r="G55" s="23">
        <v>9.75</v>
      </c>
      <c r="H55" s="18">
        <v>11.4</v>
      </c>
      <c r="I55" s="23">
        <v>9.4499999999999993</v>
      </c>
      <c r="J55" s="18">
        <v>11.38</v>
      </c>
      <c r="K55" s="23">
        <v>9.51</v>
      </c>
      <c r="L55" s="18">
        <v>11.74</v>
      </c>
      <c r="M55" s="23">
        <v>9.74</v>
      </c>
      <c r="N55" s="18">
        <v>11.84</v>
      </c>
      <c r="O55" s="23">
        <v>9.8800000000000008</v>
      </c>
      <c r="P55" s="18">
        <v>11.99</v>
      </c>
      <c r="Q55" s="23">
        <v>10.07</v>
      </c>
      <c r="R55" s="18">
        <v>12.31</v>
      </c>
      <c r="S55" s="23">
        <v>10.51</v>
      </c>
      <c r="T55" s="18">
        <v>13.11</v>
      </c>
      <c r="U55" s="23">
        <v>10.98</v>
      </c>
      <c r="V55" s="18">
        <v>13.66</v>
      </c>
      <c r="W55" s="23">
        <v>11.25</v>
      </c>
      <c r="X55" s="18">
        <v>13.66</v>
      </c>
      <c r="Y55" s="23">
        <v>11.5</v>
      </c>
      <c r="AA55">
        <v>11.27</v>
      </c>
      <c r="AB55">
        <v>11.44</v>
      </c>
      <c r="AC55">
        <v>11.73</v>
      </c>
      <c r="AD55">
        <v>11.4</v>
      </c>
      <c r="AE55">
        <v>11.38</v>
      </c>
      <c r="AF55">
        <v>11.74</v>
      </c>
      <c r="AG55">
        <v>11.84</v>
      </c>
      <c r="AH55">
        <v>11.99</v>
      </c>
      <c r="AI55">
        <v>12.31</v>
      </c>
      <c r="AJ55">
        <v>13.11</v>
      </c>
      <c r="AK55">
        <v>13.66</v>
      </c>
      <c r="AL55">
        <v>13.66</v>
      </c>
    </row>
    <row r="56" spans="1:38" ht="30" x14ac:dyDescent="0.25">
      <c r="A56" s="34" t="s">
        <v>53</v>
      </c>
      <c r="B56" s="18">
        <v>13.63</v>
      </c>
      <c r="C56" s="23">
        <v>10.46</v>
      </c>
      <c r="D56" s="18">
        <v>13.81</v>
      </c>
      <c r="E56" s="23">
        <v>10.61</v>
      </c>
      <c r="F56" s="18">
        <v>14.15</v>
      </c>
      <c r="G56" s="23">
        <v>10.73</v>
      </c>
      <c r="H56" s="18">
        <v>14.38</v>
      </c>
      <c r="I56" s="23">
        <v>10.64</v>
      </c>
      <c r="J56" s="18">
        <v>14.25</v>
      </c>
      <c r="K56" s="23">
        <v>10.81</v>
      </c>
      <c r="L56" s="18">
        <v>14.7</v>
      </c>
      <c r="M56" s="23">
        <v>11.23</v>
      </c>
      <c r="N56" s="18">
        <v>14.85</v>
      </c>
      <c r="O56" s="23">
        <v>11.38</v>
      </c>
      <c r="P56" s="18">
        <v>14.8</v>
      </c>
      <c r="Q56" s="23">
        <v>11.54</v>
      </c>
      <c r="R56" s="18">
        <v>15.44</v>
      </c>
      <c r="S56" s="23">
        <v>12.02</v>
      </c>
      <c r="T56" s="18">
        <v>15.8</v>
      </c>
      <c r="U56" s="23">
        <v>12.35</v>
      </c>
      <c r="V56" s="18">
        <v>16.03</v>
      </c>
      <c r="W56" s="23">
        <v>12.55</v>
      </c>
      <c r="X56" s="18">
        <v>17.03</v>
      </c>
      <c r="Y56" s="23">
        <v>13.25</v>
      </c>
      <c r="AA56">
        <v>13.63</v>
      </c>
      <c r="AB56">
        <v>13.81</v>
      </c>
      <c r="AC56">
        <v>14.15</v>
      </c>
      <c r="AD56">
        <v>14.38</v>
      </c>
      <c r="AE56">
        <v>14.25</v>
      </c>
      <c r="AF56">
        <v>14.7</v>
      </c>
      <c r="AG56">
        <v>14.85</v>
      </c>
      <c r="AH56">
        <v>14.8</v>
      </c>
      <c r="AI56">
        <v>15.44</v>
      </c>
      <c r="AJ56">
        <v>15.8</v>
      </c>
      <c r="AK56">
        <v>16.03</v>
      </c>
      <c r="AL56">
        <v>17.03</v>
      </c>
    </row>
    <row r="57" spans="1:38" ht="30" x14ac:dyDescent="0.25">
      <c r="A57" s="34" t="s">
        <v>54</v>
      </c>
      <c r="B57" s="18">
        <v>9.52</v>
      </c>
      <c r="C57" s="23">
        <v>6.72</v>
      </c>
      <c r="D57" s="18">
        <v>9.77</v>
      </c>
      <c r="E57" s="23">
        <v>7</v>
      </c>
      <c r="F57" s="18">
        <v>9.84</v>
      </c>
      <c r="G57" s="23">
        <v>7.15</v>
      </c>
      <c r="H57" s="18">
        <v>9.89</v>
      </c>
      <c r="I57" s="23">
        <v>7.16</v>
      </c>
      <c r="J57" s="18">
        <v>10.11</v>
      </c>
      <c r="K57" s="23">
        <v>7.35</v>
      </c>
      <c r="L57" s="18">
        <v>10.49</v>
      </c>
      <c r="M57" s="23">
        <v>7.5</v>
      </c>
      <c r="N57" s="18">
        <v>10.52</v>
      </c>
      <c r="O57" s="23">
        <v>7.65</v>
      </c>
      <c r="P57" s="18">
        <v>10.8</v>
      </c>
      <c r="Q57" s="23">
        <v>7.86</v>
      </c>
      <c r="R57" s="18">
        <v>11.23</v>
      </c>
      <c r="S57" s="23">
        <v>8.3000000000000007</v>
      </c>
      <c r="T57" s="18">
        <v>11.51</v>
      </c>
      <c r="U57" s="23">
        <v>8.57</v>
      </c>
      <c r="V57" s="18">
        <v>11.74</v>
      </c>
      <c r="W57" s="23">
        <v>8.8000000000000007</v>
      </c>
      <c r="X57" s="18">
        <v>12.42</v>
      </c>
      <c r="Y57" s="23">
        <v>9.3000000000000007</v>
      </c>
      <c r="AA57">
        <v>9.52</v>
      </c>
      <c r="AB57">
        <v>9.77</v>
      </c>
      <c r="AC57">
        <v>9.84</v>
      </c>
      <c r="AD57">
        <v>9.89</v>
      </c>
      <c r="AE57">
        <v>10.11</v>
      </c>
      <c r="AF57">
        <v>10.49</v>
      </c>
      <c r="AG57">
        <v>10.52</v>
      </c>
      <c r="AH57">
        <v>10.8</v>
      </c>
      <c r="AI57">
        <v>11.23</v>
      </c>
      <c r="AJ57">
        <v>11.51</v>
      </c>
      <c r="AK57">
        <v>11.74</v>
      </c>
      <c r="AL57">
        <v>12.42</v>
      </c>
    </row>
    <row r="58" spans="1:38" x14ac:dyDescent="0.25">
      <c r="A58" s="34" t="s">
        <v>55</v>
      </c>
      <c r="B58" s="18">
        <v>12.44</v>
      </c>
      <c r="C58" s="23">
        <v>10.32</v>
      </c>
      <c r="D58" s="18">
        <v>13.16</v>
      </c>
      <c r="E58" s="23">
        <v>10.78</v>
      </c>
      <c r="F58" s="18">
        <v>13.23</v>
      </c>
      <c r="G58" s="23">
        <v>10.89</v>
      </c>
      <c r="H58" s="18">
        <v>13.28</v>
      </c>
      <c r="I58" s="23">
        <v>11.07</v>
      </c>
      <c r="J58" s="18">
        <v>13.67</v>
      </c>
      <c r="K58" s="23">
        <v>11.25</v>
      </c>
      <c r="L58" s="18">
        <v>14.19</v>
      </c>
      <c r="M58" s="23">
        <v>11.71</v>
      </c>
      <c r="N58" s="18">
        <v>14.21</v>
      </c>
      <c r="O58" s="23">
        <v>11.8</v>
      </c>
      <c r="P58" s="18">
        <v>14.92</v>
      </c>
      <c r="Q58" s="23">
        <v>12.19</v>
      </c>
      <c r="R58" s="18">
        <v>14.84</v>
      </c>
      <c r="S58" s="23">
        <v>12.35</v>
      </c>
      <c r="T58" s="18">
        <v>15.17</v>
      </c>
      <c r="U58" s="23">
        <v>12.43</v>
      </c>
      <c r="V58" s="18">
        <v>14.7</v>
      </c>
      <c r="W58" s="23">
        <v>12.37</v>
      </c>
      <c r="X58" s="18">
        <v>16.18</v>
      </c>
      <c r="Y58" s="23">
        <v>13.33</v>
      </c>
      <c r="AA58">
        <v>12.44</v>
      </c>
      <c r="AB58">
        <v>13.16</v>
      </c>
      <c r="AC58">
        <v>13.23</v>
      </c>
      <c r="AD58">
        <v>13.28</v>
      </c>
      <c r="AE58">
        <v>13.67</v>
      </c>
      <c r="AF58">
        <v>14.19</v>
      </c>
      <c r="AG58">
        <v>14.21</v>
      </c>
      <c r="AH58">
        <v>14.92</v>
      </c>
      <c r="AI58">
        <v>14.84</v>
      </c>
      <c r="AJ58">
        <v>15.17</v>
      </c>
      <c r="AK58">
        <v>14.7</v>
      </c>
      <c r="AL58">
        <v>16.18</v>
      </c>
    </row>
    <row r="59" spans="1:38" ht="30" x14ac:dyDescent="0.25">
      <c r="A59" s="34" t="s">
        <v>56</v>
      </c>
      <c r="B59" s="18">
        <v>11.39</v>
      </c>
      <c r="C59" s="23">
        <v>9.92</v>
      </c>
      <c r="D59" s="18">
        <v>11.88</v>
      </c>
      <c r="E59" s="23">
        <v>10.29</v>
      </c>
      <c r="F59" s="18">
        <v>12.24</v>
      </c>
      <c r="G59" s="23">
        <v>10.64</v>
      </c>
      <c r="H59" s="18">
        <v>12.3</v>
      </c>
      <c r="I59" s="23">
        <v>10.68</v>
      </c>
      <c r="J59" s="18">
        <v>12.62</v>
      </c>
      <c r="K59" s="23">
        <v>10.87</v>
      </c>
      <c r="L59" s="18">
        <v>13</v>
      </c>
      <c r="M59" s="23">
        <v>11.14</v>
      </c>
      <c r="N59" s="18">
        <v>13.05</v>
      </c>
      <c r="O59" s="23">
        <v>11.19</v>
      </c>
      <c r="P59" s="18">
        <v>13.59</v>
      </c>
      <c r="Q59" s="23">
        <v>11.5</v>
      </c>
      <c r="R59" s="18">
        <v>13.69</v>
      </c>
      <c r="S59" s="23">
        <v>11.77</v>
      </c>
      <c r="T59" s="18">
        <v>14.22</v>
      </c>
      <c r="U59" s="23">
        <v>12.04</v>
      </c>
      <c r="V59" s="18">
        <v>13.85</v>
      </c>
      <c r="W59" s="23">
        <v>12.02</v>
      </c>
      <c r="X59" s="18">
        <v>15.31</v>
      </c>
      <c r="Y59" s="23">
        <v>12.79</v>
      </c>
      <c r="AA59">
        <v>11.39</v>
      </c>
      <c r="AB59">
        <v>11.88</v>
      </c>
      <c r="AC59">
        <v>12.24</v>
      </c>
      <c r="AD59">
        <v>12.3</v>
      </c>
      <c r="AE59">
        <v>12.62</v>
      </c>
      <c r="AF59">
        <v>13</v>
      </c>
      <c r="AG59">
        <v>13.05</v>
      </c>
      <c r="AH59">
        <v>13.59</v>
      </c>
      <c r="AI59">
        <v>13.69</v>
      </c>
      <c r="AJ59">
        <v>14.22</v>
      </c>
      <c r="AK59">
        <v>13.85</v>
      </c>
      <c r="AL59">
        <v>15.31</v>
      </c>
    </row>
    <row r="60" spans="1:38" x14ac:dyDescent="0.25">
      <c r="A60" s="34" t="s">
        <v>57</v>
      </c>
      <c r="B60" s="19">
        <v>14.53</v>
      </c>
      <c r="C60" s="26">
        <v>11.45</v>
      </c>
      <c r="D60" s="20">
        <v>17.03</v>
      </c>
      <c r="E60" s="25">
        <v>11.98</v>
      </c>
      <c r="F60" s="19">
        <v>17.239999999999998</v>
      </c>
      <c r="G60" s="25">
        <v>12.47</v>
      </c>
      <c r="H60" s="19">
        <v>14.68</v>
      </c>
      <c r="I60" s="25">
        <v>11.4</v>
      </c>
      <c r="J60" s="19">
        <v>16.27</v>
      </c>
      <c r="K60" s="25">
        <v>13.4</v>
      </c>
      <c r="L60" s="19">
        <v>15.75</v>
      </c>
      <c r="M60" s="26">
        <v>13.48</v>
      </c>
      <c r="N60" s="19">
        <v>16.14</v>
      </c>
      <c r="O60" s="25">
        <v>13.8</v>
      </c>
      <c r="P60" s="19">
        <v>15.64</v>
      </c>
      <c r="Q60" s="25">
        <v>13.78</v>
      </c>
      <c r="R60" s="19">
        <v>16.399999999999999</v>
      </c>
      <c r="S60" s="25">
        <v>14.04</v>
      </c>
      <c r="T60" s="19">
        <v>19.86</v>
      </c>
      <c r="U60" s="25">
        <v>16.29</v>
      </c>
      <c r="V60" s="19">
        <v>19.61</v>
      </c>
      <c r="W60" s="26">
        <v>15.28</v>
      </c>
      <c r="X60" s="19">
        <v>21.4</v>
      </c>
      <c r="Y60" s="26">
        <v>16.809999999999999</v>
      </c>
      <c r="AA60">
        <v>14.53</v>
      </c>
      <c r="AB60">
        <v>17.03</v>
      </c>
      <c r="AC60">
        <v>17.239999999999998</v>
      </c>
      <c r="AD60">
        <v>14.68</v>
      </c>
      <c r="AE60">
        <v>16.27</v>
      </c>
      <c r="AF60">
        <v>15.75</v>
      </c>
      <c r="AG60">
        <v>16.14</v>
      </c>
      <c r="AH60">
        <v>15.64</v>
      </c>
      <c r="AI60">
        <v>16.399999999999999</v>
      </c>
      <c r="AJ60">
        <v>19.86</v>
      </c>
      <c r="AK60">
        <v>19.61</v>
      </c>
      <c r="AL60">
        <v>21.4</v>
      </c>
    </row>
    <row r="61" spans="1:38" x14ac:dyDescent="0.25">
      <c r="A61" s="34" t="s">
        <v>58</v>
      </c>
      <c r="B61" s="18">
        <v>21.85</v>
      </c>
      <c r="C61" s="23">
        <v>17.88</v>
      </c>
      <c r="D61" s="18">
        <v>20.100000000000001</v>
      </c>
      <c r="E61" s="23">
        <v>16.78</v>
      </c>
      <c r="F61" s="18">
        <v>20.79</v>
      </c>
      <c r="G61" s="23">
        <v>17.84</v>
      </c>
      <c r="H61" s="18">
        <v>21.17</v>
      </c>
      <c r="I61" s="23">
        <v>18.13</v>
      </c>
      <c r="J61" s="18">
        <v>21.44</v>
      </c>
      <c r="K61" s="23">
        <v>17.39</v>
      </c>
      <c r="L61" s="18">
        <v>24.54</v>
      </c>
      <c r="M61" s="25">
        <v>19.77</v>
      </c>
      <c r="N61" s="18">
        <v>22.66</v>
      </c>
      <c r="O61" s="23">
        <v>18.86</v>
      </c>
      <c r="P61" s="18">
        <v>24.64</v>
      </c>
      <c r="Q61" s="25">
        <v>18.14</v>
      </c>
      <c r="R61" s="18">
        <v>21.94</v>
      </c>
      <c r="S61" s="23">
        <v>17.91</v>
      </c>
      <c r="T61" s="18">
        <v>22.66</v>
      </c>
      <c r="U61" s="23">
        <v>17.73</v>
      </c>
      <c r="V61" s="19">
        <v>21.04</v>
      </c>
      <c r="W61" s="25">
        <v>15.44</v>
      </c>
      <c r="X61" s="19">
        <v>22.85</v>
      </c>
      <c r="Y61" s="25">
        <v>16.260000000000002</v>
      </c>
      <c r="AA61">
        <v>21.85</v>
      </c>
      <c r="AB61">
        <v>20.100000000000001</v>
      </c>
      <c r="AC61">
        <v>20.79</v>
      </c>
      <c r="AD61">
        <v>21.17</v>
      </c>
      <c r="AE61">
        <v>21.44</v>
      </c>
      <c r="AF61">
        <v>24.54</v>
      </c>
      <c r="AG61">
        <v>22.66</v>
      </c>
      <c r="AH61">
        <v>24.64</v>
      </c>
      <c r="AI61">
        <v>21.94</v>
      </c>
      <c r="AJ61">
        <v>22.66</v>
      </c>
      <c r="AK61">
        <v>21.04</v>
      </c>
      <c r="AL61">
        <v>22.85</v>
      </c>
    </row>
    <row r="62" spans="1:38" ht="30" x14ac:dyDescent="0.25">
      <c r="A62" s="34" t="s">
        <v>59</v>
      </c>
      <c r="B62" s="18">
        <v>13.5</v>
      </c>
      <c r="C62" s="23">
        <v>10.86</v>
      </c>
      <c r="D62" s="18">
        <v>14.64</v>
      </c>
      <c r="E62" s="23">
        <v>12.08</v>
      </c>
      <c r="F62" s="18">
        <v>14.63</v>
      </c>
      <c r="G62" s="23">
        <v>12.22</v>
      </c>
      <c r="H62" s="18">
        <v>14.4</v>
      </c>
      <c r="I62" s="23">
        <v>11.81</v>
      </c>
      <c r="J62" s="18">
        <v>15.11</v>
      </c>
      <c r="K62" s="23">
        <v>12.31</v>
      </c>
      <c r="L62" s="18">
        <v>15.37</v>
      </c>
      <c r="M62" s="23">
        <v>12.52</v>
      </c>
      <c r="N62" s="18">
        <v>15.42</v>
      </c>
      <c r="O62" s="23">
        <v>12.75</v>
      </c>
      <c r="P62" s="18">
        <v>15.98</v>
      </c>
      <c r="Q62" s="23">
        <v>12.92</v>
      </c>
      <c r="R62" s="18">
        <v>16.25</v>
      </c>
      <c r="S62" s="23">
        <v>13.5</v>
      </c>
      <c r="T62" s="18">
        <v>16.27</v>
      </c>
      <c r="U62" s="23">
        <v>13.17</v>
      </c>
      <c r="V62" s="18">
        <v>16.23</v>
      </c>
      <c r="W62" s="23">
        <v>12.99</v>
      </c>
      <c r="X62" s="18">
        <v>17.87</v>
      </c>
      <c r="Y62" s="23">
        <v>14.87</v>
      </c>
      <c r="AA62">
        <v>13.5</v>
      </c>
      <c r="AB62">
        <v>14.64</v>
      </c>
      <c r="AC62">
        <v>14.63</v>
      </c>
      <c r="AD62">
        <v>14.4</v>
      </c>
      <c r="AE62">
        <v>15.11</v>
      </c>
      <c r="AF62">
        <v>15.37</v>
      </c>
      <c r="AG62">
        <v>15.42</v>
      </c>
      <c r="AH62">
        <v>15.98</v>
      </c>
      <c r="AI62">
        <v>16.25</v>
      </c>
      <c r="AJ62">
        <v>16.27</v>
      </c>
      <c r="AK62">
        <v>16.23</v>
      </c>
      <c r="AL62">
        <v>17.87</v>
      </c>
    </row>
    <row r="63" spans="1:38" x14ac:dyDescent="0.25">
      <c r="A63" s="34" t="s">
        <v>60</v>
      </c>
      <c r="B63" s="18">
        <v>10.73</v>
      </c>
      <c r="C63" s="23">
        <v>9.74</v>
      </c>
      <c r="D63" s="18">
        <v>11.61</v>
      </c>
      <c r="E63" s="23">
        <v>9.93</v>
      </c>
      <c r="F63" s="18">
        <v>11.41</v>
      </c>
      <c r="G63" s="23">
        <v>9.98</v>
      </c>
      <c r="H63" s="18">
        <v>11.44</v>
      </c>
      <c r="I63" s="23">
        <v>9.99</v>
      </c>
      <c r="J63" s="18">
        <v>11.57</v>
      </c>
      <c r="K63" s="23">
        <v>10.35</v>
      </c>
      <c r="L63" s="18">
        <v>12.17</v>
      </c>
      <c r="M63" s="23">
        <v>10.75</v>
      </c>
      <c r="N63" s="18">
        <v>12.65</v>
      </c>
      <c r="O63" s="23">
        <v>11.22</v>
      </c>
      <c r="P63" s="18">
        <v>13.4</v>
      </c>
      <c r="Q63" s="23">
        <v>11.85</v>
      </c>
      <c r="R63" s="18">
        <v>13.03</v>
      </c>
      <c r="S63" s="23">
        <v>11.48</v>
      </c>
      <c r="T63" s="18">
        <v>13.22</v>
      </c>
      <c r="U63" s="23">
        <v>11.52</v>
      </c>
      <c r="V63" s="18">
        <v>13.9</v>
      </c>
      <c r="W63" s="23">
        <v>12.35</v>
      </c>
      <c r="X63" s="18">
        <v>14.57</v>
      </c>
      <c r="Y63" s="23">
        <v>12.97</v>
      </c>
      <c r="AA63">
        <v>10.73</v>
      </c>
      <c r="AB63">
        <v>11.61</v>
      </c>
      <c r="AC63">
        <v>11.41</v>
      </c>
      <c r="AD63">
        <v>11.44</v>
      </c>
      <c r="AE63">
        <v>11.57</v>
      </c>
      <c r="AF63">
        <v>12.17</v>
      </c>
      <c r="AG63">
        <v>12.65</v>
      </c>
      <c r="AH63">
        <v>13.4</v>
      </c>
      <c r="AI63">
        <v>13.03</v>
      </c>
      <c r="AJ63">
        <v>13.22</v>
      </c>
      <c r="AK63">
        <v>13.9</v>
      </c>
      <c r="AL63">
        <v>14.57</v>
      </c>
    </row>
    <row r="64" spans="1:38" ht="30" x14ac:dyDescent="0.25">
      <c r="A64" s="34" t="s">
        <v>61</v>
      </c>
      <c r="B64" s="18">
        <v>8.39</v>
      </c>
      <c r="C64" s="23">
        <v>6.05</v>
      </c>
      <c r="D64" s="18">
        <v>8.23</v>
      </c>
      <c r="E64" s="23">
        <v>6.21</v>
      </c>
      <c r="F64" s="18">
        <v>8.35</v>
      </c>
      <c r="G64" s="23">
        <v>6.34</v>
      </c>
      <c r="H64" s="18">
        <v>8.35</v>
      </c>
      <c r="I64" s="23">
        <v>6.4</v>
      </c>
      <c r="J64" s="18">
        <v>8.4</v>
      </c>
      <c r="K64" s="23">
        <v>6.5</v>
      </c>
      <c r="L64" s="18">
        <v>8.57</v>
      </c>
      <c r="M64" s="23">
        <v>6.62</v>
      </c>
      <c r="N64" s="18">
        <v>8.6</v>
      </c>
      <c r="O64" s="23">
        <v>6.8</v>
      </c>
      <c r="P64" s="18">
        <v>8.76</v>
      </c>
      <c r="Q64" s="23">
        <v>7</v>
      </c>
      <c r="R64" s="18">
        <v>9.2100000000000009</v>
      </c>
      <c r="S64" s="23">
        <v>7.5</v>
      </c>
      <c r="T64" s="18">
        <v>9.84</v>
      </c>
      <c r="U64" s="23">
        <v>7.85</v>
      </c>
      <c r="V64" s="18">
        <v>10.199999999999999</v>
      </c>
      <c r="W64" s="23">
        <v>8.15</v>
      </c>
      <c r="X64" s="18">
        <v>10.78</v>
      </c>
      <c r="Y64" s="23">
        <v>8.64</v>
      </c>
      <c r="AA64">
        <v>8.39</v>
      </c>
      <c r="AB64">
        <v>8.23</v>
      </c>
      <c r="AC64">
        <v>8.35</v>
      </c>
      <c r="AD64">
        <v>8.35</v>
      </c>
      <c r="AE64">
        <v>8.4</v>
      </c>
      <c r="AF64">
        <v>8.57</v>
      </c>
      <c r="AG64">
        <v>8.6</v>
      </c>
      <c r="AH64">
        <v>8.76</v>
      </c>
      <c r="AI64">
        <v>9.2100000000000009</v>
      </c>
      <c r="AJ64">
        <v>9.84</v>
      </c>
      <c r="AK64">
        <v>10.199999999999999</v>
      </c>
      <c r="AL64">
        <v>10.78</v>
      </c>
    </row>
    <row r="65" spans="1:38" x14ac:dyDescent="0.25">
      <c r="A65" s="34" t="s">
        <v>62</v>
      </c>
      <c r="B65" s="20">
        <v>9.48</v>
      </c>
      <c r="C65" s="23">
        <v>6.63</v>
      </c>
      <c r="D65" s="18">
        <v>8.86</v>
      </c>
      <c r="E65" s="23">
        <v>6.72</v>
      </c>
      <c r="F65" s="18">
        <v>9.1</v>
      </c>
      <c r="G65" s="23">
        <v>6.81</v>
      </c>
      <c r="H65" s="18">
        <v>9.24</v>
      </c>
      <c r="I65" s="23">
        <v>6.75</v>
      </c>
      <c r="J65" s="18">
        <v>9</v>
      </c>
      <c r="K65" s="23">
        <v>6.9</v>
      </c>
      <c r="L65" s="18">
        <v>9.33</v>
      </c>
      <c r="M65" s="23">
        <v>7.1</v>
      </c>
      <c r="N65" s="18">
        <v>9.25</v>
      </c>
      <c r="O65" s="23">
        <v>7.25</v>
      </c>
      <c r="P65" s="18">
        <v>9.5399999999999991</v>
      </c>
      <c r="Q65" s="23">
        <v>7.35</v>
      </c>
      <c r="R65" s="18">
        <v>9.91</v>
      </c>
      <c r="S65" s="23">
        <v>7.98</v>
      </c>
      <c r="T65" s="18">
        <v>10.45</v>
      </c>
      <c r="U65" s="23">
        <v>8.1199999999999992</v>
      </c>
      <c r="V65" s="18">
        <v>10.92</v>
      </c>
      <c r="W65" s="23">
        <v>8.64</v>
      </c>
      <c r="X65" s="18">
        <v>11.56</v>
      </c>
      <c r="Y65" s="23">
        <v>9.07</v>
      </c>
      <c r="AA65">
        <v>9.48</v>
      </c>
      <c r="AB65">
        <v>8.86</v>
      </c>
      <c r="AC65">
        <v>9.1</v>
      </c>
      <c r="AD65">
        <v>9.24</v>
      </c>
      <c r="AE65">
        <v>9</v>
      </c>
      <c r="AF65">
        <v>9.33</v>
      </c>
      <c r="AG65">
        <v>9.25</v>
      </c>
      <c r="AH65">
        <v>9.5399999999999991</v>
      </c>
      <c r="AI65">
        <v>9.91</v>
      </c>
      <c r="AJ65">
        <v>10.45</v>
      </c>
      <c r="AK65">
        <v>10.92</v>
      </c>
      <c r="AL65">
        <v>11.56</v>
      </c>
    </row>
    <row r="66" spans="1:38" ht="30" x14ac:dyDescent="0.25">
      <c r="A66" s="34" t="s">
        <v>63</v>
      </c>
      <c r="B66" s="18">
        <v>7.96</v>
      </c>
      <c r="C66" s="23">
        <v>6</v>
      </c>
      <c r="D66" s="18">
        <v>7.99</v>
      </c>
      <c r="E66" s="23">
        <v>6.05</v>
      </c>
      <c r="F66" s="18">
        <v>8.11</v>
      </c>
      <c r="G66" s="23">
        <v>6.24</v>
      </c>
      <c r="H66" s="18">
        <v>8.06</v>
      </c>
      <c r="I66" s="23">
        <v>6.29</v>
      </c>
      <c r="J66" s="18">
        <v>8.19</v>
      </c>
      <c r="K66" s="23">
        <v>6.49</v>
      </c>
      <c r="L66" s="18">
        <v>8.31</v>
      </c>
      <c r="M66" s="23">
        <v>6.5</v>
      </c>
      <c r="N66" s="18">
        <v>8.3800000000000008</v>
      </c>
      <c r="O66" s="23">
        <v>6.67</v>
      </c>
      <c r="P66" s="18">
        <v>8.51</v>
      </c>
      <c r="Q66" s="23">
        <v>6.96</v>
      </c>
      <c r="R66" s="18">
        <v>9</v>
      </c>
      <c r="S66" s="23">
        <v>7.45</v>
      </c>
      <c r="T66" s="18">
        <v>9.64</v>
      </c>
      <c r="U66" s="23">
        <v>7.75</v>
      </c>
      <c r="V66" s="18">
        <v>9.94</v>
      </c>
      <c r="W66" s="23">
        <v>8</v>
      </c>
      <c r="X66" s="18">
        <v>10.52</v>
      </c>
      <c r="Y66" s="23">
        <v>8.51</v>
      </c>
      <c r="AA66">
        <v>7.96</v>
      </c>
      <c r="AB66">
        <v>7.99</v>
      </c>
      <c r="AC66">
        <v>8.11</v>
      </c>
      <c r="AD66">
        <v>8.06</v>
      </c>
      <c r="AE66">
        <v>8.19</v>
      </c>
      <c r="AF66">
        <v>8.31</v>
      </c>
      <c r="AG66">
        <v>8.3800000000000008</v>
      </c>
      <c r="AH66">
        <v>8.51</v>
      </c>
      <c r="AI66">
        <v>9</v>
      </c>
      <c r="AJ66">
        <v>9.64</v>
      </c>
      <c r="AK66">
        <v>9.94</v>
      </c>
      <c r="AL66">
        <v>10.52</v>
      </c>
    </row>
    <row r="67" spans="1:38" ht="30" x14ac:dyDescent="0.25">
      <c r="A67" s="34" t="s">
        <v>64</v>
      </c>
      <c r="B67" s="18">
        <v>19.579999999999998</v>
      </c>
      <c r="C67" s="23">
        <v>16.07</v>
      </c>
      <c r="D67" s="18">
        <v>19.7</v>
      </c>
      <c r="E67" s="23">
        <v>16.149999999999999</v>
      </c>
      <c r="F67" s="18">
        <v>19.97</v>
      </c>
      <c r="G67" s="23">
        <v>16.29</v>
      </c>
      <c r="H67" s="18">
        <v>20.079999999999998</v>
      </c>
      <c r="I67" s="23">
        <v>16.52</v>
      </c>
      <c r="J67" s="18">
        <v>20.5</v>
      </c>
      <c r="K67" s="23">
        <v>17.149999999999999</v>
      </c>
      <c r="L67" s="18">
        <v>20.34</v>
      </c>
      <c r="M67" s="23">
        <v>16.82</v>
      </c>
      <c r="N67" s="18">
        <v>20.420000000000002</v>
      </c>
      <c r="O67" s="23">
        <v>16.989999999999998</v>
      </c>
      <c r="P67" s="18">
        <v>20.75</v>
      </c>
      <c r="Q67" s="23">
        <v>17.440000000000001</v>
      </c>
      <c r="R67" s="18">
        <v>21.41</v>
      </c>
      <c r="S67" s="23">
        <v>18.09</v>
      </c>
      <c r="T67" s="18">
        <v>21.65</v>
      </c>
      <c r="U67" s="23">
        <v>18.37</v>
      </c>
      <c r="V67" s="18">
        <v>23.45</v>
      </c>
      <c r="W67" s="23">
        <v>19.22</v>
      </c>
      <c r="X67" s="18">
        <v>22.99</v>
      </c>
      <c r="Y67" s="23">
        <v>19.22</v>
      </c>
      <c r="AA67">
        <v>19.579999999999998</v>
      </c>
      <c r="AB67">
        <v>19.7</v>
      </c>
      <c r="AC67">
        <v>19.97</v>
      </c>
      <c r="AD67">
        <v>20.079999999999998</v>
      </c>
      <c r="AE67">
        <v>20.5</v>
      </c>
      <c r="AF67">
        <v>20.34</v>
      </c>
      <c r="AG67">
        <v>20.420000000000002</v>
      </c>
      <c r="AH67">
        <v>20.75</v>
      </c>
      <c r="AI67">
        <v>21.41</v>
      </c>
      <c r="AJ67">
        <v>21.65</v>
      </c>
      <c r="AK67">
        <v>23.45</v>
      </c>
      <c r="AL67">
        <v>22.99</v>
      </c>
    </row>
    <row r="68" spans="1:38" x14ac:dyDescent="0.25">
      <c r="A68" s="34" t="s">
        <v>65</v>
      </c>
      <c r="B68" s="18">
        <v>17.16</v>
      </c>
      <c r="C68" s="23">
        <v>13.22</v>
      </c>
      <c r="D68" s="18">
        <v>17.05</v>
      </c>
      <c r="E68" s="23">
        <v>13.49</v>
      </c>
      <c r="F68" s="18">
        <v>17.61</v>
      </c>
      <c r="G68" s="23">
        <v>13.79</v>
      </c>
      <c r="H68" s="18">
        <v>18.5</v>
      </c>
      <c r="I68" s="23">
        <v>13.8</v>
      </c>
      <c r="J68" s="18">
        <v>18.600000000000001</v>
      </c>
      <c r="K68" s="23">
        <v>14.24</v>
      </c>
      <c r="L68" s="18">
        <v>18.989999999999998</v>
      </c>
      <c r="M68" s="23">
        <v>14.49</v>
      </c>
      <c r="N68" s="19">
        <v>20.63</v>
      </c>
      <c r="O68" s="23">
        <v>15.03</v>
      </c>
      <c r="P68" s="18">
        <v>19.100000000000001</v>
      </c>
      <c r="Q68" s="23">
        <v>15.49</v>
      </c>
      <c r="R68" s="18">
        <v>19.84</v>
      </c>
      <c r="S68" s="23">
        <v>16.23</v>
      </c>
      <c r="T68" s="18">
        <v>20.09</v>
      </c>
      <c r="U68" s="23">
        <v>15.94</v>
      </c>
      <c r="V68" s="18">
        <v>21.04</v>
      </c>
      <c r="W68" s="23">
        <v>17.190000000000001</v>
      </c>
      <c r="X68" s="18">
        <v>21.05</v>
      </c>
      <c r="Y68" s="23">
        <v>17.559999999999999</v>
      </c>
      <c r="AA68">
        <v>17.16</v>
      </c>
      <c r="AB68">
        <v>17.05</v>
      </c>
      <c r="AC68">
        <v>17.61</v>
      </c>
      <c r="AD68">
        <v>18.5</v>
      </c>
      <c r="AE68">
        <v>18.600000000000001</v>
      </c>
      <c r="AF68">
        <v>18.989999999999998</v>
      </c>
      <c r="AG68">
        <v>20.63</v>
      </c>
      <c r="AH68">
        <v>19.100000000000001</v>
      </c>
      <c r="AI68">
        <v>19.84</v>
      </c>
      <c r="AJ68">
        <v>20.09</v>
      </c>
      <c r="AK68">
        <v>21.04</v>
      </c>
      <c r="AL68">
        <v>21.05</v>
      </c>
    </row>
    <row r="69" spans="1:38" ht="60" x14ac:dyDescent="0.25">
      <c r="A69" s="34" t="s">
        <v>66</v>
      </c>
      <c r="B69" s="18">
        <v>18.420000000000002</v>
      </c>
      <c r="C69" s="25">
        <v>14.8</v>
      </c>
      <c r="D69" s="18">
        <v>18.2</v>
      </c>
      <c r="E69" s="25">
        <v>14.42</v>
      </c>
      <c r="F69" s="18">
        <v>19.420000000000002</v>
      </c>
      <c r="G69" s="23">
        <v>15.97</v>
      </c>
      <c r="H69" s="18">
        <v>20.05</v>
      </c>
      <c r="I69" s="23">
        <v>16.11</v>
      </c>
      <c r="J69" s="19">
        <v>18.57</v>
      </c>
      <c r="K69" s="25">
        <v>12.52</v>
      </c>
      <c r="L69" s="19">
        <v>17.97</v>
      </c>
      <c r="M69" s="25">
        <v>12.05</v>
      </c>
      <c r="N69" s="18">
        <v>16.75</v>
      </c>
      <c r="O69" s="25">
        <v>13.28</v>
      </c>
      <c r="P69" s="18">
        <v>17.32</v>
      </c>
      <c r="Q69" s="25">
        <v>13.11</v>
      </c>
      <c r="R69" s="18">
        <v>18.649999999999999</v>
      </c>
      <c r="S69" s="25">
        <v>13.68</v>
      </c>
      <c r="T69" s="19">
        <v>19.920000000000002</v>
      </c>
      <c r="U69" s="25">
        <v>14.36</v>
      </c>
      <c r="V69" s="18">
        <v>18.52</v>
      </c>
      <c r="W69" s="25">
        <v>13.79</v>
      </c>
      <c r="X69" s="18">
        <v>19.46</v>
      </c>
      <c r="Y69" s="23">
        <v>14.54</v>
      </c>
      <c r="AA69">
        <v>18.420000000000002</v>
      </c>
      <c r="AB69">
        <v>18.2</v>
      </c>
      <c r="AC69">
        <v>19.420000000000002</v>
      </c>
      <c r="AD69">
        <v>20.05</v>
      </c>
      <c r="AE69">
        <v>18.57</v>
      </c>
      <c r="AF69">
        <v>17.97</v>
      </c>
      <c r="AG69">
        <v>16.75</v>
      </c>
      <c r="AH69">
        <v>17.32</v>
      </c>
      <c r="AI69">
        <v>18.649999999999999</v>
      </c>
      <c r="AJ69">
        <v>19.920000000000002</v>
      </c>
      <c r="AK69">
        <v>18.52</v>
      </c>
      <c r="AL69">
        <v>19.46</v>
      </c>
    </row>
    <row r="70" spans="1:38" ht="30" x14ac:dyDescent="0.25">
      <c r="A70" s="34" t="s">
        <v>67</v>
      </c>
      <c r="B70" s="19">
        <v>22.24</v>
      </c>
      <c r="C70" s="25">
        <v>16.37</v>
      </c>
      <c r="D70" s="19">
        <v>22.58</v>
      </c>
      <c r="E70" s="25">
        <v>17.46</v>
      </c>
      <c r="F70" s="19">
        <v>21.48</v>
      </c>
      <c r="G70" s="25">
        <v>17.03</v>
      </c>
      <c r="H70" s="19">
        <v>24.25</v>
      </c>
      <c r="I70" s="25">
        <v>18.850000000000001</v>
      </c>
      <c r="J70" s="19">
        <v>22.62</v>
      </c>
      <c r="K70" s="23">
        <v>19.18</v>
      </c>
      <c r="L70" s="18">
        <v>22.11</v>
      </c>
      <c r="M70" s="23">
        <v>19.440000000000001</v>
      </c>
      <c r="N70" s="18">
        <v>22.15</v>
      </c>
      <c r="O70" s="23">
        <v>19.45</v>
      </c>
      <c r="P70" s="18">
        <v>22.99</v>
      </c>
      <c r="Q70" s="23">
        <v>20.45</v>
      </c>
      <c r="R70" s="18">
        <v>24.68</v>
      </c>
      <c r="S70" s="23">
        <v>21.63</v>
      </c>
      <c r="T70" s="18">
        <v>24.35</v>
      </c>
      <c r="U70" s="23">
        <v>21.42</v>
      </c>
      <c r="V70" s="18">
        <v>25.73</v>
      </c>
      <c r="W70" s="23">
        <v>22.33</v>
      </c>
      <c r="X70" s="19">
        <v>31.11</v>
      </c>
      <c r="Y70" s="26">
        <v>22.76</v>
      </c>
      <c r="AA70">
        <v>22.24</v>
      </c>
      <c r="AB70">
        <v>22.58</v>
      </c>
      <c r="AC70">
        <v>21.48</v>
      </c>
      <c r="AD70">
        <v>24.25</v>
      </c>
      <c r="AE70">
        <v>22.62</v>
      </c>
      <c r="AF70">
        <v>22.11</v>
      </c>
      <c r="AG70">
        <v>22.15</v>
      </c>
      <c r="AH70">
        <v>22.99</v>
      </c>
      <c r="AI70">
        <v>24.68</v>
      </c>
      <c r="AJ70">
        <v>24.35</v>
      </c>
      <c r="AK70">
        <v>25.73</v>
      </c>
      <c r="AL70">
        <v>31.11</v>
      </c>
    </row>
    <row r="71" spans="1:38" x14ac:dyDescent="0.25">
      <c r="A71" s="34" t="s">
        <v>68</v>
      </c>
      <c r="B71" s="18">
        <v>18.43</v>
      </c>
      <c r="C71" s="23">
        <v>15.83</v>
      </c>
      <c r="D71" s="18">
        <v>18.350000000000001</v>
      </c>
      <c r="E71" s="23">
        <v>15.86</v>
      </c>
      <c r="F71" s="18">
        <v>18.14</v>
      </c>
      <c r="G71" s="23">
        <v>15.22</v>
      </c>
      <c r="H71" s="18">
        <v>18.239999999999998</v>
      </c>
      <c r="I71" s="23">
        <v>15.67</v>
      </c>
      <c r="J71" s="18">
        <v>19.57</v>
      </c>
      <c r="K71" s="23">
        <v>17.23</v>
      </c>
      <c r="L71" s="18">
        <v>18.72</v>
      </c>
      <c r="M71" s="23">
        <v>15.81</v>
      </c>
      <c r="N71" s="18">
        <v>18.84</v>
      </c>
      <c r="O71" s="23">
        <v>15.82</v>
      </c>
      <c r="P71" s="18">
        <v>19.739999999999998</v>
      </c>
      <c r="Q71" s="23">
        <v>16.66</v>
      </c>
      <c r="R71" s="18">
        <v>20.04</v>
      </c>
      <c r="S71" s="23">
        <v>17.14</v>
      </c>
      <c r="T71" s="18">
        <v>19.04</v>
      </c>
      <c r="U71" s="23">
        <v>17.579999999999998</v>
      </c>
      <c r="V71" s="18">
        <v>21.76</v>
      </c>
      <c r="W71" s="23">
        <v>16.75</v>
      </c>
      <c r="X71" s="18">
        <v>21.02</v>
      </c>
      <c r="Y71" s="23">
        <v>18.350000000000001</v>
      </c>
      <c r="AA71">
        <v>18.43</v>
      </c>
      <c r="AB71">
        <v>18.350000000000001</v>
      </c>
      <c r="AC71">
        <v>18.14</v>
      </c>
      <c r="AD71">
        <v>18.239999999999998</v>
      </c>
      <c r="AE71">
        <v>19.57</v>
      </c>
      <c r="AF71">
        <v>18.72</v>
      </c>
      <c r="AG71">
        <v>18.84</v>
      </c>
      <c r="AH71">
        <v>19.739999999999998</v>
      </c>
      <c r="AI71">
        <v>20.04</v>
      </c>
      <c r="AJ71">
        <v>19.04</v>
      </c>
      <c r="AK71">
        <v>21.76</v>
      </c>
      <c r="AL71">
        <v>21.02</v>
      </c>
    </row>
    <row r="72" spans="1:38" ht="45" x14ac:dyDescent="0.25">
      <c r="A72" s="34" t="s">
        <v>69</v>
      </c>
      <c r="B72" s="18">
        <v>21.35</v>
      </c>
      <c r="C72" s="23">
        <v>17.940000000000001</v>
      </c>
      <c r="D72" s="18">
        <v>21.5</v>
      </c>
      <c r="E72" s="23">
        <v>18.510000000000002</v>
      </c>
      <c r="F72" s="18">
        <v>21.9</v>
      </c>
      <c r="G72" s="23">
        <v>18.68</v>
      </c>
      <c r="H72" s="18">
        <v>21.29</v>
      </c>
      <c r="I72" s="23">
        <v>18.47</v>
      </c>
      <c r="J72" s="18">
        <v>21.44</v>
      </c>
      <c r="K72" s="23">
        <v>18.329999999999998</v>
      </c>
      <c r="L72" s="18">
        <v>21.39</v>
      </c>
      <c r="M72" s="23">
        <v>18.34</v>
      </c>
      <c r="N72" s="18">
        <v>21.3</v>
      </c>
      <c r="O72" s="23">
        <v>18.16</v>
      </c>
      <c r="P72" s="18">
        <v>21.67</v>
      </c>
      <c r="Q72" s="23">
        <v>18.39</v>
      </c>
      <c r="R72" s="18">
        <v>22.29</v>
      </c>
      <c r="S72" s="23">
        <v>19</v>
      </c>
      <c r="T72" s="18">
        <v>22.72</v>
      </c>
      <c r="U72" s="23">
        <v>19.16</v>
      </c>
      <c r="V72" s="18">
        <v>24.19</v>
      </c>
      <c r="W72" s="23">
        <v>20.37</v>
      </c>
      <c r="X72" s="18">
        <v>24.26</v>
      </c>
      <c r="Y72" s="23">
        <v>20.7</v>
      </c>
      <c r="AA72">
        <v>21.35</v>
      </c>
      <c r="AB72">
        <v>21.5</v>
      </c>
      <c r="AC72">
        <v>21.9</v>
      </c>
      <c r="AD72">
        <v>21.29</v>
      </c>
      <c r="AE72">
        <v>21.44</v>
      </c>
      <c r="AF72">
        <v>21.39</v>
      </c>
      <c r="AG72">
        <v>21.3</v>
      </c>
      <c r="AH72">
        <v>21.67</v>
      </c>
      <c r="AI72">
        <v>22.29</v>
      </c>
      <c r="AJ72">
        <v>22.72</v>
      </c>
      <c r="AK72">
        <v>24.19</v>
      </c>
      <c r="AL72">
        <v>24.26</v>
      </c>
    </row>
    <row r="73" spans="1:38" x14ac:dyDescent="0.25">
      <c r="A73" s="34" t="s">
        <v>70</v>
      </c>
      <c r="B73" s="18">
        <v>18.899999999999999</v>
      </c>
      <c r="C73" s="23">
        <v>15.7</v>
      </c>
      <c r="D73" s="18">
        <v>20.57</v>
      </c>
      <c r="E73" s="23">
        <v>17</v>
      </c>
      <c r="F73" s="18">
        <v>20.8</v>
      </c>
      <c r="G73" s="23">
        <v>17.399999999999999</v>
      </c>
      <c r="H73" s="18">
        <v>21.11</v>
      </c>
      <c r="I73" s="23">
        <v>18.260000000000002</v>
      </c>
      <c r="J73" s="18">
        <v>21.68</v>
      </c>
      <c r="K73" s="25">
        <v>18.12</v>
      </c>
      <c r="L73" s="18">
        <v>21.94</v>
      </c>
      <c r="M73" s="25">
        <v>19.059999999999999</v>
      </c>
      <c r="N73" s="18">
        <v>20.9</v>
      </c>
      <c r="O73" s="23">
        <v>18.21</v>
      </c>
      <c r="P73" s="18">
        <v>21.97</v>
      </c>
      <c r="Q73" s="25">
        <v>18.739999999999998</v>
      </c>
      <c r="R73" s="18">
        <v>22.18</v>
      </c>
      <c r="S73" s="25">
        <v>19.48</v>
      </c>
      <c r="T73" s="18">
        <v>25.21</v>
      </c>
      <c r="U73" s="25">
        <v>20.81</v>
      </c>
      <c r="V73" s="18">
        <v>26.2</v>
      </c>
      <c r="W73" s="25">
        <v>20.71</v>
      </c>
      <c r="X73" s="18">
        <v>23.21</v>
      </c>
      <c r="Y73" s="23">
        <v>18.829999999999998</v>
      </c>
      <c r="AA73">
        <v>18.899999999999999</v>
      </c>
      <c r="AB73">
        <v>20.57</v>
      </c>
      <c r="AC73">
        <v>20.8</v>
      </c>
      <c r="AD73">
        <v>21.11</v>
      </c>
      <c r="AE73">
        <v>21.68</v>
      </c>
      <c r="AF73">
        <v>21.94</v>
      </c>
      <c r="AG73">
        <v>20.9</v>
      </c>
      <c r="AH73">
        <v>21.97</v>
      </c>
      <c r="AI73">
        <v>22.18</v>
      </c>
      <c r="AJ73">
        <v>25.21</v>
      </c>
      <c r="AK73">
        <v>26.2</v>
      </c>
      <c r="AL73">
        <v>23.21</v>
      </c>
    </row>
    <row r="74" spans="1:38" ht="30" x14ac:dyDescent="0.25">
      <c r="A74" s="34" t="s">
        <v>71</v>
      </c>
      <c r="B74" s="18">
        <v>21.62</v>
      </c>
      <c r="C74" s="23">
        <v>15.05</v>
      </c>
      <c r="D74" s="18">
        <v>21.9</v>
      </c>
      <c r="E74" s="23">
        <v>15.95</v>
      </c>
      <c r="F74" s="18">
        <v>23.09</v>
      </c>
      <c r="G74" s="23">
        <v>15.97</v>
      </c>
      <c r="H74" s="18">
        <v>24.44</v>
      </c>
      <c r="I74" s="23">
        <v>16.57</v>
      </c>
      <c r="J74" s="18">
        <v>23.42</v>
      </c>
      <c r="K74" s="23">
        <v>16.36</v>
      </c>
      <c r="L74" s="18">
        <v>25.13</v>
      </c>
      <c r="M74" s="23">
        <v>17.25</v>
      </c>
      <c r="N74" s="18">
        <v>25.99</v>
      </c>
      <c r="O74" s="23">
        <v>17.88</v>
      </c>
      <c r="P74" s="18">
        <v>25.32</v>
      </c>
      <c r="Q74" s="23">
        <v>17.93</v>
      </c>
      <c r="R74" s="18">
        <v>25.5</v>
      </c>
      <c r="S74" s="23">
        <v>18.170000000000002</v>
      </c>
      <c r="T74" s="18">
        <v>26.93</v>
      </c>
      <c r="U74" s="23">
        <v>19.43</v>
      </c>
      <c r="V74" s="18">
        <v>27.86</v>
      </c>
      <c r="W74" s="23">
        <v>19.97</v>
      </c>
      <c r="X74" s="18">
        <v>28.47</v>
      </c>
      <c r="Y74" s="23">
        <v>20.49</v>
      </c>
      <c r="AA74">
        <v>21.62</v>
      </c>
      <c r="AB74">
        <v>21.9</v>
      </c>
      <c r="AC74">
        <v>23.09</v>
      </c>
      <c r="AD74">
        <v>24.44</v>
      </c>
      <c r="AE74">
        <v>23.42</v>
      </c>
      <c r="AF74">
        <v>25.13</v>
      </c>
      <c r="AG74">
        <v>25.99</v>
      </c>
      <c r="AH74">
        <v>25.32</v>
      </c>
      <c r="AI74">
        <v>25.5</v>
      </c>
      <c r="AJ74">
        <v>26.93</v>
      </c>
      <c r="AK74">
        <v>27.86</v>
      </c>
      <c r="AL74">
        <v>28.47</v>
      </c>
    </row>
    <row r="75" spans="1:38" ht="45" x14ac:dyDescent="0.25">
      <c r="A75" s="34" t="s">
        <v>72</v>
      </c>
      <c r="B75" s="18">
        <v>21.36</v>
      </c>
      <c r="C75" s="23">
        <v>14.95</v>
      </c>
      <c r="D75" s="18">
        <v>21.53</v>
      </c>
      <c r="E75" s="23">
        <v>15.87</v>
      </c>
      <c r="F75" s="18">
        <v>23.01</v>
      </c>
      <c r="G75" s="23">
        <v>15.9</v>
      </c>
      <c r="H75" s="18">
        <v>25.02</v>
      </c>
      <c r="I75" s="23">
        <v>16.43</v>
      </c>
      <c r="J75" s="18">
        <v>23.86</v>
      </c>
      <c r="K75" s="23">
        <v>16.23</v>
      </c>
      <c r="L75" s="18">
        <v>25.91</v>
      </c>
      <c r="M75" s="23">
        <v>17.39</v>
      </c>
      <c r="N75" s="18">
        <v>27.53</v>
      </c>
      <c r="O75" s="23">
        <v>18.66</v>
      </c>
      <c r="P75" s="18">
        <v>27.15</v>
      </c>
      <c r="Q75" s="23">
        <v>19.170000000000002</v>
      </c>
      <c r="R75" s="18">
        <v>26.98</v>
      </c>
      <c r="S75" s="23">
        <v>18.97</v>
      </c>
      <c r="T75" s="18">
        <v>28.66</v>
      </c>
      <c r="U75" s="23">
        <v>20.51</v>
      </c>
      <c r="V75" s="18">
        <v>29.36</v>
      </c>
      <c r="W75" s="23">
        <v>20.87</v>
      </c>
      <c r="X75" s="18">
        <v>30.84</v>
      </c>
      <c r="Y75" s="23">
        <v>22.17</v>
      </c>
      <c r="AA75">
        <v>21.36</v>
      </c>
      <c r="AB75">
        <v>21.53</v>
      </c>
      <c r="AC75">
        <v>23.01</v>
      </c>
      <c r="AD75">
        <v>25.02</v>
      </c>
      <c r="AE75">
        <v>23.86</v>
      </c>
      <c r="AF75">
        <v>25.91</v>
      </c>
      <c r="AG75">
        <v>27.53</v>
      </c>
      <c r="AH75">
        <v>27.15</v>
      </c>
      <c r="AI75">
        <v>26.98</v>
      </c>
      <c r="AJ75">
        <v>28.66</v>
      </c>
      <c r="AK75">
        <v>29.36</v>
      </c>
      <c r="AL75">
        <v>30.84</v>
      </c>
    </row>
    <row r="76" spans="1:38" ht="45" x14ac:dyDescent="0.25">
      <c r="A76" s="34" t="s">
        <v>73</v>
      </c>
      <c r="B76" s="18">
        <v>20.440000000000001</v>
      </c>
      <c r="C76" s="23">
        <v>15.36</v>
      </c>
      <c r="D76" s="18">
        <v>20.86</v>
      </c>
      <c r="E76" s="23">
        <v>15.75</v>
      </c>
      <c r="F76" s="18">
        <v>21.06</v>
      </c>
      <c r="G76" s="23">
        <v>15.4</v>
      </c>
      <c r="H76" s="18">
        <v>21.23</v>
      </c>
      <c r="I76" s="23">
        <v>15.39</v>
      </c>
      <c r="J76" s="18">
        <v>21.71</v>
      </c>
      <c r="K76" s="23">
        <v>15.72</v>
      </c>
      <c r="L76" s="18">
        <v>22.21</v>
      </c>
      <c r="M76" s="23">
        <v>16.47</v>
      </c>
      <c r="N76" s="18">
        <v>22.15</v>
      </c>
      <c r="O76" s="23">
        <v>16.77</v>
      </c>
      <c r="P76" s="18">
        <v>21.99</v>
      </c>
      <c r="Q76" s="23">
        <v>17.260000000000002</v>
      </c>
      <c r="R76" s="18">
        <v>21.88</v>
      </c>
      <c r="S76" s="23">
        <v>17.97</v>
      </c>
      <c r="T76" s="18">
        <v>23.51</v>
      </c>
      <c r="U76" s="23">
        <v>19.170000000000002</v>
      </c>
      <c r="V76" s="18">
        <v>23.62</v>
      </c>
      <c r="W76" s="23">
        <v>18.55</v>
      </c>
      <c r="X76" s="18">
        <v>24.13</v>
      </c>
      <c r="Y76" s="23">
        <v>18.850000000000001</v>
      </c>
      <c r="AA76">
        <v>20.440000000000001</v>
      </c>
      <c r="AB76">
        <v>20.86</v>
      </c>
      <c r="AC76">
        <v>21.06</v>
      </c>
      <c r="AD76">
        <v>21.23</v>
      </c>
      <c r="AE76">
        <v>21.71</v>
      </c>
      <c r="AF76">
        <v>22.21</v>
      </c>
      <c r="AG76">
        <v>22.15</v>
      </c>
      <c r="AH76">
        <v>21.99</v>
      </c>
      <c r="AI76">
        <v>21.88</v>
      </c>
      <c r="AJ76">
        <v>23.51</v>
      </c>
      <c r="AK76">
        <v>23.62</v>
      </c>
      <c r="AL76">
        <v>24.13</v>
      </c>
    </row>
    <row r="77" spans="1:38" ht="30" x14ac:dyDescent="0.25">
      <c r="A77" s="34" t="s">
        <v>74</v>
      </c>
      <c r="B77" s="18">
        <v>22.61</v>
      </c>
      <c r="C77" s="23">
        <v>15.16</v>
      </c>
      <c r="D77" s="18">
        <v>22.94</v>
      </c>
      <c r="E77" s="23">
        <v>16.22</v>
      </c>
      <c r="F77" s="18">
        <v>24.02</v>
      </c>
      <c r="G77" s="23">
        <v>16.350000000000001</v>
      </c>
      <c r="H77" s="18">
        <v>24.76</v>
      </c>
      <c r="I77" s="23">
        <v>17.41</v>
      </c>
      <c r="J77" s="18">
        <v>23.43</v>
      </c>
      <c r="K77" s="23">
        <v>16.690000000000001</v>
      </c>
      <c r="L77" s="18">
        <v>25</v>
      </c>
      <c r="M77" s="23">
        <v>17.38</v>
      </c>
      <c r="N77" s="18">
        <v>24.87</v>
      </c>
      <c r="O77" s="23">
        <v>17.53</v>
      </c>
      <c r="P77" s="18">
        <v>23.94</v>
      </c>
      <c r="Q77" s="23">
        <v>16.899999999999999</v>
      </c>
      <c r="R77" s="18">
        <v>24.45</v>
      </c>
      <c r="S77" s="23">
        <v>17.32</v>
      </c>
      <c r="T77" s="18">
        <v>25.4</v>
      </c>
      <c r="U77" s="23">
        <v>18.260000000000002</v>
      </c>
      <c r="V77" s="18">
        <v>27.26</v>
      </c>
      <c r="W77" s="23">
        <v>19.32</v>
      </c>
      <c r="X77" s="18">
        <v>27.16</v>
      </c>
      <c r="Y77" s="23">
        <v>19.61</v>
      </c>
      <c r="AA77">
        <v>22.61</v>
      </c>
      <c r="AB77">
        <v>22.94</v>
      </c>
      <c r="AC77">
        <v>24.02</v>
      </c>
      <c r="AD77">
        <v>24.76</v>
      </c>
      <c r="AE77">
        <v>23.43</v>
      </c>
      <c r="AF77">
        <v>25</v>
      </c>
      <c r="AG77">
        <v>24.87</v>
      </c>
      <c r="AH77">
        <v>23.94</v>
      </c>
      <c r="AI77">
        <v>24.45</v>
      </c>
      <c r="AJ77">
        <v>25.4</v>
      </c>
      <c r="AK77">
        <v>27.26</v>
      </c>
      <c r="AL77">
        <v>27.16</v>
      </c>
    </row>
    <row r="78" spans="1:38" x14ac:dyDescent="0.25">
      <c r="A78" s="34" t="s">
        <v>75</v>
      </c>
      <c r="B78" s="18">
        <v>14.95</v>
      </c>
      <c r="C78" s="23">
        <v>11.3</v>
      </c>
      <c r="D78" s="18">
        <v>14.6</v>
      </c>
      <c r="E78" s="23">
        <v>11.59</v>
      </c>
      <c r="F78" s="18">
        <v>14.85</v>
      </c>
      <c r="G78" s="23">
        <v>11.75</v>
      </c>
      <c r="H78" s="18">
        <v>14.41</v>
      </c>
      <c r="I78" s="23">
        <v>11.64</v>
      </c>
      <c r="J78" s="18">
        <v>14.67</v>
      </c>
      <c r="K78" s="23">
        <v>11.8</v>
      </c>
      <c r="L78" s="18">
        <v>14.59</v>
      </c>
      <c r="M78" s="23">
        <v>11.98</v>
      </c>
      <c r="N78" s="18">
        <v>15.11</v>
      </c>
      <c r="O78" s="23">
        <v>12.33</v>
      </c>
      <c r="P78" s="18">
        <v>15.5</v>
      </c>
      <c r="Q78" s="23">
        <v>12.7</v>
      </c>
      <c r="R78" s="18">
        <v>15.8</v>
      </c>
      <c r="S78" s="23">
        <v>12.81</v>
      </c>
      <c r="T78" s="18">
        <v>15.92</v>
      </c>
      <c r="U78" s="23">
        <v>13.02</v>
      </c>
      <c r="V78" s="18">
        <v>16.82</v>
      </c>
      <c r="W78" s="23">
        <v>13.42</v>
      </c>
      <c r="X78" s="18">
        <v>17.03</v>
      </c>
      <c r="Y78" s="23">
        <v>13.82</v>
      </c>
      <c r="AA78">
        <v>14.95</v>
      </c>
      <c r="AB78">
        <v>14.6</v>
      </c>
      <c r="AC78">
        <v>14.85</v>
      </c>
      <c r="AD78">
        <v>14.41</v>
      </c>
      <c r="AE78">
        <v>14.67</v>
      </c>
      <c r="AF78">
        <v>14.59</v>
      </c>
      <c r="AG78">
        <v>15.11</v>
      </c>
      <c r="AH78">
        <v>15.5</v>
      </c>
      <c r="AI78">
        <v>15.8</v>
      </c>
      <c r="AJ78">
        <v>15.92</v>
      </c>
      <c r="AK78">
        <v>16.82</v>
      </c>
      <c r="AL78">
        <v>17.03</v>
      </c>
    </row>
    <row r="79" spans="1:38" x14ac:dyDescent="0.25">
      <c r="A79" s="34" t="s">
        <v>76</v>
      </c>
      <c r="B79" s="18">
        <v>14.95</v>
      </c>
      <c r="C79" s="23">
        <v>11.3</v>
      </c>
      <c r="D79" s="18">
        <v>14.6</v>
      </c>
      <c r="E79" s="23">
        <v>11.59</v>
      </c>
      <c r="F79" s="18">
        <v>14.85</v>
      </c>
      <c r="G79" s="23">
        <v>11.75</v>
      </c>
      <c r="H79" s="18">
        <v>14.41</v>
      </c>
      <c r="I79" s="23">
        <v>11.64</v>
      </c>
      <c r="J79" s="18">
        <v>14.67</v>
      </c>
      <c r="K79" s="23">
        <v>11.8</v>
      </c>
      <c r="L79" s="18">
        <v>14.59</v>
      </c>
      <c r="M79" s="23">
        <v>11.98</v>
      </c>
      <c r="N79" s="18">
        <v>15.11</v>
      </c>
      <c r="O79" s="23">
        <v>12.33</v>
      </c>
      <c r="P79" s="18">
        <v>15.5</v>
      </c>
      <c r="Q79" s="23">
        <v>12.7</v>
      </c>
      <c r="R79" s="18">
        <v>15.8</v>
      </c>
      <c r="S79" s="23">
        <v>12.81</v>
      </c>
      <c r="T79" s="18">
        <v>15.92</v>
      </c>
      <c r="U79" s="23">
        <v>13.02</v>
      </c>
      <c r="V79" s="18">
        <v>16.82</v>
      </c>
      <c r="W79" s="23">
        <v>13.42</v>
      </c>
      <c r="X79" s="18">
        <v>17.03</v>
      </c>
      <c r="Y79" s="23">
        <v>13.82</v>
      </c>
      <c r="AA79">
        <v>14.95</v>
      </c>
      <c r="AB79">
        <v>14.6</v>
      </c>
      <c r="AC79">
        <v>14.85</v>
      </c>
      <c r="AD79">
        <v>14.41</v>
      </c>
      <c r="AE79">
        <v>14.67</v>
      </c>
      <c r="AF79">
        <v>14.59</v>
      </c>
      <c r="AG79">
        <v>15.11</v>
      </c>
      <c r="AH79">
        <v>15.5</v>
      </c>
      <c r="AI79">
        <v>15.8</v>
      </c>
      <c r="AJ79">
        <v>15.92</v>
      </c>
      <c r="AK79">
        <v>16.82</v>
      </c>
      <c r="AL79">
        <v>17.03</v>
      </c>
    </row>
    <row r="80" spans="1:38" ht="30" x14ac:dyDescent="0.25">
      <c r="A80" s="34" t="s">
        <v>77</v>
      </c>
      <c r="B80" s="18">
        <v>18.829999999999998</v>
      </c>
      <c r="C80" s="23">
        <v>14.48</v>
      </c>
      <c r="D80" s="18">
        <v>19.46</v>
      </c>
      <c r="E80" s="23">
        <v>15.08</v>
      </c>
      <c r="F80" s="18">
        <v>19.45</v>
      </c>
      <c r="G80" s="23">
        <v>15.27</v>
      </c>
      <c r="H80" s="18">
        <v>19.77</v>
      </c>
      <c r="I80" s="23">
        <v>15.33</v>
      </c>
      <c r="J80" s="18">
        <v>19.5</v>
      </c>
      <c r="K80" s="23">
        <v>15.32</v>
      </c>
      <c r="L80" s="18">
        <v>19.79</v>
      </c>
      <c r="M80" s="23">
        <v>15.33</v>
      </c>
      <c r="N80" s="18">
        <v>19.43</v>
      </c>
      <c r="O80" s="23">
        <v>15.45</v>
      </c>
      <c r="P80" s="18">
        <v>19.53</v>
      </c>
      <c r="Q80" s="23">
        <v>15.56</v>
      </c>
      <c r="R80" s="18">
        <v>20.03</v>
      </c>
      <c r="S80" s="23">
        <v>16.02</v>
      </c>
      <c r="T80" s="18">
        <v>20.76</v>
      </c>
      <c r="U80" s="23">
        <v>16.649999999999999</v>
      </c>
      <c r="V80" s="18">
        <v>21.77</v>
      </c>
      <c r="W80" s="23">
        <v>17.09</v>
      </c>
      <c r="X80" s="18">
        <v>22.3</v>
      </c>
      <c r="Y80" s="23">
        <v>17.63</v>
      </c>
      <c r="AA80">
        <v>18.829999999999998</v>
      </c>
      <c r="AB80">
        <v>19.46</v>
      </c>
      <c r="AC80">
        <v>19.45</v>
      </c>
      <c r="AD80">
        <v>19.77</v>
      </c>
      <c r="AE80">
        <v>19.5</v>
      </c>
      <c r="AF80">
        <v>19.79</v>
      </c>
      <c r="AG80">
        <v>19.43</v>
      </c>
      <c r="AH80">
        <v>19.53</v>
      </c>
      <c r="AI80">
        <v>20.03</v>
      </c>
      <c r="AJ80">
        <v>20.76</v>
      </c>
      <c r="AK80">
        <v>21.77</v>
      </c>
      <c r="AL80">
        <v>22.3</v>
      </c>
    </row>
    <row r="81" spans="1:38" x14ac:dyDescent="0.25">
      <c r="A81" s="34" t="s">
        <v>78</v>
      </c>
      <c r="B81" s="18">
        <v>19.43</v>
      </c>
      <c r="C81" s="23">
        <v>14.51</v>
      </c>
      <c r="D81" s="18">
        <v>19.809999999999999</v>
      </c>
      <c r="E81" s="23">
        <v>15</v>
      </c>
      <c r="F81" s="18">
        <v>19.43</v>
      </c>
      <c r="G81" s="23">
        <v>14.95</v>
      </c>
      <c r="H81" s="18">
        <v>19.55</v>
      </c>
      <c r="I81" s="23">
        <v>14.75</v>
      </c>
      <c r="J81" s="18">
        <v>20.04</v>
      </c>
      <c r="K81" s="23">
        <v>15.29</v>
      </c>
      <c r="L81" s="18">
        <v>20.059999999999999</v>
      </c>
      <c r="M81" s="23">
        <v>15.36</v>
      </c>
      <c r="N81" s="18">
        <v>19.45</v>
      </c>
      <c r="O81" s="23">
        <v>15.05</v>
      </c>
      <c r="P81" s="18">
        <v>19.46</v>
      </c>
      <c r="Q81" s="23">
        <v>15.11</v>
      </c>
      <c r="R81" s="18">
        <v>19.86</v>
      </c>
      <c r="S81" s="23">
        <v>15.33</v>
      </c>
      <c r="T81" s="18">
        <v>20.75</v>
      </c>
      <c r="U81" s="23">
        <v>16</v>
      </c>
      <c r="V81" s="18">
        <v>22.04</v>
      </c>
      <c r="W81" s="23">
        <v>16.82</v>
      </c>
      <c r="X81" s="18">
        <v>23.01</v>
      </c>
      <c r="Y81" s="23">
        <v>17.510000000000002</v>
      </c>
      <c r="AA81">
        <v>19.43</v>
      </c>
      <c r="AB81">
        <v>19.809999999999999</v>
      </c>
      <c r="AC81">
        <v>19.43</v>
      </c>
      <c r="AD81">
        <v>19.55</v>
      </c>
      <c r="AE81">
        <v>20.04</v>
      </c>
      <c r="AF81">
        <v>20.059999999999999</v>
      </c>
      <c r="AG81">
        <v>19.45</v>
      </c>
      <c r="AH81">
        <v>19.46</v>
      </c>
      <c r="AI81">
        <v>19.86</v>
      </c>
      <c r="AJ81">
        <v>20.75</v>
      </c>
      <c r="AK81">
        <v>22.04</v>
      </c>
      <c r="AL81">
        <v>23.01</v>
      </c>
    </row>
    <row r="82" spans="1:38" ht="45" x14ac:dyDescent="0.25">
      <c r="A82" s="34" t="s">
        <v>79</v>
      </c>
      <c r="B82" s="18">
        <v>21.41</v>
      </c>
      <c r="C82" s="23">
        <v>15.25</v>
      </c>
      <c r="D82" s="18">
        <v>22.27</v>
      </c>
      <c r="E82" s="23">
        <v>16.100000000000001</v>
      </c>
      <c r="F82" s="18">
        <v>22.77</v>
      </c>
      <c r="G82" s="23">
        <v>16.760000000000002</v>
      </c>
      <c r="H82" s="18">
        <v>23.28</v>
      </c>
      <c r="I82" s="23">
        <v>16.36</v>
      </c>
      <c r="J82" s="18">
        <v>20.65</v>
      </c>
      <c r="K82" s="23">
        <v>14.91</v>
      </c>
      <c r="L82" s="18">
        <v>21.39</v>
      </c>
      <c r="M82" s="23">
        <v>15.33</v>
      </c>
      <c r="N82" s="18">
        <v>20.27</v>
      </c>
      <c r="O82" s="23">
        <v>15</v>
      </c>
      <c r="P82" s="18">
        <v>20.74</v>
      </c>
      <c r="Q82" s="23">
        <v>14.8</v>
      </c>
      <c r="R82" s="18">
        <v>21.13</v>
      </c>
      <c r="S82" s="23">
        <v>15.69</v>
      </c>
      <c r="T82" s="18">
        <v>22.25</v>
      </c>
      <c r="U82" s="23">
        <v>17.04</v>
      </c>
      <c r="V82" s="18">
        <v>24.95</v>
      </c>
      <c r="W82" s="23">
        <v>18.22</v>
      </c>
      <c r="X82" s="18">
        <v>23.49</v>
      </c>
      <c r="Y82" s="23">
        <v>17.850000000000001</v>
      </c>
      <c r="AA82">
        <v>21.41</v>
      </c>
      <c r="AB82">
        <v>22.27</v>
      </c>
      <c r="AC82">
        <v>22.77</v>
      </c>
      <c r="AD82">
        <v>23.28</v>
      </c>
      <c r="AE82">
        <v>20.65</v>
      </c>
      <c r="AF82">
        <v>21.39</v>
      </c>
      <c r="AG82">
        <v>20.27</v>
      </c>
      <c r="AH82">
        <v>20.74</v>
      </c>
      <c r="AI82">
        <v>21.13</v>
      </c>
      <c r="AJ82">
        <v>22.25</v>
      </c>
      <c r="AK82">
        <v>24.95</v>
      </c>
      <c r="AL82">
        <v>23.49</v>
      </c>
    </row>
    <row r="83" spans="1:38" ht="45" x14ac:dyDescent="0.25">
      <c r="A83" s="34" t="s">
        <v>80</v>
      </c>
      <c r="B83" s="18">
        <v>17.170000000000002</v>
      </c>
      <c r="C83" s="23">
        <v>14.48</v>
      </c>
      <c r="D83" s="18">
        <v>17.7</v>
      </c>
      <c r="E83" s="23">
        <v>15</v>
      </c>
      <c r="F83" s="18">
        <v>17.760000000000002</v>
      </c>
      <c r="G83" s="23">
        <v>15.09</v>
      </c>
      <c r="H83" s="18">
        <v>18.309999999999999</v>
      </c>
      <c r="I83" s="23">
        <v>15.7</v>
      </c>
      <c r="J83" s="18">
        <v>18.5</v>
      </c>
      <c r="K83" s="23">
        <v>15.8</v>
      </c>
      <c r="L83" s="18">
        <v>19.079999999999998</v>
      </c>
      <c r="M83" s="23">
        <v>15.97</v>
      </c>
      <c r="N83" s="18">
        <v>19.47</v>
      </c>
      <c r="O83" s="23">
        <v>16.21</v>
      </c>
      <c r="P83" s="18">
        <v>19.16</v>
      </c>
      <c r="Q83" s="23">
        <v>16.309999999999999</v>
      </c>
      <c r="R83" s="18">
        <v>19.52</v>
      </c>
      <c r="S83" s="23">
        <v>16.79</v>
      </c>
      <c r="T83" s="18">
        <v>20.13</v>
      </c>
      <c r="U83" s="23">
        <v>16.96</v>
      </c>
      <c r="V83" s="18">
        <v>20.25</v>
      </c>
      <c r="W83" s="23">
        <v>17.239999999999998</v>
      </c>
      <c r="X83" s="18">
        <v>21.51</v>
      </c>
      <c r="Y83" s="23">
        <v>18.399999999999999</v>
      </c>
      <c r="AA83">
        <v>17.170000000000002</v>
      </c>
      <c r="AB83">
        <v>17.7</v>
      </c>
      <c r="AC83">
        <v>17.760000000000002</v>
      </c>
      <c r="AD83">
        <v>18.309999999999999</v>
      </c>
      <c r="AE83">
        <v>18.5</v>
      </c>
      <c r="AF83">
        <v>19.079999999999998</v>
      </c>
      <c r="AG83">
        <v>19.47</v>
      </c>
      <c r="AH83">
        <v>19.16</v>
      </c>
      <c r="AI83">
        <v>19.52</v>
      </c>
      <c r="AJ83">
        <v>20.13</v>
      </c>
      <c r="AK83">
        <v>20.25</v>
      </c>
      <c r="AL83">
        <v>21.51</v>
      </c>
    </row>
    <row r="84" spans="1:38" ht="30" x14ac:dyDescent="0.25">
      <c r="A84" s="34" t="s">
        <v>81</v>
      </c>
      <c r="B84" s="18">
        <v>20.100000000000001</v>
      </c>
      <c r="C84" s="23">
        <v>16.739999999999998</v>
      </c>
      <c r="D84" s="18">
        <v>21.72</v>
      </c>
      <c r="E84" s="23">
        <v>17.239999999999998</v>
      </c>
      <c r="F84" s="18">
        <v>21.47</v>
      </c>
      <c r="G84" s="23">
        <v>17.71</v>
      </c>
      <c r="H84" s="18">
        <v>22.41</v>
      </c>
      <c r="I84" s="23">
        <v>17.89</v>
      </c>
      <c r="J84" s="18">
        <v>22.58</v>
      </c>
      <c r="K84" s="23">
        <v>18.190000000000001</v>
      </c>
      <c r="L84" s="18">
        <v>22.17</v>
      </c>
      <c r="M84" s="23">
        <v>18.66</v>
      </c>
      <c r="N84" s="18">
        <v>22.18</v>
      </c>
      <c r="O84" s="23">
        <v>18.600000000000001</v>
      </c>
      <c r="P84" s="18">
        <v>23.12</v>
      </c>
      <c r="Q84" s="23">
        <v>19.670000000000002</v>
      </c>
      <c r="R84" s="18">
        <v>22.9</v>
      </c>
      <c r="S84" s="23">
        <v>19.55</v>
      </c>
      <c r="T84" s="18">
        <v>22.8</v>
      </c>
      <c r="U84" s="23">
        <v>19.760000000000002</v>
      </c>
      <c r="V84" s="18">
        <v>24.07</v>
      </c>
      <c r="W84" s="23">
        <v>20.75</v>
      </c>
      <c r="X84" s="18">
        <v>24.02</v>
      </c>
      <c r="Y84" s="23">
        <v>20.46</v>
      </c>
      <c r="AA84">
        <v>20.100000000000001</v>
      </c>
      <c r="AB84">
        <v>21.72</v>
      </c>
      <c r="AC84">
        <v>21.47</v>
      </c>
      <c r="AD84">
        <v>22.41</v>
      </c>
      <c r="AE84">
        <v>22.58</v>
      </c>
      <c r="AF84">
        <v>22.17</v>
      </c>
      <c r="AG84">
        <v>22.18</v>
      </c>
      <c r="AH84">
        <v>23.12</v>
      </c>
      <c r="AI84">
        <v>22.9</v>
      </c>
      <c r="AJ84">
        <v>22.8</v>
      </c>
      <c r="AK84">
        <v>24.07</v>
      </c>
      <c r="AL84">
        <v>24.02</v>
      </c>
    </row>
    <row r="85" spans="1:38" x14ac:dyDescent="0.25">
      <c r="A85" s="34" t="s">
        <v>82</v>
      </c>
      <c r="B85" s="18">
        <v>20.5</v>
      </c>
      <c r="C85" s="23">
        <v>13.99</v>
      </c>
      <c r="D85" s="18">
        <v>19.87</v>
      </c>
      <c r="E85" s="23">
        <v>13.88</v>
      </c>
      <c r="F85" s="18">
        <v>20.38</v>
      </c>
      <c r="G85" s="23">
        <v>14</v>
      </c>
      <c r="H85" s="18">
        <v>20.2</v>
      </c>
      <c r="I85" s="23">
        <v>13.88</v>
      </c>
      <c r="J85" s="19">
        <v>19.12</v>
      </c>
      <c r="K85" s="23">
        <v>13.42</v>
      </c>
      <c r="L85" s="19">
        <v>20.03</v>
      </c>
      <c r="M85" s="23">
        <v>14.2</v>
      </c>
      <c r="N85" s="18">
        <v>18.98</v>
      </c>
      <c r="O85" s="23">
        <v>14.95</v>
      </c>
      <c r="P85" s="18">
        <v>18.690000000000001</v>
      </c>
      <c r="Q85" s="23">
        <v>15.02</v>
      </c>
      <c r="R85" s="18">
        <v>20.309999999999999</v>
      </c>
      <c r="S85" s="23">
        <v>16.100000000000001</v>
      </c>
      <c r="T85" s="18">
        <v>20.62</v>
      </c>
      <c r="U85" s="23">
        <v>16.47</v>
      </c>
      <c r="V85" s="18">
        <v>21.35</v>
      </c>
      <c r="W85" s="23">
        <v>16.440000000000001</v>
      </c>
      <c r="X85" s="18">
        <v>22.84</v>
      </c>
      <c r="Y85" s="23">
        <v>16.760000000000002</v>
      </c>
      <c r="AA85">
        <v>20.5</v>
      </c>
      <c r="AB85">
        <v>19.87</v>
      </c>
      <c r="AC85">
        <v>20.38</v>
      </c>
      <c r="AD85">
        <v>20.2</v>
      </c>
      <c r="AE85">
        <v>19.12</v>
      </c>
      <c r="AF85">
        <v>20.03</v>
      </c>
      <c r="AG85">
        <v>18.98</v>
      </c>
      <c r="AH85">
        <v>18.690000000000001</v>
      </c>
      <c r="AI85">
        <v>20.309999999999999</v>
      </c>
      <c r="AJ85">
        <v>20.62</v>
      </c>
      <c r="AK85">
        <v>21.35</v>
      </c>
      <c r="AL85">
        <v>22.84</v>
      </c>
    </row>
    <row r="86" spans="1:38" ht="30" x14ac:dyDescent="0.25">
      <c r="A86" s="34" t="s">
        <v>83</v>
      </c>
      <c r="B86" s="18">
        <v>16.05</v>
      </c>
      <c r="C86" s="25">
        <v>11.75</v>
      </c>
      <c r="D86" s="18">
        <v>16.86</v>
      </c>
      <c r="E86" s="23">
        <v>12.61</v>
      </c>
      <c r="F86" s="18">
        <v>16.100000000000001</v>
      </c>
      <c r="G86" s="25">
        <v>12.58</v>
      </c>
      <c r="H86" s="18">
        <v>15.93</v>
      </c>
      <c r="I86" s="23">
        <v>12.54</v>
      </c>
      <c r="J86" s="18">
        <v>16.170000000000002</v>
      </c>
      <c r="K86" s="23">
        <v>13.15</v>
      </c>
      <c r="L86" s="18">
        <v>15.66</v>
      </c>
      <c r="M86" s="23">
        <v>12.5</v>
      </c>
      <c r="N86" s="18">
        <v>15.91</v>
      </c>
      <c r="O86" s="23">
        <v>12.88</v>
      </c>
      <c r="P86" s="18">
        <v>16.739999999999998</v>
      </c>
      <c r="Q86" s="23">
        <v>13.57</v>
      </c>
      <c r="R86" s="18">
        <v>17.329999999999998</v>
      </c>
      <c r="S86" s="23">
        <v>13.77</v>
      </c>
      <c r="T86" s="18">
        <v>18.45</v>
      </c>
      <c r="U86" s="23">
        <v>14.42</v>
      </c>
      <c r="V86" s="18">
        <v>18.399999999999999</v>
      </c>
      <c r="W86" s="23">
        <v>14.51</v>
      </c>
      <c r="X86" s="18">
        <v>19.239999999999998</v>
      </c>
      <c r="Y86" s="23">
        <v>15.26</v>
      </c>
      <c r="AA86">
        <v>16.05</v>
      </c>
      <c r="AB86">
        <v>16.86</v>
      </c>
      <c r="AC86">
        <v>16.100000000000001</v>
      </c>
      <c r="AD86">
        <v>15.93</v>
      </c>
      <c r="AE86">
        <v>16.170000000000002</v>
      </c>
      <c r="AF86">
        <v>15.66</v>
      </c>
      <c r="AG86">
        <v>15.91</v>
      </c>
      <c r="AH86">
        <v>16.739999999999998</v>
      </c>
      <c r="AI86">
        <v>17.329999999999998</v>
      </c>
      <c r="AJ86">
        <v>18.45</v>
      </c>
      <c r="AK86">
        <v>18.399999999999999</v>
      </c>
      <c r="AL86">
        <v>19.239999999999998</v>
      </c>
    </row>
    <row r="87" spans="1:38" x14ac:dyDescent="0.25">
      <c r="A87" s="34" t="s">
        <v>84</v>
      </c>
      <c r="B87" s="19">
        <v>11.07</v>
      </c>
      <c r="C87" s="25">
        <v>7.7</v>
      </c>
      <c r="D87" s="19">
        <v>12.53</v>
      </c>
      <c r="E87" s="25">
        <v>9.24</v>
      </c>
      <c r="F87" s="18">
        <v>12.02</v>
      </c>
      <c r="G87" s="25">
        <v>9.11</v>
      </c>
      <c r="H87" s="18">
        <v>13.1</v>
      </c>
      <c r="I87" s="23">
        <v>10.14</v>
      </c>
      <c r="J87" s="18">
        <v>13.23</v>
      </c>
      <c r="K87" s="25">
        <v>10.62</v>
      </c>
      <c r="L87" s="18">
        <v>13.09</v>
      </c>
      <c r="M87" s="25">
        <v>10.35</v>
      </c>
      <c r="N87" s="18">
        <v>14</v>
      </c>
      <c r="O87" s="25">
        <v>10.33</v>
      </c>
      <c r="P87" s="18">
        <v>13.75</v>
      </c>
      <c r="Q87" s="25">
        <v>10.64</v>
      </c>
      <c r="R87" s="18">
        <v>13.97</v>
      </c>
      <c r="S87" s="25">
        <v>11.03</v>
      </c>
      <c r="T87" s="18">
        <v>14.32</v>
      </c>
      <c r="U87" s="25">
        <v>11.1</v>
      </c>
      <c r="V87" s="18">
        <v>14.48</v>
      </c>
      <c r="W87" s="25">
        <v>11.31</v>
      </c>
      <c r="X87" s="18">
        <v>15.04</v>
      </c>
      <c r="Y87" s="25">
        <v>12.21</v>
      </c>
      <c r="AA87">
        <v>11.07</v>
      </c>
      <c r="AB87">
        <v>12.53</v>
      </c>
      <c r="AC87">
        <v>12.02</v>
      </c>
      <c r="AD87">
        <v>13.1</v>
      </c>
      <c r="AE87">
        <v>13.23</v>
      </c>
      <c r="AF87">
        <v>13.09</v>
      </c>
      <c r="AG87">
        <v>14</v>
      </c>
      <c r="AH87">
        <v>13.75</v>
      </c>
      <c r="AI87">
        <v>13.97</v>
      </c>
      <c r="AJ87">
        <v>14.32</v>
      </c>
      <c r="AK87">
        <v>14.48</v>
      </c>
      <c r="AL87">
        <v>15.04</v>
      </c>
    </row>
    <row r="88" spans="1:38" ht="30" x14ac:dyDescent="0.25">
      <c r="A88" s="34" t="s">
        <v>85</v>
      </c>
      <c r="B88" s="18">
        <v>10.96</v>
      </c>
      <c r="C88" s="23">
        <v>7.97</v>
      </c>
      <c r="D88" s="18">
        <v>11.24</v>
      </c>
      <c r="E88" s="23">
        <v>8.31</v>
      </c>
      <c r="F88" s="18">
        <v>11.29</v>
      </c>
      <c r="G88" s="23">
        <v>8.41</v>
      </c>
      <c r="H88" s="18">
        <v>11.29</v>
      </c>
      <c r="I88" s="23">
        <v>8.2899999999999991</v>
      </c>
      <c r="J88" s="18">
        <v>11.51</v>
      </c>
      <c r="K88" s="23">
        <v>8.58</v>
      </c>
      <c r="L88" s="18">
        <v>11.85</v>
      </c>
      <c r="M88" s="23">
        <v>8.83</v>
      </c>
      <c r="N88" s="18">
        <v>11.8</v>
      </c>
      <c r="O88" s="23">
        <v>8.86</v>
      </c>
      <c r="P88" s="18">
        <v>12.15</v>
      </c>
      <c r="Q88" s="23">
        <v>9.25</v>
      </c>
      <c r="R88" s="18">
        <v>12.58</v>
      </c>
      <c r="S88" s="23">
        <v>9.5</v>
      </c>
      <c r="T88" s="18">
        <v>13.13</v>
      </c>
      <c r="U88" s="23">
        <v>9.84</v>
      </c>
      <c r="V88" s="18">
        <v>14.21</v>
      </c>
      <c r="W88" s="23">
        <v>10.37</v>
      </c>
      <c r="X88" s="18">
        <v>14.43</v>
      </c>
      <c r="Y88" s="23">
        <v>10.8</v>
      </c>
      <c r="AA88">
        <v>10.96</v>
      </c>
      <c r="AB88">
        <v>11.24</v>
      </c>
      <c r="AC88">
        <v>11.29</v>
      </c>
      <c r="AD88">
        <v>11.29</v>
      </c>
      <c r="AE88">
        <v>11.51</v>
      </c>
      <c r="AF88">
        <v>11.85</v>
      </c>
      <c r="AG88">
        <v>11.8</v>
      </c>
      <c r="AH88">
        <v>12.15</v>
      </c>
      <c r="AI88">
        <v>12.58</v>
      </c>
      <c r="AJ88">
        <v>13.13</v>
      </c>
      <c r="AK88">
        <v>14.21</v>
      </c>
      <c r="AL88">
        <v>14.43</v>
      </c>
    </row>
    <row r="89" spans="1:38" x14ac:dyDescent="0.25">
      <c r="A89" s="34" t="s">
        <v>86</v>
      </c>
      <c r="B89" s="18">
        <v>11.09</v>
      </c>
      <c r="C89" s="23">
        <v>9.4700000000000006</v>
      </c>
      <c r="D89" s="18">
        <v>11.68</v>
      </c>
      <c r="E89" s="23">
        <v>9.65</v>
      </c>
      <c r="F89" s="18">
        <v>11.72</v>
      </c>
      <c r="G89" s="23">
        <v>9.7200000000000006</v>
      </c>
      <c r="H89" s="18">
        <v>11.73</v>
      </c>
      <c r="I89" s="23">
        <v>9.86</v>
      </c>
      <c r="J89" s="18">
        <v>11.95</v>
      </c>
      <c r="K89" s="23">
        <v>10</v>
      </c>
      <c r="L89" s="18">
        <v>12.57</v>
      </c>
      <c r="M89" s="23">
        <v>10.48</v>
      </c>
      <c r="N89" s="18">
        <v>12.84</v>
      </c>
      <c r="O89" s="23">
        <v>11.02</v>
      </c>
      <c r="P89" s="18">
        <v>13.05</v>
      </c>
      <c r="Q89" s="23">
        <v>11.05</v>
      </c>
      <c r="R89" s="18">
        <v>13.97</v>
      </c>
      <c r="S89" s="23">
        <v>11.52</v>
      </c>
      <c r="T89" s="18">
        <v>14.28</v>
      </c>
      <c r="U89" s="23">
        <v>11.93</v>
      </c>
      <c r="V89" s="18">
        <v>15.09</v>
      </c>
      <c r="W89" s="23">
        <v>12.32</v>
      </c>
      <c r="X89" s="18">
        <v>15.85</v>
      </c>
      <c r="Y89" s="23">
        <v>12.74</v>
      </c>
      <c r="AA89">
        <v>11.09</v>
      </c>
      <c r="AB89">
        <v>11.68</v>
      </c>
      <c r="AC89">
        <v>11.72</v>
      </c>
      <c r="AD89">
        <v>11.73</v>
      </c>
      <c r="AE89">
        <v>11.95</v>
      </c>
      <c r="AF89">
        <v>12.57</v>
      </c>
      <c r="AG89">
        <v>12.84</v>
      </c>
      <c r="AH89">
        <v>13.05</v>
      </c>
      <c r="AI89">
        <v>13.97</v>
      </c>
      <c r="AJ89">
        <v>14.28</v>
      </c>
      <c r="AK89">
        <v>15.09</v>
      </c>
      <c r="AL89">
        <v>15.85</v>
      </c>
    </row>
    <row r="90" spans="1:38" x14ac:dyDescent="0.25">
      <c r="A90" s="34" t="s">
        <v>87</v>
      </c>
      <c r="B90" s="18">
        <v>10.72</v>
      </c>
      <c r="C90" s="23">
        <v>8</v>
      </c>
      <c r="D90" s="18">
        <v>10.93</v>
      </c>
      <c r="E90" s="23">
        <v>8.49</v>
      </c>
      <c r="F90" s="18">
        <v>10.76</v>
      </c>
      <c r="G90" s="23">
        <v>8.2899999999999991</v>
      </c>
      <c r="H90" s="18">
        <v>10.63</v>
      </c>
      <c r="I90" s="23">
        <v>8</v>
      </c>
      <c r="J90" s="18">
        <v>11.02</v>
      </c>
      <c r="K90" s="23">
        <v>8.69</v>
      </c>
      <c r="L90" s="18">
        <v>11.16</v>
      </c>
      <c r="M90" s="23">
        <v>8.92</v>
      </c>
      <c r="N90" s="18">
        <v>10.94</v>
      </c>
      <c r="O90" s="23">
        <v>8.6</v>
      </c>
      <c r="P90" s="18">
        <v>11.14</v>
      </c>
      <c r="Q90" s="23">
        <v>9</v>
      </c>
      <c r="R90" s="18">
        <v>11.5</v>
      </c>
      <c r="S90" s="23">
        <v>9.25</v>
      </c>
      <c r="T90" s="18">
        <v>12.24</v>
      </c>
      <c r="U90" s="23">
        <v>9.73</v>
      </c>
      <c r="V90" s="18">
        <v>13.34</v>
      </c>
      <c r="W90" s="23">
        <v>10.3</v>
      </c>
      <c r="X90" s="18">
        <v>13.64</v>
      </c>
      <c r="Y90" s="23">
        <v>10.85</v>
      </c>
      <c r="AA90">
        <v>10.72</v>
      </c>
      <c r="AB90">
        <v>10.93</v>
      </c>
      <c r="AC90">
        <v>10.76</v>
      </c>
      <c r="AD90">
        <v>10.63</v>
      </c>
      <c r="AE90">
        <v>11.02</v>
      </c>
      <c r="AF90">
        <v>11.16</v>
      </c>
      <c r="AG90">
        <v>10.94</v>
      </c>
      <c r="AH90">
        <v>11.14</v>
      </c>
      <c r="AI90">
        <v>11.5</v>
      </c>
      <c r="AJ90">
        <v>12.24</v>
      </c>
      <c r="AK90">
        <v>13.34</v>
      </c>
      <c r="AL90">
        <v>13.64</v>
      </c>
    </row>
    <row r="91" spans="1:38" ht="45" x14ac:dyDescent="0.25">
      <c r="A91" s="34" t="s">
        <v>88</v>
      </c>
      <c r="B91" s="18">
        <v>12.77</v>
      </c>
      <c r="C91" s="23">
        <v>10.220000000000001</v>
      </c>
      <c r="D91" s="18">
        <v>13.89</v>
      </c>
      <c r="E91" s="23">
        <v>10.83</v>
      </c>
      <c r="F91" s="18">
        <v>13.34</v>
      </c>
      <c r="G91" s="23">
        <v>10.46</v>
      </c>
      <c r="H91" s="18">
        <v>13.24</v>
      </c>
      <c r="I91" s="23">
        <v>9.7799999999999994</v>
      </c>
      <c r="J91" s="18">
        <v>13.94</v>
      </c>
      <c r="K91" s="23">
        <v>10.25</v>
      </c>
      <c r="L91" s="19">
        <v>15.61</v>
      </c>
      <c r="M91" s="25">
        <v>12</v>
      </c>
      <c r="N91" s="18">
        <v>14.84</v>
      </c>
      <c r="O91" s="25">
        <v>11.56</v>
      </c>
      <c r="P91" s="18">
        <v>15.14</v>
      </c>
      <c r="Q91" s="23">
        <v>11.24</v>
      </c>
      <c r="R91" s="18">
        <v>15.22</v>
      </c>
      <c r="S91" s="23">
        <v>11.69</v>
      </c>
      <c r="T91" s="18">
        <v>15.28</v>
      </c>
      <c r="U91" s="23">
        <v>11.6</v>
      </c>
      <c r="V91" s="18">
        <v>16.510000000000002</v>
      </c>
      <c r="W91" s="23">
        <v>12.78</v>
      </c>
      <c r="X91" s="18">
        <v>17.53</v>
      </c>
      <c r="Y91" s="23">
        <v>13.87</v>
      </c>
      <c r="AA91">
        <v>12.77</v>
      </c>
      <c r="AB91">
        <v>13.89</v>
      </c>
      <c r="AC91">
        <v>13.34</v>
      </c>
      <c r="AD91">
        <v>13.24</v>
      </c>
      <c r="AE91">
        <v>13.94</v>
      </c>
      <c r="AF91">
        <v>15.61</v>
      </c>
      <c r="AG91">
        <v>14.84</v>
      </c>
      <c r="AH91">
        <v>15.14</v>
      </c>
      <c r="AI91">
        <v>15.22</v>
      </c>
      <c r="AJ91">
        <v>15.28</v>
      </c>
      <c r="AK91">
        <v>16.510000000000002</v>
      </c>
      <c r="AL91">
        <v>17.53</v>
      </c>
    </row>
    <row r="92" spans="1:38" ht="30" x14ac:dyDescent="0.25">
      <c r="A92" s="34" t="s">
        <v>89</v>
      </c>
      <c r="B92" s="18">
        <v>8.7100000000000009</v>
      </c>
      <c r="C92" s="23">
        <v>7.82</v>
      </c>
      <c r="D92" s="18">
        <v>9.24</v>
      </c>
      <c r="E92" s="23">
        <v>8.18</v>
      </c>
      <c r="F92" s="18">
        <v>9.52</v>
      </c>
      <c r="G92" s="23">
        <v>8.26</v>
      </c>
      <c r="H92" s="18">
        <v>9.86</v>
      </c>
      <c r="I92" s="23">
        <v>8.3800000000000008</v>
      </c>
      <c r="J92" s="18">
        <v>9.85</v>
      </c>
      <c r="K92" s="23">
        <v>8.48</v>
      </c>
      <c r="L92" s="18">
        <v>9.52</v>
      </c>
      <c r="M92" s="23">
        <v>8.42</v>
      </c>
      <c r="N92" s="18">
        <v>9.85</v>
      </c>
      <c r="O92" s="23">
        <v>8.7100000000000009</v>
      </c>
      <c r="P92" s="18">
        <v>9.7899999999999991</v>
      </c>
      <c r="Q92" s="23">
        <v>8.73</v>
      </c>
      <c r="R92" s="18">
        <v>10.17</v>
      </c>
      <c r="S92" s="23">
        <v>8.8800000000000008</v>
      </c>
      <c r="T92" s="18">
        <v>10.82</v>
      </c>
      <c r="U92" s="23">
        <v>9.2899999999999991</v>
      </c>
      <c r="V92" s="18">
        <v>11.12</v>
      </c>
      <c r="W92" s="23">
        <v>9.43</v>
      </c>
      <c r="X92" s="18">
        <v>12.04</v>
      </c>
      <c r="Y92" s="23">
        <v>10.029999999999999</v>
      </c>
      <c r="AA92">
        <v>8.7100000000000009</v>
      </c>
      <c r="AB92">
        <v>9.24</v>
      </c>
      <c r="AC92">
        <v>9.52</v>
      </c>
      <c r="AD92">
        <v>9.86</v>
      </c>
      <c r="AE92">
        <v>9.85</v>
      </c>
      <c r="AF92">
        <v>9.52</v>
      </c>
      <c r="AG92">
        <v>9.85</v>
      </c>
      <c r="AH92">
        <v>9.7899999999999991</v>
      </c>
      <c r="AI92">
        <v>10.17</v>
      </c>
      <c r="AJ92">
        <v>10.82</v>
      </c>
      <c r="AK92">
        <v>11.12</v>
      </c>
      <c r="AL92">
        <v>12.04</v>
      </c>
    </row>
    <row r="93" spans="1:38" ht="30" x14ac:dyDescent="0.25">
      <c r="A93" s="34" t="s">
        <v>90</v>
      </c>
      <c r="B93" s="18">
        <v>8.9700000000000006</v>
      </c>
      <c r="C93" s="23">
        <v>6.37</v>
      </c>
      <c r="D93" s="18">
        <v>9.9600000000000009</v>
      </c>
      <c r="E93" s="23">
        <v>6.9</v>
      </c>
      <c r="F93" s="18">
        <v>10.47</v>
      </c>
      <c r="G93" s="23">
        <v>7.24</v>
      </c>
      <c r="H93" s="18">
        <v>10.07</v>
      </c>
      <c r="I93" s="23">
        <v>7</v>
      </c>
      <c r="J93" s="18">
        <v>9.99</v>
      </c>
      <c r="K93" s="23">
        <v>7.01</v>
      </c>
      <c r="L93" s="18">
        <v>10.32</v>
      </c>
      <c r="M93" s="23">
        <v>7.36</v>
      </c>
      <c r="N93" s="18">
        <v>10.4</v>
      </c>
      <c r="O93" s="23">
        <v>7.34</v>
      </c>
      <c r="P93" s="18">
        <v>10.85</v>
      </c>
      <c r="Q93" s="23">
        <v>7.79</v>
      </c>
      <c r="R93" s="18">
        <v>11.7</v>
      </c>
      <c r="S93" s="23">
        <v>8.1999999999999993</v>
      </c>
      <c r="T93" s="18">
        <v>11.84</v>
      </c>
      <c r="U93" s="23">
        <v>8.65</v>
      </c>
      <c r="V93" s="18">
        <v>12.3</v>
      </c>
      <c r="W93" s="23">
        <v>9</v>
      </c>
      <c r="X93" s="18">
        <v>12.35</v>
      </c>
      <c r="Y93" s="23">
        <v>9.23</v>
      </c>
      <c r="AA93">
        <v>8.9700000000000006</v>
      </c>
      <c r="AB93">
        <v>9.9600000000000009</v>
      </c>
      <c r="AC93">
        <v>10.47</v>
      </c>
      <c r="AD93">
        <v>10.07</v>
      </c>
      <c r="AE93">
        <v>9.99</v>
      </c>
      <c r="AF93">
        <v>10.32</v>
      </c>
      <c r="AG93">
        <v>10.4</v>
      </c>
      <c r="AH93">
        <v>10.85</v>
      </c>
      <c r="AI93">
        <v>11.7</v>
      </c>
      <c r="AJ93">
        <v>11.84</v>
      </c>
      <c r="AK93">
        <v>12.3</v>
      </c>
      <c r="AL93">
        <v>12.35</v>
      </c>
    </row>
    <row r="94" spans="1:38" ht="45" x14ac:dyDescent="0.25">
      <c r="A94" s="34" t="s">
        <v>91</v>
      </c>
      <c r="B94" s="19">
        <v>14.93</v>
      </c>
      <c r="C94" s="23">
        <v>9.9</v>
      </c>
      <c r="D94" s="18">
        <v>14.18</v>
      </c>
      <c r="E94" s="23">
        <v>10.01</v>
      </c>
      <c r="F94" s="18">
        <v>13.9</v>
      </c>
      <c r="G94" s="23">
        <v>10</v>
      </c>
      <c r="H94" s="18">
        <v>14.11</v>
      </c>
      <c r="I94" s="23">
        <v>10.25</v>
      </c>
      <c r="J94" s="18">
        <v>14.3</v>
      </c>
      <c r="K94" s="23">
        <v>10.5</v>
      </c>
      <c r="L94" s="18">
        <v>15.06</v>
      </c>
      <c r="M94" s="23">
        <v>11.07</v>
      </c>
      <c r="N94" s="18">
        <v>14.55</v>
      </c>
      <c r="O94" s="23">
        <v>10.85</v>
      </c>
      <c r="P94" s="18">
        <v>15.14</v>
      </c>
      <c r="Q94" s="23">
        <v>11.76</v>
      </c>
      <c r="R94" s="18">
        <v>15.58</v>
      </c>
      <c r="S94" s="23">
        <v>11.5</v>
      </c>
      <c r="T94" s="18">
        <v>16.489999999999998</v>
      </c>
      <c r="U94" s="23">
        <v>11.74</v>
      </c>
      <c r="V94" s="18">
        <v>17.420000000000002</v>
      </c>
      <c r="W94" s="23">
        <v>12.28</v>
      </c>
      <c r="X94" s="18">
        <v>17.559999999999999</v>
      </c>
      <c r="Y94" s="23">
        <v>12.71</v>
      </c>
      <c r="AA94">
        <v>14.93</v>
      </c>
      <c r="AB94">
        <v>14.18</v>
      </c>
      <c r="AC94">
        <v>13.9</v>
      </c>
      <c r="AD94">
        <v>14.11</v>
      </c>
      <c r="AE94">
        <v>14.3</v>
      </c>
      <c r="AF94">
        <v>15.06</v>
      </c>
      <c r="AG94">
        <v>14.55</v>
      </c>
      <c r="AH94">
        <v>15.14</v>
      </c>
      <c r="AI94">
        <v>15.58</v>
      </c>
      <c r="AJ94">
        <v>16.489999999999998</v>
      </c>
      <c r="AK94">
        <v>17.420000000000002</v>
      </c>
      <c r="AL94">
        <v>17.559999999999999</v>
      </c>
    </row>
    <row r="95" spans="1:38" ht="45" x14ac:dyDescent="0.25">
      <c r="A95" s="34" t="s">
        <v>92</v>
      </c>
      <c r="B95" s="18">
        <v>14.45</v>
      </c>
      <c r="C95" s="23">
        <v>12.96</v>
      </c>
      <c r="D95" s="18">
        <v>14.92</v>
      </c>
      <c r="E95" s="23">
        <v>13.32</v>
      </c>
      <c r="F95" s="18">
        <v>15.78</v>
      </c>
      <c r="G95" s="23">
        <v>14.33</v>
      </c>
      <c r="H95" s="18">
        <v>15.65</v>
      </c>
      <c r="I95" s="23">
        <v>14.03</v>
      </c>
      <c r="J95" s="18">
        <v>15.76</v>
      </c>
      <c r="K95" s="23">
        <v>14.34</v>
      </c>
      <c r="L95" s="18">
        <v>16</v>
      </c>
      <c r="M95" s="23">
        <v>14.53</v>
      </c>
      <c r="N95" s="18">
        <v>16.16</v>
      </c>
      <c r="O95" s="23">
        <v>14.7</v>
      </c>
      <c r="P95" s="18">
        <v>16.350000000000001</v>
      </c>
      <c r="Q95" s="23">
        <v>14.91</v>
      </c>
      <c r="R95" s="18">
        <v>16.53</v>
      </c>
      <c r="S95" s="23">
        <v>15.03</v>
      </c>
      <c r="T95" s="18">
        <v>16.809999999999999</v>
      </c>
      <c r="U95" s="23">
        <v>15.39</v>
      </c>
      <c r="V95" s="18">
        <v>17.579999999999998</v>
      </c>
      <c r="W95" s="23">
        <v>16.149999999999999</v>
      </c>
      <c r="X95" s="18">
        <v>17.73</v>
      </c>
      <c r="Y95" s="23">
        <v>16.13</v>
      </c>
      <c r="AA95">
        <v>14.45</v>
      </c>
      <c r="AB95">
        <v>14.92</v>
      </c>
      <c r="AC95">
        <v>15.78</v>
      </c>
      <c r="AD95">
        <v>15.65</v>
      </c>
      <c r="AE95">
        <v>15.76</v>
      </c>
      <c r="AF95">
        <v>16</v>
      </c>
      <c r="AG95">
        <v>16.16</v>
      </c>
      <c r="AH95">
        <v>16.350000000000001</v>
      </c>
      <c r="AI95">
        <v>16.53</v>
      </c>
      <c r="AJ95">
        <v>16.809999999999999</v>
      </c>
      <c r="AK95">
        <v>17.579999999999998</v>
      </c>
      <c r="AL95">
        <v>17.73</v>
      </c>
    </row>
    <row r="96" spans="1:38" ht="45" x14ac:dyDescent="0.25">
      <c r="A96" s="34" t="s">
        <v>93</v>
      </c>
      <c r="B96" s="18">
        <v>14.45</v>
      </c>
      <c r="C96" s="23">
        <v>12.96</v>
      </c>
      <c r="D96" s="18">
        <v>14.92</v>
      </c>
      <c r="E96" s="23">
        <v>13.32</v>
      </c>
      <c r="F96" s="18">
        <v>15.78</v>
      </c>
      <c r="G96" s="23">
        <v>14.33</v>
      </c>
      <c r="H96" s="18">
        <v>15.65</v>
      </c>
      <c r="I96" s="23">
        <v>14.03</v>
      </c>
      <c r="J96" s="18">
        <v>15.76</v>
      </c>
      <c r="K96" s="23">
        <v>14.34</v>
      </c>
      <c r="L96" s="18">
        <v>16</v>
      </c>
      <c r="M96" s="23">
        <v>14.53</v>
      </c>
      <c r="N96" s="18">
        <v>16.16</v>
      </c>
      <c r="O96" s="23">
        <v>14.7</v>
      </c>
      <c r="P96" s="18">
        <v>16.350000000000001</v>
      </c>
      <c r="Q96" s="23">
        <v>14.91</v>
      </c>
      <c r="R96" s="18">
        <v>16.53</v>
      </c>
      <c r="S96" s="23">
        <v>15.03</v>
      </c>
      <c r="T96" s="18">
        <v>16.809999999999999</v>
      </c>
      <c r="U96" s="23">
        <v>15.39</v>
      </c>
      <c r="V96" s="18">
        <v>17.579999999999998</v>
      </c>
      <c r="W96" s="23">
        <v>16.149999999999999</v>
      </c>
      <c r="X96" s="18">
        <v>17.73</v>
      </c>
      <c r="Y96" s="23">
        <v>16.13</v>
      </c>
      <c r="AA96">
        <v>14.45</v>
      </c>
      <c r="AB96">
        <v>14.92</v>
      </c>
      <c r="AC96">
        <v>15.78</v>
      </c>
      <c r="AD96">
        <v>15.65</v>
      </c>
      <c r="AE96">
        <v>15.76</v>
      </c>
      <c r="AF96">
        <v>16</v>
      </c>
      <c r="AG96">
        <v>16.16</v>
      </c>
      <c r="AH96">
        <v>16.350000000000001</v>
      </c>
      <c r="AI96">
        <v>16.53</v>
      </c>
      <c r="AJ96">
        <v>16.809999999999999</v>
      </c>
      <c r="AK96">
        <v>17.579999999999998</v>
      </c>
      <c r="AL96">
        <v>17.73</v>
      </c>
    </row>
    <row r="97" spans="1:38" x14ac:dyDescent="0.25">
      <c r="A97" s="34" t="s">
        <v>94</v>
      </c>
      <c r="B97" s="18">
        <v>14.67</v>
      </c>
      <c r="C97" s="23">
        <v>11.96</v>
      </c>
      <c r="D97" s="18">
        <v>15.39</v>
      </c>
      <c r="E97" s="23">
        <v>12.68</v>
      </c>
      <c r="F97" s="18">
        <v>15.7</v>
      </c>
      <c r="G97" s="23">
        <v>13.07</v>
      </c>
      <c r="H97" s="18">
        <v>15.94</v>
      </c>
      <c r="I97" s="23">
        <v>13.13</v>
      </c>
      <c r="J97" s="18">
        <v>16.02</v>
      </c>
      <c r="K97" s="23">
        <v>13.4</v>
      </c>
      <c r="L97" s="18">
        <v>16.16</v>
      </c>
      <c r="M97" s="23">
        <v>13.6</v>
      </c>
      <c r="N97" s="18">
        <v>16.37</v>
      </c>
      <c r="O97" s="23">
        <v>13.81</v>
      </c>
      <c r="P97" s="18">
        <v>16.62</v>
      </c>
      <c r="Q97" s="23">
        <v>14.05</v>
      </c>
      <c r="R97" s="18">
        <v>17.02</v>
      </c>
      <c r="S97" s="23">
        <v>14.33</v>
      </c>
      <c r="T97" s="18">
        <v>17.36</v>
      </c>
      <c r="U97" s="23">
        <v>14.81</v>
      </c>
      <c r="V97" s="18">
        <v>17.68</v>
      </c>
      <c r="W97" s="23">
        <v>15.07</v>
      </c>
      <c r="X97" s="18">
        <v>18.36</v>
      </c>
      <c r="Y97" s="23">
        <v>15.68</v>
      </c>
      <c r="AA97">
        <v>14.67</v>
      </c>
      <c r="AB97">
        <v>15.39</v>
      </c>
      <c r="AC97">
        <v>15.7</v>
      </c>
      <c r="AD97">
        <v>15.94</v>
      </c>
      <c r="AE97">
        <v>16.02</v>
      </c>
      <c r="AF97">
        <v>16.16</v>
      </c>
      <c r="AG97">
        <v>16.37</v>
      </c>
      <c r="AH97">
        <v>16.62</v>
      </c>
      <c r="AI97">
        <v>17.02</v>
      </c>
      <c r="AJ97">
        <v>17.36</v>
      </c>
      <c r="AK97">
        <v>17.68</v>
      </c>
      <c r="AL97">
        <v>18.36</v>
      </c>
    </row>
    <row r="98" spans="1:38" x14ac:dyDescent="0.25">
      <c r="A98" s="34" t="s">
        <v>95</v>
      </c>
      <c r="B98" s="18">
        <v>14.67</v>
      </c>
      <c r="C98" s="23">
        <v>11.96</v>
      </c>
      <c r="D98" s="18">
        <v>15.39</v>
      </c>
      <c r="E98" s="23">
        <v>12.68</v>
      </c>
      <c r="F98" s="18">
        <v>15.7</v>
      </c>
      <c r="G98" s="23">
        <v>13.07</v>
      </c>
      <c r="H98" s="18">
        <v>15.94</v>
      </c>
      <c r="I98" s="23">
        <v>13.13</v>
      </c>
      <c r="J98" s="18">
        <v>16.02</v>
      </c>
      <c r="K98" s="23">
        <v>13.4</v>
      </c>
      <c r="L98" s="18">
        <v>16.16</v>
      </c>
      <c r="M98" s="23">
        <v>13.6</v>
      </c>
      <c r="N98" s="18">
        <v>16.37</v>
      </c>
      <c r="O98" s="23">
        <v>13.81</v>
      </c>
      <c r="P98" s="18">
        <v>16.62</v>
      </c>
      <c r="Q98" s="23">
        <v>14.05</v>
      </c>
      <c r="R98" s="18">
        <v>17.02</v>
      </c>
      <c r="S98" s="23">
        <v>14.33</v>
      </c>
      <c r="T98" s="18">
        <v>17.36</v>
      </c>
      <c r="U98" s="23">
        <v>14.81</v>
      </c>
      <c r="V98" s="18">
        <v>17.68</v>
      </c>
      <c r="W98" s="23">
        <v>15.07</v>
      </c>
      <c r="X98" s="18">
        <v>18.36</v>
      </c>
      <c r="Y98" s="23">
        <v>15.68</v>
      </c>
      <c r="AA98">
        <v>14.67</v>
      </c>
      <c r="AB98">
        <v>15.39</v>
      </c>
      <c r="AC98">
        <v>15.7</v>
      </c>
      <c r="AD98">
        <v>15.94</v>
      </c>
      <c r="AE98">
        <v>16.02</v>
      </c>
      <c r="AF98">
        <v>16.16</v>
      </c>
      <c r="AG98">
        <v>16.37</v>
      </c>
      <c r="AH98">
        <v>16.62</v>
      </c>
      <c r="AI98">
        <v>17.02</v>
      </c>
      <c r="AJ98">
        <v>17.36</v>
      </c>
      <c r="AK98">
        <v>17.68</v>
      </c>
      <c r="AL98">
        <v>18.36</v>
      </c>
    </row>
    <row r="99" spans="1:38" ht="30" x14ac:dyDescent="0.25">
      <c r="A99" s="34" t="s">
        <v>96</v>
      </c>
      <c r="B99" s="18">
        <v>13.47</v>
      </c>
      <c r="C99" s="23">
        <v>10.7</v>
      </c>
      <c r="D99" s="18">
        <v>14.02</v>
      </c>
      <c r="E99" s="23">
        <v>10.99</v>
      </c>
      <c r="F99" s="18">
        <v>14.52</v>
      </c>
      <c r="G99" s="23">
        <v>11.32</v>
      </c>
      <c r="H99" s="18">
        <v>14.49</v>
      </c>
      <c r="I99" s="23">
        <v>11.39</v>
      </c>
      <c r="J99" s="18">
        <v>14.65</v>
      </c>
      <c r="K99" s="23">
        <v>11.62</v>
      </c>
      <c r="L99" s="18">
        <v>14.67</v>
      </c>
      <c r="M99" s="23">
        <v>11.8</v>
      </c>
      <c r="N99" s="18">
        <v>14.56</v>
      </c>
      <c r="O99" s="23">
        <v>11.7</v>
      </c>
      <c r="P99" s="18">
        <v>14.63</v>
      </c>
      <c r="Q99" s="23">
        <v>11.77</v>
      </c>
      <c r="R99" s="18">
        <v>15.06</v>
      </c>
      <c r="S99" s="23">
        <v>12.22</v>
      </c>
      <c r="T99" s="18">
        <v>15.27</v>
      </c>
      <c r="U99" s="23">
        <v>12.29</v>
      </c>
      <c r="V99" s="18">
        <v>15.7</v>
      </c>
      <c r="W99" s="23">
        <v>12.68</v>
      </c>
      <c r="X99" s="18">
        <v>16.399999999999999</v>
      </c>
      <c r="Y99" s="23">
        <v>13.34</v>
      </c>
      <c r="AA99">
        <v>13.47</v>
      </c>
      <c r="AB99">
        <v>14.02</v>
      </c>
      <c r="AC99">
        <v>14.52</v>
      </c>
      <c r="AD99">
        <v>14.49</v>
      </c>
      <c r="AE99">
        <v>14.65</v>
      </c>
      <c r="AF99">
        <v>14.67</v>
      </c>
      <c r="AG99">
        <v>14.56</v>
      </c>
      <c r="AH99">
        <v>14.63</v>
      </c>
      <c r="AI99">
        <v>15.06</v>
      </c>
      <c r="AJ99">
        <v>15.27</v>
      </c>
      <c r="AK99">
        <v>15.7</v>
      </c>
      <c r="AL99">
        <v>16.399999999999999</v>
      </c>
    </row>
    <row r="100" spans="1:38" x14ac:dyDescent="0.25">
      <c r="A100" s="34" t="s">
        <v>97</v>
      </c>
      <c r="B100" s="18">
        <v>14.97</v>
      </c>
      <c r="C100" s="23">
        <v>12.36</v>
      </c>
      <c r="D100" s="18">
        <v>15.79</v>
      </c>
      <c r="E100" s="23">
        <v>12.93</v>
      </c>
      <c r="F100" s="18">
        <v>16.489999999999998</v>
      </c>
      <c r="G100" s="23">
        <v>13.53</v>
      </c>
      <c r="H100" s="18">
        <v>16.68</v>
      </c>
      <c r="I100" s="23">
        <v>14.03</v>
      </c>
      <c r="J100" s="18">
        <v>16.899999999999999</v>
      </c>
      <c r="K100" s="23">
        <v>14.13</v>
      </c>
      <c r="L100" s="18">
        <v>17</v>
      </c>
      <c r="M100" s="23">
        <v>14.27</v>
      </c>
      <c r="N100" s="18">
        <v>16.8</v>
      </c>
      <c r="O100" s="23">
        <v>14.27</v>
      </c>
      <c r="P100" s="18">
        <v>16.850000000000001</v>
      </c>
      <c r="Q100" s="23">
        <v>14.39</v>
      </c>
      <c r="R100" s="18">
        <v>17.21</v>
      </c>
      <c r="S100" s="23">
        <v>14.56</v>
      </c>
      <c r="T100" s="18">
        <v>17.399999999999999</v>
      </c>
      <c r="U100" s="23">
        <v>14.56</v>
      </c>
      <c r="V100" s="18">
        <v>17.77</v>
      </c>
      <c r="W100" s="23">
        <v>14.85</v>
      </c>
      <c r="X100" s="18">
        <v>18.66</v>
      </c>
      <c r="Y100" s="23">
        <v>15.85</v>
      </c>
      <c r="AA100">
        <v>14.97</v>
      </c>
      <c r="AB100">
        <v>15.79</v>
      </c>
      <c r="AC100">
        <v>16.489999999999998</v>
      </c>
      <c r="AD100">
        <v>16.68</v>
      </c>
      <c r="AE100">
        <v>16.899999999999999</v>
      </c>
      <c r="AF100">
        <v>17</v>
      </c>
      <c r="AG100">
        <v>16.8</v>
      </c>
      <c r="AH100">
        <v>16.850000000000001</v>
      </c>
      <c r="AI100">
        <v>17.21</v>
      </c>
      <c r="AJ100">
        <v>17.399999999999999</v>
      </c>
      <c r="AK100">
        <v>17.77</v>
      </c>
      <c r="AL100">
        <v>18.66</v>
      </c>
    </row>
    <row r="101" spans="1:38" x14ac:dyDescent="0.25">
      <c r="A101" s="34" t="s">
        <v>98</v>
      </c>
      <c r="B101" s="18">
        <v>9.68</v>
      </c>
      <c r="C101" s="23">
        <v>7.7</v>
      </c>
      <c r="D101" s="18">
        <v>9.5399999999999991</v>
      </c>
      <c r="E101" s="23">
        <v>7.61</v>
      </c>
      <c r="F101" s="18">
        <v>9.73</v>
      </c>
      <c r="G101" s="23">
        <v>7.72</v>
      </c>
      <c r="H101" s="18">
        <v>9.52</v>
      </c>
      <c r="I101" s="23">
        <v>7.69</v>
      </c>
      <c r="J101" s="18">
        <v>9.66</v>
      </c>
      <c r="K101" s="23">
        <v>7.76</v>
      </c>
      <c r="L101" s="18">
        <v>9.61</v>
      </c>
      <c r="M101" s="23">
        <v>7.8</v>
      </c>
      <c r="N101" s="18">
        <v>9.81</v>
      </c>
      <c r="O101" s="23">
        <v>7.9</v>
      </c>
      <c r="P101" s="18">
        <v>10.08</v>
      </c>
      <c r="Q101" s="23">
        <v>8.11</v>
      </c>
      <c r="R101" s="18">
        <v>10.44</v>
      </c>
      <c r="S101" s="23">
        <v>8.4499999999999993</v>
      </c>
      <c r="T101" s="18">
        <v>10.75</v>
      </c>
      <c r="U101" s="23">
        <v>8.84</v>
      </c>
      <c r="V101" s="18">
        <v>11.33</v>
      </c>
      <c r="W101" s="23">
        <v>9.1</v>
      </c>
      <c r="X101" s="18">
        <v>11.63</v>
      </c>
      <c r="Y101" s="23">
        <v>9.31</v>
      </c>
      <c r="AA101">
        <v>9.68</v>
      </c>
      <c r="AB101">
        <v>9.5399999999999991</v>
      </c>
      <c r="AC101">
        <v>9.73</v>
      </c>
      <c r="AD101">
        <v>9.52</v>
      </c>
      <c r="AE101">
        <v>9.66</v>
      </c>
      <c r="AF101">
        <v>9.61</v>
      </c>
      <c r="AG101">
        <v>9.81</v>
      </c>
      <c r="AH101">
        <v>10.08</v>
      </c>
      <c r="AI101">
        <v>10.44</v>
      </c>
      <c r="AJ101">
        <v>10.75</v>
      </c>
      <c r="AK101">
        <v>11.33</v>
      </c>
      <c r="AL101">
        <v>11.63</v>
      </c>
    </row>
    <row r="102" spans="1:38" ht="30" x14ac:dyDescent="0.25">
      <c r="A102" s="34" t="s">
        <v>99</v>
      </c>
      <c r="B102" s="18">
        <v>10.79</v>
      </c>
      <c r="C102" s="23">
        <v>8.9600000000000009</v>
      </c>
      <c r="D102" s="18">
        <v>11.07</v>
      </c>
      <c r="E102" s="23">
        <v>9.1</v>
      </c>
      <c r="F102" s="18">
        <v>11.19</v>
      </c>
      <c r="G102" s="23">
        <v>9</v>
      </c>
      <c r="H102" s="18">
        <v>10.99</v>
      </c>
      <c r="I102" s="23">
        <v>8.9</v>
      </c>
      <c r="J102" s="18">
        <v>10.96</v>
      </c>
      <c r="K102" s="23">
        <v>8.86</v>
      </c>
      <c r="L102" s="18">
        <v>11.17</v>
      </c>
      <c r="M102" s="23">
        <v>9.02</v>
      </c>
      <c r="N102" s="18">
        <v>10.95</v>
      </c>
      <c r="O102" s="23">
        <v>8.9</v>
      </c>
      <c r="P102" s="18">
        <v>11.19</v>
      </c>
      <c r="Q102" s="23">
        <v>9.01</v>
      </c>
      <c r="R102" s="18">
        <v>11.45</v>
      </c>
      <c r="S102" s="23">
        <v>9.2899999999999991</v>
      </c>
      <c r="T102" s="18">
        <v>11.82</v>
      </c>
      <c r="U102" s="23">
        <v>9.64</v>
      </c>
      <c r="V102" s="18">
        <v>12.26</v>
      </c>
      <c r="W102" s="23">
        <v>10.01</v>
      </c>
      <c r="X102" s="18">
        <v>12.86</v>
      </c>
      <c r="Y102" s="23">
        <v>10.42</v>
      </c>
      <c r="AA102">
        <v>10.79</v>
      </c>
      <c r="AB102">
        <v>11.07</v>
      </c>
      <c r="AC102">
        <v>11.19</v>
      </c>
      <c r="AD102">
        <v>10.99</v>
      </c>
      <c r="AE102">
        <v>10.96</v>
      </c>
      <c r="AF102">
        <v>11.17</v>
      </c>
      <c r="AG102">
        <v>10.95</v>
      </c>
      <c r="AH102">
        <v>11.19</v>
      </c>
      <c r="AI102">
        <v>11.45</v>
      </c>
      <c r="AJ102">
        <v>11.82</v>
      </c>
      <c r="AK102">
        <v>12.26</v>
      </c>
      <c r="AL102">
        <v>12.86</v>
      </c>
    </row>
    <row r="103" spans="1:38" ht="30" x14ac:dyDescent="0.25">
      <c r="A103" s="34" t="s">
        <v>100</v>
      </c>
      <c r="B103" s="18">
        <v>11.17</v>
      </c>
      <c r="C103" s="23">
        <v>8.4</v>
      </c>
      <c r="D103" s="18">
        <v>12.21</v>
      </c>
      <c r="E103" s="23">
        <v>8.67</v>
      </c>
      <c r="F103" s="18">
        <v>12.79</v>
      </c>
      <c r="G103" s="23">
        <v>8.65</v>
      </c>
      <c r="H103" s="18">
        <v>12.14</v>
      </c>
      <c r="I103" s="23">
        <v>8.61</v>
      </c>
      <c r="J103" s="18">
        <v>12.76</v>
      </c>
      <c r="K103" s="23">
        <v>8.7200000000000006</v>
      </c>
      <c r="L103" s="18">
        <v>12.85</v>
      </c>
      <c r="M103" s="23">
        <v>8.8000000000000007</v>
      </c>
      <c r="N103" s="18">
        <v>12.84</v>
      </c>
      <c r="O103" s="23">
        <v>8.83</v>
      </c>
      <c r="P103" s="18">
        <v>13.21</v>
      </c>
      <c r="Q103" s="23">
        <v>9.1</v>
      </c>
      <c r="R103" s="19">
        <v>15.23</v>
      </c>
      <c r="S103" s="23">
        <v>9.4</v>
      </c>
      <c r="T103" s="19">
        <v>15.4</v>
      </c>
      <c r="U103" s="23">
        <v>9.75</v>
      </c>
      <c r="V103" s="19">
        <v>16.72</v>
      </c>
      <c r="W103" s="23">
        <v>10</v>
      </c>
      <c r="X103" s="18">
        <v>15.48</v>
      </c>
      <c r="Y103" s="23">
        <v>10.55</v>
      </c>
      <c r="AA103">
        <v>11.17</v>
      </c>
      <c r="AB103">
        <v>12.21</v>
      </c>
      <c r="AC103">
        <v>12.79</v>
      </c>
      <c r="AD103">
        <v>12.14</v>
      </c>
      <c r="AE103">
        <v>12.76</v>
      </c>
      <c r="AF103">
        <v>12.85</v>
      </c>
      <c r="AG103">
        <v>12.84</v>
      </c>
      <c r="AH103">
        <v>13.21</v>
      </c>
      <c r="AI103">
        <v>15.23</v>
      </c>
      <c r="AJ103">
        <v>15.4</v>
      </c>
      <c r="AK103">
        <v>16.72</v>
      </c>
      <c r="AL103">
        <v>15.48</v>
      </c>
    </row>
    <row r="104" spans="1:38" ht="30" x14ac:dyDescent="0.25">
      <c r="A104" s="34" t="s">
        <v>101</v>
      </c>
      <c r="B104" s="19">
        <v>13.96</v>
      </c>
      <c r="C104" s="25">
        <v>10.97</v>
      </c>
      <c r="D104" s="18">
        <v>14.25</v>
      </c>
      <c r="E104" s="25">
        <v>11.5</v>
      </c>
      <c r="F104" s="18">
        <v>14.59</v>
      </c>
      <c r="G104" s="25">
        <v>11.67</v>
      </c>
      <c r="H104" s="18">
        <v>15.2</v>
      </c>
      <c r="I104" s="23">
        <v>12.27</v>
      </c>
      <c r="J104" s="19">
        <v>15.03</v>
      </c>
      <c r="K104" s="25">
        <v>12.5</v>
      </c>
      <c r="L104" s="19">
        <v>15.47</v>
      </c>
      <c r="M104" s="25">
        <v>12.04</v>
      </c>
      <c r="N104" s="19">
        <v>15.91</v>
      </c>
      <c r="O104" s="25">
        <v>12.78</v>
      </c>
      <c r="P104" s="19">
        <v>17.86</v>
      </c>
      <c r="Q104" s="25">
        <v>13.29</v>
      </c>
      <c r="R104" s="19">
        <v>17.739999999999998</v>
      </c>
      <c r="S104" s="25">
        <v>12.77</v>
      </c>
      <c r="T104" s="20">
        <v>20.07</v>
      </c>
      <c r="U104" s="25">
        <v>13.9</v>
      </c>
      <c r="V104" s="19">
        <v>19.89</v>
      </c>
      <c r="W104" s="23">
        <v>13.73</v>
      </c>
      <c r="X104" s="19">
        <v>21.02</v>
      </c>
      <c r="Y104" s="25">
        <v>14.06</v>
      </c>
      <c r="AA104">
        <v>13.96</v>
      </c>
      <c r="AB104">
        <v>14.25</v>
      </c>
      <c r="AC104">
        <v>14.59</v>
      </c>
      <c r="AD104">
        <v>15.2</v>
      </c>
      <c r="AE104">
        <v>15.03</v>
      </c>
      <c r="AF104">
        <v>15.47</v>
      </c>
      <c r="AG104">
        <v>15.91</v>
      </c>
      <c r="AH104">
        <v>17.86</v>
      </c>
      <c r="AI104">
        <v>17.739999999999998</v>
      </c>
      <c r="AJ104">
        <v>20.07</v>
      </c>
      <c r="AK104">
        <v>19.89</v>
      </c>
      <c r="AL104">
        <v>21.02</v>
      </c>
    </row>
    <row r="105" spans="1:38" ht="30" x14ac:dyDescent="0.25">
      <c r="A105" s="34" t="s">
        <v>102</v>
      </c>
      <c r="B105" s="18">
        <v>11.97</v>
      </c>
      <c r="C105" s="23">
        <v>10.31</v>
      </c>
      <c r="D105" s="18">
        <v>12.97</v>
      </c>
      <c r="E105" s="23">
        <v>10.88</v>
      </c>
      <c r="F105" s="18">
        <v>13.31</v>
      </c>
      <c r="G105" s="23">
        <v>11.11</v>
      </c>
      <c r="H105" s="18">
        <v>13.24</v>
      </c>
      <c r="I105" s="23">
        <v>11.17</v>
      </c>
      <c r="J105" s="18">
        <v>13.4</v>
      </c>
      <c r="K105" s="23">
        <v>11.49</v>
      </c>
      <c r="L105" s="18">
        <v>13.63</v>
      </c>
      <c r="M105" s="23">
        <v>11.33</v>
      </c>
      <c r="N105" s="18">
        <v>13.92</v>
      </c>
      <c r="O105" s="23">
        <v>11.51</v>
      </c>
      <c r="P105" s="18">
        <v>13.67</v>
      </c>
      <c r="Q105" s="23">
        <v>11.5</v>
      </c>
      <c r="R105" s="18">
        <v>13.66</v>
      </c>
      <c r="S105" s="23">
        <v>11.26</v>
      </c>
      <c r="T105" s="18">
        <v>14.71</v>
      </c>
      <c r="U105" s="23">
        <v>12.16</v>
      </c>
      <c r="V105" s="18">
        <v>14.66</v>
      </c>
      <c r="W105" s="23">
        <v>11.73</v>
      </c>
      <c r="X105" s="18">
        <v>15.04</v>
      </c>
      <c r="Y105" s="23">
        <v>12.68</v>
      </c>
      <c r="AA105">
        <v>11.97</v>
      </c>
      <c r="AB105">
        <v>12.97</v>
      </c>
      <c r="AC105">
        <v>13.31</v>
      </c>
      <c r="AD105">
        <v>13.24</v>
      </c>
      <c r="AE105">
        <v>13.4</v>
      </c>
      <c r="AF105">
        <v>13.63</v>
      </c>
      <c r="AG105">
        <v>13.92</v>
      </c>
      <c r="AH105">
        <v>13.67</v>
      </c>
      <c r="AI105">
        <v>13.66</v>
      </c>
      <c r="AJ105">
        <v>14.71</v>
      </c>
      <c r="AK105">
        <v>14.66</v>
      </c>
      <c r="AL105">
        <v>15.04</v>
      </c>
    </row>
    <row r="106" spans="1:38" x14ac:dyDescent="0.25">
      <c r="A106" s="34" t="s">
        <v>103</v>
      </c>
      <c r="B106" s="18">
        <v>9.7100000000000009</v>
      </c>
      <c r="C106" s="23">
        <v>7.83</v>
      </c>
      <c r="D106" s="18">
        <v>9.9</v>
      </c>
      <c r="E106" s="23">
        <v>7.89</v>
      </c>
      <c r="F106" s="18">
        <v>10.23</v>
      </c>
      <c r="G106" s="23">
        <v>7.86</v>
      </c>
      <c r="H106" s="18">
        <v>9.9700000000000006</v>
      </c>
      <c r="I106" s="23">
        <v>7.62</v>
      </c>
      <c r="J106" s="18">
        <v>10.53</v>
      </c>
      <c r="K106" s="23">
        <v>7.82</v>
      </c>
      <c r="L106" s="18">
        <v>10.66</v>
      </c>
      <c r="M106" s="23">
        <v>7.94</v>
      </c>
      <c r="N106" s="18">
        <v>10.19</v>
      </c>
      <c r="O106" s="23">
        <v>8.1</v>
      </c>
      <c r="P106" s="18">
        <v>10.23</v>
      </c>
      <c r="Q106" s="23">
        <v>8.32</v>
      </c>
      <c r="R106" s="18">
        <v>10.94</v>
      </c>
      <c r="S106" s="23">
        <v>8.51</v>
      </c>
      <c r="T106" s="18">
        <v>11.38</v>
      </c>
      <c r="U106" s="23">
        <v>8.82</v>
      </c>
      <c r="V106" s="18">
        <v>12.01</v>
      </c>
      <c r="W106" s="23">
        <v>9.14</v>
      </c>
      <c r="X106" s="18">
        <v>12.58</v>
      </c>
      <c r="Y106" s="23">
        <v>9.66</v>
      </c>
      <c r="AA106">
        <v>9.7100000000000009</v>
      </c>
      <c r="AB106">
        <v>9.9</v>
      </c>
      <c r="AC106">
        <v>10.23</v>
      </c>
      <c r="AD106">
        <v>9.9700000000000006</v>
      </c>
      <c r="AE106">
        <v>10.53</v>
      </c>
      <c r="AF106">
        <v>10.66</v>
      </c>
      <c r="AG106">
        <v>10.19</v>
      </c>
      <c r="AH106">
        <v>10.23</v>
      </c>
      <c r="AI106">
        <v>10.94</v>
      </c>
      <c r="AJ106">
        <v>11.38</v>
      </c>
      <c r="AK106">
        <v>12.01</v>
      </c>
      <c r="AL106">
        <v>12.58</v>
      </c>
    </row>
    <row r="107" spans="1:38" ht="30" x14ac:dyDescent="0.25">
      <c r="A107" s="34" t="s">
        <v>104</v>
      </c>
      <c r="B107" s="18">
        <v>11.18</v>
      </c>
      <c r="C107" s="23">
        <v>7.99</v>
      </c>
      <c r="D107" s="19">
        <v>12.72</v>
      </c>
      <c r="E107" s="23">
        <v>8.34</v>
      </c>
      <c r="F107" s="19">
        <v>13.62</v>
      </c>
      <c r="G107" s="23">
        <v>8.3000000000000007</v>
      </c>
      <c r="H107" s="19">
        <v>12.27</v>
      </c>
      <c r="I107" s="23">
        <v>8.16</v>
      </c>
      <c r="J107" s="19">
        <v>13.3</v>
      </c>
      <c r="K107" s="23">
        <v>8.5</v>
      </c>
      <c r="L107" s="19">
        <v>13.32</v>
      </c>
      <c r="M107" s="23">
        <v>8.56</v>
      </c>
      <c r="N107" s="19">
        <v>13.26</v>
      </c>
      <c r="O107" s="23">
        <v>8.51</v>
      </c>
      <c r="P107" s="19">
        <v>13.55</v>
      </c>
      <c r="Q107" s="23">
        <v>8.69</v>
      </c>
      <c r="R107" s="19">
        <v>16.95</v>
      </c>
      <c r="S107" s="23">
        <v>9.09</v>
      </c>
      <c r="T107" s="19">
        <v>16.37</v>
      </c>
      <c r="U107" s="23">
        <v>9.4700000000000006</v>
      </c>
      <c r="V107" s="19">
        <v>18.37</v>
      </c>
      <c r="W107" s="23">
        <v>9.58</v>
      </c>
      <c r="X107" s="18">
        <v>15.42</v>
      </c>
      <c r="Y107" s="23">
        <v>10.09</v>
      </c>
      <c r="AA107">
        <v>11.18</v>
      </c>
      <c r="AB107">
        <v>12.72</v>
      </c>
      <c r="AC107">
        <v>13.62</v>
      </c>
      <c r="AD107">
        <v>12.27</v>
      </c>
      <c r="AE107">
        <v>13.3</v>
      </c>
      <c r="AF107">
        <v>13.32</v>
      </c>
      <c r="AG107">
        <v>13.26</v>
      </c>
      <c r="AH107">
        <v>13.55</v>
      </c>
      <c r="AI107">
        <v>16.95</v>
      </c>
      <c r="AJ107">
        <v>16.37</v>
      </c>
      <c r="AK107">
        <v>18.37</v>
      </c>
      <c r="AL107">
        <v>15.42</v>
      </c>
    </row>
    <row r="108" spans="1:38" x14ac:dyDescent="0.25">
      <c r="A108" s="34" t="s">
        <v>105</v>
      </c>
      <c r="B108" s="18">
        <v>12.29</v>
      </c>
      <c r="C108" s="23">
        <v>9.6300000000000008</v>
      </c>
      <c r="D108" s="18">
        <v>12.7</v>
      </c>
      <c r="E108" s="23">
        <v>9.9600000000000009</v>
      </c>
      <c r="F108" s="18">
        <v>12.65</v>
      </c>
      <c r="G108" s="23">
        <v>9.75</v>
      </c>
      <c r="H108" s="18">
        <v>12.72</v>
      </c>
      <c r="I108" s="23">
        <v>9.9</v>
      </c>
      <c r="J108" s="18">
        <v>13.03</v>
      </c>
      <c r="K108" s="23">
        <v>10</v>
      </c>
      <c r="L108" s="18">
        <v>13.43</v>
      </c>
      <c r="M108" s="23">
        <v>10.220000000000001</v>
      </c>
      <c r="N108" s="18">
        <v>13.42</v>
      </c>
      <c r="O108" s="23">
        <v>10.18</v>
      </c>
      <c r="P108" s="18">
        <v>13.41</v>
      </c>
      <c r="Q108" s="23">
        <v>10.24</v>
      </c>
      <c r="R108" s="18">
        <v>13.8</v>
      </c>
      <c r="S108" s="23">
        <v>10.54</v>
      </c>
      <c r="T108" s="18">
        <v>14.25</v>
      </c>
      <c r="U108" s="23">
        <v>10.79</v>
      </c>
      <c r="V108" s="18">
        <v>14.55</v>
      </c>
      <c r="W108" s="23">
        <v>10.97</v>
      </c>
      <c r="X108" s="18">
        <v>14.89</v>
      </c>
      <c r="Y108" s="23">
        <v>11.52</v>
      </c>
      <c r="AA108">
        <v>12.29</v>
      </c>
      <c r="AB108">
        <v>12.7</v>
      </c>
      <c r="AC108">
        <v>12.65</v>
      </c>
      <c r="AD108">
        <v>12.72</v>
      </c>
      <c r="AE108">
        <v>13.03</v>
      </c>
      <c r="AF108">
        <v>13.43</v>
      </c>
      <c r="AG108">
        <v>13.42</v>
      </c>
      <c r="AH108">
        <v>13.41</v>
      </c>
      <c r="AI108">
        <v>13.8</v>
      </c>
      <c r="AJ108">
        <v>14.25</v>
      </c>
      <c r="AK108">
        <v>14.55</v>
      </c>
      <c r="AL108">
        <v>14.89</v>
      </c>
    </row>
    <row r="109" spans="1:38" ht="30" x14ac:dyDescent="0.25">
      <c r="A109" s="34" t="s">
        <v>106</v>
      </c>
      <c r="B109" s="18">
        <v>14.01</v>
      </c>
      <c r="C109" s="23">
        <v>11.23</v>
      </c>
      <c r="D109" s="18">
        <v>14.53</v>
      </c>
      <c r="E109" s="23">
        <v>11.54</v>
      </c>
      <c r="F109" s="18">
        <v>14.64</v>
      </c>
      <c r="G109" s="23">
        <v>11.48</v>
      </c>
      <c r="H109" s="18">
        <v>14.78</v>
      </c>
      <c r="I109" s="23">
        <v>11.73</v>
      </c>
      <c r="J109" s="18">
        <v>15.17</v>
      </c>
      <c r="K109" s="23">
        <v>11.75</v>
      </c>
      <c r="L109" s="18">
        <v>15.52</v>
      </c>
      <c r="M109" s="23">
        <v>11.79</v>
      </c>
      <c r="N109" s="18">
        <v>15.28</v>
      </c>
      <c r="O109" s="23">
        <v>11.78</v>
      </c>
      <c r="P109" s="18">
        <v>15.9</v>
      </c>
      <c r="Q109" s="23">
        <v>12.39</v>
      </c>
      <c r="R109" s="18">
        <v>15.75</v>
      </c>
      <c r="S109" s="23">
        <v>12.25</v>
      </c>
      <c r="T109" s="18">
        <v>16.27</v>
      </c>
      <c r="U109" s="23">
        <v>12.53</v>
      </c>
      <c r="V109" s="18">
        <v>16.93</v>
      </c>
      <c r="W109" s="23">
        <v>12.92</v>
      </c>
      <c r="X109" s="18">
        <v>17.079999999999998</v>
      </c>
      <c r="Y109" s="23">
        <v>13.26</v>
      </c>
      <c r="AA109">
        <v>14.01</v>
      </c>
      <c r="AB109">
        <v>14.53</v>
      </c>
      <c r="AC109">
        <v>14.64</v>
      </c>
      <c r="AD109">
        <v>14.78</v>
      </c>
      <c r="AE109">
        <v>15.17</v>
      </c>
      <c r="AF109">
        <v>15.52</v>
      </c>
      <c r="AG109">
        <v>15.28</v>
      </c>
      <c r="AH109">
        <v>15.9</v>
      </c>
      <c r="AI109">
        <v>15.75</v>
      </c>
      <c r="AJ109">
        <v>16.27</v>
      </c>
      <c r="AK109">
        <v>16.93</v>
      </c>
      <c r="AL109">
        <v>17.079999999999998</v>
      </c>
    </row>
    <row r="110" spans="1:38" ht="30" x14ac:dyDescent="0.25">
      <c r="A110" s="34" t="s">
        <v>107</v>
      </c>
      <c r="B110" s="19">
        <v>14.74</v>
      </c>
      <c r="C110" s="26">
        <v>11.01</v>
      </c>
      <c r="D110" s="19">
        <v>16.37</v>
      </c>
      <c r="E110" s="25">
        <v>13.15</v>
      </c>
      <c r="F110" s="18">
        <v>13.2</v>
      </c>
      <c r="G110" s="25">
        <v>11.18</v>
      </c>
      <c r="H110" s="19">
        <v>14.05</v>
      </c>
      <c r="I110" s="25">
        <v>11.32</v>
      </c>
      <c r="J110" s="19">
        <v>13.93</v>
      </c>
      <c r="K110" s="25">
        <v>11.12</v>
      </c>
      <c r="L110" s="18">
        <v>15.49</v>
      </c>
      <c r="M110" s="25">
        <v>12.8</v>
      </c>
      <c r="N110" s="18">
        <v>16.059999999999999</v>
      </c>
      <c r="O110" s="25">
        <v>13.09</v>
      </c>
      <c r="P110" s="18">
        <v>15.29</v>
      </c>
      <c r="Q110" s="25">
        <v>12.7</v>
      </c>
      <c r="R110" s="18">
        <v>15.51</v>
      </c>
      <c r="S110" s="25">
        <v>12.39</v>
      </c>
      <c r="T110" s="19">
        <v>16.61</v>
      </c>
      <c r="U110" s="25">
        <v>12.59</v>
      </c>
      <c r="V110" s="18">
        <v>16.920000000000002</v>
      </c>
      <c r="W110" s="25">
        <v>13.12</v>
      </c>
      <c r="X110" s="18">
        <v>17.66</v>
      </c>
      <c r="Y110" s="25">
        <v>15.01</v>
      </c>
      <c r="AA110">
        <v>14.74</v>
      </c>
      <c r="AB110">
        <v>16.37</v>
      </c>
      <c r="AC110">
        <v>13.2</v>
      </c>
      <c r="AD110">
        <v>14.05</v>
      </c>
      <c r="AE110">
        <v>13.93</v>
      </c>
      <c r="AF110">
        <v>15.49</v>
      </c>
      <c r="AG110">
        <v>16.059999999999999</v>
      </c>
      <c r="AH110">
        <v>15.29</v>
      </c>
      <c r="AI110">
        <v>15.51</v>
      </c>
      <c r="AJ110">
        <v>16.61</v>
      </c>
      <c r="AK110">
        <v>16.920000000000002</v>
      </c>
      <c r="AL110">
        <v>17.66</v>
      </c>
    </row>
    <row r="111" spans="1:38" x14ac:dyDescent="0.25">
      <c r="A111" s="34" t="s">
        <v>108</v>
      </c>
      <c r="B111" s="18">
        <v>10.32</v>
      </c>
      <c r="C111" s="23">
        <v>7.76</v>
      </c>
      <c r="D111" s="18">
        <v>10.23</v>
      </c>
      <c r="E111" s="23">
        <v>7.78</v>
      </c>
      <c r="F111" s="18">
        <v>10.5</v>
      </c>
      <c r="G111" s="23">
        <v>7.96</v>
      </c>
      <c r="H111" s="18">
        <v>10.38</v>
      </c>
      <c r="I111" s="23">
        <v>8.01</v>
      </c>
      <c r="J111" s="18">
        <v>10.64</v>
      </c>
      <c r="K111" s="23">
        <v>7.96</v>
      </c>
      <c r="L111" s="18">
        <v>10.65</v>
      </c>
      <c r="M111" s="23">
        <v>8.24</v>
      </c>
      <c r="N111" s="18">
        <v>10.77</v>
      </c>
      <c r="O111" s="23">
        <v>8.15</v>
      </c>
      <c r="P111" s="18">
        <v>10.83</v>
      </c>
      <c r="Q111" s="23">
        <v>8.2899999999999991</v>
      </c>
      <c r="R111" s="18">
        <v>11.46</v>
      </c>
      <c r="S111" s="23">
        <v>8.6300000000000008</v>
      </c>
      <c r="T111" s="18">
        <v>11.59</v>
      </c>
      <c r="U111" s="23">
        <v>8.86</v>
      </c>
      <c r="V111" s="18">
        <v>11.56</v>
      </c>
      <c r="W111" s="23">
        <v>9</v>
      </c>
      <c r="X111" s="18">
        <v>12.1</v>
      </c>
      <c r="Y111" s="23">
        <v>9.56</v>
      </c>
      <c r="AA111">
        <v>10.32</v>
      </c>
      <c r="AB111">
        <v>10.23</v>
      </c>
      <c r="AC111">
        <v>10.5</v>
      </c>
      <c r="AD111">
        <v>10.38</v>
      </c>
      <c r="AE111">
        <v>10.64</v>
      </c>
      <c r="AF111">
        <v>10.65</v>
      </c>
      <c r="AG111">
        <v>10.77</v>
      </c>
      <c r="AH111">
        <v>10.83</v>
      </c>
      <c r="AI111">
        <v>11.46</v>
      </c>
      <c r="AJ111">
        <v>11.59</v>
      </c>
      <c r="AK111">
        <v>11.56</v>
      </c>
      <c r="AL111">
        <v>12.1</v>
      </c>
    </row>
    <row r="112" spans="1:38" ht="75" x14ac:dyDescent="0.25">
      <c r="A112" s="34" t="s">
        <v>109</v>
      </c>
      <c r="B112" s="18">
        <v>9.42</v>
      </c>
      <c r="C112" s="23">
        <v>8.17</v>
      </c>
      <c r="D112" s="18">
        <v>8.92</v>
      </c>
      <c r="E112" s="23">
        <v>8</v>
      </c>
      <c r="F112" s="18">
        <v>9.52</v>
      </c>
      <c r="G112" s="23">
        <v>8.34</v>
      </c>
      <c r="H112" s="18">
        <v>9.14</v>
      </c>
      <c r="I112" s="23">
        <v>8.36</v>
      </c>
      <c r="J112" s="18">
        <v>9.49</v>
      </c>
      <c r="K112" s="23">
        <v>8.5</v>
      </c>
      <c r="L112" s="18">
        <v>9.68</v>
      </c>
      <c r="M112" s="23">
        <v>8.74</v>
      </c>
      <c r="N112" s="18">
        <v>9.76</v>
      </c>
      <c r="O112" s="23">
        <v>9</v>
      </c>
      <c r="P112" s="18">
        <v>10.3</v>
      </c>
      <c r="Q112" s="23">
        <v>9</v>
      </c>
      <c r="R112" s="18">
        <v>10.19</v>
      </c>
      <c r="S112" s="23">
        <v>9.07</v>
      </c>
      <c r="T112" s="18">
        <v>10.91</v>
      </c>
      <c r="U112" s="23">
        <v>9.49</v>
      </c>
      <c r="V112" s="18">
        <v>10.71</v>
      </c>
      <c r="W112" s="23">
        <v>9.75</v>
      </c>
      <c r="X112" s="18">
        <v>11.12</v>
      </c>
      <c r="Y112" s="23">
        <v>10</v>
      </c>
      <c r="AA112">
        <v>9.42</v>
      </c>
      <c r="AB112">
        <v>8.92</v>
      </c>
      <c r="AC112">
        <v>9.52</v>
      </c>
      <c r="AD112">
        <v>9.14</v>
      </c>
      <c r="AE112">
        <v>9.49</v>
      </c>
      <c r="AF112">
        <v>9.68</v>
      </c>
      <c r="AG112">
        <v>9.76</v>
      </c>
      <c r="AH112">
        <v>10.3</v>
      </c>
      <c r="AI112">
        <v>10.19</v>
      </c>
      <c r="AJ112">
        <v>10.91</v>
      </c>
      <c r="AK112">
        <v>10.71</v>
      </c>
      <c r="AL112">
        <v>11.12</v>
      </c>
    </row>
    <row r="113" spans="1:38" ht="30" x14ac:dyDescent="0.25">
      <c r="A113" s="34" t="s">
        <v>110</v>
      </c>
      <c r="B113" s="18">
        <v>9.42</v>
      </c>
      <c r="C113" s="23">
        <v>8.17</v>
      </c>
      <c r="D113" s="18">
        <v>8.92</v>
      </c>
      <c r="E113" s="23">
        <v>8</v>
      </c>
      <c r="F113" s="18">
        <v>9.52</v>
      </c>
      <c r="G113" s="23">
        <v>8.34</v>
      </c>
      <c r="H113" s="18">
        <v>9.14</v>
      </c>
      <c r="I113" s="23">
        <v>8.36</v>
      </c>
      <c r="J113" s="18">
        <v>9.49</v>
      </c>
      <c r="K113" s="23">
        <v>8.5</v>
      </c>
      <c r="L113" s="18">
        <v>9.68</v>
      </c>
      <c r="M113" s="23">
        <v>8.74</v>
      </c>
      <c r="N113" s="18">
        <v>9.76</v>
      </c>
      <c r="O113" s="23">
        <v>9</v>
      </c>
      <c r="P113" s="18">
        <v>10.3</v>
      </c>
      <c r="Q113" s="23">
        <v>9</v>
      </c>
      <c r="R113" s="18">
        <v>10.19</v>
      </c>
      <c r="S113" s="23">
        <v>9.07</v>
      </c>
      <c r="T113" s="18">
        <v>10.91</v>
      </c>
      <c r="U113" s="23">
        <v>9.49</v>
      </c>
      <c r="V113" s="18">
        <v>10.71</v>
      </c>
      <c r="W113" s="23">
        <v>9.75</v>
      </c>
      <c r="X113" s="18">
        <v>11.12</v>
      </c>
      <c r="Y113" s="23">
        <v>10</v>
      </c>
      <c r="AA113">
        <v>9.42</v>
      </c>
      <c r="AB113">
        <v>8.92</v>
      </c>
      <c r="AC113">
        <v>9.52</v>
      </c>
      <c r="AD113">
        <v>9.14</v>
      </c>
      <c r="AE113">
        <v>9.49</v>
      </c>
      <c r="AF113">
        <v>9.68</v>
      </c>
      <c r="AG113">
        <v>9.76</v>
      </c>
      <c r="AH113">
        <v>10.3</v>
      </c>
      <c r="AI113">
        <v>10.19</v>
      </c>
      <c r="AJ113">
        <v>10.91</v>
      </c>
      <c r="AK113">
        <v>10.71</v>
      </c>
      <c r="AL113">
        <v>11.12</v>
      </c>
    </row>
    <row r="114" spans="1:38" ht="45" x14ac:dyDescent="0.25">
      <c r="A114" s="34" t="s">
        <v>111</v>
      </c>
      <c r="B114" s="18"/>
      <c r="C114" s="23"/>
      <c r="D114" s="18"/>
      <c r="E114" s="23"/>
      <c r="F114" s="18"/>
      <c r="G114" s="23"/>
      <c r="H114" s="18"/>
      <c r="I114" s="23"/>
      <c r="J114" s="18"/>
      <c r="K114" s="23"/>
      <c r="L114" s="18"/>
      <c r="M114" s="23"/>
      <c r="N114" s="18"/>
      <c r="O114" s="23"/>
      <c r="P114" s="18"/>
      <c r="Q114" s="23"/>
      <c r="R114" s="18"/>
      <c r="S114" s="23"/>
      <c r="T114" s="18"/>
      <c r="U114" s="23"/>
      <c r="V114" s="18"/>
      <c r="W114" s="23"/>
      <c r="X114" s="18"/>
      <c r="Y114" s="23"/>
    </row>
    <row r="115" spans="1:38" ht="30" x14ac:dyDescent="0.25">
      <c r="A115" s="34" t="s">
        <v>112</v>
      </c>
      <c r="B115" s="20">
        <v>16.329999999999998</v>
      </c>
      <c r="C115" s="26" t="s">
        <v>211</v>
      </c>
      <c r="D115" s="20">
        <v>16.260000000000002</v>
      </c>
      <c r="E115" s="26">
        <v>15.45</v>
      </c>
      <c r="F115" s="19">
        <v>13.73</v>
      </c>
      <c r="G115" s="26">
        <v>12.39</v>
      </c>
      <c r="H115" s="20">
        <v>14.43</v>
      </c>
      <c r="I115" s="26" t="s">
        <v>211</v>
      </c>
      <c r="J115" s="19">
        <v>15.82</v>
      </c>
      <c r="K115" s="26">
        <v>15.78</v>
      </c>
      <c r="L115" s="20">
        <v>15.84</v>
      </c>
      <c r="M115" s="26">
        <v>14.25</v>
      </c>
      <c r="N115" s="20">
        <v>15.27</v>
      </c>
      <c r="O115" s="26" t="s">
        <v>211</v>
      </c>
      <c r="P115" s="20">
        <v>14.5</v>
      </c>
      <c r="Q115" s="26" t="s">
        <v>211</v>
      </c>
      <c r="R115" s="20">
        <v>15.52</v>
      </c>
      <c r="S115" s="26" t="s">
        <v>211</v>
      </c>
      <c r="T115" s="20">
        <v>15.64</v>
      </c>
      <c r="U115" s="26" t="s">
        <v>211</v>
      </c>
      <c r="V115" s="19">
        <v>17.21</v>
      </c>
      <c r="W115" s="26">
        <v>16.22</v>
      </c>
      <c r="X115" s="19">
        <v>18.440000000000001</v>
      </c>
      <c r="Y115" s="26">
        <v>17.329999999999998</v>
      </c>
      <c r="AA115">
        <v>16.329999999999998</v>
      </c>
      <c r="AB115">
        <v>16.260000000000002</v>
      </c>
      <c r="AC115">
        <v>13.73</v>
      </c>
      <c r="AD115">
        <v>14.43</v>
      </c>
      <c r="AE115">
        <v>15.82</v>
      </c>
      <c r="AF115">
        <v>15.84</v>
      </c>
      <c r="AG115">
        <v>15.27</v>
      </c>
      <c r="AH115">
        <v>14.5</v>
      </c>
      <c r="AI115">
        <v>15.52</v>
      </c>
      <c r="AJ115">
        <v>15.64</v>
      </c>
      <c r="AK115">
        <v>17.21</v>
      </c>
      <c r="AL115">
        <v>18.440000000000001</v>
      </c>
    </row>
    <row r="116" spans="1:38" ht="30" x14ac:dyDescent="0.25">
      <c r="A116" s="34" t="s">
        <v>113</v>
      </c>
      <c r="B116" s="20">
        <v>16.329999999999998</v>
      </c>
      <c r="C116" s="26" t="s">
        <v>211</v>
      </c>
      <c r="D116" s="20">
        <v>16.260000000000002</v>
      </c>
      <c r="E116" s="26">
        <v>15.45</v>
      </c>
      <c r="F116" s="19">
        <v>13.73</v>
      </c>
      <c r="G116" s="26">
        <v>12.39</v>
      </c>
      <c r="H116" s="20">
        <v>14.43</v>
      </c>
      <c r="I116" s="26" t="s">
        <v>211</v>
      </c>
      <c r="J116" s="19">
        <v>15.82</v>
      </c>
      <c r="K116" s="26">
        <v>15.78</v>
      </c>
      <c r="L116" s="20">
        <v>15.84</v>
      </c>
      <c r="M116" s="26">
        <v>14.25</v>
      </c>
      <c r="N116" s="20">
        <v>15.27</v>
      </c>
      <c r="O116" s="26" t="s">
        <v>211</v>
      </c>
      <c r="P116" s="20">
        <v>14.5</v>
      </c>
      <c r="Q116" s="26" t="s">
        <v>211</v>
      </c>
      <c r="R116" s="20">
        <v>15.52</v>
      </c>
      <c r="S116" s="26" t="s">
        <v>211</v>
      </c>
      <c r="T116" s="20">
        <v>15.64</v>
      </c>
      <c r="U116" s="26" t="s">
        <v>211</v>
      </c>
      <c r="V116" s="19">
        <v>17.21</v>
      </c>
      <c r="W116" s="26">
        <v>16.22</v>
      </c>
      <c r="X116" s="19">
        <v>18.440000000000001</v>
      </c>
      <c r="Y116" s="26">
        <v>17.329999999999998</v>
      </c>
      <c r="AA116">
        <v>16.329999999999998</v>
      </c>
      <c r="AB116">
        <v>16.260000000000002</v>
      </c>
      <c r="AC116">
        <v>13.73</v>
      </c>
      <c r="AD116">
        <v>14.43</v>
      </c>
      <c r="AE116">
        <v>15.82</v>
      </c>
      <c r="AF116">
        <v>15.84</v>
      </c>
      <c r="AG116">
        <v>15.27</v>
      </c>
      <c r="AH116">
        <v>14.5</v>
      </c>
      <c r="AI116">
        <v>15.52</v>
      </c>
      <c r="AJ116">
        <v>15.64</v>
      </c>
      <c r="AK116">
        <v>17.21</v>
      </c>
      <c r="AL116">
        <v>18.440000000000001</v>
      </c>
    </row>
    <row r="117" spans="1:38" x14ac:dyDescent="0.25">
      <c r="A117" s="34" t="s">
        <v>114</v>
      </c>
      <c r="B117" s="27">
        <v>9.08</v>
      </c>
      <c r="C117" s="28">
        <v>7.7</v>
      </c>
      <c r="D117" s="29">
        <v>9.0500000000000007</v>
      </c>
      <c r="E117" s="28">
        <v>7.98</v>
      </c>
      <c r="F117" s="29">
        <v>11.13</v>
      </c>
      <c r="G117" s="28">
        <v>7.98</v>
      </c>
      <c r="H117" s="30">
        <v>19.2</v>
      </c>
      <c r="I117" s="31">
        <v>20.09</v>
      </c>
      <c r="J117" s="29">
        <v>11.06</v>
      </c>
      <c r="K117" s="32">
        <v>8.35</v>
      </c>
      <c r="L117" s="27">
        <v>9.26</v>
      </c>
      <c r="M117" s="28">
        <v>8.0399999999999991</v>
      </c>
      <c r="N117" s="27">
        <v>9.3699999999999992</v>
      </c>
      <c r="O117" s="28">
        <v>7.88</v>
      </c>
      <c r="P117" s="29">
        <v>11.12</v>
      </c>
      <c r="Q117" s="28">
        <v>8.34</v>
      </c>
      <c r="R117" s="29" t="s">
        <v>211</v>
      </c>
      <c r="S117" s="28">
        <v>8.41</v>
      </c>
      <c r="T117" s="29">
        <v>12.83</v>
      </c>
      <c r="U117" s="28">
        <v>8.57</v>
      </c>
      <c r="V117" s="27">
        <v>12.63</v>
      </c>
      <c r="W117" s="28">
        <v>9.58</v>
      </c>
      <c r="X117" s="27">
        <v>12.87</v>
      </c>
      <c r="Y117" s="32">
        <v>9.5500000000000007</v>
      </c>
      <c r="AA117">
        <v>9.08</v>
      </c>
      <c r="AB117">
        <v>9.0500000000000007</v>
      </c>
      <c r="AC117">
        <v>11.13</v>
      </c>
      <c r="AD117">
        <v>19.2</v>
      </c>
      <c r="AE117">
        <v>11.06</v>
      </c>
      <c r="AF117">
        <v>9.26</v>
      </c>
      <c r="AG117">
        <v>9.3699999999999992</v>
      </c>
      <c r="AH117">
        <v>11.12</v>
      </c>
      <c r="AI117" t="s">
        <v>211</v>
      </c>
      <c r="AJ117">
        <v>12.83</v>
      </c>
      <c r="AK117">
        <v>12.63</v>
      </c>
      <c r="AL117">
        <v>12.87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F9EE-0BEB-4E01-B965-311C06E1BAD9}">
  <sheetPr>
    <tabColor theme="4"/>
  </sheetPr>
  <dimension ref="A1:M125"/>
  <sheetViews>
    <sheetView topLeftCell="J84" workbookViewId="0">
      <selection activeCell="AA8" sqref="AA8:AL113"/>
    </sheetView>
  </sheetViews>
  <sheetFormatPr defaultRowHeight="15" x14ac:dyDescent="0.25"/>
  <cols>
    <col min="1" max="1" width="16.140625" bestFit="1" customWidth="1"/>
    <col min="2" max="2" width="62.42578125" bestFit="1" customWidth="1"/>
    <col min="3" max="6" width="62.5703125" bestFit="1" customWidth="1"/>
    <col min="7" max="13" width="63" bestFit="1" customWidth="1"/>
  </cols>
  <sheetData>
    <row r="1" spans="1:13" x14ac:dyDescent="0.25">
      <c r="A1" t="s">
        <v>428</v>
      </c>
      <c r="B1" t="s">
        <v>896</v>
      </c>
      <c r="C1" t="s">
        <v>897</v>
      </c>
      <c r="D1" t="s">
        <v>898</v>
      </c>
      <c r="E1" t="s">
        <v>899</v>
      </c>
      <c r="F1" t="s">
        <v>900</v>
      </c>
      <c r="G1" t="s">
        <v>901</v>
      </c>
      <c r="H1" t="s">
        <v>902</v>
      </c>
      <c r="I1" t="s">
        <v>903</v>
      </c>
      <c r="J1" t="s">
        <v>904</v>
      </c>
      <c r="K1" t="s">
        <v>905</v>
      </c>
      <c r="L1" t="s">
        <v>906</v>
      </c>
      <c r="M1" t="s">
        <v>907</v>
      </c>
    </row>
    <row r="2" spans="1:13" x14ac:dyDescent="0.25">
      <c r="A2">
        <v>1</v>
      </c>
    </row>
    <row r="3" spans="1:13" x14ac:dyDescent="0.25">
      <c r="A3">
        <v>2</v>
      </c>
      <c r="B3" t="s">
        <v>440</v>
      </c>
      <c r="C3" t="s">
        <v>440</v>
      </c>
      <c r="D3" t="s">
        <v>440</v>
      </c>
      <c r="E3" t="s">
        <v>440</v>
      </c>
      <c r="F3" t="s">
        <v>440</v>
      </c>
      <c r="G3" t="s">
        <v>440</v>
      </c>
      <c r="H3" t="s">
        <v>440</v>
      </c>
      <c r="I3" t="s">
        <v>440</v>
      </c>
      <c r="J3" t="s">
        <v>440</v>
      </c>
      <c r="K3" t="s">
        <v>440</v>
      </c>
      <c r="L3" t="s">
        <v>440</v>
      </c>
      <c r="M3" t="s">
        <v>440</v>
      </c>
    </row>
    <row r="4" spans="1:13" x14ac:dyDescent="0.25">
      <c r="A4">
        <v>3</v>
      </c>
      <c r="B4" t="s">
        <v>442</v>
      </c>
      <c r="C4" t="s">
        <v>442</v>
      </c>
      <c r="D4" t="s">
        <v>442</v>
      </c>
      <c r="E4" t="s">
        <v>442</v>
      </c>
      <c r="F4" t="s">
        <v>442</v>
      </c>
      <c r="G4" t="s">
        <v>442</v>
      </c>
      <c r="H4" t="s">
        <v>442</v>
      </c>
      <c r="I4" t="s">
        <v>442</v>
      </c>
      <c r="J4" t="s">
        <v>442</v>
      </c>
      <c r="K4" t="s">
        <v>442</v>
      </c>
      <c r="L4" t="s">
        <v>442</v>
      </c>
      <c r="M4" t="s">
        <v>442</v>
      </c>
    </row>
    <row r="5" spans="1:13" x14ac:dyDescent="0.25">
      <c r="A5">
        <v>4</v>
      </c>
      <c r="B5" t="s">
        <v>443</v>
      </c>
      <c r="C5" t="s">
        <v>443</v>
      </c>
      <c r="D5" t="s">
        <v>443</v>
      </c>
      <c r="E5" t="s">
        <v>443</v>
      </c>
      <c r="F5" t="s">
        <v>443</v>
      </c>
      <c r="G5" t="s">
        <v>443</v>
      </c>
      <c r="H5" t="s">
        <v>443</v>
      </c>
      <c r="I5" t="s">
        <v>443</v>
      </c>
      <c r="J5" t="s">
        <v>443</v>
      </c>
      <c r="K5" t="s">
        <v>443</v>
      </c>
      <c r="L5" t="s">
        <v>443</v>
      </c>
      <c r="M5" t="s">
        <v>443</v>
      </c>
    </row>
    <row r="6" spans="1:13" x14ac:dyDescent="0.25">
      <c r="A6">
        <v>5</v>
      </c>
      <c r="B6" t="s">
        <v>908</v>
      </c>
      <c r="C6" t="s">
        <v>909</v>
      </c>
      <c r="D6" t="s">
        <v>910</v>
      </c>
      <c r="E6" t="s">
        <v>911</v>
      </c>
      <c r="F6" t="s">
        <v>912</v>
      </c>
      <c r="G6" t="s">
        <v>913</v>
      </c>
      <c r="H6" t="s">
        <v>914</v>
      </c>
      <c r="I6" t="s">
        <v>915</v>
      </c>
      <c r="J6" t="s">
        <v>916</v>
      </c>
      <c r="K6" t="s">
        <v>917</v>
      </c>
      <c r="L6" t="s">
        <v>918</v>
      </c>
      <c r="M6" t="s">
        <v>919</v>
      </c>
    </row>
    <row r="7" spans="1:13" x14ac:dyDescent="0.25">
      <c r="A7">
        <v>6</v>
      </c>
      <c r="B7" t="s">
        <v>920</v>
      </c>
      <c r="C7" t="s">
        <v>921</v>
      </c>
      <c r="D7" t="s">
        <v>922</v>
      </c>
      <c r="E7" t="s">
        <v>923</v>
      </c>
      <c r="F7" t="s">
        <v>924</v>
      </c>
      <c r="G7" t="s">
        <v>925</v>
      </c>
      <c r="H7" t="s">
        <v>926</v>
      </c>
      <c r="I7" t="s">
        <v>927</v>
      </c>
      <c r="J7" t="s">
        <v>928</v>
      </c>
      <c r="K7" t="s">
        <v>929</v>
      </c>
      <c r="L7" t="s">
        <v>930</v>
      </c>
      <c r="M7" t="s">
        <v>931</v>
      </c>
    </row>
    <row r="8" spans="1:13" x14ac:dyDescent="0.25">
      <c r="A8">
        <v>7</v>
      </c>
      <c r="B8" t="s">
        <v>932</v>
      </c>
      <c r="C8" t="s">
        <v>933</v>
      </c>
      <c r="D8" t="s">
        <v>934</v>
      </c>
      <c r="E8" t="s">
        <v>935</v>
      </c>
      <c r="F8" t="s">
        <v>936</v>
      </c>
      <c r="G8" t="s">
        <v>937</v>
      </c>
      <c r="H8" t="s">
        <v>938</v>
      </c>
      <c r="I8" t="s">
        <v>939</v>
      </c>
      <c r="J8" t="s">
        <v>940</v>
      </c>
      <c r="K8" t="s">
        <v>941</v>
      </c>
      <c r="L8" t="s">
        <v>942</v>
      </c>
      <c r="M8" t="s">
        <v>943</v>
      </c>
    </row>
    <row r="9" spans="1:13" x14ac:dyDescent="0.25">
      <c r="A9">
        <v>8</v>
      </c>
      <c r="B9" t="s">
        <v>934</v>
      </c>
      <c r="C9" t="s">
        <v>867</v>
      </c>
      <c r="D9" t="s">
        <v>944</v>
      </c>
      <c r="E9" t="s">
        <v>945</v>
      </c>
      <c r="F9" t="s">
        <v>946</v>
      </c>
      <c r="G9" t="s">
        <v>947</v>
      </c>
      <c r="H9" t="s">
        <v>948</v>
      </c>
      <c r="I9" t="s">
        <v>949</v>
      </c>
      <c r="J9" t="s">
        <v>950</v>
      </c>
      <c r="K9" t="s">
        <v>951</v>
      </c>
      <c r="L9" t="s">
        <v>952</v>
      </c>
      <c r="M9" t="s">
        <v>953</v>
      </c>
    </row>
    <row r="10" spans="1:13" x14ac:dyDescent="0.25">
      <c r="A10">
        <v>9</v>
      </c>
      <c r="B10" t="s">
        <v>954</v>
      </c>
      <c r="C10" t="s">
        <v>955</v>
      </c>
      <c r="D10" t="s">
        <v>956</v>
      </c>
      <c r="E10" t="s">
        <v>957</v>
      </c>
      <c r="F10" t="s">
        <v>958</v>
      </c>
      <c r="G10" t="s">
        <v>959</v>
      </c>
      <c r="H10" t="s">
        <v>960</v>
      </c>
      <c r="I10" t="s">
        <v>961</v>
      </c>
      <c r="J10" t="s">
        <v>451</v>
      </c>
      <c r="K10" t="s">
        <v>962</v>
      </c>
      <c r="L10" t="s">
        <v>963</v>
      </c>
      <c r="M10" t="s">
        <v>964</v>
      </c>
    </row>
    <row r="11" spans="1:13" x14ac:dyDescent="0.25">
      <c r="A11">
        <v>10</v>
      </c>
      <c r="B11" t="s">
        <v>600</v>
      </c>
      <c r="C11" t="s">
        <v>601</v>
      </c>
      <c r="D11" t="s">
        <v>600</v>
      </c>
      <c r="E11" t="s">
        <v>547</v>
      </c>
      <c r="F11" t="s">
        <v>504</v>
      </c>
      <c r="G11" t="s">
        <v>563</v>
      </c>
      <c r="H11" t="s">
        <v>682</v>
      </c>
      <c r="I11" t="s">
        <v>677</v>
      </c>
      <c r="J11" t="s">
        <v>678</v>
      </c>
      <c r="K11" t="s">
        <v>546</v>
      </c>
      <c r="L11" t="s">
        <v>611</v>
      </c>
      <c r="M11" t="s">
        <v>652</v>
      </c>
    </row>
    <row r="12" spans="1:13" x14ac:dyDescent="0.25">
      <c r="A12">
        <v>11</v>
      </c>
      <c r="B12" t="s">
        <v>649</v>
      </c>
      <c r="C12" t="s">
        <v>602</v>
      </c>
      <c r="D12" t="s">
        <v>651</v>
      </c>
      <c r="E12" t="s">
        <v>649</v>
      </c>
      <c r="F12" t="s">
        <v>601</v>
      </c>
      <c r="G12" t="s">
        <v>548</v>
      </c>
      <c r="H12" t="s">
        <v>563</v>
      </c>
      <c r="I12" t="s">
        <v>563</v>
      </c>
      <c r="J12" t="s">
        <v>613</v>
      </c>
      <c r="K12" t="s">
        <v>547</v>
      </c>
      <c r="L12" t="s">
        <v>647</v>
      </c>
      <c r="M12" t="s">
        <v>504</v>
      </c>
    </row>
    <row r="13" spans="1:13" x14ac:dyDescent="0.25">
      <c r="A13">
        <v>12</v>
      </c>
      <c r="B13" t="s">
        <v>312</v>
      </c>
      <c r="C13" t="s">
        <v>311</v>
      </c>
      <c r="D13" t="s">
        <v>310</v>
      </c>
      <c r="E13" t="s">
        <v>312</v>
      </c>
      <c r="F13" t="s">
        <v>311</v>
      </c>
      <c r="G13" t="s">
        <v>310</v>
      </c>
      <c r="H13" t="s">
        <v>312</v>
      </c>
      <c r="I13" t="s">
        <v>221</v>
      </c>
      <c r="J13" t="s">
        <v>312</v>
      </c>
      <c r="K13" t="s">
        <v>312</v>
      </c>
      <c r="L13" t="s">
        <v>312</v>
      </c>
      <c r="M13" t="s">
        <v>312</v>
      </c>
    </row>
    <row r="14" spans="1:13" x14ac:dyDescent="0.25">
      <c r="A14">
        <v>13</v>
      </c>
      <c r="B14" t="s">
        <v>211</v>
      </c>
      <c r="C14" t="s">
        <v>211</v>
      </c>
      <c r="D14" t="s">
        <v>211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217</v>
      </c>
      <c r="M14" t="s">
        <v>217</v>
      </c>
    </row>
    <row r="15" spans="1:13" x14ac:dyDescent="0.25">
      <c r="A15">
        <v>14</v>
      </c>
      <c r="B15" t="s">
        <v>515</v>
      </c>
      <c r="C15" t="s">
        <v>320</v>
      </c>
      <c r="D15" t="s">
        <v>320</v>
      </c>
      <c r="E15" t="s">
        <v>550</v>
      </c>
      <c r="F15" t="s">
        <v>319</v>
      </c>
      <c r="G15" t="s">
        <v>320</v>
      </c>
      <c r="H15" t="s">
        <v>965</v>
      </c>
      <c r="I15" t="s">
        <v>323</v>
      </c>
      <c r="J15" t="s">
        <v>965</v>
      </c>
      <c r="K15" t="s">
        <v>895</v>
      </c>
      <c r="L15" t="s">
        <v>265</v>
      </c>
      <c r="M15" t="s">
        <v>264</v>
      </c>
    </row>
    <row r="16" spans="1:13" x14ac:dyDescent="0.25">
      <c r="A16">
        <v>15</v>
      </c>
      <c r="B16" t="s">
        <v>211</v>
      </c>
      <c r="C16" t="s">
        <v>309</v>
      </c>
      <c r="D16" t="s">
        <v>312</v>
      </c>
      <c r="E16" t="s">
        <v>311</v>
      </c>
      <c r="F16" t="s">
        <v>310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</row>
    <row r="17" spans="1:13" x14ac:dyDescent="0.25">
      <c r="A17">
        <v>16</v>
      </c>
      <c r="B17" t="s">
        <v>222</v>
      </c>
      <c r="C17" t="s">
        <v>312</v>
      </c>
      <c r="D17" t="s">
        <v>312</v>
      </c>
      <c r="E17" t="s">
        <v>221</v>
      </c>
      <c r="F17" t="s">
        <v>220</v>
      </c>
      <c r="G17" t="s">
        <v>311</v>
      </c>
      <c r="H17" t="s">
        <v>310</v>
      </c>
      <c r="I17" t="s">
        <v>310</v>
      </c>
      <c r="J17" t="s">
        <v>309</v>
      </c>
      <c r="K17" t="s">
        <v>309</v>
      </c>
      <c r="L17" t="s">
        <v>312</v>
      </c>
      <c r="M17" t="s">
        <v>310</v>
      </c>
    </row>
    <row r="18" spans="1:13" x14ac:dyDescent="0.25">
      <c r="A18">
        <v>17</v>
      </c>
      <c r="B18" t="s">
        <v>417</v>
      </c>
      <c r="C18" t="s">
        <v>417</v>
      </c>
      <c r="D18" t="s">
        <v>514</v>
      </c>
      <c r="E18" t="s">
        <v>514</v>
      </c>
      <c r="F18" t="s">
        <v>514</v>
      </c>
      <c r="G18" t="s">
        <v>417</v>
      </c>
      <c r="H18" t="s">
        <v>417</v>
      </c>
      <c r="I18" t="s">
        <v>514</v>
      </c>
      <c r="J18" t="s">
        <v>514</v>
      </c>
      <c r="K18" t="s">
        <v>514</v>
      </c>
      <c r="L18" t="s">
        <v>211</v>
      </c>
      <c r="M18" t="s">
        <v>417</v>
      </c>
    </row>
    <row r="19" spans="1:13" x14ac:dyDescent="0.25">
      <c r="A19">
        <v>18</v>
      </c>
      <c r="B19" t="s">
        <v>247</v>
      </c>
      <c r="C19" t="s">
        <v>229</v>
      </c>
      <c r="D19" t="s">
        <v>222</v>
      </c>
      <c r="E19" t="s">
        <v>231</v>
      </c>
      <c r="F19" t="s">
        <v>225</v>
      </c>
      <c r="G19" t="s">
        <v>231</v>
      </c>
      <c r="H19" t="s">
        <v>228</v>
      </c>
      <c r="I19" t="s">
        <v>239</v>
      </c>
      <c r="J19" t="s">
        <v>239</v>
      </c>
      <c r="K19" t="s">
        <v>241</v>
      </c>
      <c r="L19" t="s">
        <v>238</v>
      </c>
      <c r="M19" t="s">
        <v>241</v>
      </c>
    </row>
    <row r="20" spans="1:13" x14ac:dyDescent="0.25">
      <c r="A20">
        <v>19</v>
      </c>
      <c r="B20" t="s">
        <v>220</v>
      </c>
      <c r="C20" t="s">
        <v>228</v>
      </c>
      <c r="D20" t="s">
        <v>229</v>
      </c>
      <c r="E20" t="s">
        <v>222</v>
      </c>
      <c r="F20" t="s">
        <v>224</v>
      </c>
      <c r="G20" t="s">
        <v>231</v>
      </c>
      <c r="H20" t="s">
        <v>232</v>
      </c>
      <c r="I20" t="s">
        <v>231</v>
      </c>
      <c r="J20" t="s">
        <v>224</v>
      </c>
      <c r="K20" t="s">
        <v>220</v>
      </c>
      <c r="L20" t="s">
        <v>220</v>
      </c>
      <c r="M20" t="s">
        <v>312</v>
      </c>
    </row>
    <row r="21" spans="1:13" x14ac:dyDescent="0.25">
      <c r="A21">
        <v>20</v>
      </c>
      <c r="B21" t="s">
        <v>934</v>
      </c>
      <c r="C21" t="s">
        <v>867</v>
      </c>
      <c r="D21" t="s">
        <v>944</v>
      </c>
      <c r="E21" t="s">
        <v>945</v>
      </c>
      <c r="F21" t="s">
        <v>946</v>
      </c>
      <c r="G21" t="s">
        <v>947</v>
      </c>
      <c r="H21" t="s">
        <v>948</v>
      </c>
      <c r="I21" t="s">
        <v>949</v>
      </c>
      <c r="J21" t="s">
        <v>950</v>
      </c>
      <c r="K21" t="s">
        <v>951</v>
      </c>
      <c r="L21" t="s">
        <v>952</v>
      </c>
      <c r="M21" t="s">
        <v>953</v>
      </c>
    </row>
    <row r="22" spans="1:13" x14ac:dyDescent="0.25">
      <c r="A22">
        <v>21</v>
      </c>
      <c r="B22" t="s">
        <v>966</v>
      </c>
      <c r="C22" t="s">
        <v>579</v>
      </c>
      <c r="D22" t="s">
        <v>559</v>
      </c>
      <c r="E22" t="s">
        <v>967</v>
      </c>
      <c r="F22" t="s">
        <v>571</v>
      </c>
      <c r="G22" t="s">
        <v>968</v>
      </c>
      <c r="H22" t="s">
        <v>969</v>
      </c>
      <c r="I22" t="s">
        <v>609</v>
      </c>
      <c r="J22" t="s">
        <v>626</v>
      </c>
      <c r="K22" t="s">
        <v>606</v>
      </c>
      <c r="L22" t="s">
        <v>970</v>
      </c>
      <c r="M22" t="s">
        <v>606</v>
      </c>
    </row>
    <row r="23" spans="1:13" x14ac:dyDescent="0.25">
      <c r="A23">
        <v>22</v>
      </c>
      <c r="B23" t="s">
        <v>270</v>
      </c>
      <c r="C23" t="s">
        <v>316</v>
      </c>
      <c r="D23" t="s">
        <v>316</v>
      </c>
      <c r="E23" t="s">
        <v>261</v>
      </c>
      <c r="F23" t="s">
        <v>317</v>
      </c>
      <c r="G23" t="s">
        <v>264</v>
      </c>
      <c r="H23" t="s">
        <v>319</v>
      </c>
      <c r="I23" t="s">
        <v>321</v>
      </c>
      <c r="J23" t="s">
        <v>965</v>
      </c>
      <c r="K23" t="s">
        <v>321</v>
      </c>
      <c r="L23" t="s">
        <v>323</v>
      </c>
      <c r="M23" t="s">
        <v>267</v>
      </c>
    </row>
    <row r="24" spans="1:13" x14ac:dyDescent="0.25">
      <c r="A24">
        <v>23</v>
      </c>
      <c r="B24" t="s">
        <v>217</v>
      </c>
      <c r="C24" t="s">
        <v>217</v>
      </c>
      <c r="D24" t="s">
        <v>217</v>
      </c>
      <c r="E24" t="s">
        <v>217</v>
      </c>
      <c r="F24" t="s">
        <v>217</v>
      </c>
      <c r="G24" t="s">
        <v>309</v>
      </c>
      <c r="H24" t="s">
        <v>211</v>
      </c>
      <c r="I24" t="s">
        <v>211</v>
      </c>
      <c r="J24" t="s">
        <v>417</v>
      </c>
      <c r="K24" t="s">
        <v>417</v>
      </c>
      <c r="L24" t="s">
        <v>417</v>
      </c>
      <c r="M24" t="s">
        <v>417</v>
      </c>
    </row>
    <row r="25" spans="1:13" x14ac:dyDescent="0.25">
      <c r="A25">
        <v>24</v>
      </c>
      <c r="B25" t="s">
        <v>329</v>
      </c>
      <c r="C25" t="s">
        <v>320</v>
      </c>
      <c r="D25" t="s">
        <v>320</v>
      </c>
      <c r="E25" t="s">
        <v>965</v>
      </c>
      <c r="F25" t="s">
        <v>895</v>
      </c>
      <c r="G25" t="s">
        <v>264</v>
      </c>
      <c r="H25" t="s">
        <v>895</v>
      </c>
      <c r="I25" t="s">
        <v>965</v>
      </c>
      <c r="J25" t="s">
        <v>267</v>
      </c>
      <c r="K25" t="s">
        <v>323</v>
      </c>
      <c r="L25" t="s">
        <v>550</v>
      </c>
      <c r="M25" t="s">
        <v>320</v>
      </c>
    </row>
    <row r="26" spans="1:13" x14ac:dyDescent="0.25">
      <c r="A26">
        <v>25</v>
      </c>
      <c r="B26" t="s">
        <v>239</v>
      </c>
      <c r="C26" t="s">
        <v>236</v>
      </c>
      <c r="D26" t="s">
        <v>236</v>
      </c>
      <c r="E26" t="s">
        <v>239</v>
      </c>
      <c r="F26" t="s">
        <v>232</v>
      </c>
      <c r="G26" t="s">
        <v>231</v>
      </c>
      <c r="H26" t="s">
        <v>238</v>
      </c>
      <c r="I26" t="s">
        <v>239</v>
      </c>
      <c r="J26" t="s">
        <v>229</v>
      </c>
      <c r="K26" t="s">
        <v>232</v>
      </c>
      <c r="L26" t="s">
        <v>234</v>
      </c>
      <c r="M26" t="s">
        <v>228</v>
      </c>
    </row>
    <row r="27" spans="1:13" x14ac:dyDescent="0.25">
      <c r="A27">
        <v>26</v>
      </c>
      <c r="B27" t="s">
        <v>309</v>
      </c>
      <c r="C27" t="s">
        <v>311</v>
      </c>
      <c r="D27" t="s">
        <v>310</v>
      </c>
      <c r="E27" t="s">
        <v>310</v>
      </c>
      <c r="F27" t="s">
        <v>312</v>
      </c>
      <c r="G27" t="s">
        <v>311</v>
      </c>
      <c r="H27" t="s">
        <v>312</v>
      </c>
      <c r="I27" t="s">
        <v>312</v>
      </c>
      <c r="J27" t="s">
        <v>312</v>
      </c>
      <c r="K27" t="s">
        <v>220</v>
      </c>
      <c r="L27" t="s">
        <v>312</v>
      </c>
      <c r="M27" t="s">
        <v>221</v>
      </c>
    </row>
    <row r="28" spans="1:13" x14ac:dyDescent="0.25">
      <c r="A28">
        <v>27</v>
      </c>
      <c r="B28" t="s">
        <v>276</v>
      </c>
      <c r="C28" t="s">
        <v>270</v>
      </c>
      <c r="D28" t="s">
        <v>269</v>
      </c>
      <c r="E28" t="s">
        <v>270</v>
      </c>
      <c r="F28" t="s">
        <v>271</v>
      </c>
      <c r="G28" t="s">
        <v>269</v>
      </c>
      <c r="H28" t="s">
        <v>270</v>
      </c>
      <c r="I28" t="s">
        <v>273</v>
      </c>
      <c r="J28" t="s">
        <v>329</v>
      </c>
      <c r="K28" t="s">
        <v>515</v>
      </c>
      <c r="L28" t="s">
        <v>273</v>
      </c>
      <c r="M28" t="s">
        <v>276</v>
      </c>
    </row>
    <row r="29" spans="1:13" x14ac:dyDescent="0.25">
      <c r="A29">
        <v>28</v>
      </c>
      <c r="B29" t="s">
        <v>277</v>
      </c>
      <c r="C29" t="s">
        <v>277</v>
      </c>
      <c r="D29" t="s">
        <v>279</v>
      </c>
      <c r="E29" t="s">
        <v>683</v>
      </c>
      <c r="F29" t="s">
        <v>329</v>
      </c>
      <c r="G29" t="s">
        <v>328</v>
      </c>
      <c r="H29" t="s">
        <v>329</v>
      </c>
      <c r="I29" t="s">
        <v>329</v>
      </c>
      <c r="J29" t="s">
        <v>328</v>
      </c>
      <c r="K29" t="s">
        <v>275</v>
      </c>
      <c r="L29" t="s">
        <v>276</v>
      </c>
      <c r="M29" t="s">
        <v>279</v>
      </c>
    </row>
    <row r="30" spans="1:13" x14ac:dyDescent="0.25">
      <c r="A30">
        <v>29</v>
      </c>
      <c r="B30" t="s">
        <v>504</v>
      </c>
      <c r="C30" t="s">
        <v>565</v>
      </c>
      <c r="D30" t="s">
        <v>303</v>
      </c>
      <c r="E30" t="s">
        <v>566</v>
      </c>
      <c r="F30" t="s">
        <v>351</v>
      </c>
      <c r="G30" t="s">
        <v>354</v>
      </c>
      <c r="H30" t="s">
        <v>353</v>
      </c>
      <c r="I30" t="s">
        <v>353</v>
      </c>
      <c r="J30" t="s">
        <v>759</v>
      </c>
      <c r="K30" t="s">
        <v>297</v>
      </c>
      <c r="L30" t="s">
        <v>301</v>
      </c>
      <c r="M30" t="s">
        <v>347</v>
      </c>
    </row>
    <row r="31" spans="1:13" x14ac:dyDescent="0.25">
      <c r="A31">
        <v>30</v>
      </c>
      <c r="B31" t="s">
        <v>229</v>
      </c>
      <c r="C31" t="s">
        <v>236</v>
      </c>
      <c r="D31" t="s">
        <v>309</v>
      </c>
      <c r="E31" t="s">
        <v>220</v>
      </c>
      <c r="F31" t="s">
        <v>220</v>
      </c>
      <c r="G31" t="s">
        <v>221</v>
      </c>
      <c r="H31" t="s">
        <v>311</v>
      </c>
      <c r="I31" t="s">
        <v>312</v>
      </c>
      <c r="J31" t="s">
        <v>220</v>
      </c>
      <c r="K31" t="s">
        <v>221</v>
      </c>
      <c r="L31" t="s">
        <v>312</v>
      </c>
      <c r="M31" t="s">
        <v>222</v>
      </c>
    </row>
    <row r="32" spans="1:13" x14ac:dyDescent="0.25">
      <c r="A32">
        <v>31</v>
      </c>
      <c r="B32" t="s">
        <v>541</v>
      </c>
      <c r="C32" t="s">
        <v>822</v>
      </c>
      <c r="D32" t="s">
        <v>353</v>
      </c>
      <c r="E32" t="s">
        <v>301</v>
      </c>
      <c r="F32" t="s">
        <v>353</v>
      </c>
      <c r="G32" t="s">
        <v>549</v>
      </c>
      <c r="H32" t="s">
        <v>303</v>
      </c>
      <c r="I32" t="s">
        <v>297</v>
      </c>
      <c r="J32" t="s">
        <v>294</v>
      </c>
      <c r="K32" t="s">
        <v>971</v>
      </c>
      <c r="L32" t="s">
        <v>351</v>
      </c>
      <c r="M32" t="s">
        <v>351</v>
      </c>
    </row>
    <row r="33" spans="1:13" x14ac:dyDescent="0.25">
      <c r="A33">
        <v>32</v>
      </c>
      <c r="B33" t="s">
        <v>332</v>
      </c>
      <c r="C33" t="s">
        <v>278</v>
      </c>
      <c r="D33" t="s">
        <v>269</v>
      </c>
      <c r="E33" t="s">
        <v>281</v>
      </c>
      <c r="F33" t="s">
        <v>278</v>
      </c>
      <c r="G33" t="s">
        <v>281</v>
      </c>
      <c r="H33" t="s">
        <v>278</v>
      </c>
      <c r="I33" t="s">
        <v>319</v>
      </c>
      <c r="J33" t="s">
        <v>269</v>
      </c>
      <c r="K33" t="s">
        <v>273</v>
      </c>
      <c r="L33" t="s">
        <v>552</v>
      </c>
      <c r="M33" t="s">
        <v>550</v>
      </c>
    </row>
    <row r="34" spans="1:13" x14ac:dyDescent="0.25">
      <c r="A34">
        <v>33</v>
      </c>
      <c r="B34" t="s">
        <v>972</v>
      </c>
      <c r="C34" t="s">
        <v>676</v>
      </c>
      <c r="D34" t="s">
        <v>500</v>
      </c>
      <c r="E34" t="s">
        <v>610</v>
      </c>
      <c r="F34" t="s">
        <v>679</v>
      </c>
      <c r="G34" t="s">
        <v>599</v>
      </c>
      <c r="H34" t="s">
        <v>973</v>
      </c>
      <c r="I34" t="s">
        <v>679</v>
      </c>
      <c r="J34" t="s">
        <v>679</v>
      </c>
      <c r="K34" t="s">
        <v>676</v>
      </c>
      <c r="L34" t="s">
        <v>883</v>
      </c>
      <c r="M34" t="s">
        <v>676</v>
      </c>
    </row>
    <row r="35" spans="1:13" x14ac:dyDescent="0.25">
      <c r="A35">
        <v>34</v>
      </c>
      <c r="B35" t="s">
        <v>565</v>
      </c>
      <c r="C35" t="s">
        <v>566</v>
      </c>
      <c r="D35" t="s">
        <v>354</v>
      </c>
      <c r="E35" t="s">
        <v>971</v>
      </c>
      <c r="F35" t="s">
        <v>337</v>
      </c>
      <c r="G35" t="s">
        <v>345</v>
      </c>
      <c r="H35" t="s">
        <v>340</v>
      </c>
      <c r="I35" t="s">
        <v>342</v>
      </c>
      <c r="J35" t="s">
        <v>551</v>
      </c>
      <c r="K35" t="s">
        <v>342</v>
      </c>
      <c r="L35" t="s">
        <v>347</v>
      </c>
      <c r="M35" t="s">
        <v>346</v>
      </c>
    </row>
    <row r="36" spans="1:13" x14ac:dyDescent="0.25">
      <c r="A36">
        <v>35</v>
      </c>
      <c r="B36" t="s">
        <v>681</v>
      </c>
      <c r="C36" t="s">
        <v>339</v>
      </c>
      <c r="D36" t="s">
        <v>543</v>
      </c>
      <c r="E36" t="s">
        <v>332</v>
      </c>
      <c r="F36" t="s">
        <v>294</v>
      </c>
      <c r="G36" t="s">
        <v>294</v>
      </c>
      <c r="H36" t="s">
        <v>298</v>
      </c>
      <c r="I36" t="s">
        <v>342</v>
      </c>
      <c r="J36" t="s">
        <v>339</v>
      </c>
      <c r="K36" t="s">
        <v>288</v>
      </c>
      <c r="L36" t="s">
        <v>336</v>
      </c>
      <c r="M36" t="s">
        <v>290</v>
      </c>
    </row>
    <row r="37" spans="1:13" x14ac:dyDescent="0.25">
      <c r="A37">
        <v>36</v>
      </c>
      <c r="B37" t="s">
        <v>974</v>
      </c>
      <c r="C37" t="s">
        <v>535</v>
      </c>
      <c r="D37" t="s">
        <v>975</v>
      </c>
      <c r="E37" t="s">
        <v>976</v>
      </c>
      <c r="F37" t="s">
        <v>761</v>
      </c>
      <c r="G37" t="s">
        <v>799</v>
      </c>
      <c r="H37" t="s">
        <v>977</v>
      </c>
      <c r="I37" t="s">
        <v>631</v>
      </c>
      <c r="J37" t="s">
        <v>978</v>
      </c>
      <c r="K37" t="s">
        <v>622</v>
      </c>
      <c r="L37" t="s">
        <v>979</v>
      </c>
      <c r="M37" t="s">
        <v>624</v>
      </c>
    </row>
    <row r="38" spans="1:13" x14ac:dyDescent="0.25">
      <c r="A38">
        <v>37</v>
      </c>
      <c r="B38" t="s">
        <v>673</v>
      </c>
      <c r="C38" t="s">
        <v>506</v>
      </c>
      <c r="D38" t="s">
        <v>677</v>
      </c>
      <c r="E38" t="s">
        <v>503</v>
      </c>
      <c r="F38" t="s">
        <v>510</v>
      </c>
      <c r="G38" t="s">
        <v>506</v>
      </c>
      <c r="H38" t="s">
        <v>612</v>
      </c>
      <c r="I38" t="s">
        <v>612</v>
      </c>
      <c r="J38" t="s">
        <v>510</v>
      </c>
      <c r="K38" t="s">
        <v>541</v>
      </c>
      <c r="L38" t="s">
        <v>647</v>
      </c>
      <c r="M38" t="s">
        <v>510</v>
      </c>
    </row>
    <row r="39" spans="1:13" x14ac:dyDescent="0.25">
      <c r="A39">
        <v>38</v>
      </c>
      <c r="B39" t="s">
        <v>566</v>
      </c>
      <c r="C39" t="s">
        <v>303</v>
      </c>
      <c r="D39" t="s">
        <v>303</v>
      </c>
      <c r="E39" t="s">
        <v>354</v>
      </c>
      <c r="F39" t="s">
        <v>303</v>
      </c>
      <c r="G39" t="s">
        <v>350</v>
      </c>
      <c r="H39" t="s">
        <v>566</v>
      </c>
      <c r="I39" t="s">
        <v>350</v>
      </c>
      <c r="J39" t="s">
        <v>353</v>
      </c>
      <c r="K39" t="s">
        <v>342</v>
      </c>
      <c r="L39" t="s">
        <v>346</v>
      </c>
      <c r="M39" t="s">
        <v>347</v>
      </c>
    </row>
    <row r="40" spans="1:13" x14ac:dyDescent="0.25">
      <c r="A40">
        <v>39</v>
      </c>
      <c r="B40" t="s">
        <v>980</v>
      </c>
      <c r="C40" t="s">
        <v>593</v>
      </c>
      <c r="D40" t="s">
        <v>595</v>
      </c>
      <c r="E40" t="s">
        <v>671</v>
      </c>
      <c r="F40" t="s">
        <v>589</v>
      </c>
      <c r="G40" t="s">
        <v>589</v>
      </c>
      <c r="H40" t="s">
        <v>981</v>
      </c>
      <c r="I40" t="s">
        <v>894</v>
      </c>
      <c r="J40" t="s">
        <v>596</v>
      </c>
      <c r="K40" t="s">
        <v>595</v>
      </c>
      <c r="L40" t="s">
        <v>669</v>
      </c>
      <c r="M40" t="s">
        <v>982</v>
      </c>
    </row>
    <row r="41" spans="1:13" x14ac:dyDescent="0.25">
      <c r="A41">
        <v>40</v>
      </c>
      <c r="B41" t="s">
        <v>983</v>
      </c>
      <c r="C41" t="s">
        <v>673</v>
      </c>
      <c r="D41" t="s">
        <v>892</v>
      </c>
      <c r="E41" t="s">
        <v>645</v>
      </c>
      <c r="F41" t="s">
        <v>508</v>
      </c>
      <c r="G41" t="s">
        <v>674</v>
      </c>
      <c r="H41" t="s">
        <v>544</v>
      </c>
      <c r="I41" t="s">
        <v>882</v>
      </c>
      <c r="J41" t="s">
        <v>596</v>
      </c>
      <c r="K41" t="s">
        <v>893</v>
      </c>
      <c r="L41" t="s">
        <v>984</v>
      </c>
      <c r="M41" t="s">
        <v>506</v>
      </c>
    </row>
    <row r="42" spans="1:13" x14ac:dyDescent="0.25">
      <c r="A42">
        <v>41</v>
      </c>
      <c r="B42" t="s">
        <v>653</v>
      </c>
      <c r="C42" t="s">
        <v>668</v>
      </c>
      <c r="D42" t="s">
        <v>539</v>
      </c>
      <c r="E42" t="s">
        <v>539</v>
      </c>
      <c r="F42" t="s">
        <v>674</v>
      </c>
      <c r="G42" t="s">
        <v>882</v>
      </c>
      <c r="H42" t="s">
        <v>670</v>
      </c>
      <c r="I42" t="s">
        <v>643</v>
      </c>
      <c r="J42" t="s">
        <v>544</v>
      </c>
      <c r="K42" t="s">
        <v>670</v>
      </c>
      <c r="L42" t="s">
        <v>668</v>
      </c>
      <c r="M42" t="s">
        <v>984</v>
      </c>
    </row>
    <row r="43" spans="1:13" x14ac:dyDescent="0.25">
      <c r="A43">
        <v>42</v>
      </c>
      <c r="B43" t="s">
        <v>292</v>
      </c>
      <c r="C43" t="s">
        <v>329</v>
      </c>
      <c r="D43" t="s">
        <v>275</v>
      </c>
      <c r="E43" t="s">
        <v>326</v>
      </c>
      <c r="F43" t="s">
        <v>273</v>
      </c>
      <c r="G43" t="s">
        <v>324</v>
      </c>
      <c r="H43" t="s">
        <v>277</v>
      </c>
      <c r="I43" t="s">
        <v>281</v>
      </c>
      <c r="J43" t="s">
        <v>282</v>
      </c>
      <c r="K43" t="s">
        <v>287</v>
      </c>
      <c r="L43" t="s">
        <v>286</v>
      </c>
      <c r="M43" t="s">
        <v>284</v>
      </c>
    </row>
    <row r="44" spans="1:13" x14ac:dyDescent="0.25">
      <c r="A44">
        <v>43</v>
      </c>
      <c r="B44" t="s">
        <v>281</v>
      </c>
      <c r="C44" t="s">
        <v>552</v>
      </c>
      <c r="D44" t="s">
        <v>275</v>
      </c>
      <c r="E44" t="s">
        <v>278</v>
      </c>
      <c r="F44" t="s">
        <v>279</v>
      </c>
      <c r="G44" t="s">
        <v>278</v>
      </c>
      <c r="H44" t="s">
        <v>552</v>
      </c>
      <c r="I44" t="s">
        <v>332</v>
      </c>
      <c r="J44" t="s">
        <v>332</v>
      </c>
      <c r="K44" t="s">
        <v>281</v>
      </c>
      <c r="L44" t="s">
        <v>334</v>
      </c>
      <c r="M44" t="s">
        <v>287</v>
      </c>
    </row>
    <row r="45" spans="1:13" x14ac:dyDescent="0.25">
      <c r="A45">
        <v>44</v>
      </c>
      <c r="B45" t="s">
        <v>649</v>
      </c>
      <c r="C45" t="s">
        <v>971</v>
      </c>
      <c r="D45" t="s">
        <v>294</v>
      </c>
      <c r="E45" t="s">
        <v>292</v>
      </c>
      <c r="F45" t="s">
        <v>337</v>
      </c>
      <c r="G45" t="s">
        <v>339</v>
      </c>
      <c r="H45" t="s">
        <v>338</v>
      </c>
      <c r="I45" t="s">
        <v>297</v>
      </c>
      <c r="J45" t="s">
        <v>345</v>
      </c>
      <c r="K45" t="s">
        <v>286</v>
      </c>
      <c r="L45" t="s">
        <v>340</v>
      </c>
      <c r="M45" t="s">
        <v>336</v>
      </c>
    </row>
    <row r="46" spans="1:13" x14ac:dyDescent="0.25">
      <c r="A46">
        <v>45</v>
      </c>
      <c r="B46" t="s">
        <v>548</v>
      </c>
      <c r="C46" t="s">
        <v>972</v>
      </c>
      <c r="D46" t="s">
        <v>882</v>
      </c>
      <c r="E46" t="s">
        <v>597</v>
      </c>
      <c r="F46" t="s">
        <v>985</v>
      </c>
      <c r="G46" t="s">
        <v>986</v>
      </c>
      <c r="H46" t="s">
        <v>544</v>
      </c>
      <c r="I46" t="s">
        <v>987</v>
      </c>
      <c r="J46" t="s">
        <v>986</v>
      </c>
      <c r="K46" t="s">
        <v>988</v>
      </c>
      <c r="L46" t="s">
        <v>642</v>
      </c>
      <c r="M46" t="s">
        <v>802</v>
      </c>
    </row>
    <row r="47" spans="1:13" x14ac:dyDescent="0.25">
      <c r="A47">
        <v>46</v>
      </c>
      <c r="B47" t="s">
        <v>548</v>
      </c>
      <c r="C47" t="s">
        <v>972</v>
      </c>
      <c r="D47" t="s">
        <v>882</v>
      </c>
      <c r="E47" t="s">
        <v>597</v>
      </c>
      <c r="F47" t="s">
        <v>985</v>
      </c>
      <c r="G47" t="s">
        <v>986</v>
      </c>
      <c r="H47" t="s">
        <v>544</v>
      </c>
      <c r="I47" t="s">
        <v>987</v>
      </c>
      <c r="J47" t="s">
        <v>986</v>
      </c>
      <c r="K47" t="s">
        <v>988</v>
      </c>
      <c r="L47" t="s">
        <v>642</v>
      </c>
      <c r="M47" t="s">
        <v>802</v>
      </c>
    </row>
    <row r="48" spans="1:13" x14ac:dyDescent="0.25">
      <c r="A48">
        <v>47</v>
      </c>
      <c r="B48" t="s">
        <v>678</v>
      </c>
      <c r="C48" t="s">
        <v>504</v>
      </c>
      <c r="D48" t="s">
        <v>600</v>
      </c>
      <c r="E48" t="s">
        <v>511</v>
      </c>
      <c r="F48" t="s">
        <v>646</v>
      </c>
      <c r="G48" t="s">
        <v>503</v>
      </c>
      <c r="H48" t="s">
        <v>652</v>
      </c>
      <c r="I48" t="s">
        <v>500</v>
      </c>
      <c r="J48" t="s">
        <v>599</v>
      </c>
      <c r="K48" t="s">
        <v>674</v>
      </c>
      <c r="L48" t="s">
        <v>987</v>
      </c>
      <c r="M48" t="s">
        <v>881</v>
      </c>
    </row>
    <row r="49" spans="1:13" x14ac:dyDescent="0.25">
      <c r="A49">
        <v>48</v>
      </c>
      <c r="B49" t="s">
        <v>324</v>
      </c>
      <c r="C49" t="s">
        <v>323</v>
      </c>
      <c r="D49" t="s">
        <v>256</v>
      </c>
      <c r="E49" t="s">
        <v>255</v>
      </c>
      <c r="F49" t="s">
        <v>317</v>
      </c>
      <c r="G49" t="s">
        <v>895</v>
      </c>
      <c r="H49" t="s">
        <v>264</v>
      </c>
      <c r="I49" t="s">
        <v>965</v>
      </c>
      <c r="J49" t="s">
        <v>319</v>
      </c>
      <c r="K49" t="s">
        <v>265</v>
      </c>
      <c r="L49" t="s">
        <v>323</v>
      </c>
      <c r="M49" t="s">
        <v>276</v>
      </c>
    </row>
    <row r="50" spans="1:13" x14ac:dyDescent="0.25">
      <c r="A50">
        <v>49</v>
      </c>
      <c r="B50" t="s">
        <v>220</v>
      </c>
      <c r="C50" t="s">
        <v>221</v>
      </c>
      <c r="D50" t="s">
        <v>221</v>
      </c>
      <c r="E50" t="s">
        <v>221</v>
      </c>
      <c r="F50" t="s">
        <v>222</v>
      </c>
      <c r="G50" t="s">
        <v>225</v>
      </c>
      <c r="H50" t="s">
        <v>224</v>
      </c>
      <c r="I50" t="s">
        <v>222</v>
      </c>
      <c r="J50" t="s">
        <v>224</v>
      </c>
      <c r="K50" t="s">
        <v>229</v>
      </c>
      <c r="L50" t="s">
        <v>229</v>
      </c>
      <c r="M50" t="s">
        <v>217</v>
      </c>
    </row>
    <row r="51" spans="1:13" x14ac:dyDescent="0.25">
      <c r="A51">
        <v>50</v>
      </c>
      <c r="B51" t="s">
        <v>284</v>
      </c>
      <c r="C51" t="s">
        <v>282</v>
      </c>
      <c r="D51" t="s">
        <v>292</v>
      </c>
      <c r="E51" t="s">
        <v>286</v>
      </c>
      <c r="F51" t="s">
        <v>971</v>
      </c>
      <c r="G51" t="s">
        <v>290</v>
      </c>
      <c r="H51" t="s">
        <v>346</v>
      </c>
      <c r="I51" t="s">
        <v>543</v>
      </c>
      <c r="J51" t="s">
        <v>543</v>
      </c>
      <c r="K51" t="s">
        <v>549</v>
      </c>
      <c r="L51" t="s">
        <v>549</v>
      </c>
      <c r="M51" t="s">
        <v>298</v>
      </c>
    </row>
    <row r="52" spans="1:13" x14ac:dyDescent="0.25">
      <c r="A52">
        <v>51</v>
      </c>
      <c r="B52" t="s">
        <v>211</v>
      </c>
      <c r="C52" t="s">
        <v>211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</row>
    <row r="53" spans="1:13" x14ac:dyDescent="0.25">
      <c r="A53">
        <v>52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994</v>
      </c>
      <c r="H53" t="s">
        <v>995</v>
      </c>
      <c r="I53" t="s">
        <v>996</v>
      </c>
      <c r="J53" t="s">
        <v>997</v>
      </c>
      <c r="K53" t="s">
        <v>998</v>
      </c>
      <c r="L53" t="s">
        <v>990</v>
      </c>
      <c r="M53" t="s">
        <v>999</v>
      </c>
    </row>
    <row r="54" spans="1:13" x14ac:dyDescent="0.25">
      <c r="A54">
        <v>53</v>
      </c>
      <c r="B54" t="s">
        <v>631</v>
      </c>
      <c r="C54" t="s">
        <v>799</v>
      </c>
      <c r="D54" t="s">
        <v>574</v>
      </c>
      <c r="E54" t="s">
        <v>975</v>
      </c>
      <c r="F54" t="s">
        <v>661</v>
      </c>
      <c r="G54" t="s">
        <v>796</v>
      </c>
      <c r="H54" t="s">
        <v>1000</v>
      </c>
      <c r="I54" t="s">
        <v>1001</v>
      </c>
      <c r="J54" t="s">
        <v>623</v>
      </c>
      <c r="K54" t="s">
        <v>1002</v>
      </c>
      <c r="L54" t="s">
        <v>1003</v>
      </c>
      <c r="M54" t="s">
        <v>639</v>
      </c>
    </row>
    <row r="55" spans="1:13" x14ac:dyDescent="0.25">
      <c r="A55">
        <v>54</v>
      </c>
      <c r="B55" t="s">
        <v>1004</v>
      </c>
      <c r="C55" t="s">
        <v>589</v>
      </c>
      <c r="D55" t="s">
        <v>672</v>
      </c>
      <c r="E55" t="s">
        <v>500</v>
      </c>
      <c r="F55" t="s">
        <v>892</v>
      </c>
      <c r="G55" t="s">
        <v>1005</v>
      </c>
      <c r="H55" t="s">
        <v>1006</v>
      </c>
      <c r="I55" t="s">
        <v>598</v>
      </c>
      <c r="J55" t="s">
        <v>1007</v>
      </c>
      <c r="K55" t="s">
        <v>597</v>
      </c>
      <c r="L55" t="s">
        <v>675</v>
      </c>
      <c r="M55" t="s">
        <v>983</v>
      </c>
    </row>
    <row r="56" spans="1:13" x14ac:dyDescent="0.25">
      <c r="A56">
        <v>55</v>
      </c>
      <c r="B56" t="s">
        <v>1008</v>
      </c>
      <c r="C56" t="s">
        <v>636</v>
      </c>
      <c r="D56" t="s">
        <v>887</v>
      </c>
      <c r="E56" t="s">
        <v>1009</v>
      </c>
      <c r="F56" t="s">
        <v>531</v>
      </c>
      <c r="G56" t="s">
        <v>1010</v>
      </c>
      <c r="H56" t="s">
        <v>531</v>
      </c>
      <c r="I56" t="s">
        <v>1011</v>
      </c>
      <c r="J56" t="s">
        <v>1012</v>
      </c>
      <c r="K56" t="s">
        <v>1013</v>
      </c>
      <c r="L56" t="s">
        <v>1014</v>
      </c>
      <c r="M56" t="s">
        <v>604</v>
      </c>
    </row>
    <row r="57" spans="1:13" x14ac:dyDescent="0.25">
      <c r="A57">
        <v>56</v>
      </c>
      <c r="B57" t="s">
        <v>1015</v>
      </c>
      <c r="C57" t="s">
        <v>1016</v>
      </c>
      <c r="D57" t="s">
        <v>1017</v>
      </c>
      <c r="E57" t="s">
        <v>1018</v>
      </c>
      <c r="F57" t="s">
        <v>1019</v>
      </c>
      <c r="G57" t="s">
        <v>1020</v>
      </c>
      <c r="H57" t="s">
        <v>1021</v>
      </c>
      <c r="I57" t="s">
        <v>1022</v>
      </c>
      <c r="J57" t="s">
        <v>1023</v>
      </c>
      <c r="K57" t="s">
        <v>1024</v>
      </c>
      <c r="L57" t="s">
        <v>1025</v>
      </c>
      <c r="M57" t="s">
        <v>1024</v>
      </c>
    </row>
    <row r="58" spans="1:13" x14ac:dyDescent="0.25">
      <c r="A58">
        <v>57</v>
      </c>
      <c r="B58" t="s">
        <v>522</v>
      </c>
      <c r="C58" t="s">
        <v>1026</v>
      </c>
      <c r="D58" t="s">
        <v>706</v>
      </c>
      <c r="E58" t="s">
        <v>1027</v>
      </c>
      <c r="F58" t="s">
        <v>709</v>
      </c>
      <c r="G58" t="s">
        <v>1028</v>
      </c>
      <c r="H58" t="s">
        <v>526</v>
      </c>
      <c r="I58" t="s">
        <v>1029</v>
      </c>
      <c r="J58" t="s">
        <v>1030</v>
      </c>
      <c r="K58" t="s">
        <v>1031</v>
      </c>
      <c r="L58" t="s">
        <v>1032</v>
      </c>
      <c r="M58" t="s">
        <v>1033</v>
      </c>
    </row>
    <row r="59" spans="1:13" x14ac:dyDescent="0.25">
      <c r="A59">
        <v>58</v>
      </c>
      <c r="B59" t="s">
        <v>722</v>
      </c>
      <c r="C59" t="s">
        <v>1034</v>
      </c>
      <c r="D59" t="s">
        <v>1035</v>
      </c>
      <c r="E59" t="s">
        <v>998</v>
      </c>
      <c r="F59" t="s">
        <v>1036</v>
      </c>
      <c r="G59" t="s">
        <v>1037</v>
      </c>
      <c r="H59" t="s">
        <v>1038</v>
      </c>
      <c r="I59" t="s">
        <v>1039</v>
      </c>
      <c r="J59" t="s">
        <v>1040</v>
      </c>
      <c r="K59" t="s">
        <v>1041</v>
      </c>
      <c r="L59" t="s">
        <v>1042</v>
      </c>
      <c r="M59" t="s">
        <v>1043</v>
      </c>
    </row>
    <row r="60" spans="1:13" x14ac:dyDescent="0.25">
      <c r="A60">
        <v>59</v>
      </c>
      <c r="B60" t="s">
        <v>1044</v>
      </c>
      <c r="C60" t="s">
        <v>1045</v>
      </c>
      <c r="D60" t="s">
        <v>1046</v>
      </c>
      <c r="E60" t="s">
        <v>1046</v>
      </c>
      <c r="F60" t="s">
        <v>1047</v>
      </c>
      <c r="G60" t="s">
        <v>1048</v>
      </c>
      <c r="H60" t="s">
        <v>1049</v>
      </c>
      <c r="I60" t="s">
        <v>1050</v>
      </c>
      <c r="J60" t="s">
        <v>1051</v>
      </c>
      <c r="K60" t="s">
        <v>1052</v>
      </c>
      <c r="L60" t="s">
        <v>1053</v>
      </c>
      <c r="M60" t="s">
        <v>1054</v>
      </c>
    </row>
    <row r="61" spans="1:13" x14ac:dyDescent="0.25">
      <c r="A61">
        <v>60</v>
      </c>
      <c r="B61" t="s">
        <v>1055</v>
      </c>
      <c r="C61" t="s">
        <v>1056</v>
      </c>
      <c r="D61" t="s">
        <v>776</v>
      </c>
      <c r="E61" t="s">
        <v>1057</v>
      </c>
      <c r="F61" t="s">
        <v>1058</v>
      </c>
      <c r="G61" t="s">
        <v>1059</v>
      </c>
      <c r="H61" t="s">
        <v>1060</v>
      </c>
      <c r="I61" t="s">
        <v>1061</v>
      </c>
      <c r="J61" t="s">
        <v>1062</v>
      </c>
      <c r="K61" t="s">
        <v>1063</v>
      </c>
      <c r="L61" t="s">
        <v>1064</v>
      </c>
      <c r="M61" t="s">
        <v>1065</v>
      </c>
    </row>
    <row r="62" spans="1:13" x14ac:dyDescent="0.25">
      <c r="A62">
        <v>61</v>
      </c>
      <c r="B62" t="s">
        <v>1066</v>
      </c>
      <c r="C62" t="s">
        <v>1067</v>
      </c>
      <c r="D62" t="s">
        <v>1068</v>
      </c>
      <c r="E62" t="s">
        <v>555</v>
      </c>
      <c r="F62" t="s">
        <v>1069</v>
      </c>
      <c r="G62" t="s">
        <v>1070</v>
      </c>
      <c r="H62" t="s">
        <v>1030</v>
      </c>
      <c r="I62" t="s">
        <v>1071</v>
      </c>
      <c r="J62" t="s">
        <v>1071</v>
      </c>
      <c r="K62" t="s">
        <v>1072</v>
      </c>
      <c r="L62" t="s">
        <v>1073</v>
      </c>
      <c r="M62" t="s">
        <v>1072</v>
      </c>
    </row>
    <row r="63" spans="1:13" x14ac:dyDescent="0.25">
      <c r="A63">
        <v>62</v>
      </c>
      <c r="B63" t="s">
        <v>221</v>
      </c>
      <c r="C63" t="s">
        <v>224</v>
      </c>
      <c r="D63" t="s">
        <v>224</v>
      </c>
      <c r="E63" t="s">
        <v>220</v>
      </c>
      <c r="F63" t="s">
        <v>221</v>
      </c>
      <c r="G63" t="s">
        <v>221</v>
      </c>
      <c r="H63" t="s">
        <v>222</v>
      </c>
      <c r="I63" t="s">
        <v>220</v>
      </c>
      <c r="J63" t="s">
        <v>224</v>
      </c>
      <c r="K63" t="s">
        <v>224</v>
      </c>
      <c r="L63" t="s">
        <v>225</v>
      </c>
      <c r="M63" t="s">
        <v>228</v>
      </c>
    </row>
    <row r="64" spans="1:13" x14ac:dyDescent="0.25">
      <c r="A64">
        <v>63</v>
      </c>
      <c r="B64" t="s">
        <v>342</v>
      </c>
      <c r="C64" t="s">
        <v>350</v>
      </c>
      <c r="D64" t="s">
        <v>342</v>
      </c>
      <c r="E64" t="s">
        <v>287</v>
      </c>
      <c r="F64" t="s">
        <v>288</v>
      </c>
      <c r="G64" t="s">
        <v>334</v>
      </c>
      <c r="H64" t="s">
        <v>282</v>
      </c>
      <c r="I64" t="s">
        <v>336</v>
      </c>
      <c r="J64" t="s">
        <v>290</v>
      </c>
      <c r="K64" t="s">
        <v>287</v>
      </c>
      <c r="L64" t="s">
        <v>254</v>
      </c>
      <c r="M64" t="s">
        <v>578</v>
      </c>
    </row>
    <row r="65" spans="1:13" x14ac:dyDescent="0.25">
      <c r="A65">
        <v>64</v>
      </c>
      <c r="B65" t="s">
        <v>1074</v>
      </c>
      <c r="C65" t="s">
        <v>820</v>
      </c>
      <c r="D65" t="s">
        <v>1075</v>
      </c>
      <c r="E65" t="s">
        <v>1076</v>
      </c>
      <c r="F65" t="s">
        <v>764</v>
      </c>
      <c r="G65" t="s">
        <v>1077</v>
      </c>
      <c r="H65" t="s">
        <v>1078</v>
      </c>
      <c r="I65" t="s">
        <v>1079</v>
      </c>
      <c r="J65" t="s">
        <v>571</v>
      </c>
      <c r="K65" t="s">
        <v>1080</v>
      </c>
      <c r="L65" t="s">
        <v>585</v>
      </c>
      <c r="M65" t="s">
        <v>619</v>
      </c>
    </row>
    <row r="66" spans="1:13" x14ac:dyDescent="0.25">
      <c r="A66">
        <v>65</v>
      </c>
      <c r="B66" t="s">
        <v>659</v>
      </c>
      <c r="C66" t="s">
        <v>762</v>
      </c>
      <c r="D66" t="s">
        <v>583</v>
      </c>
      <c r="E66" t="s">
        <v>1000</v>
      </c>
      <c r="F66" t="s">
        <v>666</v>
      </c>
      <c r="G66" t="s">
        <v>666</v>
      </c>
      <c r="H66" t="s">
        <v>803</v>
      </c>
      <c r="I66" t="s">
        <v>981</v>
      </c>
      <c r="J66" t="s">
        <v>595</v>
      </c>
      <c r="K66" t="s">
        <v>981</v>
      </c>
      <c r="L66" t="s">
        <v>1081</v>
      </c>
      <c r="M66" t="s">
        <v>894</v>
      </c>
    </row>
    <row r="67" spans="1:13" x14ac:dyDescent="0.25">
      <c r="A67">
        <v>66</v>
      </c>
      <c r="B67" t="s">
        <v>1082</v>
      </c>
      <c r="C67" t="s">
        <v>1083</v>
      </c>
      <c r="D67" t="s">
        <v>1084</v>
      </c>
      <c r="E67" t="s">
        <v>745</v>
      </c>
      <c r="F67" t="s">
        <v>1085</v>
      </c>
      <c r="G67" t="s">
        <v>1086</v>
      </c>
      <c r="H67" t="s">
        <v>1087</v>
      </c>
      <c r="I67" t="s">
        <v>749</v>
      </c>
      <c r="J67" t="s">
        <v>1088</v>
      </c>
      <c r="K67" t="s">
        <v>1089</v>
      </c>
      <c r="L67" t="s">
        <v>1090</v>
      </c>
      <c r="M67" t="s">
        <v>1091</v>
      </c>
    </row>
    <row r="68" spans="1:13" x14ac:dyDescent="0.25">
      <c r="A68">
        <v>67</v>
      </c>
      <c r="B68" t="s">
        <v>1092</v>
      </c>
      <c r="C68" t="s">
        <v>1074</v>
      </c>
      <c r="D68" t="s">
        <v>1093</v>
      </c>
      <c r="E68" t="s">
        <v>622</v>
      </c>
      <c r="F68" t="s">
        <v>622</v>
      </c>
      <c r="G68" t="s">
        <v>1094</v>
      </c>
      <c r="H68" t="s">
        <v>581</v>
      </c>
      <c r="I68" t="s">
        <v>1095</v>
      </c>
      <c r="J68" t="s">
        <v>763</v>
      </c>
      <c r="K68" t="s">
        <v>1096</v>
      </c>
      <c r="L68" t="s">
        <v>1097</v>
      </c>
      <c r="M68" t="s">
        <v>1098</v>
      </c>
    </row>
    <row r="69" spans="1:13" x14ac:dyDescent="0.25">
      <c r="A69">
        <v>68</v>
      </c>
      <c r="B69" t="s">
        <v>1099</v>
      </c>
      <c r="C69" t="s">
        <v>1100</v>
      </c>
      <c r="D69" t="s">
        <v>1101</v>
      </c>
      <c r="E69" t="s">
        <v>1102</v>
      </c>
      <c r="F69" t="s">
        <v>1103</v>
      </c>
      <c r="G69" t="s">
        <v>1104</v>
      </c>
      <c r="H69" t="s">
        <v>1105</v>
      </c>
      <c r="I69" t="s">
        <v>1106</v>
      </c>
      <c r="J69" t="s">
        <v>1107</v>
      </c>
      <c r="K69" t="s">
        <v>1108</v>
      </c>
      <c r="L69" t="s">
        <v>1109</v>
      </c>
      <c r="M69" t="s">
        <v>1110</v>
      </c>
    </row>
    <row r="70" spans="1:13" x14ac:dyDescent="0.25">
      <c r="A70">
        <v>69</v>
      </c>
      <c r="B70" t="s">
        <v>1111</v>
      </c>
      <c r="C70" t="s">
        <v>714</v>
      </c>
      <c r="D70" t="s">
        <v>1112</v>
      </c>
      <c r="E70" t="s">
        <v>991</v>
      </c>
      <c r="F70" t="s">
        <v>1113</v>
      </c>
      <c r="G70" t="s">
        <v>1114</v>
      </c>
      <c r="H70" t="s">
        <v>1115</v>
      </c>
      <c r="I70" t="s">
        <v>1116</v>
      </c>
      <c r="J70" t="s">
        <v>1117</v>
      </c>
      <c r="K70" t="s">
        <v>1060</v>
      </c>
      <c r="L70" t="s">
        <v>1118</v>
      </c>
      <c r="M70" t="s">
        <v>1119</v>
      </c>
    </row>
    <row r="71" spans="1:13" x14ac:dyDescent="0.25">
      <c r="A71">
        <v>70</v>
      </c>
      <c r="B71" t="s">
        <v>668</v>
      </c>
      <c r="C71" t="s">
        <v>986</v>
      </c>
      <c r="D71" t="s">
        <v>881</v>
      </c>
      <c r="E71" t="s">
        <v>1120</v>
      </c>
      <c r="F71" t="s">
        <v>679</v>
      </c>
      <c r="G71" t="s">
        <v>673</v>
      </c>
      <c r="H71" t="s">
        <v>508</v>
      </c>
      <c r="I71" t="s">
        <v>540</v>
      </c>
      <c r="J71" t="s">
        <v>510</v>
      </c>
      <c r="K71" t="s">
        <v>541</v>
      </c>
      <c r="L71" t="s">
        <v>681</v>
      </c>
      <c r="M71" t="s">
        <v>513</v>
      </c>
    </row>
    <row r="72" spans="1:13" x14ac:dyDescent="0.25">
      <c r="A72">
        <v>71</v>
      </c>
      <c r="B72" t="s">
        <v>347</v>
      </c>
      <c r="C72" t="s">
        <v>298</v>
      </c>
      <c r="D72" t="s">
        <v>290</v>
      </c>
      <c r="E72" t="s">
        <v>287</v>
      </c>
      <c r="F72" t="s">
        <v>324</v>
      </c>
      <c r="G72" t="s">
        <v>323</v>
      </c>
      <c r="H72" t="s">
        <v>324</v>
      </c>
      <c r="I72" t="s">
        <v>515</v>
      </c>
      <c r="J72" t="s">
        <v>323</v>
      </c>
      <c r="K72" t="s">
        <v>281</v>
      </c>
      <c r="L72" t="s">
        <v>278</v>
      </c>
      <c r="M72" t="s">
        <v>282</v>
      </c>
    </row>
    <row r="73" spans="1:13" x14ac:dyDescent="0.25">
      <c r="A73">
        <v>72</v>
      </c>
      <c r="B73" t="s">
        <v>236</v>
      </c>
      <c r="C73" t="s">
        <v>239</v>
      </c>
      <c r="D73" t="s">
        <v>232</v>
      </c>
      <c r="E73" t="s">
        <v>239</v>
      </c>
      <c r="F73" t="s">
        <v>895</v>
      </c>
      <c r="G73" t="s">
        <v>267</v>
      </c>
      <c r="H73" t="s">
        <v>319</v>
      </c>
      <c r="I73" t="s">
        <v>321</v>
      </c>
      <c r="J73" t="s">
        <v>321</v>
      </c>
      <c r="K73" t="s">
        <v>321</v>
      </c>
      <c r="L73" t="s">
        <v>326</v>
      </c>
      <c r="M73" t="s">
        <v>232</v>
      </c>
    </row>
    <row r="74" spans="1:13" x14ac:dyDescent="0.25">
      <c r="A74">
        <v>73</v>
      </c>
      <c r="B74" t="s">
        <v>804</v>
      </c>
      <c r="C74" t="s">
        <v>666</v>
      </c>
      <c r="D74" t="s">
        <v>980</v>
      </c>
      <c r="E74" t="s">
        <v>894</v>
      </c>
      <c r="F74" t="s">
        <v>1121</v>
      </c>
      <c r="G74" t="s">
        <v>1121</v>
      </c>
      <c r="H74" t="s">
        <v>801</v>
      </c>
      <c r="I74" t="s">
        <v>1122</v>
      </c>
      <c r="J74" t="s">
        <v>592</v>
      </c>
      <c r="K74" t="s">
        <v>537</v>
      </c>
      <c r="L74" t="s">
        <v>612</v>
      </c>
      <c r="M74" t="s">
        <v>587</v>
      </c>
    </row>
    <row r="75" spans="1:13" x14ac:dyDescent="0.25">
      <c r="A75">
        <v>74</v>
      </c>
      <c r="B75" t="s">
        <v>526</v>
      </c>
      <c r="C75" t="s">
        <v>1123</v>
      </c>
      <c r="D75" t="s">
        <v>627</v>
      </c>
      <c r="E75" t="s">
        <v>1124</v>
      </c>
      <c r="F75" t="s">
        <v>757</v>
      </c>
      <c r="G75" t="s">
        <v>1068</v>
      </c>
      <c r="H75" t="s">
        <v>1125</v>
      </c>
      <c r="I75" t="s">
        <v>1126</v>
      </c>
      <c r="J75" t="s">
        <v>1127</v>
      </c>
      <c r="K75" t="s">
        <v>1128</v>
      </c>
      <c r="L75" t="s">
        <v>1129</v>
      </c>
      <c r="M75" t="s">
        <v>1008</v>
      </c>
    </row>
    <row r="76" spans="1:13" x14ac:dyDescent="0.25">
      <c r="A76">
        <v>75</v>
      </c>
      <c r="B76" t="s">
        <v>281</v>
      </c>
      <c r="C76" t="s">
        <v>271</v>
      </c>
      <c r="D76" t="s">
        <v>323</v>
      </c>
      <c r="E76" t="s">
        <v>683</v>
      </c>
      <c r="F76" t="s">
        <v>278</v>
      </c>
      <c r="G76" t="s">
        <v>281</v>
      </c>
      <c r="H76" t="s">
        <v>281</v>
      </c>
      <c r="I76" t="s">
        <v>273</v>
      </c>
      <c r="J76" t="s">
        <v>334</v>
      </c>
      <c r="K76" t="s">
        <v>288</v>
      </c>
      <c r="L76" t="s">
        <v>336</v>
      </c>
      <c r="M76" t="s">
        <v>286</v>
      </c>
    </row>
    <row r="77" spans="1:13" x14ac:dyDescent="0.25">
      <c r="A77">
        <v>76</v>
      </c>
      <c r="B77" t="s">
        <v>1130</v>
      </c>
      <c r="C77" t="s">
        <v>1130</v>
      </c>
      <c r="D77" t="s">
        <v>1131</v>
      </c>
      <c r="E77" t="s">
        <v>1132</v>
      </c>
      <c r="F77" t="s">
        <v>1041</v>
      </c>
      <c r="G77" t="s">
        <v>1117</v>
      </c>
      <c r="H77" t="s">
        <v>1133</v>
      </c>
      <c r="I77" t="s">
        <v>1134</v>
      </c>
      <c r="J77" t="s">
        <v>1135</v>
      </c>
      <c r="K77" t="s">
        <v>1136</v>
      </c>
      <c r="L77" t="s">
        <v>1137</v>
      </c>
      <c r="M77" t="s">
        <v>1138</v>
      </c>
    </row>
    <row r="78" spans="1:13" x14ac:dyDescent="0.25">
      <c r="A78">
        <v>77</v>
      </c>
      <c r="B78" t="s">
        <v>686</v>
      </c>
      <c r="C78" t="s">
        <v>1139</v>
      </c>
      <c r="D78" t="s">
        <v>1140</v>
      </c>
      <c r="E78" t="s">
        <v>1141</v>
      </c>
      <c r="F78" t="s">
        <v>1142</v>
      </c>
      <c r="G78" t="s">
        <v>1143</v>
      </c>
      <c r="H78" t="s">
        <v>1144</v>
      </c>
      <c r="I78" t="s">
        <v>1145</v>
      </c>
      <c r="J78" t="s">
        <v>603</v>
      </c>
      <c r="K78" t="s">
        <v>634</v>
      </c>
      <c r="L78" t="s">
        <v>1146</v>
      </c>
      <c r="M78" t="s">
        <v>1147</v>
      </c>
    </row>
    <row r="79" spans="1:13" x14ac:dyDescent="0.25">
      <c r="A79">
        <v>78</v>
      </c>
      <c r="B79" t="s">
        <v>500</v>
      </c>
      <c r="C79" t="s">
        <v>508</v>
      </c>
      <c r="D79" t="s">
        <v>652</v>
      </c>
      <c r="E79" t="s">
        <v>506</v>
      </c>
      <c r="F79" t="s">
        <v>652</v>
      </c>
      <c r="G79" t="s">
        <v>510</v>
      </c>
      <c r="H79" t="s">
        <v>548</v>
      </c>
      <c r="I79" t="s">
        <v>511</v>
      </c>
      <c r="J79" t="s">
        <v>542</v>
      </c>
      <c r="K79" t="s">
        <v>549</v>
      </c>
      <c r="L79" t="s">
        <v>600</v>
      </c>
      <c r="M79" t="s">
        <v>501</v>
      </c>
    </row>
    <row r="80" spans="1:13" x14ac:dyDescent="0.25">
      <c r="A80">
        <v>79</v>
      </c>
      <c r="B80" t="s">
        <v>824</v>
      </c>
      <c r="C80" t="s">
        <v>1148</v>
      </c>
      <c r="D80" t="s">
        <v>967</v>
      </c>
      <c r="E80" t="s">
        <v>966</v>
      </c>
      <c r="F80" t="s">
        <v>628</v>
      </c>
      <c r="G80" t="s">
        <v>569</v>
      </c>
      <c r="H80" t="s">
        <v>824</v>
      </c>
      <c r="I80" t="s">
        <v>969</v>
      </c>
      <c r="J80" t="s">
        <v>618</v>
      </c>
      <c r="K80" t="s">
        <v>1149</v>
      </c>
      <c r="L80" t="s">
        <v>968</v>
      </c>
      <c r="M80" t="s">
        <v>1150</v>
      </c>
    </row>
    <row r="81" spans="1:13" x14ac:dyDescent="0.25">
      <c r="A81">
        <v>80</v>
      </c>
      <c r="B81" t="s">
        <v>763</v>
      </c>
      <c r="C81" t="s">
        <v>1151</v>
      </c>
      <c r="D81" t="s">
        <v>620</v>
      </c>
      <c r="E81" t="s">
        <v>1151</v>
      </c>
      <c r="F81" t="s">
        <v>1152</v>
      </c>
      <c r="G81" t="s">
        <v>575</v>
      </c>
      <c r="H81" t="s">
        <v>1096</v>
      </c>
      <c r="I81" t="s">
        <v>1149</v>
      </c>
      <c r="J81" t="s">
        <v>614</v>
      </c>
      <c r="K81" t="s">
        <v>1153</v>
      </c>
      <c r="L81" t="s">
        <v>1148</v>
      </c>
      <c r="M81" t="s">
        <v>1027</v>
      </c>
    </row>
    <row r="82" spans="1:13" x14ac:dyDescent="0.25">
      <c r="A82">
        <v>81</v>
      </c>
      <c r="B82" t="s">
        <v>763</v>
      </c>
      <c r="C82" t="s">
        <v>1151</v>
      </c>
      <c r="D82" t="s">
        <v>620</v>
      </c>
      <c r="E82" t="s">
        <v>1151</v>
      </c>
      <c r="F82" t="s">
        <v>1152</v>
      </c>
      <c r="G82" t="s">
        <v>575</v>
      </c>
      <c r="H82" t="s">
        <v>1096</v>
      </c>
      <c r="I82" t="s">
        <v>1149</v>
      </c>
      <c r="J82" t="s">
        <v>614</v>
      </c>
      <c r="K82" t="s">
        <v>1153</v>
      </c>
      <c r="L82" t="s">
        <v>1148</v>
      </c>
      <c r="M82" t="s">
        <v>1027</v>
      </c>
    </row>
    <row r="83" spans="1:13" x14ac:dyDescent="0.25">
      <c r="A83">
        <v>82</v>
      </c>
      <c r="B83" t="s">
        <v>1154</v>
      </c>
      <c r="C83" t="s">
        <v>1154</v>
      </c>
      <c r="D83" t="s">
        <v>1155</v>
      </c>
      <c r="E83" t="s">
        <v>1156</v>
      </c>
      <c r="F83" t="s">
        <v>1157</v>
      </c>
      <c r="G83" t="s">
        <v>1158</v>
      </c>
      <c r="H83" t="s">
        <v>1159</v>
      </c>
      <c r="I83" t="s">
        <v>1160</v>
      </c>
      <c r="J83" t="s">
        <v>1161</v>
      </c>
      <c r="K83" t="s">
        <v>1162</v>
      </c>
      <c r="L83" t="s">
        <v>1163</v>
      </c>
      <c r="M83" t="s">
        <v>1164</v>
      </c>
    </row>
    <row r="84" spans="1:13" x14ac:dyDescent="0.25">
      <c r="A84">
        <v>83</v>
      </c>
      <c r="B84" t="s">
        <v>524</v>
      </c>
      <c r="C84" t="s">
        <v>654</v>
      </c>
      <c r="D84" t="s">
        <v>1165</v>
      </c>
      <c r="E84" t="s">
        <v>1166</v>
      </c>
      <c r="F84" t="s">
        <v>1031</v>
      </c>
      <c r="G84" t="s">
        <v>1167</v>
      </c>
      <c r="H84" t="s">
        <v>1168</v>
      </c>
      <c r="I84" t="s">
        <v>1169</v>
      </c>
      <c r="J84" t="s">
        <v>1170</v>
      </c>
      <c r="K84" t="s">
        <v>767</v>
      </c>
      <c r="L84" t="s">
        <v>1171</v>
      </c>
      <c r="M84" t="s">
        <v>1172</v>
      </c>
    </row>
    <row r="85" spans="1:13" x14ac:dyDescent="0.25">
      <c r="A85">
        <v>84</v>
      </c>
      <c r="B85" t="s">
        <v>797</v>
      </c>
      <c r="C85" t="s">
        <v>1000</v>
      </c>
      <c r="D85" t="s">
        <v>592</v>
      </c>
      <c r="E85" t="s">
        <v>1173</v>
      </c>
      <c r="F85" t="s">
        <v>978</v>
      </c>
      <c r="G85" t="s">
        <v>1174</v>
      </c>
      <c r="H85" t="s">
        <v>1175</v>
      </c>
      <c r="I85" t="s">
        <v>1096</v>
      </c>
      <c r="J85" t="s">
        <v>530</v>
      </c>
      <c r="K85" t="s">
        <v>627</v>
      </c>
      <c r="L85" t="s">
        <v>658</v>
      </c>
      <c r="M85" t="s">
        <v>706</v>
      </c>
    </row>
    <row r="86" spans="1:13" x14ac:dyDescent="0.25">
      <c r="A86">
        <v>85</v>
      </c>
      <c r="B86" t="s">
        <v>1176</v>
      </c>
      <c r="C86" t="s">
        <v>1177</v>
      </c>
      <c r="D86" t="s">
        <v>967</v>
      </c>
      <c r="E86" t="s">
        <v>608</v>
      </c>
      <c r="F86" t="s">
        <v>1097</v>
      </c>
      <c r="G86" t="s">
        <v>1178</v>
      </c>
      <c r="H86" t="s">
        <v>1026</v>
      </c>
      <c r="I86" t="s">
        <v>655</v>
      </c>
      <c r="J86" t="s">
        <v>709</v>
      </c>
      <c r="K86" t="s">
        <v>655</v>
      </c>
      <c r="L86" t="s">
        <v>1179</v>
      </c>
      <c r="M86" t="s">
        <v>1011</v>
      </c>
    </row>
    <row r="87" spans="1:13" x14ac:dyDescent="0.25">
      <c r="A87">
        <v>86</v>
      </c>
      <c r="B87" t="s">
        <v>548</v>
      </c>
      <c r="C87" t="s">
        <v>510</v>
      </c>
      <c r="D87" t="s">
        <v>679</v>
      </c>
      <c r="E87" t="s">
        <v>829</v>
      </c>
      <c r="F87" t="s">
        <v>513</v>
      </c>
      <c r="G87" t="s">
        <v>651</v>
      </c>
      <c r="H87" t="s">
        <v>1180</v>
      </c>
      <c r="I87" t="s">
        <v>503</v>
      </c>
      <c r="J87" t="s">
        <v>507</v>
      </c>
      <c r="K87" t="s">
        <v>502</v>
      </c>
      <c r="L87" t="s">
        <v>546</v>
      </c>
      <c r="M87" t="s">
        <v>650</v>
      </c>
    </row>
    <row r="88" spans="1:13" x14ac:dyDescent="0.25">
      <c r="A88">
        <v>87</v>
      </c>
      <c r="B88" t="s">
        <v>347</v>
      </c>
      <c r="C88" t="s">
        <v>299</v>
      </c>
      <c r="D88" t="s">
        <v>298</v>
      </c>
      <c r="E88" t="s">
        <v>542</v>
      </c>
      <c r="F88" t="s">
        <v>1180</v>
      </c>
      <c r="G88" t="s">
        <v>1181</v>
      </c>
      <c r="H88" t="s">
        <v>563</v>
      </c>
      <c r="I88" t="s">
        <v>612</v>
      </c>
      <c r="J88" t="s">
        <v>510</v>
      </c>
      <c r="K88" t="s">
        <v>563</v>
      </c>
      <c r="L88" t="s">
        <v>647</v>
      </c>
      <c r="M88" t="s">
        <v>677</v>
      </c>
    </row>
    <row r="89" spans="1:13" x14ac:dyDescent="0.25">
      <c r="A89">
        <v>88</v>
      </c>
      <c r="B89" t="s">
        <v>299</v>
      </c>
      <c r="C89" t="s">
        <v>971</v>
      </c>
      <c r="D89" t="s">
        <v>342</v>
      </c>
      <c r="E89" t="s">
        <v>337</v>
      </c>
      <c r="F89" t="s">
        <v>971</v>
      </c>
      <c r="G89" t="s">
        <v>347</v>
      </c>
      <c r="H89" t="s">
        <v>566</v>
      </c>
      <c r="I89" t="s">
        <v>511</v>
      </c>
      <c r="J89" t="s">
        <v>564</v>
      </c>
      <c r="K89" t="s">
        <v>600</v>
      </c>
      <c r="L89" t="s">
        <v>507</v>
      </c>
      <c r="M89" t="s">
        <v>612</v>
      </c>
    </row>
    <row r="90" spans="1:13" x14ac:dyDescent="0.25">
      <c r="A90">
        <v>89</v>
      </c>
      <c r="B90" t="s">
        <v>317</v>
      </c>
      <c r="C90" t="s">
        <v>895</v>
      </c>
      <c r="D90" t="s">
        <v>262</v>
      </c>
      <c r="E90" t="s">
        <v>264</v>
      </c>
      <c r="F90" t="s">
        <v>550</v>
      </c>
      <c r="G90" t="s">
        <v>319</v>
      </c>
      <c r="H90" t="s">
        <v>319</v>
      </c>
      <c r="I90" t="s">
        <v>323</v>
      </c>
      <c r="J90" t="s">
        <v>269</v>
      </c>
      <c r="K90" t="s">
        <v>271</v>
      </c>
      <c r="L90" t="s">
        <v>275</v>
      </c>
      <c r="M90" t="s">
        <v>332</v>
      </c>
    </row>
    <row r="91" spans="1:13" x14ac:dyDescent="0.25">
      <c r="A91">
        <v>90</v>
      </c>
      <c r="B91" t="s">
        <v>1182</v>
      </c>
      <c r="C91" t="s">
        <v>1183</v>
      </c>
      <c r="D91" t="s">
        <v>1184</v>
      </c>
      <c r="E91" t="s">
        <v>1185</v>
      </c>
      <c r="F91" t="s">
        <v>1186</v>
      </c>
      <c r="G91" t="s">
        <v>1187</v>
      </c>
      <c r="H91" t="s">
        <v>1188</v>
      </c>
      <c r="I91" t="s">
        <v>1189</v>
      </c>
      <c r="J91" t="s">
        <v>842</v>
      </c>
      <c r="K91" t="s">
        <v>1190</v>
      </c>
      <c r="L91" t="s">
        <v>1191</v>
      </c>
      <c r="M91" t="s">
        <v>1192</v>
      </c>
    </row>
    <row r="92" spans="1:13" x14ac:dyDescent="0.25">
      <c r="A92">
        <v>91</v>
      </c>
      <c r="B92" t="s">
        <v>507</v>
      </c>
      <c r="C92" t="s">
        <v>612</v>
      </c>
      <c r="D92" t="s">
        <v>613</v>
      </c>
      <c r="E92" t="s">
        <v>511</v>
      </c>
      <c r="F92" t="s">
        <v>564</v>
      </c>
      <c r="G92" t="s">
        <v>651</v>
      </c>
      <c r="H92" t="s">
        <v>512</v>
      </c>
      <c r="I92" t="s">
        <v>506</v>
      </c>
      <c r="J92" t="s">
        <v>500</v>
      </c>
      <c r="K92" t="s">
        <v>500</v>
      </c>
      <c r="L92" t="s">
        <v>508</v>
      </c>
      <c r="M92" t="s">
        <v>679</v>
      </c>
    </row>
    <row r="93" spans="1:13" x14ac:dyDescent="0.25">
      <c r="A93">
        <v>92</v>
      </c>
      <c r="B93" t="s">
        <v>1168</v>
      </c>
      <c r="C93" t="s">
        <v>1166</v>
      </c>
      <c r="D93" t="s">
        <v>518</v>
      </c>
      <c r="E93" t="s">
        <v>1014</v>
      </c>
      <c r="F93" t="s">
        <v>1126</v>
      </c>
      <c r="G93" t="s">
        <v>1193</v>
      </c>
      <c r="H93" t="s">
        <v>1194</v>
      </c>
      <c r="I93" t="s">
        <v>1195</v>
      </c>
      <c r="J93" t="s">
        <v>1196</v>
      </c>
      <c r="K93" t="s">
        <v>1197</v>
      </c>
      <c r="L93" t="s">
        <v>1193</v>
      </c>
      <c r="M93" t="s">
        <v>1198</v>
      </c>
    </row>
    <row r="94" spans="1:13" x14ac:dyDescent="0.25">
      <c r="A94">
        <v>93</v>
      </c>
      <c r="B94" t="s">
        <v>284</v>
      </c>
      <c r="C94" t="s">
        <v>282</v>
      </c>
      <c r="D94" t="s">
        <v>552</v>
      </c>
      <c r="E94" t="s">
        <v>288</v>
      </c>
      <c r="F94" t="s">
        <v>290</v>
      </c>
      <c r="G94" t="s">
        <v>323</v>
      </c>
      <c r="H94" t="s">
        <v>551</v>
      </c>
      <c r="I94" t="s">
        <v>338</v>
      </c>
      <c r="J94" t="s">
        <v>551</v>
      </c>
      <c r="K94" t="s">
        <v>339</v>
      </c>
      <c r="L94" t="s">
        <v>342</v>
      </c>
      <c r="M94" t="s">
        <v>287</v>
      </c>
    </row>
    <row r="95" spans="1:13" x14ac:dyDescent="0.25">
      <c r="A95">
        <v>94</v>
      </c>
      <c r="B95" t="s">
        <v>512</v>
      </c>
      <c r="C95" t="s">
        <v>563</v>
      </c>
      <c r="D95" t="s">
        <v>760</v>
      </c>
      <c r="E95" t="s">
        <v>1181</v>
      </c>
      <c r="F95" t="s">
        <v>301</v>
      </c>
      <c r="G95" t="s">
        <v>299</v>
      </c>
      <c r="H95" t="s">
        <v>504</v>
      </c>
      <c r="I95" t="s">
        <v>760</v>
      </c>
      <c r="J95" t="s">
        <v>1181</v>
      </c>
      <c r="K95" t="s">
        <v>548</v>
      </c>
      <c r="L95" t="s">
        <v>542</v>
      </c>
      <c r="M95" t="s">
        <v>340</v>
      </c>
    </row>
    <row r="96" spans="1:13" x14ac:dyDescent="0.25">
      <c r="A96">
        <v>95</v>
      </c>
      <c r="B96" t="s">
        <v>1077</v>
      </c>
      <c r="C96" t="s">
        <v>1199</v>
      </c>
      <c r="D96" t="s">
        <v>885</v>
      </c>
      <c r="E96" t="s">
        <v>708</v>
      </c>
      <c r="F96" t="s">
        <v>560</v>
      </c>
      <c r="G96" t="s">
        <v>1179</v>
      </c>
      <c r="H96" t="s">
        <v>1200</v>
      </c>
      <c r="I96" t="s">
        <v>827</v>
      </c>
      <c r="J96" t="s">
        <v>1123</v>
      </c>
      <c r="K96" t="s">
        <v>711</v>
      </c>
      <c r="L96" t="s">
        <v>526</v>
      </c>
      <c r="M96" t="s">
        <v>1125</v>
      </c>
    </row>
    <row r="97" spans="1:13" x14ac:dyDescent="0.25">
      <c r="A97">
        <v>96</v>
      </c>
      <c r="B97" t="s">
        <v>589</v>
      </c>
      <c r="C97" t="s">
        <v>1201</v>
      </c>
      <c r="D97" t="s">
        <v>595</v>
      </c>
      <c r="E97" t="s">
        <v>1202</v>
      </c>
      <c r="F97" t="s">
        <v>1000</v>
      </c>
      <c r="G97" t="s">
        <v>798</v>
      </c>
      <c r="H97" t="s">
        <v>570</v>
      </c>
      <c r="I97" t="s">
        <v>559</v>
      </c>
      <c r="J97" t="s">
        <v>1002</v>
      </c>
      <c r="K97" t="s">
        <v>584</v>
      </c>
      <c r="L97" t="s">
        <v>559</v>
      </c>
      <c r="M97" t="s">
        <v>640</v>
      </c>
    </row>
    <row r="98" spans="1:13" x14ac:dyDescent="0.25">
      <c r="A98">
        <v>97</v>
      </c>
      <c r="B98" t="s">
        <v>1203</v>
      </c>
      <c r="C98" t="s">
        <v>751</v>
      </c>
      <c r="D98" t="s">
        <v>1204</v>
      </c>
      <c r="E98" t="s">
        <v>1205</v>
      </c>
      <c r="F98" t="s">
        <v>1206</v>
      </c>
      <c r="G98" t="s">
        <v>1207</v>
      </c>
      <c r="H98" t="s">
        <v>1208</v>
      </c>
      <c r="I98" t="s">
        <v>1209</v>
      </c>
      <c r="J98" t="s">
        <v>1210</v>
      </c>
      <c r="K98" t="s">
        <v>1211</v>
      </c>
      <c r="L98" t="s">
        <v>755</v>
      </c>
      <c r="M98" t="s">
        <v>1212</v>
      </c>
    </row>
    <row r="99" spans="1:13" x14ac:dyDescent="0.25">
      <c r="A99">
        <v>98</v>
      </c>
      <c r="B99" t="s">
        <v>1203</v>
      </c>
      <c r="C99" t="s">
        <v>751</v>
      </c>
      <c r="D99" t="s">
        <v>1204</v>
      </c>
      <c r="E99" t="s">
        <v>1205</v>
      </c>
      <c r="F99" t="s">
        <v>1206</v>
      </c>
      <c r="G99" t="s">
        <v>1207</v>
      </c>
      <c r="H99" t="s">
        <v>1208</v>
      </c>
      <c r="I99" t="s">
        <v>1209</v>
      </c>
      <c r="J99" t="s">
        <v>1210</v>
      </c>
      <c r="K99" t="s">
        <v>1211</v>
      </c>
      <c r="L99" t="s">
        <v>755</v>
      </c>
      <c r="M99" t="s">
        <v>1212</v>
      </c>
    </row>
    <row r="100" spans="1:13" x14ac:dyDescent="0.25">
      <c r="A100">
        <v>99</v>
      </c>
      <c r="B100" t="s">
        <v>1213</v>
      </c>
      <c r="C100" t="s">
        <v>1214</v>
      </c>
      <c r="D100" t="s">
        <v>1215</v>
      </c>
      <c r="E100" t="s">
        <v>1216</v>
      </c>
      <c r="F100" t="s">
        <v>1217</v>
      </c>
      <c r="G100" t="s">
        <v>1218</v>
      </c>
      <c r="H100" t="s">
        <v>1219</v>
      </c>
      <c r="I100" t="s">
        <v>1220</v>
      </c>
      <c r="J100" t="s">
        <v>1221</v>
      </c>
      <c r="K100" t="s">
        <v>1222</v>
      </c>
      <c r="L100" t="s">
        <v>1223</v>
      </c>
      <c r="M100" t="s">
        <v>1224</v>
      </c>
    </row>
    <row r="101" spans="1:13" x14ac:dyDescent="0.25">
      <c r="A101">
        <v>100</v>
      </c>
      <c r="B101" t="s">
        <v>1213</v>
      </c>
      <c r="C101" t="s">
        <v>1214</v>
      </c>
      <c r="D101" t="s">
        <v>1215</v>
      </c>
      <c r="E101" t="s">
        <v>1216</v>
      </c>
      <c r="F101" t="s">
        <v>1217</v>
      </c>
      <c r="G101" t="s">
        <v>1218</v>
      </c>
      <c r="H101" t="s">
        <v>1219</v>
      </c>
      <c r="I101" t="s">
        <v>1220</v>
      </c>
      <c r="J101" t="s">
        <v>1221</v>
      </c>
      <c r="K101" t="s">
        <v>1222</v>
      </c>
      <c r="L101" t="s">
        <v>1223</v>
      </c>
      <c r="M101" t="s">
        <v>1224</v>
      </c>
    </row>
    <row r="102" spans="1:13" x14ac:dyDescent="0.25">
      <c r="A102">
        <v>101</v>
      </c>
      <c r="B102" t="s">
        <v>1225</v>
      </c>
      <c r="C102" t="s">
        <v>1226</v>
      </c>
      <c r="D102" t="s">
        <v>1227</v>
      </c>
      <c r="E102" t="s">
        <v>1228</v>
      </c>
      <c r="F102" t="s">
        <v>1229</v>
      </c>
      <c r="G102" t="s">
        <v>1230</v>
      </c>
      <c r="H102" t="s">
        <v>1231</v>
      </c>
      <c r="I102" t="s">
        <v>1232</v>
      </c>
      <c r="J102" t="s">
        <v>1233</v>
      </c>
      <c r="K102" t="s">
        <v>1234</v>
      </c>
      <c r="L102" t="s">
        <v>1235</v>
      </c>
      <c r="M102" t="s">
        <v>1236</v>
      </c>
    </row>
    <row r="103" spans="1:13" x14ac:dyDescent="0.25">
      <c r="A103">
        <v>102</v>
      </c>
      <c r="B103" t="s">
        <v>1237</v>
      </c>
      <c r="C103" t="s">
        <v>1238</v>
      </c>
      <c r="D103" t="s">
        <v>1239</v>
      </c>
      <c r="E103" t="s">
        <v>1240</v>
      </c>
      <c r="F103" t="s">
        <v>1046</v>
      </c>
      <c r="G103" t="s">
        <v>1241</v>
      </c>
      <c r="H103" t="s">
        <v>863</v>
      </c>
      <c r="I103" t="s">
        <v>1242</v>
      </c>
      <c r="J103" t="s">
        <v>1243</v>
      </c>
      <c r="K103" t="s">
        <v>1244</v>
      </c>
      <c r="L103" t="s">
        <v>1245</v>
      </c>
      <c r="M103" t="s">
        <v>1246</v>
      </c>
    </row>
    <row r="104" spans="1:13" x14ac:dyDescent="0.25">
      <c r="A104">
        <v>103</v>
      </c>
      <c r="B104" t="s">
        <v>1247</v>
      </c>
      <c r="C104" t="s">
        <v>1248</v>
      </c>
      <c r="D104" t="s">
        <v>1249</v>
      </c>
      <c r="E104" t="s">
        <v>1250</v>
      </c>
      <c r="F104" t="s">
        <v>1251</v>
      </c>
      <c r="G104" t="s">
        <v>1252</v>
      </c>
      <c r="H104" t="s">
        <v>1253</v>
      </c>
      <c r="I104" t="s">
        <v>1254</v>
      </c>
      <c r="J104" t="s">
        <v>1255</v>
      </c>
      <c r="K104" t="s">
        <v>1256</v>
      </c>
      <c r="L104" t="s">
        <v>1257</v>
      </c>
      <c r="M104" t="s">
        <v>1258</v>
      </c>
    </row>
    <row r="105" spans="1:13" x14ac:dyDescent="0.25">
      <c r="A105">
        <v>104</v>
      </c>
      <c r="B105" t="s">
        <v>887</v>
      </c>
      <c r="C105" t="s">
        <v>1128</v>
      </c>
      <c r="D105" t="s">
        <v>1259</v>
      </c>
      <c r="E105" t="s">
        <v>1194</v>
      </c>
      <c r="F105" t="s">
        <v>1260</v>
      </c>
      <c r="G105" t="s">
        <v>1261</v>
      </c>
      <c r="H105" t="s">
        <v>1262</v>
      </c>
      <c r="I105" t="s">
        <v>1263</v>
      </c>
      <c r="J105" t="s">
        <v>792</v>
      </c>
      <c r="K105" t="s">
        <v>687</v>
      </c>
      <c r="L105" t="s">
        <v>1264</v>
      </c>
      <c r="M105" t="s">
        <v>1265</v>
      </c>
    </row>
    <row r="106" spans="1:13" x14ac:dyDescent="0.25">
      <c r="A106">
        <v>105</v>
      </c>
      <c r="B106" t="s">
        <v>531</v>
      </c>
      <c r="C106" t="s">
        <v>519</v>
      </c>
      <c r="D106" t="s">
        <v>1067</v>
      </c>
      <c r="E106" t="s">
        <v>654</v>
      </c>
      <c r="F106" t="s">
        <v>887</v>
      </c>
      <c r="G106" t="s">
        <v>1266</v>
      </c>
      <c r="H106" t="s">
        <v>1267</v>
      </c>
      <c r="I106" t="s">
        <v>1032</v>
      </c>
      <c r="J106" t="s">
        <v>1268</v>
      </c>
      <c r="K106" t="s">
        <v>1269</v>
      </c>
      <c r="L106" t="s">
        <v>1270</v>
      </c>
      <c r="M106" t="s">
        <v>1271</v>
      </c>
    </row>
    <row r="107" spans="1:13" x14ac:dyDescent="0.25">
      <c r="A107">
        <v>106</v>
      </c>
      <c r="B107" t="s">
        <v>895</v>
      </c>
      <c r="C107" t="s">
        <v>267</v>
      </c>
      <c r="D107" t="s">
        <v>319</v>
      </c>
      <c r="E107" t="s">
        <v>264</v>
      </c>
      <c r="F107" t="s">
        <v>264</v>
      </c>
      <c r="G107" t="s">
        <v>965</v>
      </c>
      <c r="H107" t="s">
        <v>267</v>
      </c>
      <c r="I107" t="s">
        <v>269</v>
      </c>
      <c r="J107" t="s">
        <v>550</v>
      </c>
      <c r="K107" t="s">
        <v>271</v>
      </c>
      <c r="L107" t="s">
        <v>278</v>
      </c>
      <c r="M107" t="s">
        <v>329</v>
      </c>
    </row>
    <row r="108" spans="1:13" x14ac:dyDescent="0.25">
      <c r="A108">
        <v>107</v>
      </c>
      <c r="B108" t="s">
        <v>273</v>
      </c>
      <c r="C108" t="s">
        <v>324</v>
      </c>
      <c r="D108" t="s">
        <v>270</v>
      </c>
      <c r="E108" t="s">
        <v>328</v>
      </c>
      <c r="F108" t="s">
        <v>326</v>
      </c>
      <c r="G108" t="s">
        <v>326</v>
      </c>
      <c r="H108" t="s">
        <v>515</v>
      </c>
      <c r="I108" t="s">
        <v>326</v>
      </c>
      <c r="J108" t="s">
        <v>278</v>
      </c>
      <c r="K108" t="s">
        <v>279</v>
      </c>
      <c r="L108" t="s">
        <v>278</v>
      </c>
      <c r="M108" t="s">
        <v>332</v>
      </c>
    </row>
    <row r="109" spans="1:13" x14ac:dyDescent="0.25">
      <c r="A109">
        <v>108</v>
      </c>
      <c r="B109" t="s">
        <v>303</v>
      </c>
      <c r="C109" t="s">
        <v>353</v>
      </c>
      <c r="D109" t="s">
        <v>565</v>
      </c>
      <c r="E109" t="s">
        <v>351</v>
      </c>
      <c r="F109" t="s">
        <v>565</v>
      </c>
      <c r="G109" t="s">
        <v>648</v>
      </c>
      <c r="H109" t="s">
        <v>542</v>
      </c>
      <c r="I109" t="s">
        <v>565</v>
      </c>
      <c r="J109" t="s">
        <v>301</v>
      </c>
      <c r="K109" t="s">
        <v>542</v>
      </c>
      <c r="L109" t="s">
        <v>542</v>
      </c>
      <c r="M109" t="s">
        <v>294</v>
      </c>
    </row>
    <row r="110" spans="1:13" x14ac:dyDescent="0.25">
      <c r="A110">
        <v>109</v>
      </c>
      <c r="B110" t="s">
        <v>537</v>
      </c>
      <c r="C110" t="s">
        <v>1272</v>
      </c>
      <c r="D110" t="s">
        <v>1273</v>
      </c>
      <c r="E110" t="s">
        <v>797</v>
      </c>
      <c r="F110" t="s">
        <v>806</v>
      </c>
      <c r="G110" t="s">
        <v>975</v>
      </c>
      <c r="H110" t="s">
        <v>974</v>
      </c>
      <c r="I110" t="s">
        <v>1274</v>
      </c>
      <c r="J110" t="s">
        <v>1078</v>
      </c>
      <c r="K110" t="s">
        <v>1275</v>
      </c>
      <c r="L110" t="s">
        <v>1149</v>
      </c>
      <c r="M110" t="s">
        <v>1276</v>
      </c>
    </row>
    <row r="111" spans="1:13" x14ac:dyDescent="0.25">
      <c r="A111">
        <v>110</v>
      </c>
      <c r="B111" t="s">
        <v>1026</v>
      </c>
      <c r="C111" t="s">
        <v>1027</v>
      </c>
      <c r="D111" t="s">
        <v>625</v>
      </c>
      <c r="E111" t="s">
        <v>1277</v>
      </c>
      <c r="F111" t="s">
        <v>627</v>
      </c>
      <c r="G111" t="s">
        <v>532</v>
      </c>
      <c r="H111" t="s">
        <v>757</v>
      </c>
      <c r="I111" t="s">
        <v>520</v>
      </c>
      <c r="J111" t="s">
        <v>520</v>
      </c>
      <c r="K111" t="s">
        <v>1030</v>
      </c>
      <c r="L111" t="s">
        <v>1013</v>
      </c>
      <c r="M111" t="s">
        <v>1278</v>
      </c>
    </row>
    <row r="112" spans="1:13" x14ac:dyDescent="0.25">
      <c r="A112">
        <v>111</v>
      </c>
      <c r="B112" t="s">
        <v>983</v>
      </c>
      <c r="C112" t="s">
        <v>596</v>
      </c>
      <c r="D112" t="s">
        <v>594</v>
      </c>
      <c r="E112" t="s">
        <v>1279</v>
      </c>
      <c r="F112" t="s">
        <v>641</v>
      </c>
      <c r="G112" t="s">
        <v>800</v>
      </c>
      <c r="H112" t="s">
        <v>667</v>
      </c>
      <c r="I112" t="s">
        <v>595</v>
      </c>
      <c r="J112" t="s">
        <v>801</v>
      </c>
      <c r="K112" t="s">
        <v>587</v>
      </c>
      <c r="L112" t="s">
        <v>592</v>
      </c>
      <c r="M112" t="s">
        <v>587</v>
      </c>
    </row>
    <row r="113" spans="1:13" x14ac:dyDescent="0.25">
      <c r="A113">
        <v>112</v>
      </c>
      <c r="B113" t="s">
        <v>239</v>
      </c>
      <c r="C113" t="s">
        <v>250</v>
      </c>
      <c r="D113" t="s">
        <v>249</v>
      </c>
      <c r="E113" t="s">
        <v>247</v>
      </c>
      <c r="F113" t="s">
        <v>247</v>
      </c>
      <c r="G113" t="s">
        <v>316</v>
      </c>
      <c r="H113" t="s">
        <v>316</v>
      </c>
      <c r="I113" t="s">
        <v>261</v>
      </c>
      <c r="J113" t="s">
        <v>262</v>
      </c>
      <c r="K113" t="s">
        <v>261</v>
      </c>
      <c r="L113" t="s">
        <v>261</v>
      </c>
      <c r="M113" t="s">
        <v>262</v>
      </c>
    </row>
    <row r="114" spans="1:13" x14ac:dyDescent="0.25">
      <c r="A114">
        <v>113</v>
      </c>
      <c r="B114" t="s">
        <v>672</v>
      </c>
      <c r="C114" t="s">
        <v>802</v>
      </c>
      <c r="D114" t="s">
        <v>672</v>
      </c>
      <c r="E114" t="s">
        <v>972</v>
      </c>
      <c r="F114" t="s">
        <v>670</v>
      </c>
      <c r="G114" t="s">
        <v>643</v>
      </c>
      <c r="H114" t="s">
        <v>668</v>
      </c>
      <c r="I114" t="s">
        <v>1121</v>
      </c>
      <c r="J114" t="s">
        <v>538</v>
      </c>
      <c r="K114" t="s">
        <v>1280</v>
      </c>
      <c r="L114" t="s">
        <v>981</v>
      </c>
      <c r="M114" t="s">
        <v>590</v>
      </c>
    </row>
    <row r="115" spans="1:13" x14ac:dyDescent="0.25">
      <c r="A115">
        <v>114</v>
      </c>
      <c r="B115" t="s">
        <v>257</v>
      </c>
      <c r="C115" t="s">
        <v>895</v>
      </c>
      <c r="D115" t="s">
        <v>265</v>
      </c>
      <c r="E115" t="s">
        <v>271</v>
      </c>
      <c r="F115" t="s">
        <v>271</v>
      </c>
      <c r="G115" t="s">
        <v>323</v>
      </c>
      <c r="H115" t="s">
        <v>329</v>
      </c>
      <c r="I115" t="s">
        <v>287</v>
      </c>
      <c r="J115" t="s">
        <v>285</v>
      </c>
      <c r="K115" t="s">
        <v>290</v>
      </c>
      <c r="L115" t="s">
        <v>342</v>
      </c>
      <c r="M115" t="s">
        <v>338</v>
      </c>
    </row>
    <row r="116" spans="1:13" x14ac:dyDescent="0.25">
      <c r="A116">
        <v>115</v>
      </c>
      <c r="B116" t="s">
        <v>257</v>
      </c>
      <c r="C116" t="s">
        <v>895</v>
      </c>
      <c r="D116" t="s">
        <v>265</v>
      </c>
      <c r="E116" t="s">
        <v>271</v>
      </c>
      <c r="F116" t="s">
        <v>271</v>
      </c>
      <c r="G116" t="s">
        <v>323</v>
      </c>
      <c r="H116" t="s">
        <v>329</v>
      </c>
      <c r="I116" t="s">
        <v>287</v>
      </c>
      <c r="J116" t="s">
        <v>285</v>
      </c>
      <c r="K116" t="s">
        <v>290</v>
      </c>
      <c r="L116" t="s">
        <v>342</v>
      </c>
      <c r="M116" t="s">
        <v>338</v>
      </c>
    </row>
    <row r="117" spans="1:13" x14ac:dyDescent="0.25">
      <c r="A117">
        <v>116</v>
      </c>
      <c r="B117" t="s">
        <v>417</v>
      </c>
      <c r="C117" t="s">
        <v>417</v>
      </c>
      <c r="D117" t="s">
        <v>417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</row>
    <row r="118" spans="1:13" x14ac:dyDescent="0.25">
      <c r="A118">
        <v>117</v>
      </c>
      <c r="B118" t="s">
        <v>211</v>
      </c>
      <c r="C118" t="s">
        <v>211</v>
      </c>
      <c r="D118" t="s">
        <v>211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</row>
    <row r="119" spans="1:13" x14ac:dyDescent="0.25">
      <c r="A119">
        <v>118</v>
      </c>
      <c r="B119" t="s">
        <v>211</v>
      </c>
      <c r="C119" t="s">
        <v>211</v>
      </c>
      <c r="D119" t="s">
        <v>211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</row>
    <row r="120" spans="1:13" x14ac:dyDescent="0.25">
      <c r="A120">
        <v>119</v>
      </c>
      <c r="B120" t="s">
        <v>221</v>
      </c>
      <c r="C120" t="s">
        <v>311</v>
      </c>
      <c r="D120" t="s">
        <v>222</v>
      </c>
      <c r="E120" t="s">
        <v>231</v>
      </c>
      <c r="F120" t="s">
        <v>217</v>
      </c>
      <c r="G120" t="s">
        <v>311</v>
      </c>
      <c r="H120" t="s">
        <v>220</v>
      </c>
      <c r="I120" t="s">
        <v>312</v>
      </c>
      <c r="J120" t="s">
        <v>309</v>
      </c>
      <c r="K120" t="s">
        <v>311</v>
      </c>
      <c r="L120" t="s">
        <v>222</v>
      </c>
      <c r="M120" t="s">
        <v>312</v>
      </c>
    </row>
    <row r="121" spans="1:13" x14ac:dyDescent="0.25">
      <c r="A121">
        <v>120</v>
      </c>
    </row>
    <row r="122" spans="1:13" x14ac:dyDescent="0.25">
      <c r="A122">
        <v>121</v>
      </c>
    </row>
    <row r="123" spans="1:13" x14ac:dyDescent="0.25">
      <c r="A123">
        <v>122</v>
      </c>
    </row>
    <row r="124" spans="1:13" x14ac:dyDescent="0.25">
      <c r="A124">
        <v>123</v>
      </c>
    </row>
    <row r="125" spans="1:13" x14ac:dyDescent="0.25">
      <c r="A125">
        <v>124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1488-62BC-46EE-BE7B-0A817955FC20}">
  <sheetPr>
    <tabColor theme="2" tint="-0.249977111117893"/>
  </sheetPr>
  <dimension ref="A1:E204"/>
  <sheetViews>
    <sheetView workbookViewId="0">
      <selection activeCell="E84" sqref="E84"/>
    </sheetView>
  </sheetViews>
  <sheetFormatPr defaultRowHeight="15" x14ac:dyDescent="0.25"/>
  <cols>
    <col min="4" max="4" width="12.7109375" bestFit="1" customWidth="1"/>
    <col min="5" max="5" width="10.42578125" bestFit="1" customWidth="1"/>
  </cols>
  <sheetData>
    <row r="1" spans="1:5" x14ac:dyDescent="0.25">
      <c r="A1" s="70" t="s">
        <v>1299</v>
      </c>
      <c r="B1" s="70" t="s">
        <v>1300</v>
      </c>
      <c r="C1" s="71" t="s">
        <v>418</v>
      </c>
      <c r="D1" s="71" t="s">
        <v>419</v>
      </c>
      <c r="E1" s="71" t="s">
        <v>420</v>
      </c>
    </row>
    <row r="2" spans="1:5" x14ac:dyDescent="0.25">
      <c r="A2" s="75">
        <v>1</v>
      </c>
      <c r="B2" s="75">
        <v>1</v>
      </c>
      <c r="C2" s="72">
        <v>0.88851997595234189</v>
      </c>
      <c r="D2" s="72">
        <v>0.87468113975576667</v>
      </c>
      <c r="E2" s="72">
        <v>0.89887357164837534</v>
      </c>
    </row>
    <row r="3" spans="1:5" x14ac:dyDescent="0.25">
      <c r="A3" s="75">
        <v>2</v>
      </c>
      <c r="B3" s="75">
        <v>1</v>
      </c>
      <c r="C3" s="72">
        <v>1.160541586073501E-2</v>
      </c>
      <c r="D3" s="72">
        <v>9.388924252068746E-3</v>
      </c>
      <c r="E3" s="72">
        <v>6.36743426777175E-3</v>
      </c>
    </row>
    <row r="4" spans="1:5" x14ac:dyDescent="0.25">
      <c r="A4" s="73">
        <v>28</v>
      </c>
      <c r="B4" s="75">
        <v>1</v>
      </c>
      <c r="C4" s="72">
        <v>1.0302570220149658E-2</v>
      </c>
      <c r="D4" s="72">
        <v>2.4397981443143872E-3</v>
      </c>
      <c r="E4" s="72">
        <v>1.4570010160876972E-3</v>
      </c>
    </row>
    <row r="5" spans="1:5" x14ac:dyDescent="0.25">
      <c r="A5" s="75">
        <v>1</v>
      </c>
      <c r="B5" s="75">
        <v>2</v>
      </c>
      <c r="C5" s="72">
        <v>2.0495163141498608E-5</v>
      </c>
      <c r="D5" s="72">
        <v>1.1307100859339666E-5</v>
      </c>
      <c r="E5" s="72">
        <v>7.5974653504930244E-7</v>
      </c>
    </row>
    <row r="6" spans="1:5" x14ac:dyDescent="0.25">
      <c r="A6" s="75">
        <v>2</v>
      </c>
      <c r="B6" s="75">
        <v>2</v>
      </c>
      <c r="C6" s="72">
        <v>0.98839458413926495</v>
      </c>
      <c r="D6" s="72">
        <v>0.99061107574793128</v>
      </c>
      <c r="E6" s="72">
        <v>0.99363256573222825</v>
      </c>
    </row>
    <row r="7" spans="1:5" x14ac:dyDescent="0.25">
      <c r="A7" s="73">
        <v>74</v>
      </c>
      <c r="B7" s="75">
        <v>2</v>
      </c>
      <c r="C7" s="72">
        <v>2.3043651589205432E-5</v>
      </c>
      <c r="D7" s="72">
        <v>1.201695764394384E-5</v>
      </c>
      <c r="E7" s="72">
        <v>1.8203333051919202E-5</v>
      </c>
    </row>
    <row r="8" spans="1:5" x14ac:dyDescent="0.25">
      <c r="A8" s="75">
        <v>1</v>
      </c>
      <c r="B8" s="75">
        <v>3</v>
      </c>
      <c r="C8" s="72">
        <v>4.7822047330163413E-5</v>
      </c>
      <c r="D8" s="72">
        <v>1.0176390773405698E-4</v>
      </c>
      <c r="E8" s="72">
        <v>9.7275695246868099E-5</v>
      </c>
    </row>
    <row r="9" spans="1:5" x14ac:dyDescent="0.25">
      <c r="A9" s="75">
        <v>5</v>
      </c>
      <c r="B9" s="75">
        <v>3</v>
      </c>
      <c r="C9" s="72">
        <v>1</v>
      </c>
      <c r="D9" s="72">
        <v>1</v>
      </c>
      <c r="E9" s="72">
        <v>1</v>
      </c>
    </row>
    <row r="10" spans="1:5" x14ac:dyDescent="0.25">
      <c r="A10" s="73">
        <v>10</v>
      </c>
      <c r="B10" s="75">
        <v>5</v>
      </c>
      <c r="C10" s="72">
        <v>0.42857142857142855</v>
      </c>
      <c r="D10" s="72">
        <v>0.90781954887218042</v>
      </c>
      <c r="E10" s="72">
        <v>0.83383649524855052</v>
      </c>
    </row>
    <row r="11" spans="1:5" x14ac:dyDescent="0.25">
      <c r="A11" s="73">
        <v>11</v>
      </c>
      <c r="B11" s="75">
        <v>6</v>
      </c>
      <c r="C11" s="72">
        <v>0.22632794457274827</v>
      </c>
      <c r="D11" s="72">
        <v>0.39038744482589505</v>
      </c>
      <c r="E11" s="72">
        <v>0.89367523624576828</v>
      </c>
    </row>
    <row r="12" spans="1:5" x14ac:dyDescent="0.25">
      <c r="A12" s="73">
        <v>13</v>
      </c>
      <c r="B12" s="75">
        <v>7</v>
      </c>
      <c r="C12" s="72">
        <v>1</v>
      </c>
      <c r="D12" s="72">
        <v>1</v>
      </c>
      <c r="E12" s="72">
        <v>1</v>
      </c>
    </row>
    <row r="13" spans="1:5" x14ac:dyDescent="0.25">
      <c r="A13" s="73">
        <v>10</v>
      </c>
      <c r="B13" s="75">
        <v>8</v>
      </c>
      <c r="C13" s="72">
        <v>0.44642857142857145</v>
      </c>
      <c r="D13" s="72">
        <v>6.2406015037593986E-2</v>
      </c>
      <c r="E13" s="72">
        <v>8.0220376342241592E-2</v>
      </c>
    </row>
    <row r="14" spans="1:5" x14ac:dyDescent="0.25">
      <c r="A14" s="73">
        <v>14</v>
      </c>
      <c r="B14" s="75">
        <v>8</v>
      </c>
      <c r="C14" s="72">
        <v>0.95131578947368423</v>
      </c>
      <c r="D14" s="72">
        <v>0.99188056574122574</v>
      </c>
      <c r="E14" s="72">
        <v>0.71707432974109853</v>
      </c>
    </row>
    <row r="15" spans="1:5" x14ac:dyDescent="0.25">
      <c r="A15" s="73">
        <v>11</v>
      </c>
      <c r="B15" s="75">
        <v>9</v>
      </c>
      <c r="C15" s="72">
        <v>0.7736720554272517</v>
      </c>
      <c r="D15" s="72">
        <v>0.60961255517410495</v>
      </c>
      <c r="E15" s="72">
        <v>0.10632476375423167</v>
      </c>
    </row>
    <row r="16" spans="1:5" x14ac:dyDescent="0.25">
      <c r="A16" s="73">
        <v>14</v>
      </c>
      <c r="B16" s="75">
        <v>9</v>
      </c>
      <c r="C16" s="72">
        <v>4.736842105263158E-2</v>
      </c>
      <c r="D16" s="72">
        <v>6.809848088004191E-3</v>
      </c>
      <c r="E16" s="72">
        <v>0.28249446220644542</v>
      </c>
    </row>
    <row r="17" spans="1:5" x14ac:dyDescent="0.25">
      <c r="A17" s="75">
        <v>1</v>
      </c>
      <c r="B17" s="73">
        <v>10</v>
      </c>
      <c r="C17" s="72">
        <v>6.8317210471662022E-6</v>
      </c>
      <c r="D17" s="72">
        <v>4.5228403437358663E-6</v>
      </c>
      <c r="E17" s="72">
        <v>4.2602083483875699E-5</v>
      </c>
    </row>
    <row r="18" spans="1:5" x14ac:dyDescent="0.25">
      <c r="A18" s="73">
        <v>14</v>
      </c>
      <c r="B18" s="73">
        <v>10</v>
      </c>
      <c r="C18" s="72">
        <v>1.3157894736842105E-3</v>
      </c>
      <c r="D18" s="72">
        <v>1.3095861707700367E-3</v>
      </c>
      <c r="E18" s="72">
        <v>4.312080524561007E-4</v>
      </c>
    </row>
    <row r="19" spans="1:5" x14ac:dyDescent="0.25">
      <c r="A19" s="73">
        <v>15</v>
      </c>
      <c r="B19" s="73">
        <v>10</v>
      </c>
      <c r="C19" s="72">
        <v>0.87082988695891916</v>
      </c>
      <c r="D19" s="72">
        <v>0.89304652301544529</v>
      </c>
      <c r="E19" s="72">
        <v>0.79997204850459813</v>
      </c>
    </row>
    <row r="20" spans="1:5" x14ac:dyDescent="0.25">
      <c r="A20" s="73">
        <v>51</v>
      </c>
      <c r="B20" s="73">
        <v>10</v>
      </c>
      <c r="C20" s="72">
        <v>2.8599755948749238E-5</v>
      </c>
      <c r="D20" s="72">
        <v>1.8401875939810091E-5</v>
      </c>
      <c r="E20" s="72">
        <v>3.2693383431104002E-6</v>
      </c>
    </row>
    <row r="21" spans="1:5" x14ac:dyDescent="0.25">
      <c r="A21" s="73">
        <v>15</v>
      </c>
      <c r="B21" s="73">
        <v>11</v>
      </c>
      <c r="C21" s="72">
        <v>0.12917011304108078</v>
      </c>
      <c r="D21" s="72">
        <v>0.10695347698455467</v>
      </c>
      <c r="E21" s="72">
        <v>0.20002795149540187</v>
      </c>
    </row>
    <row r="22" spans="1:5" x14ac:dyDescent="0.25">
      <c r="A22" s="73">
        <v>51</v>
      </c>
      <c r="B22" s="73">
        <v>11</v>
      </c>
      <c r="C22" s="72">
        <v>9.5332519829164121E-6</v>
      </c>
      <c r="D22" s="72">
        <v>2.6288394199728704E-6</v>
      </c>
      <c r="E22" s="72">
        <v>1.0484385769849543E-7</v>
      </c>
    </row>
    <row r="23" spans="1:5" x14ac:dyDescent="0.25">
      <c r="A23" s="73">
        <v>16</v>
      </c>
      <c r="B23" s="73">
        <v>12</v>
      </c>
      <c r="C23" s="72">
        <v>1</v>
      </c>
      <c r="D23" s="72">
        <v>1</v>
      </c>
      <c r="E23" s="72">
        <v>1</v>
      </c>
    </row>
    <row r="24" spans="1:5" x14ac:dyDescent="0.25">
      <c r="A24" s="73">
        <v>17</v>
      </c>
      <c r="B24" s="73">
        <v>13</v>
      </c>
      <c r="C24" s="72">
        <v>0.91685443893645791</v>
      </c>
      <c r="D24" s="72">
        <v>0.90669569253917692</v>
      </c>
      <c r="E24" s="72">
        <v>0.91450862398397503</v>
      </c>
    </row>
    <row r="25" spans="1:5" x14ac:dyDescent="0.25">
      <c r="A25" s="73">
        <v>36</v>
      </c>
      <c r="B25" s="73">
        <v>13</v>
      </c>
      <c r="C25" s="72">
        <v>2.0370747606437156E-4</v>
      </c>
      <c r="D25" s="72">
        <v>1.071522290579351E-3</v>
      </c>
      <c r="E25" s="72">
        <v>9.4916462911072994E-4</v>
      </c>
    </row>
    <row r="26" spans="1:5" x14ac:dyDescent="0.25">
      <c r="A26" s="73">
        <v>17</v>
      </c>
      <c r="B26" s="73">
        <v>14</v>
      </c>
      <c r="C26" s="72">
        <v>5.9486255069851286E-2</v>
      </c>
      <c r="D26" s="72">
        <v>8.3027868038992841E-2</v>
      </c>
      <c r="E26" s="72">
        <v>7.6845662448683613E-2</v>
      </c>
    </row>
    <row r="27" spans="1:5" x14ac:dyDescent="0.25">
      <c r="A27" s="73">
        <v>18</v>
      </c>
      <c r="B27" s="73">
        <v>14</v>
      </c>
      <c r="C27" s="72">
        <v>0.99518796992481207</v>
      </c>
      <c r="D27" s="72">
        <v>0.97248790153564757</v>
      </c>
      <c r="E27" s="72">
        <v>0.9802681195000218</v>
      </c>
    </row>
    <row r="28" spans="1:5" x14ac:dyDescent="0.25">
      <c r="A28" s="73">
        <v>18</v>
      </c>
      <c r="B28" s="73">
        <v>15</v>
      </c>
      <c r="C28" s="72">
        <v>1.2030075187969924E-3</v>
      </c>
      <c r="D28" s="72">
        <v>2.6292725679228747E-3</v>
      </c>
      <c r="E28" s="72">
        <v>7.7944130921208906E-4</v>
      </c>
    </row>
    <row r="29" spans="1:5" x14ac:dyDescent="0.25">
      <c r="A29" s="73">
        <v>19</v>
      </c>
      <c r="B29" s="73">
        <v>15</v>
      </c>
      <c r="C29" s="72">
        <v>0.60934182590233543</v>
      </c>
      <c r="D29" s="72">
        <v>0.80233037739740154</v>
      </c>
      <c r="E29" s="72">
        <v>0.83914254061536442</v>
      </c>
    </row>
    <row r="30" spans="1:5" x14ac:dyDescent="0.25">
      <c r="A30" s="73">
        <v>20</v>
      </c>
      <c r="B30" s="73">
        <v>16</v>
      </c>
      <c r="C30" s="72">
        <v>0.9181734950789654</v>
      </c>
      <c r="D30" s="72">
        <v>0.96658150651063124</v>
      </c>
      <c r="E30" s="72">
        <v>0.97314180845911036</v>
      </c>
    </row>
    <row r="31" spans="1:5" x14ac:dyDescent="0.25">
      <c r="A31" s="73">
        <v>36</v>
      </c>
      <c r="B31" s="73">
        <v>16</v>
      </c>
      <c r="C31" s="72">
        <v>6.1112242819311472E-4</v>
      </c>
      <c r="D31" s="72">
        <v>9.476047467708546E-5</v>
      </c>
      <c r="E31" s="72">
        <v>3.5699148348135498E-5</v>
      </c>
    </row>
    <row r="32" spans="1:5" x14ac:dyDescent="0.25">
      <c r="A32" s="73">
        <v>17</v>
      </c>
      <c r="B32" s="73">
        <v>17</v>
      </c>
      <c r="C32" s="72">
        <v>1.5772870662460567E-3</v>
      </c>
      <c r="D32" s="72">
        <v>9.7642181422374463E-4</v>
      </c>
      <c r="E32" s="72">
        <v>1.072492750558434E-3</v>
      </c>
    </row>
    <row r="33" spans="1:5" x14ac:dyDescent="0.25">
      <c r="A33" s="73">
        <v>21</v>
      </c>
      <c r="B33" s="73">
        <v>17</v>
      </c>
      <c r="C33" s="72">
        <v>0.89464882943143809</v>
      </c>
      <c r="D33" s="72">
        <v>0.93855325002865986</v>
      </c>
      <c r="E33" s="72">
        <v>0.95722509819695989</v>
      </c>
    </row>
    <row r="34" spans="1:5" x14ac:dyDescent="0.25">
      <c r="A34" s="73">
        <v>22</v>
      </c>
      <c r="B34" s="73">
        <v>17</v>
      </c>
      <c r="C34" s="72">
        <v>2.2610075366917889E-3</v>
      </c>
      <c r="D34" s="72">
        <v>3.7200178946281701E-3</v>
      </c>
      <c r="E34" s="72">
        <v>2.8014483387139629E-3</v>
      </c>
    </row>
    <row r="35" spans="1:5" x14ac:dyDescent="0.25">
      <c r="A35" s="73">
        <v>36</v>
      </c>
      <c r="B35" s="73">
        <v>17</v>
      </c>
      <c r="C35" s="72">
        <v>1.4259523324506009E-2</v>
      </c>
      <c r="D35" s="72">
        <v>7.4058955593783709E-3</v>
      </c>
      <c r="E35" s="72">
        <v>5.7152533518074625E-3</v>
      </c>
    </row>
    <row r="36" spans="1:5" x14ac:dyDescent="0.25">
      <c r="A36" s="73">
        <v>21</v>
      </c>
      <c r="B36" s="73">
        <v>18</v>
      </c>
      <c r="C36" s="72">
        <v>0.10535117056856187</v>
      </c>
      <c r="D36" s="72">
        <v>6.1446749971340135E-2</v>
      </c>
      <c r="E36" s="72">
        <v>4.2774901803040069E-2</v>
      </c>
    </row>
    <row r="37" spans="1:5" x14ac:dyDescent="0.25">
      <c r="A37" s="73">
        <v>22</v>
      </c>
      <c r="B37" s="73">
        <v>18</v>
      </c>
      <c r="C37" s="72">
        <v>0.60440301467671564</v>
      </c>
      <c r="D37" s="72">
        <v>0.4538697133418218</v>
      </c>
      <c r="E37" s="72">
        <v>0.37617052797050082</v>
      </c>
    </row>
    <row r="38" spans="1:5" x14ac:dyDescent="0.25">
      <c r="A38" s="73">
        <v>10</v>
      </c>
      <c r="B38" s="73">
        <v>19</v>
      </c>
      <c r="C38" s="72">
        <v>0.125</v>
      </c>
      <c r="D38" s="72">
        <v>2.9774436090225564E-2</v>
      </c>
      <c r="E38" s="72">
        <v>8.594312840920787E-2</v>
      </c>
    </row>
    <row r="39" spans="1:5" x14ac:dyDescent="0.25">
      <c r="A39" s="73">
        <v>23</v>
      </c>
      <c r="B39" s="73">
        <v>19</v>
      </c>
      <c r="C39" s="72">
        <v>0.95283018867924529</v>
      </c>
      <c r="D39" s="72">
        <v>0.36400218784185029</v>
      </c>
      <c r="E39" s="72">
        <v>0.93749974482995613</v>
      </c>
    </row>
    <row r="40" spans="1:5" x14ac:dyDescent="0.25">
      <c r="A40" s="73">
        <v>23</v>
      </c>
      <c r="B40" s="73">
        <v>20</v>
      </c>
      <c r="C40" s="72">
        <v>4.7169811320754715E-3</v>
      </c>
      <c r="D40" s="72">
        <v>1.5432098765432098E-2</v>
      </c>
      <c r="E40" s="72">
        <v>1.0071250446734287E-2</v>
      </c>
    </row>
    <row r="41" spans="1:5" x14ac:dyDescent="0.25">
      <c r="A41" s="73">
        <v>24</v>
      </c>
      <c r="B41" s="73">
        <v>20</v>
      </c>
      <c r="C41" s="74">
        <v>0.8292533659730722</v>
      </c>
      <c r="D41" s="74">
        <v>0.66068589198228067</v>
      </c>
      <c r="E41" s="74">
        <v>0.7353973983567621</v>
      </c>
    </row>
    <row r="42" spans="1:5" x14ac:dyDescent="0.25">
      <c r="A42" s="73">
        <v>36</v>
      </c>
      <c r="B42" s="73">
        <v>20</v>
      </c>
      <c r="C42" s="72">
        <v>6.7902492021457188E-5</v>
      </c>
      <c r="D42" s="72">
        <v>2.1867801848558184E-4</v>
      </c>
      <c r="E42" s="72">
        <v>1.4748436034734766E-4</v>
      </c>
    </row>
    <row r="43" spans="1:5" x14ac:dyDescent="0.25">
      <c r="A43" s="73">
        <v>24</v>
      </c>
      <c r="B43" s="73">
        <v>21</v>
      </c>
      <c r="C43" s="74">
        <v>0.14045287637698897</v>
      </c>
      <c r="D43" s="74">
        <v>0.3239064746090885</v>
      </c>
      <c r="E43" s="74">
        <v>0.2571078965500338</v>
      </c>
    </row>
    <row r="44" spans="1:5" x14ac:dyDescent="0.25">
      <c r="A44" s="73">
        <v>19</v>
      </c>
      <c r="B44" s="73">
        <v>22</v>
      </c>
      <c r="C44" s="72">
        <v>2.1231422505307855E-3</v>
      </c>
      <c r="D44" s="72">
        <v>1.4435966178593523E-3</v>
      </c>
      <c r="E44" s="72">
        <v>1.0115610210309539E-3</v>
      </c>
    </row>
    <row r="45" spans="1:5" x14ac:dyDescent="0.25">
      <c r="A45" s="73">
        <v>25</v>
      </c>
      <c r="B45" s="73">
        <v>22</v>
      </c>
      <c r="C45" s="72">
        <v>0.99586119070359758</v>
      </c>
      <c r="D45" s="72">
        <v>0.99796538235071208</v>
      </c>
      <c r="E45" s="72">
        <v>0.99822610036046833</v>
      </c>
    </row>
    <row r="46" spans="1:5" x14ac:dyDescent="0.25">
      <c r="A46" s="73">
        <v>36</v>
      </c>
      <c r="B46" s="73">
        <v>22</v>
      </c>
      <c r="C46" s="72">
        <v>5.4321993617165751E-4</v>
      </c>
      <c r="D46" s="72">
        <v>5.5398431349680732E-3</v>
      </c>
      <c r="E46" s="72">
        <v>9.4501775834301711E-3</v>
      </c>
    </row>
    <row r="47" spans="1:5" x14ac:dyDescent="0.25">
      <c r="A47" s="73">
        <v>26</v>
      </c>
      <c r="B47" s="73">
        <v>23</v>
      </c>
      <c r="C47" s="72">
        <v>0.99975897806700409</v>
      </c>
      <c r="D47" s="72">
        <v>0.99984178936231227</v>
      </c>
      <c r="E47" s="72">
        <v>0.99990837205085392</v>
      </c>
    </row>
    <row r="48" spans="1:5" x14ac:dyDescent="0.25">
      <c r="A48" s="73">
        <v>31</v>
      </c>
      <c r="B48" s="73">
        <v>23</v>
      </c>
      <c r="C48" s="72">
        <v>6.4212328767123284E-4</v>
      </c>
      <c r="D48" s="72">
        <v>7.4845070703643461E-4</v>
      </c>
      <c r="E48" s="72">
        <v>4.3336300385348782E-4</v>
      </c>
    </row>
    <row r="49" spans="1:5" x14ac:dyDescent="0.25">
      <c r="A49" s="73">
        <v>23</v>
      </c>
      <c r="B49" s="73">
        <v>24</v>
      </c>
      <c r="C49" s="72">
        <v>1.4150943396226415E-2</v>
      </c>
      <c r="D49" s="72">
        <v>0.46143928738865447</v>
      </c>
      <c r="E49" s="72">
        <v>3.9708541539641776E-2</v>
      </c>
    </row>
    <row r="50" spans="1:5" x14ac:dyDescent="0.25">
      <c r="A50" s="73">
        <v>27</v>
      </c>
      <c r="B50" s="73">
        <v>24</v>
      </c>
      <c r="C50" s="72">
        <v>1</v>
      </c>
      <c r="D50" s="72">
        <v>1</v>
      </c>
      <c r="E50" s="72">
        <v>1</v>
      </c>
    </row>
    <row r="51" spans="1:5" x14ac:dyDescent="0.25">
      <c r="A51" s="73">
        <v>28</v>
      </c>
      <c r="B51" s="73">
        <v>24</v>
      </c>
      <c r="C51" s="72">
        <v>1.0844810758052273E-4</v>
      </c>
      <c r="D51" s="72">
        <v>3.1756621958837399E-3</v>
      </c>
      <c r="E51" s="72">
        <v>1.0058868402441379E-2</v>
      </c>
    </row>
    <row r="52" spans="1:5" x14ac:dyDescent="0.25">
      <c r="A52" s="73">
        <v>28</v>
      </c>
      <c r="B52" s="73">
        <v>25</v>
      </c>
      <c r="C52" s="72">
        <v>0.96504355998987823</v>
      </c>
      <c r="D52" s="72">
        <v>0.96319371539394893</v>
      </c>
      <c r="E52" s="72">
        <v>0.95577375066205617</v>
      </c>
    </row>
    <row r="53" spans="1:5" x14ac:dyDescent="0.25">
      <c r="A53" s="73">
        <v>29</v>
      </c>
      <c r="B53" s="73">
        <v>25</v>
      </c>
      <c r="C53" s="72">
        <v>1.737567405632115E-2</v>
      </c>
      <c r="D53" s="72">
        <v>5.3840777640690632E-2</v>
      </c>
      <c r="E53" s="72">
        <v>6.473995592940765E-2</v>
      </c>
    </row>
    <row r="54" spans="1:5" x14ac:dyDescent="0.25">
      <c r="A54" s="73">
        <v>31</v>
      </c>
      <c r="B54" s="73">
        <v>25</v>
      </c>
      <c r="C54" s="72">
        <v>1.2842465753424657E-3</v>
      </c>
      <c r="D54" s="72">
        <v>2.5746704322053351E-3</v>
      </c>
      <c r="E54" s="72">
        <v>2.6287423096350718E-3</v>
      </c>
    </row>
    <row r="55" spans="1:5" x14ac:dyDescent="0.25">
      <c r="A55" s="73">
        <v>36</v>
      </c>
      <c r="B55" s="73">
        <v>25</v>
      </c>
      <c r="C55" s="72">
        <v>3.3951246010728591E-4</v>
      </c>
      <c r="D55" s="72">
        <v>1.6765314750561273E-4</v>
      </c>
      <c r="E55" s="72">
        <v>1.5051337899506825E-4</v>
      </c>
    </row>
    <row r="56" spans="1:5" x14ac:dyDescent="0.25">
      <c r="A56" s="73">
        <v>24</v>
      </c>
      <c r="B56" s="73">
        <v>26</v>
      </c>
      <c r="C56" s="74">
        <v>1.1627906976744186E-2</v>
      </c>
      <c r="D56" s="74">
        <v>1.1969372488045296E-3</v>
      </c>
      <c r="E56" s="74">
        <v>2.560772659737297E-4</v>
      </c>
    </row>
    <row r="57" spans="1:5" x14ac:dyDescent="0.25">
      <c r="A57" s="73">
        <v>30</v>
      </c>
      <c r="B57" s="73">
        <v>26</v>
      </c>
      <c r="C57" s="72">
        <v>0.7751430907604252</v>
      </c>
      <c r="D57" s="72">
        <v>0.57378259866143555</v>
      </c>
      <c r="E57" s="72">
        <v>0.67037285190971285</v>
      </c>
    </row>
    <row r="58" spans="1:5" x14ac:dyDescent="0.25">
      <c r="A58" s="73">
        <v>31</v>
      </c>
      <c r="B58" s="73">
        <v>26</v>
      </c>
      <c r="C58" s="72">
        <v>0.28253424657534248</v>
      </c>
      <c r="D58" s="72">
        <v>0.11304599479078307</v>
      </c>
      <c r="E58" s="72">
        <v>8.5004280848204758E-2</v>
      </c>
    </row>
    <row r="59" spans="1:5" x14ac:dyDescent="0.25">
      <c r="A59" s="73">
        <v>32</v>
      </c>
      <c r="B59" s="73">
        <v>26</v>
      </c>
      <c r="C59" s="72">
        <v>0.79148770011714176</v>
      </c>
      <c r="D59" s="72">
        <v>0.76991580008588023</v>
      </c>
      <c r="E59" s="72">
        <v>0.80822446195430575</v>
      </c>
    </row>
    <row r="60" spans="1:5" x14ac:dyDescent="0.25">
      <c r="A60" s="73">
        <v>33</v>
      </c>
      <c r="B60" s="73">
        <v>26</v>
      </c>
      <c r="C60" s="72">
        <v>0.55656779661016953</v>
      </c>
      <c r="D60" s="72">
        <v>0.59299389761028554</v>
      </c>
      <c r="E60" s="72">
        <v>0.63921268324777458</v>
      </c>
    </row>
    <row r="61" spans="1:5" x14ac:dyDescent="0.25">
      <c r="A61" s="73">
        <v>36</v>
      </c>
      <c r="B61" s="73">
        <v>26</v>
      </c>
      <c r="C61" s="72">
        <v>4.7531744415020029E-4</v>
      </c>
      <c r="D61" s="72">
        <v>2.3325655305128729E-4</v>
      </c>
      <c r="E61" s="72">
        <v>1.8527497395224261E-4</v>
      </c>
    </row>
    <row r="62" spans="1:5" x14ac:dyDescent="0.25">
      <c r="A62" s="73">
        <v>25</v>
      </c>
      <c r="B62" s="73">
        <v>27</v>
      </c>
      <c r="C62" s="72">
        <v>3.1836994587710921E-4</v>
      </c>
      <c r="D62" s="72">
        <v>3.7311039986941136E-4</v>
      </c>
      <c r="E62" s="72">
        <v>2.506340308904624E-4</v>
      </c>
    </row>
    <row r="63" spans="1:5" x14ac:dyDescent="0.25">
      <c r="A63" s="73">
        <v>29</v>
      </c>
      <c r="B63" s="73">
        <v>27</v>
      </c>
      <c r="C63" s="72">
        <v>3.2097920054780453E-2</v>
      </c>
      <c r="D63" s="72">
        <v>6.4677397499625588E-2</v>
      </c>
      <c r="E63" s="72">
        <v>6.120028975417565E-2</v>
      </c>
    </row>
    <row r="64" spans="1:5" x14ac:dyDescent="0.25">
      <c r="A64" s="73">
        <v>31</v>
      </c>
      <c r="B64" s="73">
        <v>27</v>
      </c>
      <c r="C64" s="72">
        <v>0.5351027397260274</v>
      </c>
      <c r="D64" s="72">
        <v>0.76944724420449673</v>
      </c>
      <c r="E64" s="72">
        <v>0.80587117520581297</v>
      </c>
    </row>
    <row r="65" spans="1:5" x14ac:dyDescent="0.25">
      <c r="A65" s="73">
        <v>32</v>
      </c>
      <c r="B65" s="73">
        <v>27</v>
      </c>
      <c r="C65" s="72">
        <v>1.8742678641155797E-2</v>
      </c>
      <c r="D65" s="72">
        <v>2.8881877415380019E-2</v>
      </c>
      <c r="E65" s="72">
        <v>2.3075782463264419E-2</v>
      </c>
    </row>
    <row r="66" spans="1:5" x14ac:dyDescent="0.25">
      <c r="A66" s="73">
        <v>33</v>
      </c>
      <c r="B66" s="73">
        <v>27</v>
      </c>
      <c r="C66" s="72">
        <v>5.7203389830508475E-3</v>
      </c>
      <c r="D66" s="72">
        <v>2.5061722644058324E-3</v>
      </c>
      <c r="E66" s="72">
        <v>2.0125598605182783E-3</v>
      </c>
    </row>
    <row r="67" spans="1:5" x14ac:dyDescent="0.25">
      <c r="A67" s="73">
        <v>28</v>
      </c>
      <c r="B67" s="73">
        <v>28</v>
      </c>
      <c r="C67" s="72">
        <v>6.1453927628962875E-4</v>
      </c>
      <c r="D67" s="72">
        <v>7.3913455846521658E-4</v>
      </c>
      <c r="E67" s="72">
        <v>4.8745715282059212E-4</v>
      </c>
    </row>
    <row r="68" spans="1:5" x14ac:dyDescent="0.25">
      <c r="A68" s="73">
        <v>29</v>
      </c>
      <c r="B68" s="73">
        <v>28</v>
      </c>
      <c r="C68" s="72">
        <v>0.76024993580415989</v>
      </c>
      <c r="D68" s="72">
        <v>0.7538136771764169</v>
      </c>
      <c r="E68" s="72">
        <v>0.77284011090872606</v>
      </c>
    </row>
    <row r="69" spans="1:5" x14ac:dyDescent="0.25">
      <c r="A69" s="73">
        <v>30</v>
      </c>
      <c r="B69" s="73">
        <v>28</v>
      </c>
      <c r="C69" s="72">
        <v>9.2395748160261651E-2</v>
      </c>
      <c r="D69" s="72">
        <v>0.39792291714747291</v>
      </c>
      <c r="E69" s="72">
        <v>0.31299089586812479</v>
      </c>
    </row>
    <row r="70" spans="1:5" x14ac:dyDescent="0.25">
      <c r="A70" s="73">
        <v>31</v>
      </c>
      <c r="B70" s="73">
        <v>28</v>
      </c>
      <c r="C70" s="72">
        <v>1.0702054794520547E-3</v>
      </c>
      <c r="D70" s="72">
        <v>1.8661370962108435E-3</v>
      </c>
      <c r="E70" s="72">
        <v>2.4966842314030108E-3</v>
      </c>
    </row>
    <row r="71" spans="1:5" x14ac:dyDescent="0.25">
      <c r="A71" s="73">
        <v>32</v>
      </c>
      <c r="B71" s="73">
        <v>28</v>
      </c>
      <c r="C71" s="72">
        <v>3.9047247169074581E-4</v>
      </c>
      <c r="D71" s="72">
        <v>5.6008812053096353E-5</v>
      </c>
      <c r="E71" s="72">
        <v>2.8202444522808672E-6</v>
      </c>
    </row>
    <row r="72" spans="1:5" x14ac:dyDescent="0.25">
      <c r="A72" s="73">
        <v>33</v>
      </c>
      <c r="B72" s="73">
        <v>28</v>
      </c>
      <c r="C72" s="72">
        <v>1.5677966101694914E-2</v>
      </c>
      <c r="D72" s="72">
        <v>1.2633344202729772E-2</v>
      </c>
      <c r="E72" s="72">
        <v>1.0130110139663496E-2</v>
      </c>
    </row>
    <row r="73" spans="1:5" x14ac:dyDescent="0.25">
      <c r="A73" s="73">
        <v>34</v>
      </c>
      <c r="B73" s="73">
        <v>28</v>
      </c>
      <c r="C73" s="72">
        <v>3.6023054755043226E-3</v>
      </c>
      <c r="D73" s="72">
        <v>2.5305183741296741E-2</v>
      </c>
      <c r="E73" s="72">
        <v>1.0328974504061401E-2</v>
      </c>
    </row>
    <row r="74" spans="1:5" x14ac:dyDescent="0.25">
      <c r="A74" s="73">
        <v>35</v>
      </c>
      <c r="B74" s="73">
        <v>28</v>
      </c>
      <c r="C74" s="72">
        <v>6.6924973582247272E-3</v>
      </c>
      <c r="D74" s="72">
        <v>7.2912641930377776E-4</v>
      </c>
      <c r="E74" s="72">
        <v>2.9189554063349177E-4</v>
      </c>
    </row>
    <row r="75" spans="1:5" x14ac:dyDescent="0.25">
      <c r="A75" s="73">
        <v>36</v>
      </c>
      <c r="B75" s="73">
        <v>28</v>
      </c>
      <c r="C75" s="72">
        <v>6.5865417260813474E-3</v>
      </c>
      <c r="D75" s="72">
        <v>3.6008980377292476E-3</v>
      </c>
      <c r="E75" s="72">
        <v>3.6646077273006245E-3</v>
      </c>
    </row>
    <row r="76" spans="1:5" x14ac:dyDescent="0.25">
      <c r="A76" s="73">
        <v>31</v>
      </c>
      <c r="B76" s="73">
        <v>29</v>
      </c>
      <c r="C76" s="72">
        <v>3.4246575342465752E-2</v>
      </c>
      <c r="D76" s="72">
        <v>4.2911173870088914E-2</v>
      </c>
      <c r="E76" s="72">
        <v>4.6677907932336865E-2</v>
      </c>
    </row>
    <row r="77" spans="1:5" x14ac:dyDescent="0.25">
      <c r="A77" s="73">
        <v>34</v>
      </c>
      <c r="B77" s="73">
        <v>29</v>
      </c>
      <c r="C77" s="72">
        <v>0.99171469740634011</v>
      </c>
      <c r="D77" s="72">
        <v>0.97454757080052445</v>
      </c>
      <c r="E77" s="72">
        <v>0.98963981105521803</v>
      </c>
    </row>
    <row r="78" spans="1:5" x14ac:dyDescent="0.25">
      <c r="A78" s="73">
        <v>36</v>
      </c>
      <c r="B78" s="73">
        <v>29</v>
      </c>
      <c r="C78" s="72">
        <v>5.7038093298024039E-3</v>
      </c>
      <c r="D78" s="72">
        <v>3.2291454063037586E-2</v>
      </c>
      <c r="E78" s="72">
        <v>6.8514526704657769E-2</v>
      </c>
    </row>
    <row r="79" spans="1:5" x14ac:dyDescent="0.25">
      <c r="A79" s="73">
        <v>29</v>
      </c>
      <c r="B79" s="73">
        <v>30</v>
      </c>
      <c r="C79" s="72">
        <v>5.1356672087648722E-4</v>
      </c>
      <c r="D79" s="72">
        <v>8.415407327109736E-4</v>
      </c>
      <c r="E79" s="72">
        <v>4.6041748455879605E-4</v>
      </c>
    </row>
    <row r="80" spans="1:5" x14ac:dyDescent="0.25">
      <c r="A80" s="73">
        <v>31</v>
      </c>
      <c r="B80" s="73">
        <v>30</v>
      </c>
      <c r="C80" s="72">
        <v>6.4212328767123284E-4</v>
      </c>
      <c r="D80" s="72">
        <v>9.5801690500663627E-4</v>
      </c>
      <c r="E80" s="72">
        <v>6.9382237967691033E-4</v>
      </c>
    </row>
    <row r="81" spans="1:5" x14ac:dyDescent="0.25">
      <c r="A81" s="73">
        <v>35</v>
      </c>
      <c r="B81" s="73">
        <v>30</v>
      </c>
      <c r="C81" s="72">
        <v>0.64846777034166958</v>
      </c>
      <c r="D81" s="72">
        <v>0.83509902409233105</v>
      </c>
      <c r="E81" s="72">
        <v>0.83086464630016799</v>
      </c>
    </row>
    <row r="82" spans="1:5" x14ac:dyDescent="0.25">
      <c r="A82" s="73">
        <v>36</v>
      </c>
      <c r="B82" s="73">
        <v>30</v>
      </c>
      <c r="C82" s="72">
        <v>1.6296598085149725E-3</v>
      </c>
      <c r="D82" s="72">
        <v>2.5694667172055864E-2</v>
      </c>
      <c r="E82" s="72">
        <v>3.6181771986005647E-2</v>
      </c>
    </row>
    <row r="83" spans="1:5" x14ac:dyDescent="0.25">
      <c r="A83" s="73">
        <v>36</v>
      </c>
      <c r="B83" s="73">
        <v>31</v>
      </c>
      <c r="C83" s="72">
        <v>0.43389692401711144</v>
      </c>
      <c r="D83" s="72">
        <v>0.61249526197626614</v>
      </c>
      <c r="E83" s="72">
        <v>0.5607945317847548</v>
      </c>
    </row>
    <row r="84" spans="1:5" x14ac:dyDescent="0.25">
      <c r="A84" s="73">
        <v>18</v>
      </c>
      <c r="B84" s="73">
        <v>32</v>
      </c>
      <c r="C84" s="72">
        <v>3.6090225563909775E-3</v>
      </c>
      <c r="D84" s="72">
        <v>2.4882825896429525E-2</v>
      </c>
      <c r="E84" s="72">
        <v>1.8952439190766095E-2</v>
      </c>
    </row>
    <row r="85" spans="1:5" x14ac:dyDescent="0.25">
      <c r="A85" s="73">
        <v>19</v>
      </c>
      <c r="B85" s="73">
        <v>32</v>
      </c>
      <c r="C85" s="72">
        <v>0.38853503184713378</v>
      </c>
      <c r="D85" s="72">
        <v>0.19622602598473912</v>
      </c>
      <c r="E85" s="72">
        <v>0.15984589836360463</v>
      </c>
    </row>
    <row r="86" spans="1:5" x14ac:dyDescent="0.25">
      <c r="A86" s="73">
        <v>20</v>
      </c>
      <c r="B86" s="73">
        <v>32</v>
      </c>
      <c r="C86" s="72">
        <v>1.4763103685053788E-2</v>
      </c>
      <c r="D86" s="72">
        <v>6.9501675732102633E-3</v>
      </c>
      <c r="E86" s="72">
        <v>5.3208248335009714E-3</v>
      </c>
    </row>
    <row r="87" spans="1:5" x14ac:dyDescent="0.25">
      <c r="A87" s="73">
        <v>24</v>
      </c>
      <c r="B87" s="73">
        <v>32</v>
      </c>
      <c r="C87" s="72">
        <v>1.8671564126109579E-2</v>
      </c>
      <c r="D87" s="72">
        <v>1.5011311165514891E-2</v>
      </c>
      <c r="E87" s="72">
        <v>7.9583082377813839E-3</v>
      </c>
    </row>
    <row r="88" spans="1:5" x14ac:dyDescent="0.25">
      <c r="A88" s="73">
        <v>25</v>
      </c>
      <c r="B88" s="73">
        <v>32</v>
      </c>
      <c r="C88" s="72">
        <v>1.2734797835084368E-3</v>
      </c>
      <c r="D88" s="72">
        <v>7.3456109974290361E-4</v>
      </c>
      <c r="E88" s="72">
        <v>4.9344711596939375E-4</v>
      </c>
    </row>
    <row r="89" spans="1:5" x14ac:dyDescent="0.25">
      <c r="A89" s="73">
        <v>28</v>
      </c>
      <c r="B89" s="73">
        <v>32</v>
      </c>
      <c r="C89" s="72">
        <v>1.445974767740303E-4</v>
      </c>
      <c r="D89" s="72">
        <v>1.635253447931895E-4</v>
      </c>
      <c r="E89" s="72">
        <v>2.1601112660185379E-5</v>
      </c>
    </row>
    <row r="90" spans="1:5" x14ac:dyDescent="0.25">
      <c r="A90" s="73">
        <v>29</v>
      </c>
      <c r="B90" s="73">
        <v>32</v>
      </c>
      <c r="C90" s="72">
        <v>8.5594453479414536E-5</v>
      </c>
      <c r="D90" s="72">
        <v>2.2464858542708193E-4</v>
      </c>
      <c r="E90" s="72">
        <v>2.581952513832396E-4</v>
      </c>
    </row>
    <row r="91" spans="1:5" x14ac:dyDescent="0.25">
      <c r="A91" s="73">
        <v>33</v>
      </c>
      <c r="B91" s="73">
        <v>32</v>
      </c>
      <c r="C91" s="72">
        <v>0.38347457627118642</v>
      </c>
      <c r="D91" s="72">
        <v>0.33561280104346208</v>
      </c>
      <c r="E91" s="72">
        <v>0.27335805634183574</v>
      </c>
    </row>
    <row r="92" spans="1:5" x14ac:dyDescent="0.25">
      <c r="A92" s="73">
        <v>36</v>
      </c>
      <c r="B92" s="73">
        <v>32</v>
      </c>
      <c r="C92" s="72">
        <v>0.5057377605758131</v>
      </c>
      <c r="D92" s="72">
        <v>0.29490917572965564</v>
      </c>
      <c r="E92" s="72">
        <v>0.3022533663034801</v>
      </c>
    </row>
    <row r="93" spans="1:5" x14ac:dyDescent="0.25">
      <c r="A93" s="73">
        <v>17</v>
      </c>
      <c r="B93" s="73">
        <v>33</v>
      </c>
      <c r="C93" s="72">
        <v>2.2082018927444796E-2</v>
      </c>
      <c r="D93" s="72">
        <v>9.3000176076064867E-3</v>
      </c>
      <c r="E93" s="72">
        <v>7.5732208167829046E-3</v>
      </c>
    </row>
    <row r="94" spans="1:5" x14ac:dyDescent="0.25">
      <c r="A94" s="73">
        <v>20</v>
      </c>
      <c r="B94" s="73">
        <v>33</v>
      </c>
      <c r="C94" s="72">
        <v>4.4747081712062257E-2</v>
      </c>
      <c r="D94" s="72">
        <v>1.4738201197736387E-2</v>
      </c>
      <c r="E94" s="72">
        <v>1.336180564927609E-2</v>
      </c>
    </row>
    <row r="95" spans="1:5" x14ac:dyDescent="0.25">
      <c r="A95" s="73">
        <v>25</v>
      </c>
      <c r="B95" s="73">
        <v>33</v>
      </c>
      <c r="C95" s="72">
        <v>3.1836994587710921E-4</v>
      </c>
      <c r="D95" s="72">
        <v>4.663879998367642E-5</v>
      </c>
      <c r="E95" s="72">
        <v>4.2151260274938073E-5</v>
      </c>
    </row>
    <row r="96" spans="1:5" x14ac:dyDescent="0.25">
      <c r="A96" s="73">
        <v>26</v>
      </c>
      <c r="B96" s="73">
        <v>33</v>
      </c>
      <c r="C96" s="72">
        <v>2.4102193299590263E-4</v>
      </c>
      <c r="D96" s="72">
        <v>1.5821063768775153E-4</v>
      </c>
      <c r="E96" s="72">
        <v>9.1627949146102692E-5</v>
      </c>
    </row>
    <row r="97" spans="1:5" x14ac:dyDescent="0.25">
      <c r="A97" s="73">
        <v>28</v>
      </c>
      <c r="B97" s="73">
        <v>33</v>
      </c>
      <c r="C97" s="72">
        <v>1.1856993095470484E-2</v>
      </c>
      <c r="D97" s="72">
        <v>2.4407792963831464E-2</v>
      </c>
      <c r="E97" s="72">
        <v>2.6802207084735317E-2</v>
      </c>
    </row>
    <row r="98" spans="1:5" x14ac:dyDescent="0.25">
      <c r="A98" s="73">
        <v>29</v>
      </c>
      <c r="B98" s="73">
        <v>33</v>
      </c>
      <c r="C98" s="72">
        <v>0.18522639732945306</v>
      </c>
      <c r="D98" s="72">
        <v>0.11846825323244353</v>
      </c>
      <c r="E98" s="72">
        <v>9.3918994498125408E-2</v>
      </c>
    </row>
    <row r="99" spans="1:5" x14ac:dyDescent="0.25">
      <c r="A99" s="73">
        <v>30</v>
      </c>
      <c r="B99" s="73">
        <v>33</v>
      </c>
      <c r="C99" s="72">
        <v>1.6353229762878169E-3</v>
      </c>
      <c r="D99" s="72">
        <v>3.0463881837064391E-3</v>
      </c>
      <c r="E99" s="72">
        <v>2.9234902763561922E-3</v>
      </c>
    </row>
    <row r="100" spans="1:5" x14ac:dyDescent="0.25">
      <c r="A100" s="73">
        <v>31</v>
      </c>
      <c r="B100" s="73">
        <v>33</v>
      </c>
      <c r="C100" s="72">
        <v>0.1444777397260274</v>
      </c>
      <c r="D100" s="72">
        <v>6.8448311994172062E-2</v>
      </c>
      <c r="E100" s="72">
        <v>5.619402408907697E-2</v>
      </c>
    </row>
    <row r="101" spans="1:5" x14ac:dyDescent="0.25">
      <c r="A101" s="73">
        <v>32</v>
      </c>
      <c r="B101" s="73">
        <v>33</v>
      </c>
      <c r="C101" s="72">
        <v>0.16126513080827801</v>
      </c>
      <c r="D101" s="72">
        <v>0.14304650598360807</v>
      </c>
      <c r="E101" s="72">
        <v>0.13358239707544989</v>
      </c>
    </row>
    <row r="102" spans="1:5" x14ac:dyDescent="0.25">
      <c r="A102" s="73">
        <v>33</v>
      </c>
      <c r="B102" s="73">
        <v>33</v>
      </c>
      <c r="C102" s="72">
        <v>3.8347457627118643E-2</v>
      </c>
      <c r="D102" s="72">
        <v>5.6244468253598544E-2</v>
      </c>
      <c r="E102" s="72">
        <v>7.5272581555791931E-2</v>
      </c>
    </row>
    <row r="103" spans="1:5" x14ac:dyDescent="0.25">
      <c r="A103" s="73">
        <v>34</v>
      </c>
      <c r="B103" s="73">
        <v>33</v>
      </c>
      <c r="C103" s="72">
        <v>4.6829971181556193E-3</v>
      </c>
      <c r="D103" s="72">
        <v>1.4724545817878403E-4</v>
      </c>
      <c r="E103" s="72">
        <v>3.1214440720543701E-5</v>
      </c>
    </row>
    <row r="104" spans="1:5" x14ac:dyDescent="0.25">
      <c r="A104" s="73">
        <v>35</v>
      </c>
      <c r="B104" s="73">
        <v>33</v>
      </c>
      <c r="C104" s="72">
        <v>0.34483973230010567</v>
      </c>
      <c r="D104" s="72">
        <v>0.16417184948836513</v>
      </c>
      <c r="E104" s="72">
        <v>0.16884345815919855</v>
      </c>
    </row>
    <row r="105" spans="1:5" x14ac:dyDescent="0.25">
      <c r="A105" s="73">
        <v>36</v>
      </c>
      <c r="B105" s="73">
        <v>33</v>
      </c>
      <c r="C105" s="72">
        <v>1.3580498404291438E-4</v>
      </c>
      <c r="D105" s="72">
        <v>1.8952094935417092E-4</v>
      </c>
      <c r="E105" s="72">
        <v>4.4086645222657031E-4</v>
      </c>
    </row>
    <row r="106" spans="1:5" x14ac:dyDescent="0.25">
      <c r="A106" s="73">
        <v>72</v>
      </c>
      <c r="B106" s="73">
        <v>33</v>
      </c>
      <c r="C106" s="72">
        <v>4.5956288499438805E-4</v>
      </c>
      <c r="D106" s="72">
        <v>6.8650345168823248E-4</v>
      </c>
      <c r="E106" s="72">
        <v>4.6145544184653624E-4</v>
      </c>
    </row>
    <row r="107" spans="1:5" x14ac:dyDescent="0.25">
      <c r="A107" s="73">
        <v>33</v>
      </c>
      <c r="B107" s="73">
        <v>35</v>
      </c>
      <c r="C107" s="72">
        <v>2.1186440677966101E-4</v>
      </c>
      <c r="D107" s="72">
        <v>9.3166255182372949E-6</v>
      </c>
      <c r="E107" s="72">
        <v>1.4008854416021428E-5</v>
      </c>
    </row>
    <row r="108" spans="1:5" x14ac:dyDescent="0.25">
      <c r="A108" s="73">
        <v>40</v>
      </c>
      <c r="B108" s="73">
        <v>35</v>
      </c>
      <c r="C108" s="72">
        <v>1</v>
      </c>
      <c r="D108" s="72">
        <v>1</v>
      </c>
      <c r="E108" s="72">
        <v>1</v>
      </c>
    </row>
    <row r="109" spans="1:5" x14ac:dyDescent="0.25">
      <c r="A109" s="73">
        <v>41</v>
      </c>
      <c r="B109" s="73">
        <v>36</v>
      </c>
      <c r="C109" s="72">
        <v>1</v>
      </c>
      <c r="D109" s="72">
        <v>1</v>
      </c>
      <c r="E109" s="72">
        <v>1</v>
      </c>
    </row>
    <row r="110" spans="1:5" x14ac:dyDescent="0.25">
      <c r="A110" s="73">
        <v>90</v>
      </c>
      <c r="B110" s="73">
        <v>37</v>
      </c>
      <c r="C110" s="72">
        <v>0.19143730886850152</v>
      </c>
      <c r="D110" s="72">
        <v>0.18927291642584673</v>
      </c>
      <c r="E110" s="72">
        <v>0.24463301422157324</v>
      </c>
    </row>
    <row r="111" spans="1:5" x14ac:dyDescent="0.25">
      <c r="A111" s="73">
        <v>23</v>
      </c>
      <c r="B111" s="73">
        <v>38</v>
      </c>
      <c r="C111" s="72">
        <v>2.8301886792452831E-2</v>
      </c>
      <c r="D111" s="72">
        <v>0.15912642600406313</v>
      </c>
      <c r="E111" s="72">
        <v>1.2720463183667763E-2</v>
      </c>
    </row>
    <row r="112" spans="1:5" x14ac:dyDescent="0.25">
      <c r="A112" s="73">
        <v>37</v>
      </c>
      <c r="B112" s="73">
        <v>38</v>
      </c>
      <c r="C112" s="72">
        <v>1</v>
      </c>
      <c r="D112" s="72">
        <v>1</v>
      </c>
      <c r="E112" s="72">
        <v>1</v>
      </c>
    </row>
    <row r="113" spans="1:5" x14ac:dyDescent="0.25">
      <c r="A113" s="73">
        <v>90</v>
      </c>
      <c r="B113" s="73">
        <v>38</v>
      </c>
      <c r="C113" s="72">
        <v>0.51661569826707443</v>
      </c>
      <c r="D113" s="72">
        <v>0.68520402265634028</v>
      </c>
      <c r="E113" s="72">
        <v>0.68597055889114056</v>
      </c>
    </row>
    <row r="114" spans="1:5" x14ac:dyDescent="0.25">
      <c r="A114" s="73">
        <v>45</v>
      </c>
      <c r="B114" s="73">
        <v>39</v>
      </c>
      <c r="C114" s="72">
        <v>4.1740582281122819E-6</v>
      </c>
      <c r="D114" s="72">
        <v>7.7000804149907485E-5</v>
      </c>
      <c r="E114" s="72">
        <v>7.2089903956523168E-5</v>
      </c>
    </row>
    <row r="115" spans="1:5" x14ac:dyDescent="0.25">
      <c r="A115" s="73">
        <v>90</v>
      </c>
      <c r="B115" s="73">
        <v>39</v>
      </c>
      <c r="C115" s="72">
        <v>5.0560652395514778E-2</v>
      </c>
      <c r="D115" s="72">
        <v>1.6633915154317419E-2</v>
      </c>
      <c r="E115" s="72">
        <v>1.164379393887585E-2</v>
      </c>
    </row>
    <row r="116" spans="1:5" x14ac:dyDescent="0.25">
      <c r="A116" s="73">
        <v>20</v>
      </c>
      <c r="B116" s="73">
        <v>41</v>
      </c>
      <c r="C116" s="72">
        <v>2.7466239414053561E-3</v>
      </c>
      <c r="D116" s="72">
        <v>1.6757321026317235E-3</v>
      </c>
      <c r="E116" s="72">
        <v>2.1862371703837437E-3</v>
      </c>
    </row>
    <row r="117" spans="1:5" x14ac:dyDescent="0.25">
      <c r="A117" s="73">
        <v>28</v>
      </c>
      <c r="B117" s="73">
        <v>41</v>
      </c>
      <c r="C117" s="72">
        <v>1.445974767740303E-4</v>
      </c>
      <c r="D117" s="72">
        <v>2.289354827104653E-5</v>
      </c>
      <c r="E117" s="72">
        <v>5.0422486734410624E-6</v>
      </c>
    </row>
    <row r="118" spans="1:5" x14ac:dyDescent="0.25">
      <c r="A118" s="73">
        <v>45</v>
      </c>
      <c r="B118" s="73">
        <v>41</v>
      </c>
      <c r="C118" s="72">
        <v>0.19183554210581238</v>
      </c>
      <c r="D118" s="72">
        <v>0.2318000245530866</v>
      </c>
      <c r="E118" s="72">
        <v>0.35073149056095021</v>
      </c>
    </row>
    <row r="119" spans="1:5" x14ac:dyDescent="0.25">
      <c r="A119" s="73">
        <v>70</v>
      </c>
      <c r="B119" s="73">
        <v>41</v>
      </c>
      <c r="C119" s="72">
        <v>0.32389049632762074</v>
      </c>
      <c r="D119" s="72">
        <v>0.14721036429415102</v>
      </c>
      <c r="E119" s="72">
        <v>0.35482734788664777</v>
      </c>
    </row>
    <row r="120" spans="1:5" x14ac:dyDescent="0.25">
      <c r="A120" s="73">
        <v>45</v>
      </c>
      <c r="B120" s="73">
        <v>42</v>
      </c>
      <c r="C120" s="72">
        <v>9.5794636335176875E-2</v>
      </c>
      <c r="D120" s="72">
        <v>0.18331494273246798</v>
      </c>
      <c r="E120" s="72">
        <v>0.22047188689297131</v>
      </c>
    </row>
    <row r="121" spans="1:5" x14ac:dyDescent="0.25">
      <c r="A121" s="73">
        <v>20</v>
      </c>
      <c r="B121" s="73">
        <v>43</v>
      </c>
      <c r="C121" s="72">
        <v>1.9569695582513161E-2</v>
      </c>
      <c r="D121" s="72">
        <v>1.0054392615790341E-2</v>
      </c>
      <c r="E121" s="72">
        <v>5.9893238877288856E-3</v>
      </c>
    </row>
    <row r="122" spans="1:5" x14ac:dyDescent="0.25">
      <c r="A122" s="73">
        <v>25</v>
      </c>
      <c r="B122" s="73">
        <v>43</v>
      </c>
      <c r="C122" s="72">
        <v>2.2285896211397642E-3</v>
      </c>
      <c r="D122" s="72">
        <v>8.803073496918924E-4</v>
      </c>
      <c r="E122" s="72">
        <v>9.8766723239690382E-4</v>
      </c>
    </row>
    <row r="123" spans="1:5" x14ac:dyDescent="0.25">
      <c r="A123" s="73">
        <v>28</v>
      </c>
      <c r="B123" s="73">
        <v>43</v>
      </c>
      <c r="C123" s="72">
        <v>1.1784694357083469E-2</v>
      </c>
      <c r="D123" s="72">
        <v>5.8574778504920481E-3</v>
      </c>
      <c r="E123" s="72">
        <v>5.394072320525186E-3</v>
      </c>
    </row>
    <row r="124" spans="1:5" x14ac:dyDescent="0.25">
      <c r="A124" s="73">
        <v>29</v>
      </c>
      <c r="B124" s="73">
        <v>43</v>
      </c>
      <c r="C124" s="72">
        <v>1.0271334417529744E-3</v>
      </c>
      <c r="D124" s="72">
        <v>7.5346422382130806E-3</v>
      </c>
      <c r="E124" s="72">
        <v>6.1422672043095986E-3</v>
      </c>
    </row>
    <row r="125" spans="1:5" x14ac:dyDescent="0.25">
      <c r="A125" s="73">
        <v>45</v>
      </c>
      <c r="B125" s="73">
        <v>43</v>
      </c>
      <c r="C125" s="72">
        <v>0.71176458311593449</v>
      </c>
      <c r="D125" s="72">
        <v>0.58425885636371688</v>
      </c>
      <c r="E125" s="72">
        <v>0.42832711978133248</v>
      </c>
    </row>
    <row r="126" spans="1:5" x14ac:dyDescent="0.25">
      <c r="A126" s="73">
        <v>50</v>
      </c>
      <c r="B126" s="73">
        <v>45</v>
      </c>
      <c r="C126" s="72">
        <v>0.94643009711502857</v>
      </c>
      <c r="D126" s="72">
        <v>0.91566403652245809</v>
      </c>
      <c r="E126" s="72">
        <v>0.85537192444792065</v>
      </c>
    </row>
    <row r="127" spans="1:5" x14ac:dyDescent="0.25">
      <c r="A127" s="73">
        <v>51</v>
      </c>
      <c r="B127" s="73">
        <v>46</v>
      </c>
      <c r="C127" s="72">
        <v>0.99996186699206835</v>
      </c>
      <c r="D127" s="72">
        <v>0.99997896928464025</v>
      </c>
      <c r="E127" s="72">
        <v>0.99999662581779925</v>
      </c>
    </row>
    <row r="128" spans="1:5" x14ac:dyDescent="0.25">
      <c r="A128" s="73">
        <v>50</v>
      </c>
      <c r="B128" s="73">
        <v>47</v>
      </c>
      <c r="C128" s="72">
        <v>5.067923561074246E-2</v>
      </c>
      <c r="D128" s="72">
        <v>7.7534734079838963E-2</v>
      </c>
      <c r="E128" s="72">
        <v>0.14271092696574125</v>
      </c>
    </row>
    <row r="129" spans="1:5" x14ac:dyDescent="0.25">
      <c r="A129" s="73">
        <v>52</v>
      </c>
      <c r="B129" s="73">
        <v>47</v>
      </c>
      <c r="C129" s="72">
        <v>0.96688512919301484</v>
      </c>
      <c r="D129" s="72">
        <v>0.99219761875553647</v>
      </c>
      <c r="E129" s="72">
        <v>0.99488605230803595</v>
      </c>
    </row>
    <row r="130" spans="1:5" x14ac:dyDescent="0.25">
      <c r="A130" s="73">
        <v>60</v>
      </c>
      <c r="B130" s="73">
        <v>49</v>
      </c>
      <c r="C130" s="72">
        <v>1</v>
      </c>
      <c r="D130" s="72">
        <v>1</v>
      </c>
      <c r="E130" s="72">
        <v>1</v>
      </c>
    </row>
    <row r="131" spans="1:5" x14ac:dyDescent="0.25">
      <c r="A131" s="73">
        <v>61</v>
      </c>
      <c r="B131" s="73">
        <v>50</v>
      </c>
      <c r="C131" s="72">
        <v>0.99720279720279725</v>
      </c>
      <c r="D131" s="72">
        <v>0.97912292279080926</v>
      </c>
      <c r="E131" s="72">
        <v>0.99335657577490266</v>
      </c>
    </row>
    <row r="132" spans="1:5" x14ac:dyDescent="0.25">
      <c r="A132" s="73">
        <v>62</v>
      </c>
      <c r="B132" s="73">
        <v>51</v>
      </c>
      <c r="C132" s="72">
        <v>1</v>
      </c>
      <c r="D132" s="72">
        <v>1</v>
      </c>
      <c r="E132" s="72">
        <v>1</v>
      </c>
    </row>
    <row r="133" spans="1:5" x14ac:dyDescent="0.25">
      <c r="A133" s="73">
        <v>50</v>
      </c>
      <c r="B133" s="73">
        <v>52</v>
      </c>
      <c r="C133" s="72">
        <v>2.8906672742289182E-3</v>
      </c>
      <c r="D133" s="72">
        <v>6.8012293977029676E-3</v>
      </c>
      <c r="E133" s="72">
        <v>1.9171485863380734E-3</v>
      </c>
    </row>
    <row r="134" spans="1:5" x14ac:dyDescent="0.25">
      <c r="A134" s="73">
        <v>61</v>
      </c>
      <c r="B134" s="73">
        <v>52</v>
      </c>
      <c r="C134" s="72">
        <v>2.7972027972027972E-3</v>
      </c>
      <c r="D134" s="72">
        <v>2.0877077209190714E-2</v>
      </c>
      <c r="E134" s="72">
        <v>6.6434242250973741E-3</v>
      </c>
    </row>
    <row r="135" spans="1:5" x14ac:dyDescent="0.25">
      <c r="A135" s="73">
        <v>63</v>
      </c>
      <c r="B135" s="73">
        <v>52</v>
      </c>
      <c r="C135" s="72">
        <v>0.60104823111000183</v>
      </c>
      <c r="D135" s="72">
        <v>0.74113896591402106</v>
      </c>
      <c r="E135" s="72">
        <v>0.68348678045000255</v>
      </c>
    </row>
    <row r="136" spans="1:5" x14ac:dyDescent="0.25">
      <c r="A136" s="73">
        <v>64</v>
      </c>
      <c r="B136" s="73">
        <v>53</v>
      </c>
      <c r="C136" s="72">
        <v>0.65862262038073904</v>
      </c>
      <c r="D136" s="72">
        <v>0.53450281622850337</v>
      </c>
      <c r="E136" s="72">
        <v>0.1846337926596357</v>
      </c>
    </row>
    <row r="137" spans="1:5" x14ac:dyDescent="0.25">
      <c r="A137" s="73">
        <v>55</v>
      </c>
      <c r="B137" s="73">
        <v>55</v>
      </c>
      <c r="C137" s="72">
        <v>0.11721552257266543</v>
      </c>
      <c r="D137" s="72">
        <v>0.20936855634356305</v>
      </c>
      <c r="E137" s="72">
        <v>0.25798542401608593</v>
      </c>
    </row>
    <row r="138" spans="1:5" x14ac:dyDescent="0.25">
      <c r="A138" s="73">
        <v>55</v>
      </c>
      <c r="B138" s="73">
        <v>56</v>
      </c>
      <c r="C138" s="72">
        <v>0.88278447742733457</v>
      </c>
      <c r="D138" s="72">
        <v>0.79063144365643701</v>
      </c>
      <c r="E138" s="72">
        <v>0.74201457598391407</v>
      </c>
    </row>
    <row r="139" spans="1:5" x14ac:dyDescent="0.25">
      <c r="A139" s="73">
        <v>22</v>
      </c>
      <c r="B139" s="73">
        <v>58</v>
      </c>
      <c r="C139" s="72">
        <v>0.32308607695358982</v>
      </c>
      <c r="D139" s="72">
        <v>0.5276712894456107</v>
      </c>
      <c r="E139" s="72">
        <v>0.59276206136907772</v>
      </c>
    </row>
    <row r="140" spans="1:5" x14ac:dyDescent="0.25">
      <c r="A140" s="73">
        <v>72</v>
      </c>
      <c r="B140" s="73">
        <v>58</v>
      </c>
      <c r="C140" s="72">
        <v>2.084824703272618E-2</v>
      </c>
      <c r="D140" s="72">
        <v>2.5190659901442935E-2</v>
      </c>
      <c r="E140" s="72">
        <v>2.5521182172570985E-2</v>
      </c>
    </row>
    <row r="141" spans="1:5" x14ac:dyDescent="0.25">
      <c r="A141" s="73">
        <v>22</v>
      </c>
      <c r="B141" s="73">
        <v>59</v>
      </c>
      <c r="C141" s="72">
        <v>7.0249900833002782E-2</v>
      </c>
      <c r="D141" s="72">
        <v>1.4738979317939365E-2</v>
      </c>
      <c r="E141" s="72">
        <v>2.826596232170751E-2</v>
      </c>
    </row>
    <row r="142" spans="1:5" x14ac:dyDescent="0.25">
      <c r="A142" s="73">
        <v>72</v>
      </c>
      <c r="B142" s="73">
        <v>59</v>
      </c>
      <c r="C142" s="72">
        <v>1.7675495576707231E-5</v>
      </c>
      <c r="D142" s="72">
        <v>1.2780649366536244E-5</v>
      </c>
      <c r="E142" s="72">
        <v>6.9569771484479786E-5</v>
      </c>
    </row>
    <row r="143" spans="1:5" x14ac:dyDescent="0.25">
      <c r="A143" s="73">
        <v>74</v>
      </c>
      <c r="B143" s="73">
        <v>59</v>
      </c>
      <c r="C143" s="72">
        <v>6.4522224449775202E-5</v>
      </c>
      <c r="D143" s="72">
        <v>2.1516076543442303E-4</v>
      </c>
      <c r="E143" s="72">
        <v>1.2694626164943953E-3</v>
      </c>
    </row>
    <row r="144" spans="1:5" x14ac:dyDescent="0.25">
      <c r="A144" s="73">
        <v>92</v>
      </c>
      <c r="B144" s="73">
        <v>59</v>
      </c>
      <c r="C144" s="72">
        <v>0.18947182332463011</v>
      </c>
      <c r="D144" s="72">
        <v>0.14818686722102778</v>
      </c>
      <c r="E144" s="72">
        <v>0.13526427992381054</v>
      </c>
    </row>
    <row r="145" spans="1:5" x14ac:dyDescent="0.25">
      <c r="A145" s="73">
        <v>64</v>
      </c>
      <c r="B145" s="73">
        <v>60</v>
      </c>
      <c r="C145" s="72">
        <v>2.7995520716685331E-4</v>
      </c>
      <c r="D145" s="72">
        <v>3.9420771747304283E-4</v>
      </c>
      <c r="E145" s="72">
        <v>2.865915217325074E-5</v>
      </c>
    </row>
    <row r="146" spans="1:5" x14ac:dyDescent="0.25">
      <c r="A146" s="73">
        <v>92</v>
      </c>
      <c r="B146" s="73">
        <v>60</v>
      </c>
      <c r="C146" s="72">
        <v>2.0479765013054832E-2</v>
      </c>
      <c r="D146" s="72">
        <v>2.9535086211511963E-2</v>
      </c>
      <c r="E146" s="72">
        <v>7.4669431126986957E-2</v>
      </c>
    </row>
    <row r="147" spans="1:5" x14ac:dyDescent="0.25">
      <c r="A147" s="73">
        <v>64</v>
      </c>
      <c r="B147" s="73">
        <v>61</v>
      </c>
      <c r="C147" s="72">
        <v>0.34109742441209406</v>
      </c>
      <c r="D147" s="72">
        <v>0.46510297605402362</v>
      </c>
      <c r="E147" s="72">
        <v>0.81533754818819104</v>
      </c>
    </row>
    <row r="148" spans="1:5" x14ac:dyDescent="0.25">
      <c r="A148" s="73">
        <v>30</v>
      </c>
      <c r="B148" s="73">
        <v>62</v>
      </c>
      <c r="C148" s="72">
        <v>8.9942763695829934E-3</v>
      </c>
      <c r="D148" s="72">
        <v>1.9847680590814676E-3</v>
      </c>
      <c r="E148" s="72">
        <v>1.1770726714431935E-3</v>
      </c>
    </row>
    <row r="149" spans="1:5" x14ac:dyDescent="0.25">
      <c r="A149" s="73">
        <v>72</v>
      </c>
      <c r="B149" s="73">
        <v>62</v>
      </c>
      <c r="C149" s="72">
        <v>0.92219246847133474</v>
      </c>
      <c r="D149" s="72">
        <v>0.87048455093362642</v>
      </c>
      <c r="E149" s="72">
        <v>0.87439902306992634</v>
      </c>
    </row>
    <row r="150" spans="1:5" x14ac:dyDescent="0.25">
      <c r="A150" s="73">
        <v>72</v>
      </c>
      <c r="B150" s="73">
        <v>63</v>
      </c>
      <c r="C150" s="72">
        <v>3.223126618412564E-2</v>
      </c>
      <c r="D150" s="72">
        <v>7.1463913836513585E-2</v>
      </c>
      <c r="E150" s="72">
        <v>6.9194711076476748E-2</v>
      </c>
    </row>
    <row r="151" spans="1:5" x14ac:dyDescent="0.25">
      <c r="A151" s="73">
        <v>74</v>
      </c>
      <c r="B151" s="73">
        <v>63</v>
      </c>
      <c r="C151" s="72">
        <v>2.9933703414377856E-3</v>
      </c>
      <c r="D151" s="72">
        <v>1.6792267717215808E-3</v>
      </c>
      <c r="E151" s="72">
        <v>3.3539571350104953E-3</v>
      </c>
    </row>
    <row r="152" spans="1:5" x14ac:dyDescent="0.25">
      <c r="A152" s="73">
        <v>92</v>
      </c>
      <c r="B152" s="73">
        <v>63</v>
      </c>
      <c r="C152" s="72">
        <v>1.7732811140121846E-2</v>
      </c>
      <c r="D152" s="72">
        <v>1.8692075979970864E-2</v>
      </c>
      <c r="E152" s="72">
        <v>2.070107362669801E-2</v>
      </c>
    </row>
    <row r="153" spans="1:5" x14ac:dyDescent="0.25">
      <c r="A153" s="73">
        <v>65</v>
      </c>
      <c r="B153" s="73">
        <v>64</v>
      </c>
      <c r="C153" s="72">
        <v>1</v>
      </c>
      <c r="D153" s="72">
        <v>1</v>
      </c>
      <c r="E153" s="72">
        <v>1</v>
      </c>
    </row>
    <row r="154" spans="1:5" x14ac:dyDescent="0.25">
      <c r="A154" s="73">
        <v>74</v>
      </c>
      <c r="B154" s="73">
        <v>64</v>
      </c>
      <c r="C154" s="72">
        <v>1.2879096873206916E-2</v>
      </c>
      <c r="D154" s="72">
        <v>1.3956837949323346E-3</v>
      </c>
      <c r="E154" s="72">
        <v>1.1965236477855933E-3</v>
      </c>
    </row>
    <row r="155" spans="1:5" x14ac:dyDescent="0.25">
      <c r="A155" s="73">
        <v>66</v>
      </c>
      <c r="B155" s="73">
        <v>65</v>
      </c>
      <c r="C155" s="72">
        <v>1</v>
      </c>
      <c r="D155" s="72">
        <v>1</v>
      </c>
      <c r="E155" s="72">
        <v>1</v>
      </c>
    </row>
    <row r="156" spans="1:5" x14ac:dyDescent="0.25">
      <c r="A156" s="73">
        <v>67</v>
      </c>
      <c r="B156" s="73">
        <v>66</v>
      </c>
      <c r="C156" s="72">
        <v>1</v>
      </c>
      <c r="D156" s="72">
        <v>1</v>
      </c>
      <c r="E156" s="72">
        <v>1</v>
      </c>
    </row>
    <row r="157" spans="1:5" x14ac:dyDescent="0.25">
      <c r="A157" s="73">
        <v>70</v>
      </c>
      <c r="B157" s="73">
        <v>68</v>
      </c>
      <c r="C157" s="72">
        <v>0.6647852214555976</v>
      </c>
      <c r="D157" s="72">
        <v>0.68779547941680697</v>
      </c>
      <c r="E157" s="72">
        <v>0.58897643322460458</v>
      </c>
    </row>
    <row r="158" spans="1:5" x14ac:dyDescent="0.25">
      <c r="A158" s="73">
        <v>74</v>
      </c>
      <c r="B158" s="73">
        <v>69</v>
      </c>
      <c r="C158" s="72">
        <v>0.14185902354830757</v>
      </c>
      <c r="D158" s="72">
        <v>0.16430013667858731</v>
      </c>
      <c r="E158" s="72">
        <v>0.16896813251437368</v>
      </c>
    </row>
    <row r="159" spans="1:5" x14ac:dyDescent="0.25">
      <c r="A159" s="73">
        <v>74</v>
      </c>
      <c r="B159" s="73">
        <v>70</v>
      </c>
      <c r="C159" s="72">
        <v>0.26922589461216384</v>
      </c>
      <c r="D159" s="72">
        <v>0.11799937111254996</v>
      </c>
      <c r="E159" s="72">
        <v>0.16723425457146993</v>
      </c>
    </row>
    <row r="160" spans="1:5" x14ac:dyDescent="0.25">
      <c r="A160" s="73">
        <v>74</v>
      </c>
      <c r="B160" s="73">
        <v>71</v>
      </c>
      <c r="C160" s="72">
        <v>0.16058199046453697</v>
      </c>
      <c r="D160" s="72">
        <v>0.12084967901847779</v>
      </c>
      <c r="E160" s="72">
        <v>0.17610282350900855</v>
      </c>
    </row>
    <row r="161" spans="1:5" x14ac:dyDescent="0.25">
      <c r="A161" s="73">
        <v>73</v>
      </c>
      <c r="B161" s="73">
        <v>72</v>
      </c>
      <c r="C161" s="72">
        <v>1</v>
      </c>
      <c r="D161" s="72">
        <v>1</v>
      </c>
      <c r="E161" s="72">
        <v>1</v>
      </c>
    </row>
    <row r="162" spans="1:5" x14ac:dyDescent="0.25">
      <c r="A162" s="73">
        <v>74</v>
      </c>
      <c r="B162" s="73">
        <v>73</v>
      </c>
      <c r="C162" s="72">
        <v>4.0536087510571278E-2</v>
      </c>
      <c r="D162" s="72">
        <v>4.307478467471669E-2</v>
      </c>
      <c r="E162" s="72">
        <v>9.4197327780721138E-2</v>
      </c>
    </row>
    <row r="163" spans="1:5" x14ac:dyDescent="0.25">
      <c r="A163" s="73">
        <v>63</v>
      </c>
      <c r="B163" s="73">
        <v>74</v>
      </c>
      <c r="C163" s="72">
        <v>4.9915767142946277E-4</v>
      </c>
      <c r="D163" s="72">
        <v>2.9103373566052534E-4</v>
      </c>
      <c r="E163" s="72">
        <v>1.3094402130820325E-3</v>
      </c>
    </row>
    <row r="164" spans="1:5" x14ac:dyDescent="0.25">
      <c r="A164" s="73">
        <v>74</v>
      </c>
      <c r="B164" s="73">
        <v>74</v>
      </c>
      <c r="C164" s="72">
        <v>0.11512377897451141</v>
      </c>
      <c r="D164" s="72">
        <v>4.4265894071662842E-2</v>
      </c>
      <c r="E164" s="72">
        <v>6.853561175872637E-2</v>
      </c>
    </row>
    <row r="165" spans="1:5" x14ac:dyDescent="0.25">
      <c r="A165" s="73">
        <v>92</v>
      </c>
      <c r="B165" s="73">
        <v>74</v>
      </c>
      <c r="C165" s="72">
        <v>8.1592689295039166E-5</v>
      </c>
      <c r="D165" s="72">
        <v>2.8178301017518451E-5</v>
      </c>
      <c r="E165" s="72">
        <v>9.4180898067518334E-6</v>
      </c>
    </row>
    <row r="166" spans="1:5" x14ac:dyDescent="0.25">
      <c r="A166" s="73">
        <v>85</v>
      </c>
      <c r="B166" s="73">
        <v>75</v>
      </c>
      <c r="C166" s="72">
        <v>3.8500864230591327E-2</v>
      </c>
      <c r="D166" s="72">
        <v>1.3208924700460744E-2</v>
      </c>
      <c r="E166" s="72">
        <v>1.5990247711198013E-2</v>
      </c>
    </row>
    <row r="167" spans="1:5" x14ac:dyDescent="0.25">
      <c r="A167" s="73">
        <v>71</v>
      </c>
      <c r="B167" s="73">
        <v>77</v>
      </c>
      <c r="C167" s="72">
        <v>1</v>
      </c>
      <c r="D167" s="72">
        <v>1</v>
      </c>
      <c r="E167" s="72">
        <v>1</v>
      </c>
    </row>
    <row r="168" spans="1:5" x14ac:dyDescent="0.25">
      <c r="A168" s="73">
        <v>74</v>
      </c>
      <c r="B168" s="73">
        <v>77</v>
      </c>
      <c r="C168" s="72">
        <v>3.9174207701649235E-4</v>
      </c>
      <c r="D168" s="72">
        <v>1.1473333369574951E-4</v>
      </c>
      <c r="E168" s="72">
        <v>3.0718473515394559E-4</v>
      </c>
    </row>
    <row r="169" spans="1:5" x14ac:dyDescent="0.25">
      <c r="A169" s="73">
        <v>74</v>
      </c>
      <c r="B169" s="73">
        <v>78</v>
      </c>
      <c r="C169" s="72">
        <v>4.3363543560566785E-2</v>
      </c>
      <c r="D169" s="72">
        <v>0.23921098945054178</v>
      </c>
      <c r="E169" s="72">
        <v>0.12873708084657545</v>
      </c>
    </row>
    <row r="170" spans="1:5" x14ac:dyDescent="0.25">
      <c r="A170" s="73">
        <v>92</v>
      </c>
      <c r="B170" s="73">
        <v>78</v>
      </c>
      <c r="C170" s="72">
        <v>4.2156222802436903E-4</v>
      </c>
      <c r="D170" s="72">
        <v>1.9302136197000137E-4</v>
      </c>
      <c r="E170" s="72">
        <v>8.8419683250279876E-5</v>
      </c>
    </row>
    <row r="171" spans="1:5" x14ac:dyDescent="0.25">
      <c r="A171" s="73">
        <v>63</v>
      </c>
      <c r="B171" s="73">
        <v>79</v>
      </c>
      <c r="C171" s="72">
        <v>0.39826542709178264</v>
      </c>
      <c r="D171" s="72">
        <v>0.25827357710103449</v>
      </c>
      <c r="E171" s="72">
        <v>0.31491723442566266</v>
      </c>
    </row>
    <row r="172" spans="1:5" x14ac:dyDescent="0.25">
      <c r="A172" s="73">
        <v>92</v>
      </c>
      <c r="B172" s="73">
        <v>79</v>
      </c>
      <c r="C172" s="72">
        <v>2.2166013925152307E-3</v>
      </c>
      <c r="D172" s="72">
        <v>3.7646210159404648E-3</v>
      </c>
      <c r="E172" s="72">
        <v>6.1820640775405644E-3</v>
      </c>
    </row>
    <row r="173" spans="1:5" x14ac:dyDescent="0.25">
      <c r="A173" s="73">
        <v>45</v>
      </c>
      <c r="B173" s="73">
        <v>80</v>
      </c>
      <c r="C173" s="72">
        <v>6.0106438484816864E-4</v>
      </c>
      <c r="D173" s="72">
        <v>5.4917554657858551E-4</v>
      </c>
      <c r="E173" s="72">
        <v>3.9741286078943277E-4</v>
      </c>
    </row>
    <row r="174" spans="1:5" x14ac:dyDescent="0.25">
      <c r="A174" s="73">
        <v>74</v>
      </c>
      <c r="B174" s="73">
        <v>80</v>
      </c>
      <c r="C174" s="72">
        <v>1.506363504386359E-2</v>
      </c>
      <c r="D174" s="72">
        <v>5.1813401826176997E-2</v>
      </c>
      <c r="E174" s="72">
        <v>2.4132133499629064E-2</v>
      </c>
    </row>
    <row r="175" spans="1:5" x14ac:dyDescent="0.25">
      <c r="A175" s="75">
        <v>1</v>
      </c>
      <c r="B175" s="73">
        <v>81</v>
      </c>
      <c r="C175" s="72">
        <v>0.11140487511613925</v>
      </c>
      <c r="D175" s="72">
        <v>0.12520126639529625</v>
      </c>
      <c r="E175" s="72">
        <v>0.10098579082635886</v>
      </c>
    </row>
    <row r="176" spans="1:5" x14ac:dyDescent="0.25">
      <c r="A176" s="73">
        <v>70</v>
      </c>
      <c r="B176" s="73">
        <v>81</v>
      </c>
      <c r="C176" s="72">
        <v>1.132428221678166E-2</v>
      </c>
      <c r="D176" s="72">
        <v>0.16499415628904204</v>
      </c>
      <c r="E176" s="72">
        <v>5.6196218888747602E-2</v>
      </c>
    </row>
    <row r="177" spans="1:5" x14ac:dyDescent="0.25">
      <c r="A177" s="73">
        <v>74</v>
      </c>
      <c r="B177" s="73">
        <v>81</v>
      </c>
      <c r="C177" s="72">
        <v>2.9728614915233927E-2</v>
      </c>
      <c r="D177" s="72">
        <v>0.116495248580783</v>
      </c>
      <c r="E177" s="72">
        <v>2.6116443378206237E-2</v>
      </c>
    </row>
    <row r="178" spans="1:5" x14ac:dyDescent="0.25">
      <c r="A178" s="73">
        <v>75</v>
      </c>
      <c r="B178" s="73">
        <v>81</v>
      </c>
      <c r="C178" s="72">
        <v>3.5038542396636298E-4</v>
      </c>
      <c r="D178" s="72">
        <v>3.5822283032731953E-5</v>
      </c>
      <c r="E178" s="72">
        <v>2.4800348045280336E-4</v>
      </c>
    </row>
    <row r="179" spans="1:5" x14ac:dyDescent="0.25">
      <c r="A179" s="73">
        <v>90</v>
      </c>
      <c r="B179" s="73">
        <v>81</v>
      </c>
      <c r="C179" s="72">
        <v>0.24138634046890928</v>
      </c>
      <c r="D179" s="72">
        <v>0.10888914576349555</v>
      </c>
      <c r="E179" s="72">
        <v>5.7752632948410376E-2</v>
      </c>
    </row>
    <row r="180" spans="1:5" x14ac:dyDescent="0.25">
      <c r="A180" s="73">
        <v>74</v>
      </c>
      <c r="B180" s="73">
        <v>82</v>
      </c>
      <c r="C180" s="72">
        <v>0.16673694980401374</v>
      </c>
      <c r="D180" s="72">
        <v>9.7608310699012116E-2</v>
      </c>
      <c r="E180" s="72">
        <v>0.13826973989974228</v>
      </c>
    </row>
    <row r="181" spans="1:5" x14ac:dyDescent="0.25">
      <c r="A181" s="73">
        <v>75</v>
      </c>
      <c r="B181" s="73">
        <v>84</v>
      </c>
      <c r="C181" s="72">
        <v>0.99929922915206726</v>
      </c>
      <c r="D181" s="72">
        <v>0.99941723261505289</v>
      </c>
      <c r="E181" s="72">
        <v>0.99813724881222721</v>
      </c>
    </row>
    <row r="182" spans="1:5" x14ac:dyDescent="0.25">
      <c r="A182" s="73">
        <v>63</v>
      </c>
      <c r="B182" s="73">
        <v>85</v>
      </c>
      <c r="C182" s="72">
        <v>1.8718412678604855E-4</v>
      </c>
      <c r="D182" s="72">
        <v>2.9642324928386837E-4</v>
      </c>
      <c r="E182" s="72">
        <v>2.8654491125271441E-4</v>
      </c>
    </row>
    <row r="183" spans="1:5" x14ac:dyDescent="0.25">
      <c r="A183" s="73">
        <v>74</v>
      </c>
      <c r="B183" s="73">
        <v>85</v>
      </c>
      <c r="C183" s="72">
        <v>1.4287063985307367E-3</v>
      </c>
      <c r="D183" s="72">
        <v>9.6536226406348841E-4</v>
      </c>
      <c r="E183" s="72">
        <v>1.5611207740509505E-3</v>
      </c>
    </row>
    <row r="184" spans="1:5" x14ac:dyDescent="0.25">
      <c r="A184" s="73">
        <v>80</v>
      </c>
      <c r="B184" s="73">
        <v>85</v>
      </c>
      <c r="C184" s="72">
        <v>1</v>
      </c>
      <c r="D184" s="72">
        <v>1</v>
      </c>
      <c r="E184" s="72">
        <v>1</v>
      </c>
    </row>
    <row r="185" spans="1:5" x14ac:dyDescent="0.25">
      <c r="A185" s="73">
        <v>92</v>
      </c>
      <c r="B185" s="73">
        <v>85</v>
      </c>
      <c r="C185" s="72">
        <v>2.33355091383812E-2</v>
      </c>
      <c r="D185" s="72">
        <v>1.7184536875533625E-2</v>
      </c>
      <c r="E185" s="72">
        <v>8.174574610509612E-3</v>
      </c>
    </row>
    <row r="186" spans="1:5" x14ac:dyDescent="0.25">
      <c r="A186" s="73">
        <v>93</v>
      </c>
      <c r="B186" s="73">
        <v>85</v>
      </c>
      <c r="C186" s="72">
        <v>3.0116399885557682E-5</v>
      </c>
      <c r="D186" s="72">
        <v>8.8115301809594588E-6</v>
      </c>
      <c r="E186" s="72">
        <v>8.172980630540411E-6</v>
      </c>
    </row>
    <row r="187" spans="1:5" x14ac:dyDescent="0.25">
      <c r="A187" s="73">
        <v>85</v>
      </c>
      <c r="B187" s="73">
        <v>86</v>
      </c>
      <c r="C187" s="72">
        <v>0.47137084012951286</v>
      </c>
      <c r="D187" s="72">
        <v>0.62780899711499738</v>
      </c>
      <c r="E187" s="72">
        <v>0.72181575860766145</v>
      </c>
    </row>
    <row r="188" spans="1:5" x14ac:dyDescent="0.25">
      <c r="A188" s="73">
        <v>85</v>
      </c>
      <c r="B188" s="73">
        <v>87</v>
      </c>
      <c r="C188" s="72">
        <v>0.13557465248192418</v>
      </c>
      <c r="D188" s="72">
        <v>0.18286360374665428</v>
      </c>
      <c r="E188" s="72">
        <v>0.13053131554844599</v>
      </c>
    </row>
    <row r="189" spans="1:5" x14ac:dyDescent="0.25">
      <c r="A189" s="73">
        <v>85</v>
      </c>
      <c r="B189" s="73">
        <v>88</v>
      </c>
      <c r="C189" s="72">
        <v>0.35455364315797161</v>
      </c>
      <c r="D189" s="72">
        <v>0.17611847443788764</v>
      </c>
      <c r="E189" s="72">
        <v>0.13166267813269453</v>
      </c>
    </row>
    <row r="190" spans="1:5" x14ac:dyDescent="0.25">
      <c r="A190" s="73">
        <v>92</v>
      </c>
      <c r="B190" s="73">
        <v>90</v>
      </c>
      <c r="C190" s="72">
        <v>0.38761966927763275</v>
      </c>
      <c r="D190" s="72">
        <v>0.12431139276888439</v>
      </c>
      <c r="E190" s="72">
        <v>7.6386291847766935E-2</v>
      </c>
    </row>
    <row r="191" spans="1:5" x14ac:dyDescent="0.25">
      <c r="A191" s="73">
        <v>75</v>
      </c>
      <c r="B191" s="73">
        <v>91</v>
      </c>
      <c r="C191" s="72">
        <v>3.5038542396636298E-4</v>
      </c>
      <c r="D191" s="72">
        <v>5.4694510191439518E-4</v>
      </c>
      <c r="E191" s="72">
        <v>1.6147477073199469E-3</v>
      </c>
    </row>
    <row r="192" spans="1:5" x14ac:dyDescent="0.25">
      <c r="A192" s="73">
        <v>92</v>
      </c>
      <c r="B192" s="73">
        <v>91</v>
      </c>
      <c r="C192" s="72">
        <v>2.1812445604873804E-2</v>
      </c>
      <c r="D192" s="72">
        <v>7.322695085422519E-2</v>
      </c>
      <c r="E192" s="72">
        <v>1.3083185750525519E-2</v>
      </c>
    </row>
    <row r="193" spans="1:5" x14ac:dyDescent="0.25">
      <c r="A193" s="73">
        <v>92</v>
      </c>
      <c r="B193" s="73">
        <v>92</v>
      </c>
      <c r="C193" s="72">
        <v>2.115970409051349E-2</v>
      </c>
      <c r="D193" s="72">
        <v>0.14530422702693563</v>
      </c>
      <c r="E193" s="72">
        <v>0.52128098292011171</v>
      </c>
    </row>
    <row r="194" spans="1:5" x14ac:dyDescent="0.25">
      <c r="A194" s="73">
        <v>92</v>
      </c>
      <c r="B194" s="73">
        <v>93</v>
      </c>
      <c r="C194" s="72">
        <v>0.31566851610095736</v>
      </c>
      <c r="D194" s="72">
        <v>0.43957304238298256</v>
      </c>
      <c r="E194" s="72">
        <v>0.14416027834299305</v>
      </c>
    </row>
    <row r="195" spans="1:5" x14ac:dyDescent="0.25">
      <c r="A195" s="73">
        <v>93</v>
      </c>
      <c r="B195" s="73">
        <v>93</v>
      </c>
      <c r="C195" s="72">
        <v>2.3189627911879413E-2</v>
      </c>
      <c r="D195" s="72">
        <v>7.194614392753397E-2</v>
      </c>
      <c r="E195" s="72">
        <v>4.5585556224304928E-2</v>
      </c>
    </row>
    <row r="196" spans="1:5" x14ac:dyDescent="0.25">
      <c r="A196" s="73">
        <v>91</v>
      </c>
      <c r="B196" s="73">
        <v>94</v>
      </c>
      <c r="C196" s="72">
        <v>1</v>
      </c>
      <c r="D196" s="72">
        <v>1</v>
      </c>
      <c r="E196" s="72">
        <v>1</v>
      </c>
    </row>
    <row r="197" spans="1:5" x14ac:dyDescent="0.25">
      <c r="A197" s="73">
        <v>29</v>
      </c>
      <c r="B197" s="73">
        <v>95</v>
      </c>
      <c r="C197" s="72">
        <v>3.4237781391765814E-3</v>
      </c>
      <c r="D197" s="72">
        <v>5.9906289447221844E-4</v>
      </c>
      <c r="E197" s="72">
        <v>4.3976896931359759E-4</v>
      </c>
    </row>
    <row r="198" spans="1:5" x14ac:dyDescent="0.25">
      <c r="A198" s="73">
        <v>30</v>
      </c>
      <c r="B198" s="73">
        <v>95</v>
      </c>
      <c r="C198" s="72">
        <v>0.12183156173344235</v>
      </c>
      <c r="D198" s="72">
        <v>2.3263327948303717E-2</v>
      </c>
      <c r="E198" s="72">
        <v>1.2535689274362979E-2</v>
      </c>
    </row>
    <row r="199" spans="1:5" x14ac:dyDescent="0.25">
      <c r="A199" s="73">
        <v>32</v>
      </c>
      <c r="B199" s="73">
        <v>95</v>
      </c>
      <c r="C199" s="72">
        <v>2.8114017961733698E-2</v>
      </c>
      <c r="D199" s="72">
        <v>5.8099807703078619E-2</v>
      </c>
      <c r="E199" s="72">
        <v>3.511453826252766E-2</v>
      </c>
    </row>
    <row r="200" spans="1:5" x14ac:dyDescent="0.25">
      <c r="A200" s="73">
        <v>36</v>
      </c>
      <c r="B200" s="73">
        <v>95</v>
      </c>
      <c r="C200" s="72">
        <v>2.9809193997419704E-2</v>
      </c>
      <c r="D200" s="72">
        <v>1.6087412893255972E-2</v>
      </c>
      <c r="E200" s="72">
        <v>1.1516761615583349E-2</v>
      </c>
    </row>
    <row r="201" spans="1:5" x14ac:dyDescent="0.25">
      <c r="A201" s="73">
        <v>52</v>
      </c>
      <c r="B201" s="73">
        <v>95</v>
      </c>
      <c r="C201" s="72">
        <v>1.3730683864483437E-2</v>
      </c>
      <c r="D201" s="72">
        <v>3.5036839683160424E-3</v>
      </c>
      <c r="E201" s="72">
        <v>2.3157757190028247E-3</v>
      </c>
    </row>
    <row r="202" spans="1:5" x14ac:dyDescent="0.25">
      <c r="A202" s="73">
        <v>72</v>
      </c>
      <c r="B202" s="73">
        <v>95</v>
      </c>
      <c r="C202" s="72">
        <v>2.4250779931242323E-2</v>
      </c>
      <c r="D202" s="72">
        <v>3.2161591227362278E-2</v>
      </c>
      <c r="E202" s="72">
        <v>3.03540584676949E-2</v>
      </c>
    </row>
    <row r="203" spans="1:5" x14ac:dyDescent="0.25">
      <c r="A203" s="73">
        <v>52</v>
      </c>
      <c r="B203" s="73">
        <v>96</v>
      </c>
      <c r="C203" s="72">
        <v>1.9384186942501779E-2</v>
      </c>
      <c r="D203" s="72">
        <v>4.2986972761474996E-3</v>
      </c>
      <c r="E203" s="72">
        <v>2.7981719729612787E-3</v>
      </c>
    </row>
    <row r="204" spans="1:5" x14ac:dyDescent="0.25">
      <c r="A204" s="73">
        <v>93</v>
      </c>
      <c r="B204" s="73">
        <v>96</v>
      </c>
      <c r="C204" s="72">
        <v>0.97678025568823501</v>
      </c>
      <c r="D204" s="72">
        <v>0.92804504454228509</v>
      </c>
      <c r="E204" s="72">
        <v>0.95440627079506457</v>
      </c>
    </row>
  </sheetData>
  <sortState xmlns:xlrd2="http://schemas.microsoft.com/office/spreadsheetml/2017/richdata2" ref="A2:E204">
    <sortCondition ref="B1:B20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0AFB-0110-4A0B-A69C-2A9D16B4B31A}">
  <sheetPr>
    <tabColor theme="2" tint="-0.249977111117893"/>
  </sheetPr>
  <dimension ref="A1:AC116"/>
  <sheetViews>
    <sheetView workbookViewId="0">
      <pane xSplit="2" ySplit="6" topLeftCell="C7" activePane="bottomRight" state="frozen"/>
      <selection activeCell="E84" sqref="E84"/>
      <selection pane="topRight" activeCell="E84" sqref="E84"/>
      <selection pane="bottomLeft" activeCell="E84" sqref="E84"/>
      <selection pane="bottomRight" activeCell="G8" sqref="G8"/>
    </sheetView>
  </sheetViews>
  <sheetFormatPr defaultRowHeight="15" x14ac:dyDescent="0.25"/>
  <cols>
    <col min="1" max="1" width="29" style="14" customWidth="1"/>
    <col min="2" max="2" width="28.85546875" style="16" customWidth="1"/>
    <col min="3" max="3" width="9.140625" style="14"/>
    <col min="4" max="4" width="9.140625" style="16"/>
    <col min="5" max="5" width="11.85546875" style="4" customWidth="1"/>
    <col min="6" max="6" width="18" style="4" customWidth="1"/>
    <col min="7" max="7" width="22.140625" style="83" customWidth="1"/>
  </cols>
  <sheetData>
    <row r="1" spans="1:29" s="35" customFormat="1" x14ac:dyDescent="0.25">
      <c r="A1" s="42" t="s">
        <v>424</v>
      </c>
      <c r="B1" s="43" t="s">
        <v>423</v>
      </c>
      <c r="C1" s="40"/>
      <c r="D1" s="40"/>
      <c r="E1" s="41"/>
      <c r="F1" s="41"/>
      <c r="G1" s="41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9" x14ac:dyDescent="0.25">
      <c r="A2" s="44" t="s">
        <v>0</v>
      </c>
      <c r="B2" s="45" t="s">
        <v>0</v>
      </c>
      <c r="C2" s="39"/>
      <c r="D2" s="39"/>
      <c r="E2" s="38"/>
      <c r="F2" s="38"/>
      <c r="G2" s="38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29" x14ac:dyDescent="0.25">
      <c r="A3" s="44" t="s">
        <v>1</v>
      </c>
      <c r="B3" s="45" t="s">
        <v>1</v>
      </c>
      <c r="C3" s="39"/>
      <c r="D3" s="39"/>
      <c r="E3" s="38"/>
      <c r="F3" s="38"/>
      <c r="G3" s="38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1:29" ht="30" x14ac:dyDescent="0.25">
      <c r="A4" s="44" t="s">
        <v>2</v>
      </c>
      <c r="B4" s="45" t="s">
        <v>2</v>
      </c>
      <c r="C4" s="39"/>
      <c r="D4" s="39"/>
      <c r="E4" s="38"/>
      <c r="F4" s="38"/>
      <c r="G4" s="38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29" x14ac:dyDescent="0.25">
      <c r="A5" s="44" t="s">
        <v>3</v>
      </c>
      <c r="B5" s="45" t="s">
        <v>3</v>
      </c>
      <c r="C5" s="39"/>
      <c r="D5" s="39"/>
      <c r="E5" s="78" t="s">
        <v>427</v>
      </c>
      <c r="F5" s="78"/>
      <c r="H5" s="48" t="s">
        <v>421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49" t="s">
        <v>422</v>
      </c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5">
      <c r="A6" s="44" t="s">
        <v>4</v>
      </c>
      <c r="B6" s="45" t="s">
        <v>4</v>
      </c>
      <c r="C6" s="42" t="s">
        <v>422</v>
      </c>
      <c r="D6" s="43" t="s">
        <v>421</v>
      </c>
      <c r="E6" s="3" t="s">
        <v>425</v>
      </c>
      <c r="F6" s="3" t="s">
        <v>426</v>
      </c>
      <c r="G6" s="88" t="s">
        <v>1306</v>
      </c>
      <c r="H6" s="15">
        <v>1997</v>
      </c>
      <c r="I6" s="15">
        <v>1998</v>
      </c>
      <c r="J6" s="15">
        <v>1999</v>
      </c>
      <c r="K6" s="15">
        <v>2000</v>
      </c>
      <c r="L6" s="15">
        <v>2001</v>
      </c>
      <c r="M6" s="15">
        <v>2002</v>
      </c>
      <c r="N6" s="15">
        <v>2003</v>
      </c>
      <c r="O6" s="15">
        <v>2004</v>
      </c>
      <c r="P6" s="15">
        <v>2005</v>
      </c>
      <c r="Q6" s="15">
        <v>2006</v>
      </c>
      <c r="R6" s="15">
        <v>2007</v>
      </c>
      <c r="S6" s="5">
        <v>1997</v>
      </c>
      <c r="T6" s="5">
        <v>1998</v>
      </c>
      <c r="U6" s="5">
        <v>1999</v>
      </c>
      <c r="V6" s="5">
        <v>2000</v>
      </c>
      <c r="W6" s="5">
        <v>2001</v>
      </c>
      <c r="X6" s="5">
        <v>2002</v>
      </c>
      <c r="Y6" s="5">
        <v>2003</v>
      </c>
      <c r="Z6" s="5">
        <v>2004</v>
      </c>
      <c r="AA6" s="5">
        <v>2005</v>
      </c>
      <c r="AB6" s="5">
        <v>2006</v>
      </c>
      <c r="AC6" s="5">
        <v>2007</v>
      </c>
    </row>
    <row r="7" spans="1:29" ht="30" x14ac:dyDescent="0.25">
      <c r="A7" s="44" t="s">
        <v>5</v>
      </c>
      <c r="B7" s="45" t="s">
        <v>115</v>
      </c>
      <c r="C7" s="14" t="s">
        <v>306</v>
      </c>
      <c r="D7" s="16" t="s">
        <v>213</v>
      </c>
      <c r="E7" s="4" t="e" cm="1">
        <f t="array" ref="E7">_xlfn.TEXTJOIN(", ",TRUE,_xlfn._xlws.FILTER(#REF!,#REF!=C7))</f>
        <v>#REF!</v>
      </c>
      <c r="F7" s="4" t="e" cm="1">
        <f t="array" ref="F7">_xlfn.TEXTJOIN(", ",TRUE,TEXT(_xlfn._xlws.FILTER(#REF!,#REF!=C7), "0%"))</f>
        <v>#REF!</v>
      </c>
      <c r="H7" s="6">
        <v>5.93</v>
      </c>
      <c r="I7" s="6">
        <v>6.09</v>
      </c>
      <c r="J7" s="6">
        <v>6.35</v>
      </c>
      <c r="K7" s="6">
        <v>6.5</v>
      </c>
      <c r="L7" s="6">
        <v>6.81</v>
      </c>
      <c r="M7" s="6">
        <v>7.41</v>
      </c>
      <c r="N7" s="6">
        <v>7.52</v>
      </c>
      <c r="O7" s="6">
        <v>7.91</v>
      </c>
      <c r="P7" s="6">
        <v>8.25</v>
      </c>
      <c r="Q7" s="6">
        <v>8.5</v>
      </c>
      <c r="R7" s="12">
        <v>9.5299999999999994</v>
      </c>
    </row>
    <row r="8" spans="1:29" ht="45" x14ac:dyDescent="0.25">
      <c r="A8" s="44" t="s">
        <v>6</v>
      </c>
      <c r="B8" s="45" t="s">
        <v>116</v>
      </c>
      <c r="C8" s="14">
        <v>1</v>
      </c>
      <c r="D8" s="16">
        <v>1</v>
      </c>
      <c r="E8" s="4" t="str" cm="1">
        <f t="array" ref="E8">_xlfn.TEXTJOIN(", ",TRUE,_xlfn._xlws.FILTER('SIC03 SIC07 Weights'!A:A,'SIC03 SIC07 Weights'!B:B=C8))</f>
        <v>1, 2, 28</v>
      </c>
      <c r="F8" s="46" t="str" cm="1">
        <f t="array" ref="F8">_xlfn.TEXTJOIN(", ",TRUE,TEXT(_xlfn._xlws.FILTER('SIC03 SIC07 Weights'!D:D,'SIC03 SIC07 Weights'!B:B=C8), "0.000"))</f>
        <v>0.875, 0.009, 0.002</v>
      </c>
      <c r="G8" s="86" t="str" cm="1">
        <f t="array" ref="G8">_xlfn.TEXTJOIN(", ",FALSE,TEXT(VALUE(_xlfn.TEXTSPLIT(F8,", "))/SUM(VALUE(_xlfn.TEXTSPLIT(F8,", "))), "0.000"))</f>
        <v>0.988, 0.010, 0.002</v>
      </c>
      <c r="H8" s="7">
        <v>5.87</v>
      </c>
      <c r="I8" s="6">
        <v>6.05</v>
      </c>
      <c r="J8" s="6">
        <v>6.3</v>
      </c>
      <c r="K8" s="6">
        <v>6.48</v>
      </c>
      <c r="L8" s="6">
        <v>6.8</v>
      </c>
      <c r="M8" s="6">
        <v>7.4</v>
      </c>
      <c r="N8" s="6">
        <v>7.51</v>
      </c>
      <c r="O8" s="7">
        <v>7.89</v>
      </c>
      <c r="P8" s="7">
        <v>8.17</v>
      </c>
      <c r="Q8" s="7">
        <v>8.39</v>
      </c>
      <c r="R8" s="13">
        <v>9.42</v>
      </c>
      <c r="S8" cm="1">
        <f t="array" ref="S8">SUMPRODUCT(INDEX(H:H, MATCH(VALUE(_xlfn.TEXTSPLIT($E8, ", ")), $D:$D, 0)), VALUE(_xlfn.TEXTSPLIT($G8, ", ")))</f>
        <v>5.8893199999999997</v>
      </c>
      <c r="T8" cm="1">
        <f t="array" ref="T8">SUMPRODUCT(INDEX(I:I, MATCH(VALUE(_xlfn.TEXTSPLIT($E8, ", ")), $D:$D, 0)), VALUE(_xlfn.TEXTSPLIT($G8, ", ")))</f>
        <v>6.0675999999999997</v>
      </c>
      <c r="U8" cm="1">
        <f t="array" ref="U8">SUMPRODUCT(INDEX(J:J, MATCH(VALUE(_xlfn.TEXTSPLIT($E8, ", ")), $D:$D, 0)), VALUE(_xlfn.TEXTSPLIT($G8, ", ")))</f>
        <v>6.3150399999999998</v>
      </c>
      <c r="V8" cm="1">
        <f t="array" ref="V8">SUMPRODUCT(INDEX(K:K, MATCH(VALUE(_xlfn.TEXTSPLIT($E8, ", ")), $D:$D, 0)), VALUE(_xlfn.TEXTSPLIT($G8, ", ")))</f>
        <v>6.4896599999999998</v>
      </c>
      <c r="W8" cm="1">
        <f t="array" ref="W8">SUMPRODUCT(INDEX(L:L, MATCH(VALUE(_xlfn.TEXTSPLIT($E8, ", ")), $D:$D, 0)), VALUE(_xlfn.TEXTSPLIT($G8, ", ")))</f>
        <v>6.8061199999999999</v>
      </c>
      <c r="X8" cm="1">
        <f t="array" ref="X8">SUMPRODUCT(INDEX(M:M, MATCH(VALUE(_xlfn.TEXTSPLIT($E8, ", ")), $D:$D, 0)), VALUE(_xlfn.TEXTSPLIT($G8, ", ")))</f>
        <v>7.4068000000000005</v>
      </c>
      <c r="Y8" cm="1">
        <f t="array" ref="Y8">SUMPRODUCT(INDEX(N:N, MATCH(VALUE(_xlfn.TEXTSPLIT($E8, ", ")), $D:$D, 0)), VALUE(_xlfn.TEXTSPLIT($G8, ", ")))</f>
        <v>7.5171199999999994</v>
      </c>
      <c r="Z8" cm="1">
        <f t="array" ref="Z8">SUMPRODUCT(INDEX(O:O, MATCH(VALUE(_xlfn.TEXTSPLIT($E8, ", ")), $D:$D, 0)), VALUE(_xlfn.TEXTSPLIT($G8, ", ")))</f>
        <v>7.8980399999999991</v>
      </c>
      <c r="AA8" cm="1">
        <f t="array" ref="AA8">SUMPRODUCT(INDEX(P:P, MATCH(VALUE(_xlfn.TEXTSPLIT($E8, ", ")), $D:$D, 0)), VALUE(_xlfn.TEXTSPLIT($G8, ", ")))</f>
        <v>8.1916000000000011</v>
      </c>
      <c r="AB8" cm="1">
        <f t="array" ref="AB8">SUMPRODUCT(INDEX(Q:Q, MATCH(VALUE(_xlfn.TEXTSPLIT($E8, ", ")), $D:$D, 0)), VALUE(_xlfn.TEXTSPLIT($G8, ", ")))</f>
        <v>8.4170400000000001</v>
      </c>
      <c r="AC8" cm="1">
        <f t="array" ref="AC8">SUMPRODUCT(INDEX(R:R, MATCH(VALUE(_xlfn.TEXTSPLIT($E8, ", ")), $D:$D, 0)), VALUE(_xlfn.TEXTSPLIT($G8, ", ")))</f>
        <v>9.4443400000000004</v>
      </c>
    </row>
    <row r="9" spans="1:29" ht="30" x14ac:dyDescent="0.25">
      <c r="A9" s="44" t="s">
        <v>7</v>
      </c>
      <c r="B9" s="45" t="s">
        <v>117</v>
      </c>
      <c r="C9" s="14">
        <v>2</v>
      </c>
      <c r="D9" s="16">
        <v>2</v>
      </c>
      <c r="E9" s="4" t="str" cm="1">
        <f t="array" ref="E9">_xlfn.TEXTJOIN(", ",TRUE,_xlfn._xlws.FILTER('SIC03 SIC07 Weights'!A:A,'SIC03 SIC07 Weights'!B:B=C9))</f>
        <v>1, 2, 74</v>
      </c>
      <c r="F9" s="46" t="str" cm="1">
        <f t="array" ref="F9">_xlfn.TEXTJOIN(", ",TRUE,TEXT(_xlfn._xlws.FILTER('SIC03 SIC07 Weights'!D:D,'SIC03 SIC07 Weights'!B:B=C9), "0.000"))</f>
        <v>0.000, 0.991, 0.000</v>
      </c>
      <c r="G9" s="86" t="str" cm="1">
        <f t="array" ref="G9">_xlfn.TEXTJOIN(", ",FALSE,TEXT(VALUE(_xlfn.TEXTSPLIT(F9,", "))/SUM(VALUE(_xlfn.TEXTSPLIT(F9,", "))), "0.000"))</f>
        <v>0.000, 1.000, 0.000</v>
      </c>
      <c r="H9" s="12">
        <v>7.38</v>
      </c>
      <c r="I9" s="8">
        <v>7.32</v>
      </c>
      <c r="J9" s="8">
        <v>7.32</v>
      </c>
      <c r="K9" s="8">
        <v>6.97</v>
      </c>
      <c r="L9" s="8">
        <v>6.92</v>
      </c>
      <c r="M9" s="8">
        <v>7.67</v>
      </c>
      <c r="N9" s="8">
        <v>7.75</v>
      </c>
      <c r="O9" s="12">
        <v>8.1999999999999993</v>
      </c>
      <c r="P9" s="12">
        <v>9.82</v>
      </c>
      <c r="Q9" s="12">
        <v>10.57</v>
      </c>
      <c r="R9" s="12">
        <v>11.38</v>
      </c>
      <c r="S9" cm="1">
        <f t="array" ref="S9">SUMPRODUCT(INDEX(H:H, MATCH(VALUE(_xlfn.TEXTSPLIT($E9, ", ")), $D:$D, 0)), VALUE(_xlfn.TEXTSPLIT($G9, ", ")))</f>
        <v>7.38</v>
      </c>
      <c r="T9" cm="1">
        <f t="array" ref="T9">SUMPRODUCT(INDEX(I:I, MATCH(VALUE(_xlfn.TEXTSPLIT($E9, ", ")), $D:$D, 0)), VALUE(_xlfn.TEXTSPLIT($G9, ", ")))</f>
        <v>7.32</v>
      </c>
      <c r="U9" cm="1">
        <f t="array" ref="U9">SUMPRODUCT(INDEX(J:J, MATCH(VALUE(_xlfn.TEXTSPLIT($E9, ", ")), $D:$D, 0)), VALUE(_xlfn.TEXTSPLIT($G9, ", ")))</f>
        <v>7.32</v>
      </c>
      <c r="V9" cm="1">
        <f t="array" ref="V9">SUMPRODUCT(INDEX(K:K, MATCH(VALUE(_xlfn.TEXTSPLIT($E9, ", ")), $D:$D, 0)), VALUE(_xlfn.TEXTSPLIT($G9, ", ")))</f>
        <v>6.97</v>
      </c>
      <c r="W9" cm="1">
        <f t="array" ref="W9">SUMPRODUCT(INDEX(L:L, MATCH(VALUE(_xlfn.TEXTSPLIT($E9, ", ")), $D:$D, 0)), VALUE(_xlfn.TEXTSPLIT($G9, ", ")))</f>
        <v>6.92</v>
      </c>
      <c r="X9" cm="1">
        <f t="array" ref="X9">SUMPRODUCT(INDEX(M:M, MATCH(VALUE(_xlfn.TEXTSPLIT($E9, ", ")), $D:$D, 0)), VALUE(_xlfn.TEXTSPLIT($G9, ", ")))</f>
        <v>7.67</v>
      </c>
      <c r="Y9" cm="1">
        <f t="array" ref="Y9">SUMPRODUCT(INDEX(N:N, MATCH(VALUE(_xlfn.TEXTSPLIT($E9, ", ")), $D:$D, 0)), VALUE(_xlfn.TEXTSPLIT($G9, ", ")))</f>
        <v>7.75</v>
      </c>
      <c r="Z9" cm="1">
        <f t="array" ref="Z9">SUMPRODUCT(INDEX(O:O, MATCH(VALUE(_xlfn.TEXTSPLIT($E9, ", ")), $D:$D, 0)), VALUE(_xlfn.TEXTSPLIT($G9, ", ")))</f>
        <v>8.1999999999999993</v>
      </c>
      <c r="AA9" cm="1">
        <f t="array" ref="AA9">SUMPRODUCT(INDEX(P:P, MATCH(VALUE(_xlfn.TEXTSPLIT($E9, ", ")), $D:$D, 0)), VALUE(_xlfn.TEXTSPLIT($G9, ", ")))</f>
        <v>9.82</v>
      </c>
      <c r="AB9" cm="1">
        <f t="array" ref="AB9">SUMPRODUCT(INDEX(Q:Q, MATCH(VALUE(_xlfn.TEXTSPLIT($E9, ", ")), $D:$D, 0)), VALUE(_xlfn.TEXTSPLIT($G9, ", ")))</f>
        <v>10.57</v>
      </c>
      <c r="AC9" cm="1">
        <f t="array" ref="AC9">SUMPRODUCT(INDEX(R:R, MATCH(VALUE(_xlfn.TEXTSPLIT($E9, ", ")), $D:$D, 0)), VALUE(_xlfn.TEXTSPLIT($G9, ", ")))</f>
        <v>11.38</v>
      </c>
    </row>
    <row r="10" spans="1:29" x14ac:dyDescent="0.25">
      <c r="A10" s="44" t="s">
        <v>8</v>
      </c>
      <c r="B10" s="45" t="s">
        <v>118</v>
      </c>
      <c r="C10" s="14">
        <v>3</v>
      </c>
      <c r="D10" s="16" t="s">
        <v>216</v>
      </c>
      <c r="E10" s="4" t="str" cm="1">
        <f t="array" ref="E10">_xlfn.TEXTJOIN(", ",TRUE,_xlfn._xlws.FILTER('SIC03 SIC07 Weights'!A:A,'SIC03 SIC07 Weights'!B:B=C10))</f>
        <v>1, 5</v>
      </c>
      <c r="F10" s="46" t="str" cm="1">
        <f t="array" ref="F10">_xlfn.TEXTJOIN(", ",TRUE,TEXT(_xlfn._xlws.FILTER('SIC03 SIC07 Weights'!D:D,'SIC03 SIC07 Weights'!B:B=C10), "0.000"))</f>
        <v>0.000, 1.000</v>
      </c>
      <c r="G10" s="86" t="str" cm="1">
        <f t="array" ref="G10">_xlfn.TEXTJOIN(", ",FALSE,TEXT(VALUE(_xlfn.TEXTSPLIT(F10,", "))/SUM(VALUE(_xlfn.TEXTSPLIT(F10,", "))), "0.000"))</f>
        <v>0.000, 1.000</v>
      </c>
      <c r="H10" s="9">
        <v>7.78</v>
      </c>
      <c r="I10" s="8">
        <v>8.4600000000000009</v>
      </c>
      <c r="J10" s="6"/>
      <c r="K10" s="8">
        <v>8.42</v>
      </c>
      <c r="L10" s="6"/>
      <c r="M10" s="8">
        <v>8.0299999999999994</v>
      </c>
      <c r="N10" s="6"/>
      <c r="O10" s="9">
        <v>9.31</v>
      </c>
      <c r="P10" s="9">
        <v>10.33</v>
      </c>
      <c r="Q10" s="9">
        <v>10.34</v>
      </c>
      <c r="R10" s="9">
        <v>8.5500000000000007</v>
      </c>
      <c r="S10" cm="1">
        <f t="array" ref="S10">SUMPRODUCT(INDEX(H:H, MATCH(VALUE(_xlfn.TEXTSPLIT($E10, ", ")), $D:$D, 0)), VALUE(_xlfn.TEXTSPLIT($G10, ", ")))</f>
        <v>7.78</v>
      </c>
      <c r="T10" cm="1">
        <f t="array" ref="T10">SUMPRODUCT(INDEX(I:I, MATCH(VALUE(_xlfn.TEXTSPLIT($E10, ", ")), $D:$D, 0)), VALUE(_xlfn.TEXTSPLIT($G10, ", ")))</f>
        <v>8.4600000000000009</v>
      </c>
      <c r="U10" cm="1">
        <f t="array" ref="U10">SUMPRODUCT(INDEX(J:J, MATCH(VALUE(_xlfn.TEXTSPLIT($E10, ", ")), $D:$D, 0)), VALUE(_xlfn.TEXTSPLIT($G10, ", ")))</f>
        <v>0</v>
      </c>
      <c r="V10" cm="1">
        <f t="array" ref="V10">SUMPRODUCT(INDEX(K:K, MATCH(VALUE(_xlfn.TEXTSPLIT($E10, ", ")), $D:$D, 0)), VALUE(_xlfn.TEXTSPLIT($G10, ", ")))</f>
        <v>8.42</v>
      </c>
      <c r="W10" cm="1">
        <f t="array" ref="W10">SUMPRODUCT(INDEX(L:L, MATCH(VALUE(_xlfn.TEXTSPLIT($E10, ", ")), $D:$D, 0)), VALUE(_xlfn.TEXTSPLIT($G10, ", ")))</f>
        <v>0</v>
      </c>
      <c r="X10" cm="1">
        <f t="array" ref="X10">SUMPRODUCT(INDEX(M:M, MATCH(VALUE(_xlfn.TEXTSPLIT($E10, ", ")), $D:$D, 0)), VALUE(_xlfn.TEXTSPLIT($G10, ", ")))</f>
        <v>0</v>
      </c>
      <c r="Y10" cm="1">
        <f t="array" ref="Y10">SUMPRODUCT(INDEX(N:N, MATCH(VALUE(_xlfn.TEXTSPLIT($E10, ", ")), $D:$D, 0)), VALUE(_xlfn.TEXTSPLIT($G10, ", ")))</f>
        <v>0</v>
      </c>
      <c r="Z10" cm="1">
        <f t="array" ref="Z10">SUMPRODUCT(INDEX(O:O, MATCH(VALUE(_xlfn.TEXTSPLIT($E10, ", ")), $D:$D, 0)), VALUE(_xlfn.TEXTSPLIT($G10, ", ")))</f>
        <v>9.31</v>
      </c>
      <c r="AA10" cm="1">
        <f t="array" ref="AA10">SUMPRODUCT(INDEX(P:P, MATCH(VALUE(_xlfn.TEXTSPLIT($E10, ", ")), $D:$D, 0)), VALUE(_xlfn.TEXTSPLIT($G10, ", ")))</f>
        <v>10.33</v>
      </c>
      <c r="AB10" cm="1">
        <f t="array" ref="AB10">SUMPRODUCT(INDEX(Q:Q, MATCH(VALUE(_xlfn.TEXTSPLIT($E10, ", ")), $D:$D, 0)), VALUE(_xlfn.TEXTSPLIT($G10, ", ")))</f>
        <v>10.34</v>
      </c>
      <c r="AC10" cm="1">
        <f t="array" ref="AC10">SUMPRODUCT(INDEX(R:R, MATCH(VALUE(_xlfn.TEXTSPLIT($E10, ", ")), $D:$D, 0)), VALUE(_xlfn.TEXTSPLIT($G10, ", ")))</f>
        <v>8.5500000000000007</v>
      </c>
    </row>
    <row r="11" spans="1:29" ht="60" x14ac:dyDescent="0.25">
      <c r="A11" s="44" t="s">
        <v>9</v>
      </c>
      <c r="B11" s="45" t="s">
        <v>119</v>
      </c>
      <c r="C11" s="14" t="s">
        <v>308</v>
      </c>
      <c r="D11" s="16">
        <v>5</v>
      </c>
      <c r="E11" s="4" t="e" cm="1" vm="1">
        <f t="array" ref="E11">_xlfn.TEXTJOIN(", ",TRUE,_xlfn._xlws.FILTER('SIC03 SIC07 Weights'!A:A,'SIC03 SIC07 Weights'!B:B=C11))</f>
        <v>#VALUE!</v>
      </c>
      <c r="F11" s="46" t="e" cm="1" vm="1">
        <f t="array" ref="F11">_xlfn.TEXTJOIN(", ",TRUE,TEXT(_xlfn._xlws.FILTER('SIC03 SIC07 Weights'!D:D,'SIC03 SIC07 Weights'!B:B=C11), "0.000"))</f>
        <v>#VALUE!</v>
      </c>
      <c r="G11" s="86" t="e" cm="1" vm="2">
        <f t="array" ref="G11">_xlfn.TEXTJOIN(", ",FALSE,TEXT(VALUE(_xlfn.TEXTSPLIT(F11,", "))/SUM(VALUE(_xlfn.TEXTSPLIT(F11,", "))), "0.000"))</f>
        <v>#VALUE!</v>
      </c>
      <c r="H11" s="9">
        <v>7.78</v>
      </c>
      <c r="I11" s="10">
        <v>8.4600000000000009</v>
      </c>
      <c r="J11" s="7"/>
      <c r="K11" s="10">
        <v>8.42</v>
      </c>
      <c r="L11" s="7"/>
      <c r="M11" s="7"/>
      <c r="N11" s="7"/>
      <c r="O11" s="9">
        <v>9.31</v>
      </c>
      <c r="P11" s="9">
        <v>10.33</v>
      </c>
      <c r="Q11" s="9">
        <v>10.34</v>
      </c>
      <c r="R11" s="9">
        <v>8.5500000000000007</v>
      </c>
      <c r="S11" t="e" cm="1" vm="2">
        <f t="array" ref="S11">SUMPRODUCT(INDEX(H:H, MATCH(VALUE(_xlfn.TEXTSPLIT($E11, ", ")), $D:$D, 0)), VALUE(_xlfn.TEXTSPLIT($G11, ", ")))</f>
        <v>#VALUE!</v>
      </c>
      <c r="T11" t="e" cm="1" vm="2">
        <f t="array" ref="T11">SUMPRODUCT(INDEX(I:I, MATCH(VALUE(_xlfn.TEXTSPLIT($E11, ", ")), $D:$D, 0)), VALUE(_xlfn.TEXTSPLIT($G11, ", ")))</f>
        <v>#VALUE!</v>
      </c>
      <c r="U11" t="e" cm="1" vm="2">
        <f t="array" ref="U11">SUMPRODUCT(INDEX(J:J, MATCH(VALUE(_xlfn.TEXTSPLIT($E11, ", ")), $D:$D, 0)), VALUE(_xlfn.TEXTSPLIT($G11, ", ")))</f>
        <v>#VALUE!</v>
      </c>
      <c r="V11" t="e" cm="1" vm="2">
        <f t="array" ref="V11">SUMPRODUCT(INDEX(K:K, MATCH(VALUE(_xlfn.TEXTSPLIT($E11, ", ")), $D:$D, 0)), VALUE(_xlfn.TEXTSPLIT($G11, ", ")))</f>
        <v>#VALUE!</v>
      </c>
      <c r="W11" t="e" cm="1" vm="2">
        <f t="array" ref="W11">SUMPRODUCT(INDEX(L:L, MATCH(VALUE(_xlfn.TEXTSPLIT($E11, ", ")), $D:$D, 0)), VALUE(_xlfn.TEXTSPLIT($G11, ", ")))</f>
        <v>#VALUE!</v>
      </c>
      <c r="X11" t="e" cm="1" vm="2">
        <f t="array" ref="X11">SUMPRODUCT(INDEX(M:M, MATCH(VALUE(_xlfn.TEXTSPLIT($E11, ", ")), $D:$D, 0)), VALUE(_xlfn.TEXTSPLIT($G11, ", ")))</f>
        <v>#VALUE!</v>
      </c>
      <c r="Y11" t="e" cm="1" vm="2">
        <f t="array" ref="Y11">SUMPRODUCT(INDEX(N:N, MATCH(VALUE(_xlfn.TEXTSPLIT($E11, ", ")), $D:$D, 0)), VALUE(_xlfn.TEXTSPLIT($G11, ", ")))</f>
        <v>#VALUE!</v>
      </c>
      <c r="Z11" t="e" cm="1" vm="2">
        <f t="array" ref="Z11">SUMPRODUCT(INDEX(O:O, MATCH(VALUE(_xlfn.TEXTSPLIT($E11, ", ")), $D:$D, 0)), VALUE(_xlfn.TEXTSPLIT($G11, ", ")))</f>
        <v>#VALUE!</v>
      </c>
      <c r="AA11" t="e" cm="1" vm="2">
        <f t="array" ref="AA11">SUMPRODUCT(INDEX(P:P, MATCH(VALUE(_xlfn.TEXTSPLIT($E11, ", ")), $D:$D, 0)), VALUE(_xlfn.TEXTSPLIT($G11, ", ")))</f>
        <v>#VALUE!</v>
      </c>
      <c r="AB11" t="e" cm="1" vm="2">
        <f t="array" ref="AB11">SUMPRODUCT(INDEX(Q:Q, MATCH(VALUE(_xlfn.TEXTSPLIT($E11, ", ")), $D:$D, 0)), VALUE(_xlfn.TEXTSPLIT($G11, ", ")))</f>
        <v>#VALUE!</v>
      </c>
      <c r="AC11" t="e" cm="1" vm="2">
        <f t="array" ref="AC11">SUMPRODUCT(INDEX(R:R, MATCH(VALUE(_xlfn.TEXTSPLIT($E11, ", ")), $D:$D, 0)), VALUE(_xlfn.TEXTSPLIT($G11, ", ")))</f>
        <v>#VALUE!</v>
      </c>
    </row>
    <row r="12" spans="1:29" x14ac:dyDescent="0.25">
      <c r="A12" s="44" t="s">
        <v>10</v>
      </c>
      <c r="B12" s="45" t="s">
        <v>120</v>
      </c>
      <c r="C12" s="14">
        <v>5</v>
      </c>
      <c r="D12" s="16" t="s">
        <v>218</v>
      </c>
      <c r="E12" s="4" t="str" cm="1">
        <f t="array" ref="E12">_xlfn.TEXTJOIN(", ",TRUE,_xlfn._xlws.FILTER('SIC03 SIC07 Weights'!A:A,'SIC03 SIC07 Weights'!B:B=C12))</f>
        <v>10</v>
      </c>
      <c r="F12" s="46" t="str" cm="1">
        <f t="array" ref="F12">_xlfn.TEXTJOIN(", ",TRUE,TEXT(_xlfn._xlws.FILTER('SIC03 SIC07 Weights'!D:D,'SIC03 SIC07 Weights'!B:B=C12), "0.000"))</f>
        <v>0.908</v>
      </c>
      <c r="G12" s="86" t="str" cm="1">
        <f t="array" ref="G12">_xlfn.TEXTJOIN(", ",FALSE,TEXT(VALUE(_xlfn.TEXTSPLIT(F12,", "))/SUM(VALUE(_xlfn.TEXTSPLIT(F12,", "))), "0.000"))</f>
        <v>1.000</v>
      </c>
      <c r="H12" s="6">
        <v>10.57</v>
      </c>
      <c r="I12" s="6">
        <v>11.53</v>
      </c>
      <c r="J12" s="6">
        <v>11.18</v>
      </c>
      <c r="K12" s="6">
        <v>12.2</v>
      </c>
      <c r="L12" s="6">
        <v>13.24</v>
      </c>
      <c r="M12" s="6">
        <v>13.67</v>
      </c>
      <c r="N12" s="6">
        <v>14.48</v>
      </c>
      <c r="O12" s="12">
        <v>14.26</v>
      </c>
      <c r="P12" s="6">
        <v>15.39</v>
      </c>
      <c r="Q12" s="6">
        <v>17.55</v>
      </c>
      <c r="R12" s="6">
        <v>17.2</v>
      </c>
      <c r="S12" cm="1">
        <f t="array" ref="S12">SUMPRODUCT(INDEX(H:H, MATCH(VALUE(_xlfn.TEXTSPLIT($E12, ", ")), $D:$D, 0)), VALUE(_xlfn.TEXTSPLIT($G12, ", ")))</f>
        <v>9.19</v>
      </c>
      <c r="T12" cm="1">
        <f t="array" ref="T12">SUMPRODUCT(INDEX(I:I, MATCH(VALUE(_xlfn.TEXTSPLIT($E12, ", ")), $D:$D, 0)), VALUE(_xlfn.TEXTSPLIT($G12, ", ")))</f>
        <v>0</v>
      </c>
      <c r="U12" cm="1">
        <f t="array" ref="U12">SUMPRODUCT(INDEX(J:J, MATCH(VALUE(_xlfn.TEXTSPLIT($E12, ", ")), $D:$D, 0)), VALUE(_xlfn.TEXTSPLIT($G12, ", ")))</f>
        <v>9.92</v>
      </c>
      <c r="V12" cm="1">
        <f t="array" ref="V12">SUMPRODUCT(INDEX(K:K, MATCH(VALUE(_xlfn.TEXTSPLIT($E12, ", ")), $D:$D, 0)), VALUE(_xlfn.TEXTSPLIT($G12, ", ")))</f>
        <v>9.73</v>
      </c>
      <c r="W12" cm="1">
        <f t="array" ref="W12">SUMPRODUCT(INDEX(L:L, MATCH(VALUE(_xlfn.TEXTSPLIT($E12, ", ")), $D:$D, 0)), VALUE(_xlfn.TEXTSPLIT($G12, ", ")))</f>
        <v>0</v>
      </c>
      <c r="X12" cm="1">
        <f t="array" ref="X12">SUMPRODUCT(INDEX(M:M, MATCH(VALUE(_xlfn.TEXTSPLIT($E12, ", ")), $D:$D, 0)), VALUE(_xlfn.TEXTSPLIT($G12, ", ")))</f>
        <v>0</v>
      </c>
      <c r="Y12" cm="1">
        <f t="array" ref="Y12">SUMPRODUCT(INDEX(N:N, MATCH(VALUE(_xlfn.TEXTSPLIT($E12, ", ")), $D:$D, 0)), VALUE(_xlfn.TEXTSPLIT($G12, ", ")))</f>
        <v>0</v>
      </c>
      <c r="Z12" cm="1">
        <f t="array" ref="Z12">SUMPRODUCT(INDEX(O:O, MATCH(VALUE(_xlfn.TEXTSPLIT($E12, ", ")), $D:$D, 0)), VALUE(_xlfn.TEXTSPLIT($G12, ", ")))</f>
        <v>13.57</v>
      </c>
      <c r="AA12" cm="1">
        <f t="array" ref="AA12">SUMPRODUCT(INDEX(P:P, MATCH(VALUE(_xlfn.TEXTSPLIT($E12, ", ")), $D:$D, 0)), VALUE(_xlfn.TEXTSPLIT($G12, ", ")))</f>
        <v>13.49</v>
      </c>
      <c r="AB12" cm="1">
        <f t="array" ref="AB12">SUMPRODUCT(INDEX(Q:Q, MATCH(VALUE(_xlfn.TEXTSPLIT($E12, ", ")), $D:$D, 0)), VALUE(_xlfn.TEXTSPLIT($G12, ", ")))</f>
        <v>16.28</v>
      </c>
      <c r="AC12" cm="1">
        <f t="array" ref="AC12">SUMPRODUCT(INDEX(R:R, MATCH(VALUE(_xlfn.TEXTSPLIT($E12, ", ")), $D:$D, 0)), VALUE(_xlfn.TEXTSPLIT($G12, ", ")))</f>
        <v>16.88</v>
      </c>
    </row>
    <row r="13" spans="1:29" ht="45" x14ac:dyDescent="0.25">
      <c r="A13" s="44" t="s">
        <v>11</v>
      </c>
      <c r="B13" s="45" t="s">
        <v>121</v>
      </c>
      <c r="C13" s="14">
        <v>6</v>
      </c>
      <c r="D13" s="16" t="s">
        <v>219</v>
      </c>
      <c r="E13" s="4" t="str" cm="1">
        <f t="array" ref="E13">_xlfn.TEXTJOIN(", ",TRUE,_xlfn._xlws.FILTER('SIC03 SIC07 Weights'!A:A,'SIC03 SIC07 Weights'!B:B=C13))</f>
        <v>11</v>
      </c>
      <c r="F13" s="46" t="str" cm="1">
        <f t="array" ref="F13">_xlfn.TEXTJOIN(", ",TRUE,TEXT(_xlfn._xlws.FILTER('SIC03 SIC07 Weights'!D:D,'SIC03 SIC07 Weights'!B:B=C13), "0.000"))</f>
        <v>0.390</v>
      </c>
      <c r="G13" s="86" t="str" cm="1">
        <f t="array" ref="G13">_xlfn.TEXTJOIN(", ",FALSE,TEXT(VALUE(_xlfn.TEXTSPLIT(F13,", "))/SUM(VALUE(_xlfn.TEXTSPLIT(F13,", "))), "0.000"))</f>
        <v>1.000</v>
      </c>
      <c r="H13" s="6">
        <v>12.94</v>
      </c>
      <c r="I13" s="6">
        <v>14.13</v>
      </c>
      <c r="J13" s="6">
        <v>14.22</v>
      </c>
      <c r="K13" s="8">
        <v>16.489999999999998</v>
      </c>
      <c r="L13" s="8">
        <v>17.88</v>
      </c>
      <c r="M13" s="8">
        <v>17.47</v>
      </c>
      <c r="N13" s="8">
        <v>17.3</v>
      </c>
      <c r="O13" s="12">
        <v>16.59</v>
      </c>
      <c r="P13" s="12">
        <v>17.88</v>
      </c>
      <c r="Q13" s="12">
        <v>22.22</v>
      </c>
      <c r="R13" s="12">
        <v>21.75</v>
      </c>
      <c r="S13" cm="1">
        <f t="array" ref="S13">SUMPRODUCT(INDEX(H:H, MATCH(VALUE(_xlfn.TEXTSPLIT($E13, ", ")), $D:$D, 0)), VALUE(_xlfn.TEXTSPLIT($G13, ", ")))</f>
        <v>15.08</v>
      </c>
      <c r="T13" cm="1">
        <f t="array" ref="T13">SUMPRODUCT(INDEX(I:I, MATCH(VALUE(_xlfn.TEXTSPLIT($E13, ", ")), $D:$D, 0)), VALUE(_xlfn.TEXTSPLIT($G13, ", ")))</f>
        <v>0</v>
      </c>
      <c r="U13" cm="1">
        <f t="array" ref="U13">SUMPRODUCT(INDEX(J:J, MATCH(VALUE(_xlfn.TEXTSPLIT($E13, ", ")), $D:$D, 0)), VALUE(_xlfn.TEXTSPLIT($G13, ", ")))</f>
        <v>0</v>
      </c>
      <c r="V13" cm="1">
        <f t="array" ref="V13">SUMPRODUCT(INDEX(K:K, MATCH(VALUE(_xlfn.TEXTSPLIT($E13, ", ")), $D:$D, 0)), VALUE(_xlfn.TEXTSPLIT($G13, ", ")))</f>
        <v>19.68</v>
      </c>
      <c r="W13" cm="1">
        <f t="array" ref="W13">SUMPRODUCT(INDEX(L:L, MATCH(VALUE(_xlfn.TEXTSPLIT($E13, ", ")), $D:$D, 0)), VALUE(_xlfn.TEXTSPLIT($G13, ", ")))</f>
        <v>20.47</v>
      </c>
      <c r="X13" cm="1">
        <f t="array" ref="X13">SUMPRODUCT(INDEX(M:M, MATCH(VALUE(_xlfn.TEXTSPLIT($E13, ", ")), $D:$D, 0)), VALUE(_xlfn.TEXTSPLIT($G13, ", ")))</f>
        <v>0</v>
      </c>
      <c r="Y13" cm="1">
        <f t="array" ref="Y13">SUMPRODUCT(INDEX(N:N, MATCH(VALUE(_xlfn.TEXTSPLIT($E13, ", ")), $D:$D, 0)), VALUE(_xlfn.TEXTSPLIT($G13, ", ")))</f>
        <v>21.85</v>
      </c>
      <c r="Z13" cm="1">
        <f t="array" ref="Z13">SUMPRODUCT(INDEX(O:O, MATCH(VALUE(_xlfn.TEXTSPLIT($E13, ", ")), $D:$D, 0)), VALUE(_xlfn.TEXTSPLIT($G13, ", ")))</f>
        <v>18.760000000000002</v>
      </c>
      <c r="AA13" cm="1">
        <f t="array" ref="AA13">SUMPRODUCT(INDEX(P:P, MATCH(VALUE(_xlfn.TEXTSPLIT($E13, ", ")), $D:$D, 0)), VALUE(_xlfn.TEXTSPLIT($G13, ", ")))</f>
        <v>21.7</v>
      </c>
      <c r="AB13" cm="1">
        <f t="array" ref="AB13">SUMPRODUCT(INDEX(Q:Q, MATCH(VALUE(_xlfn.TEXTSPLIT($E13, ", ")), $D:$D, 0)), VALUE(_xlfn.TEXTSPLIT($G13, ", ")))</f>
        <v>25.68</v>
      </c>
      <c r="AC13" cm="1">
        <f t="array" ref="AC13">SUMPRODUCT(INDEX(R:R, MATCH(VALUE(_xlfn.TEXTSPLIT($E13, ", ")), $D:$D, 0)), VALUE(_xlfn.TEXTSPLIT($G13, ", ")))</f>
        <v>24.4</v>
      </c>
    </row>
    <row r="14" spans="1:29" ht="30" x14ac:dyDescent="0.25">
      <c r="A14" s="44" t="s">
        <v>12</v>
      </c>
      <c r="B14" s="45" t="s">
        <v>122</v>
      </c>
      <c r="C14" s="14">
        <v>7</v>
      </c>
      <c r="D14" s="16">
        <v>10</v>
      </c>
      <c r="E14" s="4" t="str" cm="1">
        <f t="array" ref="E14">_xlfn.TEXTJOIN(", ",TRUE,_xlfn._xlws.FILTER('SIC03 SIC07 Weights'!A:A,'SIC03 SIC07 Weights'!B:B=C14))</f>
        <v>13</v>
      </c>
      <c r="F14" s="46" t="str" cm="1">
        <f t="array" ref="F14">_xlfn.TEXTJOIN(", ",TRUE,TEXT(_xlfn._xlws.FILTER('SIC03 SIC07 Weights'!D:D,'SIC03 SIC07 Weights'!B:B=C14), "0.000"))</f>
        <v>1.000</v>
      </c>
      <c r="G14" s="86" t="str" cm="1">
        <f t="array" ref="G14">_xlfn.TEXTJOIN(", ",FALSE,TEXT(VALUE(_xlfn.TEXTSPLIT(F14,", "))/SUM(VALUE(_xlfn.TEXTSPLIT(F14,", "))), "0.000"))</f>
        <v>1.000</v>
      </c>
      <c r="H14" s="12">
        <v>9.19</v>
      </c>
      <c r="I14" s="6"/>
      <c r="J14" s="8">
        <v>9.92</v>
      </c>
      <c r="K14" s="8">
        <v>9.73</v>
      </c>
      <c r="L14" s="6"/>
      <c r="M14" s="6"/>
      <c r="N14" s="6"/>
      <c r="O14" s="12">
        <v>13.57</v>
      </c>
      <c r="P14" s="12">
        <v>13.49</v>
      </c>
      <c r="Q14" s="12">
        <v>16.28</v>
      </c>
      <c r="R14" s="12">
        <v>16.88</v>
      </c>
      <c r="S14" cm="1">
        <f t="array" ref="S14">SUMPRODUCT(INDEX(H:H, MATCH(VALUE(_xlfn.TEXTSPLIT($E14, ", ")), $D:$D, 0)), VALUE(_xlfn.TEXTSPLIT($G14, ", ")))</f>
        <v>0</v>
      </c>
      <c r="T14" cm="1">
        <f t="array" ref="T14">SUMPRODUCT(INDEX(I:I, MATCH(VALUE(_xlfn.TEXTSPLIT($E14, ", ")), $D:$D, 0)), VALUE(_xlfn.TEXTSPLIT($G14, ", ")))</f>
        <v>0</v>
      </c>
      <c r="U14" cm="1">
        <f t="array" ref="U14">SUMPRODUCT(INDEX(J:J, MATCH(VALUE(_xlfn.TEXTSPLIT($E14, ", ")), $D:$D, 0)), VALUE(_xlfn.TEXTSPLIT($G14, ", ")))</f>
        <v>0</v>
      </c>
      <c r="V14" cm="1">
        <f t="array" ref="V14">SUMPRODUCT(INDEX(K:K, MATCH(VALUE(_xlfn.TEXTSPLIT($E14, ", ")), $D:$D, 0)), VALUE(_xlfn.TEXTSPLIT($G14, ", ")))</f>
        <v>0</v>
      </c>
      <c r="W14" cm="1">
        <f t="array" ref="W14">SUMPRODUCT(INDEX(L:L, MATCH(VALUE(_xlfn.TEXTSPLIT($E14, ", ")), $D:$D, 0)), VALUE(_xlfn.TEXTSPLIT($G14, ", ")))</f>
        <v>0</v>
      </c>
      <c r="X14" cm="1">
        <f t="array" ref="X14">SUMPRODUCT(INDEX(M:M, MATCH(VALUE(_xlfn.TEXTSPLIT($E14, ", ")), $D:$D, 0)), VALUE(_xlfn.TEXTSPLIT($G14, ", ")))</f>
        <v>0</v>
      </c>
      <c r="Y14" cm="1">
        <f t="array" ref="Y14">SUMPRODUCT(INDEX(N:N, MATCH(VALUE(_xlfn.TEXTSPLIT($E14, ", ")), $D:$D, 0)), VALUE(_xlfn.TEXTSPLIT($G14, ", ")))</f>
        <v>0</v>
      </c>
      <c r="Z14" cm="1">
        <f t="array" ref="Z14">SUMPRODUCT(INDEX(O:O, MATCH(VALUE(_xlfn.TEXTSPLIT($E14, ", ")), $D:$D, 0)), VALUE(_xlfn.TEXTSPLIT($G14, ", ")))</f>
        <v>0</v>
      </c>
      <c r="AA14" cm="1">
        <f t="array" ref="AA14">SUMPRODUCT(INDEX(P:P, MATCH(VALUE(_xlfn.TEXTSPLIT($E14, ", ")), $D:$D, 0)), VALUE(_xlfn.TEXTSPLIT($G14, ", ")))</f>
        <v>0</v>
      </c>
      <c r="AB14" cm="1">
        <f t="array" ref="AB14">SUMPRODUCT(INDEX(Q:Q, MATCH(VALUE(_xlfn.TEXTSPLIT($E14, ", ")), $D:$D, 0)), VALUE(_xlfn.TEXTSPLIT($G14, ", ")))</f>
        <v>0</v>
      </c>
      <c r="AC14" cm="1">
        <f t="array" ref="AC14">SUMPRODUCT(INDEX(R:R, MATCH(VALUE(_xlfn.TEXTSPLIT($E14, ", ")), $D:$D, 0)), VALUE(_xlfn.TEXTSPLIT($G14, ", ")))</f>
        <v>0</v>
      </c>
    </row>
    <row r="15" spans="1:29" ht="75" x14ac:dyDescent="0.25">
      <c r="A15" s="44" t="s">
        <v>13</v>
      </c>
      <c r="B15" s="45" t="s">
        <v>123</v>
      </c>
      <c r="C15" s="14">
        <v>8</v>
      </c>
      <c r="D15" s="16">
        <v>11</v>
      </c>
      <c r="E15" s="4" t="str" cm="1">
        <f t="array" ref="E15">_xlfn.TEXTJOIN(", ",TRUE,_xlfn._xlws.FILTER('SIC03 SIC07 Weights'!A:A,'SIC03 SIC07 Weights'!B:B=C15))</f>
        <v>10, 14</v>
      </c>
      <c r="F15" s="46" t="str" cm="1">
        <f t="array" ref="F15">_xlfn.TEXTJOIN(", ",TRUE,TEXT(_xlfn._xlws.FILTER('SIC03 SIC07 Weights'!D:D,'SIC03 SIC07 Weights'!B:B=C15), "0.000"))</f>
        <v>0.062, 0.992</v>
      </c>
      <c r="G15" s="86" t="str" cm="1">
        <f t="array" ref="G15">_xlfn.TEXTJOIN(", ",FALSE,TEXT(VALUE(_xlfn.TEXTSPLIT(F15,", "))/SUM(VALUE(_xlfn.TEXTSPLIT(F15,", "))), "0.000"))</f>
        <v>0.059, 0.941</v>
      </c>
      <c r="H15" s="6">
        <v>15.08</v>
      </c>
      <c r="I15" s="6"/>
      <c r="J15" s="6"/>
      <c r="K15" s="8">
        <v>19.68</v>
      </c>
      <c r="L15" s="8">
        <v>20.47</v>
      </c>
      <c r="M15" s="6"/>
      <c r="N15" s="8">
        <v>21.85</v>
      </c>
      <c r="O15" s="12">
        <v>18.760000000000002</v>
      </c>
      <c r="P15" s="12">
        <v>21.7</v>
      </c>
      <c r="Q15" s="12">
        <v>25.68</v>
      </c>
      <c r="R15" s="12">
        <v>24.4</v>
      </c>
      <c r="S15" cm="1">
        <f t="array" ref="S15">SUMPRODUCT(INDEX(H:H, MATCH(VALUE(_xlfn.TEXTSPLIT($E15, ", ")), $D:$D, 0)), VALUE(_xlfn.TEXTSPLIT($G15, ", ")))</f>
        <v>7.8443699999999996</v>
      </c>
      <c r="T15" cm="1">
        <f t="array" ref="T15">SUMPRODUCT(INDEX(I:I, MATCH(VALUE(_xlfn.TEXTSPLIT($E15, ", ")), $D:$D, 0)), VALUE(_xlfn.TEXTSPLIT($G15, ", ")))</f>
        <v>7.8197099999999997</v>
      </c>
      <c r="U15" cm="1">
        <f t="array" ref="U15">SUMPRODUCT(INDEX(J:J, MATCH(VALUE(_xlfn.TEXTSPLIT($E15, ", ")), $D:$D, 0)), VALUE(_xlfn.TEXTSPLIT($G15, ", ")))</f>
        <v>8.6872899999999973</v>
      </c>
      <c r="V15" cm="1">
        <f t="array" ref="V15">SUMPRODUCT(INDEX(K:K, MATCH(VALUE(_xlfn.TEXTSPLIT($E15, ", ")), $D:$D, 0)), VALUE(_xlfn.TEXTSPLIT($G15, ", ")))</f>
        <v>8.948970000000001</v>
      </c>
      <c r="W15" cm="1">
        <f t="array" ref="W15">SUMPRODUCT(INDEX(L:L, MATCH(VALUE(_xlfn.TEXTSPLIT($E15, ", ")), $D:$D, 0)), VALUE(_xlfn.TEXTSPLIT($G15, ", ")))</f>
        <v>9.1465200000000006</v>
      </c>
      <c r="X15" cm="1">
        <f t="array" ref="X15">SUMPRODUCT(INDEX(M:M, MATCH(VALUE(_xlfn.TEXTSPLIT($E15, ", ")), $D:$D, 0)), VALUE(_xlfn.TEXTSPLIT($G15, ", ")))</f>
        <v>0</v>
      </c>
      <c r="Y15" cm="1">
        <f t="array" ref="Y15">SUMPRODUCT(INDEX(N:N, MATCH(VALUE(_xlfn.TEXTSPLIT($E15, ", ")), $D:$D, 0)), VALUE(_xlfn.TEXTSPLIT($G15, ", ")))</f>
        <v>0</v>
      </c>
      <c r="Z15" cm="1">
        <f t="array" ref="Z15">SUMPRODUCT(INDEX(O:O, MATCH(VALUE(_xlfn.TEXTSPLIT($E15, ", ")), $D:$D, 0)), VALUE(_xlfn.TEXTSPLIT($G15, ", ")))</f>
        <v>12.1585</v>
      </c>
      <c r="AA15" cm="1">
        <f t="array" ref="AA15">SUMPRODUCT(INDEX(P:P, MATCH(VALUE(_xlfn.TEXTSPLIT($E15, ", ")), $D:$D, 0)), VALUE(_xlfn.TEXTSPLIT($G15, ", ")))</f>
        <v>11.833839999999999</v>
      </c>
      <c r="AB15" cm="1">
        <f t="array" ref="AB15">SUMPRODUCT(INDEX(Q:Q, MATCH(VALUE(_xlfn.TEXTSPLIT($E15, ", ")), $D:$D, 0)), VALUE(_xlfn.TEXTSPLIT($G15, ", ")))</f>
        <v>13.193519999999999</v>
      </c>
      <c r="AC15" cm="1">
        <f t="array" ref="AC15">SUMPRODUCT(INDEX(R:R, MATCH(VALUE(_xlfn.TEXTSPLIT($E15, ", ")), $D:$D, 0)), VALUE(_xlfn.TEXTSPLIT($G15, ", ")))</f>
        <v>13.859389999999999</v>
      </c>
    </row>
    <row r="16" spans="1:29" ht="30" x14ac:dyDescent="0.25">
      <c r="A16" s="44" t="s">
        <v>14</v>
      </c>
      <c r="B16" s="45" t="s">
        <v>124</v>
      </c>
      <c r="C16" s="14">
        <v>9</v>
      </c>
      <c r="D16" s="16">
        <v>12</v>
      </c>
      <c r="E16" s="4" t="str" cm="1">
        <f t="array" ref="E16">_xlfn.TEXTJOIN(", ",TRUE,_xlfn._xlws.FILTER('SIC03 SIC07 Weights'!A:A,'SIC03 SIC07 Weights'!B:B=C16))</f>
        <v>11, 14</v>
      </c>
      <c r="F16" s="46" t="str" cm="1">
        <f t="array" ref="F16">_xlfn.TEXTJOIN(", ",TRUE,TEXT(_xlfn._xlws.FILTER('SIC03 SIC07 Weights'!D:D,'SIC03 SIC07 Weights'!B:B=C16), "0.000"))</f>
        <v>0.610, 0.007</v>
      </c>
      <c r="G16" s="86" t="str" cm="1">
        <f t="array" ref="G16">_xlfn.TEXTJOIN(", ",FALSE,TEXT(VALUE(_xlfn.TEXTSPLIT(F16,", "))/SUM(VALUE(_xlfn.TEXTSPLIT(F16,", "))), "0.000"))</f>
        <v>0.989, 0.011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cm="1">
        <f t="array" ref="S16">SUMPRODUCT(INDEX(H:H, MATCH(VALUE(_xlfn.TEXTSPLIT($E16, ", ")), $D:$D, 0)), VALUE(_xlfn.TEXTSPLIT($G16, ", ")))</f>
        <v>14.99948</v>
      </c>
      <c r="T16" cm="1">
        <f t="array" ref="T16">SUMPRODUCT(INDEX(I:I, MATCH(VALUE(_xlfn.TEXTSPLIT($E16, ", ")), $D:$D, 0)), VALUE(_xlfn.TEXTSPLIT($G16, ", ")))</f>
        <v>9.1410000000000005E-2</v>
      </c>
      <c r="U16" cm="1">
        <f t="array" ref="U16">SUMPRODUCT(INDEX(J:J, MATCH(VALUE(_xlfn.TEXTSPLIT($E16, ", ")), $D:$D, 0)), VALUE(_xlfn.TEXTSPLIT($G16, ", ")))</f>
        <v>9.4709999999999989E-2</v>
      </c>
      <c r="V16" cm="1">
        <f t="array" ref="V16">SUMPRODUCT(INDEX(K:K, MATCH(VALUE(_xlfn.TEXTSPLIT($E16, ", ")), $D:$D, 0)), VALUE(_xlfn.TEXTSPLIT($G16, ", ")))</f>
        <v>19.561419999999998</v>
      </c>
      <c r="W16" cm="1">
        <f t="array" ref="W16">SUMPRODUCT(INDEX(L:L, MATCH(VALUE(_xlfn.TEXTSPLIT($E16, ", ")), $D:$D, 0)), VALUE(_xlfn.TEXTSPLIT($G16, ", ")))</f>
        <v>20.351749999999999</v>
      </c>
      <c r="X16" cm="1">
        <f t="array" ref="X16">SUMPRODUCT(INDEX(M:M, MATCH(VALUE(_xlfn.TEXTSPLIT($E16, ", ")), $D:$D, 0)), VALUE(_xlfn.TEXTSPLIT($G16, ", ")))</f>
        <v>0</v>
      </c>
      <c r="Y16" cm="1">
        <f t="array" ref="Y16">SUMPRODUCT(INDEX(N:N, MATCH(VALUE(_xlfn.TEXTSPLIT($E16, ", ")), $D:$D, 0)), VALUE(_xlfn.TEXTSPLIT($G16, ", ")))</f>
        <v>21.609650000000002</v>
      </c>
      <c r="Z16" cm="1">
        <f t="array" ref="Z16">SUMPRODUCT(INDEX(O:O, MATCH(VALUE(_xlfn.TEXTSPLIT($E16, ", ")), $D:$D, 0)), VALUE(_xlfn.TEXTSPLIT($G16, ", ")))</f>
        <v>18.686410000000002</v>
      </c>
      <c r="AA16" cm="1">
        <f t="array" ref="AA16">SUMPRODUCT(INDEX(P:P, MATCH(VALUE(_xlfn.TEXTSPLIT($E16, ", ")), $D:$D, 0)), VALUE(_xlfn.TEXTSPLIT($G16, ", ")))</f>
        <v>21.590329999999998</v>
      </c>
      <c r="AB16" cm="1">
        <f t="array" ref="AB16">SUMPRODUCT(INDEX(Q:Q, MATCH(VALUE(_xlfn.TEXTSPLIT($E16, ", ")), $D:$D, 0)), VALUE(_xlfn.TEXTSPLIT($G16, ", ")))</f>
        <v>25.540520000000001</v>
      </c>
      <c r="AC16" cm="1">
        <f t="array" ref="AC16">SUMPRODUCT(INDEX(R:R, MATCH(VALUE(_xlfn.TEXTSPLIT($E16, ", ")), $D:$D, 0)), VALUE(_xlfn.TEXTSPLIT($G16, ", ")))</f>
        <v>24.281969999999998</v>
      </c>
    </row>
    <row r="17" spans="1:29" ht="45" x14ac:dyDescent="0.25">
      <c r="A17" s="44" t="s">
        <v>15</v>
      </c>
      <c r="B17" s="45" t="s">
        <v>125</v>
      </c>
      <c r="C17" s="14" t="s">
        <v>313</v>
      </c>
      <c r="D17" s="16" t="s">
        <v>223</v>
      </c>
      <c r="E17" s="4" t="e" cm="1" vm="1">
        <f t="array" ref="E17">_xlfn.TEXTJOIN(", ",TRUE,_xlfn._xlws.FILTER('SIC03 SIC07 Weights'!A:A,'SIC03 SIC07 Weights'!B:B=C17))</f>
        <v>#VALUE!</v>
      </c>
      <c r="F17" s="46" t="e" cm="1" vm="1">
        <f t="array" ref="F17">_xlfn.TEXTJOIN(", ",TRUE,TEXT(_xlfn._xlws.FILTER('SIC03 SIC07 Weights'!D:D,'SIC03 SIC07 Weights'!B:B=C17), "0.000"))</f>
        <v>#VALUE!</v>
      </c>
      <c r="G17" s="86" t="e" cm="1" vm="2">
        <f t="array" ref="G17">_xlfn.TEXTJOIN(", ",FALSE,TEXT(VALUE(_xlfn.TEXTSPLIT(F17,", "))/SUM(VALUE(_xlfn.TEXTSPLIT(F17,", "))), "0.000"))</f>
        <v>#VALUE!</v>
      </c>
      <c r="H17" s="6">
        <v>7.76</v>
      </c>
      <c r="I17" s="6">
        <v>8.31</v>
      </c>
      <c r="J17" s="6">
        <v>8.61</v>
      </c>
      <c r="K17" s="6">
        <v>8.9</v>
      </c>
      <c r="L17" s="8">
        <v>9.7200000000000006</v>
      </c>
      <c r="M17" s="8">
        <v>10.18</v>
      </c>
      <c r="N17" s="8">
        <v>11.33</v>
      </c>
      <c r="O17" s="12">
        <v>12.07</v>
      </c>
      <c r="P17" s="12">
        <v>11.73</v>
      </c>
      <c r="Q17" s="12">
        <v>13</v>
      </c>
      <c r="R17" s="12">
        <v>13.67</v>
      </c>
      <c r="S17" t="e" cm="1" vm="2">
        <f t="array" ref="S17">SUMPRODUCT(INDEX(H:H, MATCH(VALUE(_xlfn.TEXTSPLIT($E17, ", ")), $D:$D, 0)), VALUE(_xlfn.TEXTSPLIT($G17, ", ")))</f>
        <v>#VALUE!</v>
      </c>
      <c r="T17" t="e" cm="1" vm="2">
        <f t="array" ref="T17">SUMPRODUCT(INDEX(I:I, MATCH(VALUE(_xlfn.TEXTSPLIT($E17, ", ")), $D:$D, 0)), VALUE(_xlfn.TEXTSPLIT($G17, ", ")))</f>
        <v>#VALUE!</v>
      </c>
      <c r="U17" t="e" cm="1" vm="2">
        <f t="array" ref="U17">SUMPRODUCT(INDEX(J:J, MATCH(VALUE(_xlfn.TEXTSPLIT($E17, ", ")), $D:$D, 0)), VALUE(_xlfn.TEXTSPLIT($G17, ", ")))</f>
        <v>#VALUE!</v>
      </c>
      <c r="V17" t="e" cm="1" vm="2">
        <f t="array" ref="V17">SUMPRODUCT(INDEX(K:K, MATCH(VALUE(_xlfn.TEXTSPLIT($E17, ", ")), $D:$D, 0)), VALUE(_xlfn.TEXTSPLIT($G17, ", ")))</f>
        <v>#VALUE!</v>
      </c>
      <c r="W17" t="e" cm="1" vm="2">
        <f t="array" ref="W17">SUMPRODUCT(INDEX(L:L, MATCH(VALUE(_xlfn.TEXTSPLIT($E17, ", ")), $D:$D, 0)), VALUE(_xlfn.TEXTSPLIT($G17, ", ")))</f>
        <v>#VALUE!</v>
      </c>
      <c r="X17" t="e" cm="1" vm="2">
        <f t="array" ref="X17">SUMPRODUCT(INDEX(M:M, MATCH(VALUE(_xlfn.TEXTSPLIT($E17, ", ")), $D:$D, 0)), VALUE(_xlfn.TEXTSPLIT($G17, ", ")))</f>
        <v>#VALUE!</v>
      </c>
      <c r="Y17" t="e" cm="1" vm="2">
        <f t="array" ref="Y17">SUMPRODUCT(INDEX(N:N, MATCH(VALUE(_xlfn.TEXTSPLIT($E17, ", ")), $D:$D, 0)), VALUE(_xlfn.TEXTSPLIT($G17, ", ")))</f>
        <v>#VALUE!</v>
      </c>
      <c r="Z17" t="e" cm="1" vm="2">
        <f t="array" ref="Z17">SUMPRODUCT(INDEX(O:O, MATCH(VALUE(_xlfn.TEXTSPLIT($E17, ", ")), $D:$D, 0)), VALUE(_xlfn.TEXTSPLIT($G17, ", ")))</f>
        <v>#VALUE!</v>
      </c>
      <c r="AA17" t="e" cm="1" vm="2">
        <f t="array" ref="AA17">SUMPRODUCT(INDEX(P:P, MATCH(VALUE(_xlfn.TEXTSPLIT($E17, ", ")), $D:$D, 0)), VALUE(_xlfn.TEXTSPLIT($G17, ", ")))</f>
        <v>#VALUE!</v>
      </c>
      <c r="AB17" t="e" cm="1" vm="2">
        <f t="array" ref="AB17">SUMPRODUCT(INDEX(Q:Q, MATCH(VALUE(_xlfn.TEXTSPLIT($E17, ", ")), $D:$D, 0)), VALUE(_xlfn.TEXTSPLIT($G17, ", ")))</f>
        <v>#VALUE!</v>
      </c>
      <c r="AC17" t="e" cm="1" vm="2">
        <f t="array" ref="AC17">SUMPRODUCT(INDEX(R:R, MATCH(VALUE(_xlfn.TEXTSPLIT($E17, ", ")), $D:$D, 0)), VALUE(_xlfn.TEXTSPLIT($G17, ", ")))</f>
        <v>#VALUE!</v>
      </c>
    </row>
    <row r="18" spans="1:29" ht="30" x14ac:dyDescent="0.25">
      <c r="A18" s="44" t="s">
        <v>16</v>
      </c>
      <c r="B18" s="45" t="s">
        <v>126</v>
      </c>
      <c r="C18" s="14">
        <v>10</v>
      </c>
      <c r="D18" s="16">
        <v>13</v>
      </c>
      <c r="E18" s="4" t="str" cm="1">
        <f t="array" ref="E18">_xlfn.TEXTJOIN(", ",TRUE,_xlfn._xlws.FILTER('SIC03 SIC07 Weights'!A:A,'SIC03 SIC07 Weights'!B:B=C18))</f>
        <v>1, 14, 15, 51</v>
      </c>
      <c r="F18" s="46" t="str" cm="1">
        <f t="array" ref="F18">_xlfn.TEXTJOIN(", ",TRUE,TEXT(_xlfn._xlws.FILTER('SIC03 SIC07 Weights'!D:D,'SIC03 SIC07 Weights'!B:B=C18), "0.000"))</f>
        <v>0.000, 0.001, 0.893, 0.000</v>
      </c>
      <c r="G18" s="86" t="str" cm="1">
        <f t="array" ref="G18">_xlfn.TEXTJOIN(", ",FALSE,TEXT(VALUE(_xlfn.TEXTSPLIT(F18,", "))/SUM(VALUE(_xlfn.TEXTSPLIT(F18,", "))), "0.000"))</f>
        <v>0.000, 0.001, 0.999, 0.000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cm="1">
        <f t="array" ref="S18">SUMPRODUCT(INDEX(H:H, MATCH(VALUE(_xlfn.TEXTSPLIT($E18, ", ")), $D:$D, 0)), VALUE(_xlfn.TEXTSPLIT($G18, ", ")))</f>
        <v>7.9797800000000008</v>
      </c>
      <c r="T18" cm="1">
        <f t="array" ref="T18">SUMPRODUCT(INDEX(I:I, MATCH(VALUE(_xlfn.TEXTSPLIT($E18, ", ")), $D:$D, 0)), VALUE(_xlfn.TEXTSPLIT($G18, ", ")))</f>
        <v>8.5197899999999986</v>
      </c>
      <c r="U18" cm="1">
        <f t="array" ref="U18">SUMPRODUCT(INDEX(J:J, MATCH(VALUE(_xlfn.TEXTSPLIT($E18, ", ")), $D:$D, 0)), VALUE(_xlfn.TEXTSPLIT($G18, ", ")))</f>
        <v>8.8297799999999995</v>
      </c>
      <c r="V18" cm="1">
        <f t="array" ref="V18">SUMPRODUCT(INDEX(K:K, MATCH(VALUE(_xlfn.TEXTSPLIT($E18, ", ")), $D:$D, 0)), VALUE(_xlfn.TEXTSPLIT($G18, ", ")))</f>
        <v>8.9999000000000002</v>
      </c>
      <c r="W18" cm="1">
        <f t="array" ref="W18">SUMPRODUCT(INDEX(L:L, MATCH(VALUE(_xlfn.TEXTSPLIT($E18, ", ")), $D:$D, 0)), VALUE(_xlfn.TEXTSPLIT($G18, ", ")))</f>
        <v>9.2005199999999991</v>
      </c>
      <c r="X18" cm="1">
        <f t="array" ref="X18">SUMPRODUCT(INDEX(M:M, MATCH(VALUE(_xlfn.TEXTSPLIT($E18, ", ")), $D:$D, 0)), VALUE(_xlfn.TEXTSPLIT($G18, ", ")))</f>
        <v>9.8101800000000008</v>
      </c>
      <c r="Y18" cm="1">
        <f t="array" ref="Y18">SUMPRODUCT(INDEX(N:N, MATCH(VALUE(_xlfn.TEXTSPLIT($E18, ", ")), $D:$D, 0)), VALUE(_xlfn.TEXTSPLIT($G18, ", ")))</f>
        <v>10.229760000000001</v>
      </c>
      <c r="Z18" cm="1">
        <f t="array" ref="Z18">SUMPRODUCT(INDEX(O:O, MATCH(VALUE(_xlfn.TEXTSPLIT($E18, ", ")), $D:$D, 0)), VALUE(_xlfn.TEXTSPLIT($G18, ", ")))</f>
        <v>10.34173</v>
      </c>
      <c r="AA18" cm="1">
        <f t="array" ref="AA18">SUMPRODUCT(INDEX(P:P, MATCH(VALUE(_xlfn.TEXTSPLIT($E18, ", ")), $D:$D, 0)), VALUE(_xlfn.TEXTSPLIT($G18, ", ")))</f>
        <v>11.07066</v>
      </c>
      <c r="AB18" cm="1">
        <f t="array" ref="AB18">SUMPRODUCT(INDEX(Q:Q, MATCH(VALUE(_xlfn.TEXTSPLIT($E18, ", ")), $D:$D, 0)), VALUE(_xlfn.TEXTSPLIT($G18, ", ")))</f>
        <v>11.07193</v>
      </c>
      <c r="AC18" cm="1">
        <f t="array" ref="AC18">SUMPRODUCT(INDEX(R:R, MATCH(VALUE(_xlfn.TEXTSPLIT($E18, ", ")), $D:$D, 0)), VALUE(_xlfn.TEXTSPLIT($G18, ", ")))</f>
        <v>11.39228</v>
      </c>
    </row>
    <row r="19" spans="1:29" x14ac:dyDescent="0.25">
      <c r="A19" s="44" t="s">
        <v>17</v>
      </c>
      <c r="B19" s="45" t="s">
        <v>127</v>
      </c>
      <c r="C19" s="14">
        <v>11</v>
      </c>
      <c r="D19" s="16">
        <v>14</v>
      </c>
      <c r="E19" s="4" t="str" cm="1">
        <f t="array" ref="E19">_xlfn.TEXTJOIN(", ",TRUE,_xlfn._xlws.FILTER('SIC03 SIC07 Weights'!A:A,'SIC03 SIC07 Weights'!B:B=C19))</f>
        <v>15, 51</v>
      </c>
      <c r="F19" s="46" t="str" cm="1">
        <f t="array" ref="F19">_xlfn.TEXTJOIN(", ",TRUE,TEXT(_xlfn._xlws.FILTER('SIC03 SIC07 Weights'!D:D,'SIC03 SIC07 Weights'!B:B=C19), "0.000"))</f>
        <v>0.107, 0.000</v>
      </c>
      <c r="G19" s="86" t="str" cm="1">
        <f t="array" ref="G19">_xlfn.TEXTJOIN(", ",FALSE,TEXT(VALUE(_xlfn.TEXTSPLIT(F19,", "))/SUM(VALUE(_xlfn.TEXTSPLIT(F19,", "))), "0.000"))</f>
        <v>1.000, 0.000</v>
      </c>
      <c r="H19" s="6">
        <v>7.76</v>
      </c>
      <c r="I19" s="6">
        <v>8.31</v>
      </c>
      <c r="J19" s="6">
        <v>8.61</v>
      </c>
      <c r="K19" s="6">
        <v>8.9</v>
      </c>
      <c r="L19" s="8">
        <v>9.7200000000000006</v>
      </c>
      <c r="M19" s="6"/>
      <c r="N19" s="6"/>
      <c r="O19" s="12">
        <v>12.07</v>
      </c>
      <c r="P19" s="12">
        <v>11.73</v>
      </c>
      <c r="Q19" s="12">
        <v>13</v>
      </c>
      <c r="R19" s="12">
        <v>13.67</v>
      </c>
      <c r="S19" cm="1">
        <f t="array" ref="S19">SUMPRODUCT(INDEX(H:H, MATCH(VALUE(_xlfn.TEXTSPLIT($E19, ", ")), $D:$D, 0)), VALUE(_xlfn.TEXTSPLIT($G19, ", ")))</f>
        <v>7.98</v>
      </c>
      <c r="T19" cm="1">
        <f t="array" ref="T19">SUMPRODUCT(INDEX(I:I, MATCH(VALUE(_xlfn.TEXTSPLIT($E19, ", ")), $D:$D, 0)), VALUE(_xlfn.TEXTSPLIT($G19, ", ")))</f>
        <v>8.52</v>
      </c>
      <c r="U19" cm="1">
        <f t="array" ref="U19">SUMPRODUCT(INDEX(J:J, MATCH(VALUE(_xlfn.TEXTSPLIT($E19, ", ")), $D:$D, 0)), VALUE(_xlfn.TEXTSPLIT($G19, ", ")))</f>
        <v>8.83</v>
      </c>
      <c r="V19" cm="1">
        <f t="array" ref="V19">SUMPRODUCT(INDEX(K:K, MATCH(VALUE(_xlfn.TEXTSPLIT($E19, ", ")), $D:$D, 0)), VALUE(_xlfn.TEXTSPLIT($G19, ", ")))</f>
        <v>9</v>
      </c>
      <c r="W19" cm="1">
        <f t="array" ref="W19">SUMPRODUCT(INDEX(L:L, MATCH(VALUE(_xlfn.TEXTSPLIT($E19, ", ")), $D:$D, 0)), VALUE(_xlfn.TEXTSPLIT($G19, ", ")))</f>
        <v>9.1999999999999993</v>
      </c>
      <c r="X19" cm="1">
        <f t="array" ref="X19">SUMPRODUCT(INDEX(M:M, MATCH(VALUE(_xlfn.TEXTSPLIT($E19, ", ")), $D:$D, 0)), VALUE(_xlfn.TEXTSPLIT($G19, ", ")))</f>
        <v>9.82</v>
      </c>
      <c r="Y19" cm="1">
        <f t="array" ref="Y19">SUMPRODUCT(INDEX(N:N, MATCH(VALUE(_xlfn.TEXTSPLIT($E19, ", ")), $D:$D, 0)), VALUE(_xlfn.TEXTSPLIT($G19, ", ")))</f>
        <v>10.24</v>
      </c>
      <c r="Z19" cm="1">
        <f t="array" ref="Z19">SUMPRODUCT(INDEX(O:O, MATCH(VALUE(_xlfn.TEXTSPLIT($E19, ", ")), $D:$D, 0)), VALUE(_xlfn.TEXTSPLIT($G19, ", ")))</f>
        <v>10.34</v>
      </c>
      <c r="AA19" cm="1">
        <f t="array" ref="AA19">SUMPRODUCT(INDEX(P:P, MATCH(VALUE(_xlfn.TEXTSPLIT($E19, ", ")), $D:$D, 0)), VALUE(_xlfn.TEXTSPLIT($G19, ", ")))</f>
        <v>11.07</v>
      </c>
      <c r="AB19" cm="1">
        <f t="array" ref="AB19">SUMPRODUCT(INDEX(Q:Q, MATCH(VALUE(_xlfn.TEXTSPLIT($E19, ", ")), $D:$D, 0)), VALUE(_xlfn.TEXTSPLIT($G19, ", ")))</f>
        <v>11.07</v>
      </c>
      <c r="AC19" cm="1">
        <f t="array" ref="AC19">SUMPRODUCT(INDEX(R:R, MATCH(VALUE(_xlfn.TEXTSPLIT($E19, ", ")), $D:$D, 0)), VALUE(_xlfn.TEXTSPLIT($G19, ", ")))</f>
        <v>11.39</v>
      </c>
    </row>
    <row r="20" spans="1:29" ht="30" x14ac:dyDescent="0.25">
      <c r="A20" s="44" t="s">
        <v>18</v>
      </c>
      <c r="B20" s="45" t="s">
        <v>128</v>
      </c>
      <c r="C20" s="14">
        <v>12</v>
      </c>
      <c r="D20" s="16" t="s">
        <v>226</v>
      </c>
      <c r="E20" s="4" t="str" cm="1">
        <f t="array" ref="E20">_xlfn.TEXTJOIN(", ",TRUE,_xlfn._xlws.FILTER('SIC03 SIC07 Weights'!A:A,'SIC03 SIC07 Weights'!B:B=C20))</f>
        <v>16</v>
      </c>
      <c r="F20" s="46" t="str" cm="1">
        <f t="array" ref="F20">_xlfn.TEXTJOIN(", ",TRUE,TEXT(_xlfn._xlws.FILTER('SIC03 SIC07 Weights'!D:D,'SIC03 SIC07 Weights'!B:B=C20), "0.000"))</f>
        <v>1.000</v>
      </c>
      <c r="G20" s="86" t="str" cm="1">
        <f t="array" ref="G20">_xlfn.TEXTJOIN(", ",FALSE,TEXT(VALUE(_xlfn.TEXTSPLIT(F20,", "))/SUM(VALUE(_xlfn.TEXTSPLIT(F20,", "))), "0.000"))</f>
        <v>1.000</v>
      </c>
      <c r="H20" s="6">
        <v>8.74</v>
      </c>
      <c r="I20" s="6">
        <v>9.31</v>
      </c>
      <c r="J20" s="6">
        <v>9.67</v>
      </c>
      <c r="K20" s="6">
        <v>10</v>
      </c>
      <c r="L20" s="6">
        <v>10.55</v>
      </c>
      <c r="M20" s="6">
        <v>11</v>
      </c>
      <c r="N20" s="6">
        <v>11.53</v>
      </c>
      <c r="O20" s="6">
        <v>11.71</v>
      </c>
      <c r="P20" s="6">
        <v>12.41</v>
      </c>
      <c r="Q20" s="6">
        <v>12.75</v>
      </c>
      <c r="R20" s="6">
        <v>13.07</v>
      </c>
      <c r="S20" cm="1">
        <f t="array" ref="S20">SUMPRODUCT(INDEX(H:H, MATCH(VALUE(_xlfn.TEXTSPLIT($E20, ", ")), $D:$D, 0)), VALUE(_xlfn.TEXTSPLIT($G20, ", ")))</f>
        <v>13.8</v>
      </c>
      <c r="T20" cm="1">
        <f t="array" ref="T20">SUMPRODUCT(INDEX(I:I, MATCH(VALUE(_xlfn.TEXTSPLIT($E20, ", ")), $D:$D, 0)), VALUE(_xlfn.TEXTSPLIT($G20, ", ")))</f>
        <v>17.03</v>
      </c>
      <c r="U20" cm="1">
        <f t="array" ref="U20">SUMPRODUCT(INDEX(J:J, MATCH(VALUE(_xlfn.TEXTSPLIT($E20, ", ")), $D:$D, 0)), VALUE(_xlfn.TEXTSPLIT($G20, ", ")))</f>
        <v>17.97</v>
      </c>
      <c r="V20" cm="1">
        <f t="array" ref="V20">SUMPRODUCT(INDEX(K:K, MATCH(VALUE(_xlfn.TEXTSPLIT($E20, ", ")), $D:$D, 0)), VALUE(_xlfn.TEXTSPLIT($G20, ", ")))</f>
        <v>0</v>
      </c>
      <c r="W20" cm="1">
        <f t="array" ref="W20">SUMPRODUCT(INDEX(L:L, MATCH(VALUE(_xlfn.TEXTSPLIT($E20, ", ")), $D:$D, 0)), VALUE(_xlfn.TEXTSPLIT($G20, ", ")))</f>
        <v>15.52</v>
      </c>
      <c r="X20" cm="1">
        <f t="array" ref="X20">SUMPRODUCT(INDEX(M:M, MATCH(VALUE(_xlfn.TEXTSPLIT($E20, ", ")), $D:$D, 0)), VALUE(_xlfn.TEXTSPLIT($G20, ", ")))</f>
        <v>0</v>
      </c>
      <c r="Y20" cm="1">
        <f t="array" ref="Y20">SUMPRODUCT(INDEX(N:N, MATCH(VALUE(_xlfn.TEXTSPLIT($E20, ", ")), $D:$D, 0)), VALUE(_xlfn.TEXTSPLIT($G20, ", ")))</f>
        <v>16.12</v>
      </c>
      <c r="Z20" cm="1">
        <f t="array" ref="Z20">SUMPRODUCT(INDEX(O:O, MATCH(VALUE(_xlfn.TEXTSPLIT($E20, ", ")), $D:$D, 0)), VALUE(_xlfn.TEXTSPLIT($G20, ", ")))</f>
        <v>19.670000000000002</v>
      </c>
      <c r="AA20" cm="1">
        <f t="array" ref="AA20">SUMPRODUCT(INDEX(P:P, MATCH(VALUE(_xlfn.TEXTSPLIT($E20, ", ")), $D:$D, 0)), VALUE(_xlfn.TEXTSPLIT($G20, ", ")))</f>
        <v>23.88</v>
      </c>
      <c r="AB20" cm="1">
        <f t="array" ref="AB20">SUMPRODUCT(INDEX(Q:Q, MATCH(VALUE(_xlfn.TEXTSPLIT($E20, ", ")), $D:$D, 0)), VALUE(_xlfn.TEXTSPLIT($G20, ", ")))</f>
        <v>23.19</v>
      </c>
      <c r="AC20" cm="1">
        <f t="array" ref="AC20">SUMPRODUCT(INDEX(R:R, MATCH(VALUE(_xlfn.TEXTSPLIT($E20, ", ")), $D:$D, 0)), VALUE(_xlfn.TEXTSPLIT($G20, ", ")))</f>
        <v>22.56</v>
      </c>
    </row>
    <row r="21" spans="1:29" ht="45" x14ac:dyDescent="0.25">
      <c r="A21" s="44" t="s">
        <v>19</v>
      </c>
      <c r="B21" s="45" t="s">
        <v>129</v>
      </c>
      <c r="C21" s="14">
        <v>13</v>
      </c>
      <c r="D21" s="16" t="s">
        <v>227</v>
      </c>
      <c r="E21" s="4" t="str" cm="1">
        <f t="array" ref="E21">_xlfn.TEXTJOIN(", ",TRUE,_xlfn._xlws.FILTER('SIC03 SIC07 Weights'!A:A,'SIC03 SIC07 Weights'!B:B=C21))</f>
        <v>17, 36</v>
      </c>
      <c r="F21" s="46" t="str" cm="1">
        <f t="array" ref="F21">_xlfn.TEXTJOIN(", ",TRUE,TEXT(_xlfn._xlws.FILTER('SIC03 SIC07 Weights'!D:D,'SIC03 SIC07 Weights'!B:B=C21), "0.000"))</f>
        <v>0.907, 0.001</v>
      </c>
      <c r="G21" s="86" t="str" cm="1">
        <f t="array" ref="G21">_xlfn.TEXTJOIN(", ",FALSE,TEXT(VALUE(_xlfn.TEXTSPLIT(F21,", "))/SUM(VALUE(_xlfn.TEXTSPLIT(F21,", "))), "0.000"))</f>
        <v>0.999, 0.001</v>
      </c>
      <c r="H21" s="6">
        <v>8.1</v>
      </c>
      <c r="I21" s="6">
        <v>8.68</v>
      </c>
      <c r="J21" s="6">
        <v>8.99</v>
      </c>
      <c r="K21" s="6">
        <v>9.11</v>
      </c>
      <c r="L21" s="6">
        <v>9.2899999999999991</v>
      </c>
      <c r="M21" s="6">
        <v>9.92</v>
      </c>
      <c r="N21" s="6">
        <v>10.32</v>
      </c>
      <c r="O21" s="6">
        <v>10.48</v>
      </c>
      <c r="P21" s="6">
        <v>11.24</v>
      </c>
      <c r="Q21" s="6">
        <v>11.26</v>
      </c>
      <c r="R21" s="6">
        <v>11.53</v>
      </c>
      <c r="S21" cm="1">
        <f t="array" ref="S21">SUMPRODUCT(INDEX(H:H, MATCH(VALUE(_xlfn.TEXTSPLIT($E21, ", ")), $D:$D, 0)), VALUE(_xlfn.TEXTSPLIT($G21, ", ")))</f>
        <v>7.0598799999999997</v>
      </c>
      <c r="T21" cm="1">
        <f t="array" ref="T21">SUMPRODUCT(INDEX(I:I, MATCH(VALUE(_xlfn.TEXTSPLIT($E21, ", ")), $D:$D, 0)), VALUE(_xlfn.TEXTSPLIT($G21, ", ")))</f>
        <v>7.2002500000000005</v>
      </c>
      <c r="U21" cm="1">
        <f t="array" ref="U21">SUMPRODUCT(INDEX(J:J, MATCH(VALUE(_xlfn.TEXTSPLIT($E21, ", ")), $D:$D, 0)), VALUE(_xlfn.TEXTSPLIT($G21, ", ")))</f>
        <v>7.430299999999999</v>
      </c>
      <c r="V21" cm="1">
        <f t="array" ref="V21">SUMPRODUCT(INDEX(K:K, MATCH(VALUE(_xlfn.TEXTSPLIT($E21, ", ")), $D:$D, 0)), VALUE(_xlfn.TEXTSPLIT($G21, ", ")))</f>
        <v>7.8902200000000002</v>
      </c>
      <c r="W21" cm="1">
        <f t="array" ref="W21">SUMPRODUCT(INDEX(L:L, MATCH(VALUE(_xlfn.TEXTSPLIT($E21, ", ")), $D:$D, 0)), VALUE(_xlfn.TEXTSPLIT($G21, ", ")))</f>
        <v>8.2599800000000005</v>
      </c>
      <c r="X21" cm="1">
        <f t="array" ref="X21">SUMPRODUCT(INDEX(M:M, MATCH(VALUE(_xlfn.TEXTSPLIT($E21, ", ")), $D:$D, 0)), VALUE(_xlfn.TEXTSPLIT($G21, ", ")))</f>
        <v>8.6903699999999997</v>
      </c>
      <c r="Y21" cm="1">
        <f t="array" ref="Y21">SUMPRODUCT(INDEX(N:N, MATCH(VALUE(_xlfn.TEXTSPLIT($E21, ", ")), $D:$D, 0)), VALUE(_xlfn.TEXTSPLIT($G21, ", ")))</f>
        <v>9.0204599999999999</v>
      </c>
      <c r="Z21" cm="1">
        <f t="array" ref="Z21">SUMPRODUCT(INDEX(O:O, MATCH(VALUE(_xlfn.TEXTSPLIT($E21, ", ")), $D:$D, 0)), VALUE(_xlfn.TEXTSPLIT($G21, ", ")))</f>
        <v>9.3803200000000011</v>
      </c>
      <c r="AA21" cm="1">
        <f t="array" ref="AA21">SUMPRODUCT(INDEX(P:P, MATCH(VALUE(_xlfn.TEXTSPLIT($E21, ", ")), $D:$D, 0)), VALUE(_xlfn.TEXTSPLIT($G21, ", ")))</f>
        <v>9.7208900000000007</v>
      </c>
      <c r="AB21" cm="1">
        <f t="array" ref="AB21">SUMPRODUCT(INDEX(Q:Q, MATCH(VALUE(_xlfn.TEXTSPLIT($E21, ", ")), $D:$D, 0)), VALUE(_xlfn.TEXTSPLIT($G21, ", ")))</f>
        <v>10.310370000000001</v>
      </c>
      <c r="AC21" cm="1">
        <f t="array" ref="AC21">SUMPRODUCT(INDEX(R:R, MATCH(VALUE(_xlfn.TEXTSPLIT($E21, ", ")), $D:$D, 0)), VALUE(_xlfn.TEXTSPLIT($G21, ", ")))</f>
        <v>10.380580000000002</v>
      </c>
    </row>
    <row r="22" spans="1:29" ht="30" x14ac:dyDescent="0.25">
      <c r="A22" s="44" t="s">
        <v>20</v>
      </c>
      <c r="B22" s="45" t="s">
        <v>130</v>
      </c>
      <c r="C22" s="14">
        <v>14</v>
      </c>
      <c r="D22" s="16">
        <v>15</v>
      </c>
      <c r="E22" s="4" t="str" cm="1">
        <f t="array" ref="E22">_xlfn.TEXTJOIN(", ",TRUE,_xlfn._xlws.FILTER('SIC03 SIC07 Weights'!A:A,'SIC03 SIC07 Weights'!B:B=C22))</f>
        <v>17, 18</v>
      </c>
      <c r="F22" s="46" t="str" cm="1">
        <f t="array" ref="F22">_xlfn.TEXTJOIN(", ",TRUE,TEXT(_xlfn._xlws.FILTER('SIC03 SIC07 Weights'!D:D,'SIC03 SIC07 Weights'!B:B=C22), "0.000"))</f>
        <v>0.083, 0.972</v>
      </c>
      <c r="G22" s="86" t="str" cm="1">
        <f t="array" ref="G22">_xlfn.TEXTJOIN(", ",FALSE,TEXT(VALUE(_xlfn.TEXTSPLIT(F22,", "))/SUM(VALUE(_xlfn.TEXTSPLIT(F22,", "))), "0.000"))</f>
        <v>0.079, 0.921</v>
      </c>
      <c r="H22" s="6">
        <v>7.98</v>
      </c>
      <c r="I22" s="6">
        <v>8.52</v>
      </c>
      <c r="J22" s="6">
        <v>8.83</v>
      </c>
      <c r="K22" s="6">
        <v>9</v>
      </c>
      <c r="L22" s="6">
        <v>9.1999999999999993</v>
      </c>
      <c r="M22" s="6">
        <v>9.82</v>
      </c>
      <c r="N22" s="6">
        <v>10.24</v>
      </c>
      <c r="O22" s="6">
        <v>10.34</v>
      </c>
      <c r="P22" s="6">
        <v>11.07</v>
      </c>
      <c r="Q22" s="6">
        <v>11.07</v>
      </c>
      <c r="R22" s="6">
        <v>11.39</v>
      </c>
      <c r="S22" cm="1">
        <f t="array" ref="S22">SUMPRODUCT(INDEX(H:H, MATCH(VALUE(_xlfn.TEXTSPLIT($E22, ", ")), $D:$D, 0)), VALUE(_xlfn.TEXTSPLIT($G22, ", ")))</f>
        <v>6.0100600000000002</v>
      </c>
      <c r="T22" cm="1">
        <f t="array" ref="T22">SUMPRODUCT(INDEX(I:I, MATCH(VALUE(_xlfn.TEXTSPLIT($E22, ", ")), $D:$D, 0)), VALUE(_xlfn.TEXTSPLIT($G22, ", ")))</f>
        <v>6.2421600000000002</v>
      </c>
      <c r="U22" cm="1">
        <f t="array" ref="U22">SUMPRODUCT(INDEX(J:J, MATCH(VALUE(_xlfn.TEXTSPLIT($E22, ", ")), $D:$D, 0)), VALUE(_xlfn.TEXTSPLIT($G22, ", ")))</f>
        <v>6.4169</v>
      </c>
      <c r="V22" cm="1">
        <f t="array" ref="V22">SUMPRODUCT(INDEX(K:K, MATCH(VALUE(_xlfn.TEXTSPLIT($E22, ", ")), $D:$D, 0)), VALUE(_xlfn.TEXTSPLIT($G22, ", ")))</f>
        <v>6.9690000000000003</v>
      </c>
      <c r="W22" cm="1">
        <f t="array" ref="W22">SUMPRODUCT(INDEX(L:L, MATCH(VALUE(_xlfn.TEXTSPLIT($E22, ", ")), $D:$D, 0)), VALUE(_xlfn.TEXTSPLIT($G22, ", ")))</f>
        <v>7.5232000000000001</v>
      </c>
      <c r="X22" cm="1">
        <f t="array" ref="X22">SUMPRODUCT(INDEX(M:M, MATCH(VALUE(_xlfn.TEXTSPLIT($E22, ", ")), $D:$D, 0)), VALUE(_xlfn.TEXTSPLIT($G22, ", ")))</f>
        <v>7.5203300000000004</v>
      </c>
      <c r="Y22" cm="1">
        <f t="array" ref="Y22">SUMPRODUCT(INDEX(N:N, MATCH(VALUE(_xlfn.TEXTSPLIT($E22, ", ")), $D:$D, 0)), VALUE(_xlfn.TEXTSPLIT($G22, ", ")))</f>
        <v>7.9148000000000005</v>
      </c>
      <c r="Z22" cm="1">
        <f t="array" ref="Z22">SUMPRODUCT(INDEX(O:O, MATCH(VALUE(_xlfn.TEXTSPLIT($E22, ", ")), $D:$D, 0)), VALUE(_xlfn.TEXTSPLIT($G22, ", ")))</f>
        <v>8.3116400000000006</v>
      </c>
      <c r="AA22" cm="1">
        <f t="array" ref="AA22">SUMPRODUCT(INDEX(P:P, MATCH(VALUE(_xlfn.TEXTSPLIT($E22, ", ")), $D:$D, 0)), VALUE(_xlfn.TEXTSPLIT($G22, ", ")))</f>
        <v>8.7990000000000013</v>
      </c>
      <c r="AB22" cm="1">
        <f t="array" ref="AB22">SUMPRODUCT(INDEX(Q:Q, MATCH(VALUE(_xlfn.TEXTSPLIT($E22, ", ")), $D:$D, 0)), VALUE(_xlfn.TEXTSPLIT($G22, ", ")))</f>
        <v>9.5824099999999994</v>
      </c>
      <c r="AC22" cm="1">
        <f t="array" ref="AC22">SUMPRODUCT(INDEX(R:R, MATCH(VALUE(_xlfn.TEXTSPLIT($E22, ", ")), $D:$D, 0)), VALUE(_xlfn.TEXTSPLIT($G22, ", ")))</f>
        <v>10.13133</v>
      </c>
    </row>
    <row r="23" spans="1:29" ht="30" x14ac:dyDescent="0.25">
      <c r="A23" s="44" t="s">
        <v>21</v>
      </c>
      <c r="B23" s="45" t="s">
        <v>131</v>
      </c>
      <c r="C23" s="14">
        <v>15</v>
      </c>
      <c r="D23" s="16">
        <v>16</v>
      </c>
      <c r="E23" s="4" t="str" cm="1">
        <f t="array" ref="E23">_xlfn.TEXTJOIN(", ",TRUE,_xlfn._xlws.FILTER('SIC03 SIC07 Weights'!A:A,'SIC03 SIC07 Weights'!B:B=C23))</f>
        <v>18, 19</v>
      </c>
      <c r="F23" s="46" t="str" cm="1">
        <f t="array" ref="F23">_xlfn.TEXTJOIN(", ",TRUE,TEXT(_xlfn._xlws.FILTER('SIC03 SIC07 Weights'!D:D,'SIC03 SIC07 Weights'!B:B=C23), "0.000"))</f>
        <v>0.003, 0.802</v>
      </c>
      <c r="G23" s="86" t="str" cm="1">
        <f t="array" ref="G23">_xlfn.TEXTJOIN(", ",FALSE,TEXT(VALUE(_xlfn.TEXTSPLIT(F23,", "))/SUM(VALUE(_xlfn.TEXTSPLIT(F23,", "))), "0.000"))</f>
        <v>0.004, 0.996</v>
      </c>
      <c r="H23" s="12">
        <v>13.8</v>
      </c>
      <c r="I23" s="8">
        <v>17.03</v>
      </c>
      <c r="J23" s="8">
        <v>17.97</v>
      </c>
      <c r="K23" s="6"/>
      <c r="L23" s="8">
        <v>15.52</v>
      </c>
      <c r="M23" s="6"/>
      <c r="N23" s="8">
        <v>16.12</v>
      </c>
      <c r="O23" s="9">
        <v>19.670000000000002</v>
      </c>
      <c r="P23" s="9">
        <v>23.88</v>
      </c>
      <c r="Q23" s="9">
        <v>23.19</v>
      </c>
      <c r="R23" s="9">
        <v>22.56</v>
      </c>
      <c r="S23" cm="1">
        <f t="array" ref="S23">SUMPRODUCT(INDEX(H:H, MATCH(VALUE(_xlfn.TEXTSPLIT($E23, ", ")), $D:$D, 0)), VALUE(_xlfn.TEXTSPLIT($G23, ", ")))</f>
        <v>6.4877199999999995</v>
      </c>
      <c r="T23" cm="1">
        <f t="array" ref="T23">SUMPRODUCT(INDEX(I:I, MATCH(VALUE(_xlfn.TEXTSPLIT($E23, ", ")), $D:$D, 0)), VALUE(_xlfn.TEXTSPLIT($G23, ", ")))</f>
        <v>6.4089999999999998</v>
      </c>
      <c r="U23" cm="1">
        <f t="array" ref="U23">SUMPRODUCT(INDEX(J:J, MATCH(VALUE(_xlfn.TEXTSPLIT($E23, ", ")), $D:$D, 0)), VALUE(_xlfn.TEXTSPLIT($G23, ", ")))</f>
        <v>7.4455200000000001</v>
      </c>
      <c r="V23" cm="1">
        <f t="array" ref="V23">SUMPRODUCT(INDEX(K:K, MATCH(VALUE(_xlfn.TEXTSPLIT($E23, ", ")), $D:$D, 0)), VALUE(_xlfn.TEXTSPLIT($G23, ", ")))</f>
        <v>7.4876000000000005</v>
      </c>
      <c r="W23" cm="1">
        <f t="array" ref="W23">SUMPRODUCT(INDEX(L:L, MATCH(VALUE(_xlfn.TEXTSPLIT($E23, ", ")), $D:$D, 0)), VALUE(_xlfn.TEXTSPLIT($G23, ", ")))</f>
        <v>8.2269199999999998</v>
      </c>
      <c r="X23" cm="1">
        <f t="array" ref="X23">SUMPRODUCT(INDEX(M:M, MATCH(VALUE(_xlfn.TEXTSPLIT($E23, ", ")), $D:$D, 0)), VALUE(_xlfn.TEXTSPLIT($G23, ", ")))</f>
        <v>8.8044400000000014</v>
      </c>
      <c r="Y23" cm="1">
        <f t="array" ref="Y23">SUMPRODUCT(INDEX(N:N, MATCH(VALUE(_xlfn.TEXTSPLIT($E23, ", ")), $D:$D, 0)), VALUE(_xlfn.TEXTSPLIT($G23, ", ")))</f>
        <v>8.5072400000000012</v>
      </c>
      <c r="Z23" cm="1">
        <f t="array" ref="Z23">SUMPRODUCT(INDEX(O:O, MATCH(VALUE(_xlfn.TEXTSPLIT($E23, ", ")), $D:$D, 0)), VALUE(_xlfn.TEXTSPLIT($G23, ", ")))</f>
        <v>8.6781600000000001</v>
      </c>
      <c r="AA23" cm="1">
        <f t="array" ref="AA23">SUMPRODUCT(INDEX(P:P, MATCH(VALUE(_xlfn.TEXTSPLIT($E23, ", ")), $D:$D, 0)), VALUE(_xlfn.TEXTSPLIT($G23, ", ")))</f>
        <v>9.9849199999999989</v>
      </c>
      <c r="AB23" cm="1">
        <f t="array" ref="AB23">SUMPRODUCT(INDEX(Q:Q, MATCH(VALUE(_xlfn.TEXTSPLIT($E23, ", ")), $D:$D, 0)), VALUE(_xlfn.TEXTSPLIT($G23, ", ")))</f>
        <v>10.127560000000001</v>
      </c>
      <c r="AC23" cm="1">
        <f t="array" ref="AC23">SUMPRODUCT(INDEX(R:R, MATCH(VALUE(_xlfn.TEXTSPLIT($E23, ", ")), $D:$D, 0)), VALUE(_xlfn.TEXTSPLIT($G23, ", ")))</f>
        <v>9.6219599999999996</v>
      </c>
    </row>
    <row r="24" spans="1:29" ht="75" x14ac:dyDescent="0.25">
      <c r="A24" s="44" t="s">
        <v>22</v>
      </c>
      <c r="B24" s="45" t="s">
        <v>132</v>
      </c>
      <c r="C24" s="14">
        <v>16</v>
      </c>
      <c r="D24" s="16" t="s">
        <v>230</v>
      </c>
      <c r="E24" s="4" t="str" cm="1">
        <f t="array" ref="E24">_xlfn.TEXTJOIN(", ",TRUE,_xlfn._xlws.FILTER('SIC03 SIC07 Weights'!A:A,'SIC03 SIC07 Weights'!B:B=C24))</f>
        <v>20, 36</v>
      </c>
      <c r="F24" s="46" t="str" cm="1">
        <f t="array" ref="F24">_xlfn.TEXTJOIN(", ",TRUE,TEXT(_xlfn._xlws.FILTER('SIC03 SIC07 Weights'!D:D,'SIC03 SIC07 Weights'!B:B=C24), "0.000"))</f>
        <v>0.967, 0.000</v>
      </c>
      <c r="G24" s="86" t="str" cm="1">
        <f t="array" ref="G24">_xlfn.TEXTJOIN(", ",FALSE,TEXT(VALUE(_xlfn.TEXTSPLIT(F24,", "))/SUM(VALUE(_xlfn.TEXTSPLIT(F24,", "))), "0.000"))</f>
        <v>1.000, 0.000</v>
      </c>
      <c r="H24" s="6">
        <v>6.66</v>
      </c>
      <c r="I24" s="6">
        <v>6.83</v>
      </c>
      <c r="J24" s="6">
        <v>7.03</v>
      </c>
      <c r="K24" s="6">
        <v>7.54</v>
      </c>
      <c r="L24" s="6">
        <v>8</v>
      </c>
      <c r="M24" s="6">
        <v>8.3000000000000007</v>
      </c>
      <c r="N24" s="6">
        <v>8.7100000000000009</v>
      </c>
      <c r="O24" s="6">
        <v>9.1</v>
      </c>
      <c r="P24" s="6">
        <v>9.49</v>
      </c>
      <c r="Q24" s="6">
        <v>10.130000000000001</v>
      </c>
      <c r="R24" s="6">
        <v>10.31</v>
      </c>
      <c r="S24" cm="1">
        <f t="array" ref="S24">SUMPRODUCT(INDEX(H:H, MATCH(VALUE(_xlfn.TEXTSPLIT($E24, ", ")), $D:$D, 0)), VALUE(_xlfn.TEXTSPLIT($G24, ", ")))</f>
        <v>6.81</v>
      </c>
      <c r="T24" cm="1">
        <f t="array" ref="T24">SUMPRODUCT(INDEX(I:I, MATCH(VALUE(_xlfn.TEXTSPLIT($E24, ", ")), $D:$D, 0)), VALUE(_xlfn.TEXTSPLIT($G24, ", ")))</f>
        <v>7.28</v>
      </c>
      <c r="U24" cm="1">
        <f t="array" ref="U24">SUMPRODUCT(INDEX(J:J, MATCH(VALUE(_xlfn.TEXTSPLIT($E24, ", ")), $D:$D, 0)), VALUE(_xlfn.TEXTSPLIT($G24, ", ")))</f>
        <v>7.17</v>
      </c>
      <c r="V24" cm="1">
        <f t="array" ref="V24">SUMPRODUCT(INDEX(K:K, MATCH(VALUE(_xlfn.TEXTSPLIT($E24, ", ")), $D:$D, 0)), VALUE(_xlfn.TEXTSPLIT($G24, ", ")))</f>
        <v>7.93</v>
      </c>
      <c r="W24" cm="1">
        <f t="array" ref="W24">SUMPRODUCT(INDEX(L:L, MATCH(VALUE(_xlfn.TEXTSPLIT($E24, ", ")), $D:$D, 0)), VALUE(_xlfn.TEXTSPLIT($G24, ", ")))</f>
        <v>8.4</v>
      </c>
      <c r="X24" cm="1">
        <f t="array" ref="X24">SUMPRODUCT(INDEX(M:M, MATCH(VALUE(_xlfn.TEXTSPLIT($E24, ", ")), $D:$D, 0)), VALUE(_xlfn.TEXTSPLIT($G24, ", ")))</f>
        <v>8.5299999999999994</v>
      </c>
      <c r="Y24" cm="1">
        <f t="array" ref="Y24">SUMPRODUCT(INDEX(N:N, MATCH(VALUE(_xlfn.TEXTSPLIT($E24, ", ")), $D:$D, 0)), VALUE(_xlfn.TEXTSPLIT($G24, ", ")))</f>
        <v>8.8699999999999992</v>
      </c>
      <c r="Z24" cm="1">
        <f t="array" ref="Z24">SUMPRODUCT(INDEX(O:O, MATCH(VALUE(_xlfn.TEXTSPLIT($E24, ", ")), $D:$D, 0)), VALUE(_xlfn.TEXTSPLIT($G24, ", ")))</f>
        <v>9.34</v>
      </c>
      <c r="AA24" cm="1">
        <f t="array" ref="AA24">SUMPRODUCT(INDEX(P:P, MATCH(VALUE(_xlfn.TEXTSPLIT($E24, ", ")), $D:$D, 0)), VALUE(_xlfn.TEXTSPLIT($G24, ", ")))</f>
        <v>9.3000000000000007</v>
      </c>
      <c r="AB24" cm="1">
        <f t="array" ref="AB24">SUMPRODUCT(INDEX(Q:Q, MATCH(VALUE(_xlfn.TEXTSPLIT($E24, ", ")), $D:$D, 0)), VALUE(_xlfn.TEXTSPLIT($G24, ", ")))</f>
        <v>9.58</v>
      </c>
      <c r="AC24" cm="1">
        <f t="array" ref="AC24">SUMPRODUCT(INDEX(R:R, MATCH(VALUE(_xlfn.TEXTSPLIT($E24, ", ")), $D:$D, 0)), VALUE(_xlfn.TEXTSPLIT($G24, ", ")))</f>
        <v>10.38</v>
      </c>
    </row>
    <row r="25" spans="1:29" ht="30" x14ac:dyDescent="0.25">
      <c r="A25" s="44" t="s">
        <v>23</v>
      </c>
      <c r="B25" s="45" t="s">
        <v>133</v>
      </c>
      <c r="C25" s="14">
        <v>17</v>
      </c>
      <c r="D25" s="16">
        <v>17</v>
      </c>
      <c r="E25" s="4" t="str" cm="1">
        <f t="array" ref="E25">_xlfn.TEXTJOIN(", ",TRUE,_xlfn._xlws.FILTER('SIC03 SIC07 Weights'!A:A,'SIC03 SIC07 Weights'!B:B=C25))</f>
        <v>17, 21, 22, 36</v>
      </c>
      <c r="F25" s="46" t="str" cm="1">
        <f t="array" ref="F25">_xlfn.TEXTJOIN(", ",TRUE,TEXT(_xlfn._xlws.FILTER('SIC03 SIC07 Weights'!D:D,'SIC03 SIC07 Weights'!B:B=C25), "0.000"))</f>
        <v>0.001, 0.939, 0.004, 0.007</v>
      </c>
      <c r="G25" s="86" t="str" cm="1">
        <f t="array" ref="G25">_xlfn.TEXTJOIN(", ",FALSE,TEXT(VALUE(_xlfn.TEXTSPLIT(F25,", "))/SUM(VALUE(_xlfn.TEXTSPLIT(F25,", "))), "0.000"))</f>
        <v>0.001, 0.987, 0.004, 0.007</v>
      </c>
      <c r="H25" s="6">
        <v>7.06</v>
      </c>
      <c r="I25" s="6">
        <v>7.2</v>
      </c>
      <c r="J25" s="6">
        <v>7.43</v>
      </c>
      <c r="K25" s="6">
        <v>7.89</v>
      </c>
      <c r="L25" s="6">
        <v>8.26</v>
      </c>
      <c r="M25" s="6">
        <v>8.69</v>
      </c>
      <c r="N25" s="6">
        <v>9.02</v>
      </c>
      <c r="O25" s="6">
        <v>9.3800000000000008</v>
      </c>
      <c r="P25" s="6">
        <v>9.7200000000000006</v>
      </c>
      <c r="Q25" s="6">
        <v>10.31</v>
      </c>
      <c r="R25" s="6">
        <v>10.38</v>
      </c>
      <c r="S25" cm="1">
        <f t="array" ref="S25">SUMPRODUCT(INDEX(H:H, MATCH(VALUE(_xlfn.TEXTSPLIT($E25, ", ")), $D:$D, 0)), VALUE(_xlfn.TEXTSPLIT($G25, ", ")))</f>
        <v>8.6149299999999993</v>
      </c>
      <c r="T25" cm="1">
        <f t="array" ref="T25">SUMPRODUCT(INDEX(I:I, MATCH(VALUE(_xlfn.TEXTSPLIT($E25, ", ")), $D:$D, 0)), VALUE(_xlfn.TEXTSPLIT($G25, ", ")))</f>
        <v>9.1939399999999996</v>
      </c>
      <c r="U25" cm="1">
        <f t="array" ref="U25">SUMPRODUCT(INDEX(J:J, MATCH(VALUE(_xlfn.TEXTSPLIT($E25, ", ")), $D:$D, 0)), VALUE(_xlfn.TEXTSPLIT($G25, ", ")))</f>
        <v>9.4237399999999987</v>
      </c>
      <c r="V25" cm="1">
        <f t="array" ref="V25">SUMPRODUCT(INDEX(K:K, MATCH(VALUE(_xlfn.TEXTSPLIT($E25, ", ")), $D:$D, 0)), VALUE(_xlfn.TEXTSPLIT($G25, ", ")))</f>
        <v>9.558250000000001</v>
      </c>
      <c r="W25" cm="1">
        <f t="array" ref="W25">SUMPRODUCT(INDEX(L:L, MATCH(VALUE(_xlfn.TEXTSPLIT($E25, ", ")), $D:$D, 0)), VALUE(_xlfn.TEXTSPLIT($G25, ", ")))</f>
        <v>10.243079999999999</v>
      </c>
      <c r="X25" cm="1">
        <f t="array" ref="X25">SUMPRODUCT(INDEX(M:M, MATCH(VALUE(_xlfn.TEXTSPLIT($E25, ", ")), $D:$D, 0)), VALUE(_xlfn.TEXTSPLIT($G25, ", ")))</f>
        <v>10.81292</v>
      </c>
      <c r="Y25" cm="1">
        <f t="array" ref="Y25">SUMPRODUCT(INDEX(N:N, MATCH(VALUE(_xlfn.TEXTSPLIT($E25, ", ")), $D:$D, 0)), VALUE(_xlfn.TEXTSPLIT($G25, ", ")))</f>
        <v>10.886239999999999</v>
      </c>
      <c r="Z25" cm="1">
        <f t="array" ref="Z25">SUMPRODUCT(INDEX(O:O, MATCH(VALUE(_xlfn.TEXTSPLIT($E25, ", ")), $D:$D, 0)), VALUE(_xlfn.TEXTSPLIT($G25, ", ")))</f>
        <v>11.480780000000001</v>
      </c>
      <c r="AA25" cm="1">
        <f t="array" ref="AA25">SUMPRODUCT(INDEX(P:P, MATCH(VALUE(_xlfn.TEXTSPLIT($E25, ", ")), $D:$D, 0)), VALUE(_xlfn.TEXTSPLIT($G25, ", ")))</f>
        <v>11.855399999999999</v>
      </c>
      <c r="AB25" cm="1">
        <f t="array" ref="AB25">SUMPRODUCT(INDEX(Q:Q, MATCH(VALUE(_xlfn.TEXTSPLIT($E25, ", ")), $D:$D, 0)), VALUE(_xlfn.TEXTSPLIT($G25, ", ")))</f>
        <v>12.203250000000001</v>
      </c>
      <c r="AC25" cm="1">
        <f t="array" ref="AC25">SUMPRODUCT(INDEX(R:R, MATCH(VALUE(_xlfn.TEXTSPLIT($E25, ", ")), $D:$D, 0)), VALUE(_xlfn.TEXTSPLIT($G25, ", ")))</f>
        <v>12.661859999999999</v>
      </c>
    </row>
    <row r="26" spans="1:29" ht="45" x14ac:dyDescent="0.25">
      <c r="A26" s="44" t="s">
        <v>24</v>
      </c>
      <c r="B26" s="45" t="s">
        <v>134</v>
      </c>
      <c r="C26" s="14">
        <v>18</v>
      </c>
      <c r="D26" s="16">
        <v>18</v>
      </c>
      <c r="E26" s="4" t="str" cm="1">
        <f t="array" ref="E26">_xlfn.TEXTJOIN(", ",TRUE,_xlfn._xlws.FILTER('SIC03 SIC07 Weights'!A:A,'SIC03 SIC07 Weights'!B:B=C26))</f>
        <v>21, 22</v>
      </c>
      <c r="F26" s="46" t="str" cm="1">
        <f t="array" ref="F26">_xlfn.TEXTJOIN(", ",TRUE,TEXT(_xlfn._xlws.FILTER('SIC03 SIC07 Weights'!D:D,'SIC03 SIC07 Weights'!B:B=C26), "0.000"))</f>
        <v>0.061, 0.454</v>
      </c>
      <c r="G26" s="86" t="str" cm="1">
        <f t="array" ref="G26">_xlfn.TEXTJOIN(", ",FALSE,TEXT(VALUE(_xlfn.TEXTSPLIT(F26,", "))/SUM(VALUE(_xlfn.TEXTSPLIT(F26,", "))), "0.000"))</f>
        <v>0.118, 0.882</v>
      </c>
      <c r="H26" s="6">
        <v>5.92</v>
      </c>
      <c r="I26" s="6">
        <v>6.16</v>
      </c>
      <c r="J26" s="6">
        <v>6.33</v>
      </c>
      <c r="K26" s="6">
        <v>6.89</v>
      </c>
      <c r="L26" s="8">
        <v>7.46</v>
      </c>
      <c r="M26" s="6">
        <v>7.42</v>
      </c>
      <c r="N26" s="8">
        <v>7.82</v>
      </c>
      <c r="O26" s="12">
        <v>8.2200000000000006</v>
      </c>
      <c r="P26" s="12">
        <v>8.7200000000000006</v>
      </c>
      <c r="Q26" s="12">
        <v>9.52</v>
      </c>
      <c r="R26" s="12">
        <v>10.11</v>
      </c>
      <c r="S26" cm="1">
        <f t="array" ref="S26">SUMPRODUCT(INDEX(H:H, MATCH(VALUE(_xlfn.TEXTSPLIT($E26, ", ")), $D:$D, 0)), VALUE(_xlfn.TEXTSPLIT($G26, ", ")))</f>
        <v>10.164679999999999</v>
      </c>
      <c r="T26" cm="1">
        <f t="array" ref="T26">SUMPRODUCT(INDEX(I:I, MATCH(VALUE(_xlfn.TEXTSPLIT($E26, ", ")), $D:$D, 0)), VALUE(_xlfn.TEXTSPLIT($G26, ", ")))</f>
        <v>10.85934</v>
      </c>
      <c r="U26" cm="1">
        <f t="array" ref="U26">SUMPRODUCT(INDEX(J:J, MATCH(VALUE(_xlfn.TEXTSPLIT($E26, ", ")), $D:$D, 0)), VALUE(_xlfn.TEXTSPLIT($G26, ", ")))</f>
        <v>11.018780000000001</v>
      </c>
      <c r="V26" cm="1">
        <f t="array" ref="V26">SUMPRODUCT(INDEX(K:K, MATCH(VALUE(_xlfn.TEXTSPLIT($E26, ", ")), $D:$D, 0)), VALUE(_xlfn.TEXTSPLIT($G26, ", ")))</f>
        <v>11.71326</v>
      </c>
      <c r="W26" cm="1">
        <f t="array" ref="W26">SUMPRODUCT(INDEX(L:L, MATCH(VALUE(_xlfn.TEXTSPLIT($E26, ", ")), $D:$D, 0)), VALUE(_xlfn.TEXTSPLIT($G26, ", ")))</f>
        <v>12.350340000000001</v>
      </c>
      <c r="X26" cm="1">
        <f t="array" ref="X26">SUMPRODUCT(INDEX(M:M, MATCH(VALUE(_xlfn.TEXTSPLIT($E26, ", ")), $D:$D, 0)), VALUE(_xlfn.TEXTSPLIT($G26, ", ")))</f>
        <v>12.65574</v>
      </c>
      <c r="Y26" cm="1">
        <f t="array" ref="Y26">SUMPRODUCT(INDEX(N:N, MATCH(VALUE(_xlfn.TEXTSPLIT($E26, ", ")), $D:$D, 0)), VALUE(_xlfn.TEXTSPLIT($G26, ", ")))</f>
        <v>12.875679999999999</v>
      </c>
      <c r="Z26" cm="1">
        <f t="array" ref="Z26">SUMPRODUCT(INDEX(O:O, MATCH(VALUE(_xlfn.TEXTSPLIT($E26, ", ")), $D:$D, 0)), VALUE(_xlfn.TEXTSPLIT($G26, ", ")))</f>
        <v>13.0435</v>
      </c>
      <c r="AA26" cm="1">
        <f t="array" ref="AA26">SUMPRODUCT(INDEX(P:P, MATCH(VALUE(_xlfn.TEXTSPLIT($E26, ", ")), $D:$D, 0)), VALUE(_xlfn.TEXTSPLIT($G26, ", ")))</f>
        <v>13.686920000000001</v>
      </c>
      <c r="AB26" cm="1">
        <f t="array" ref="AB26">SUMPRODUCT(INDEX(Q:Q, MATCH(VALUE(_xlfn.TEXTSPLIT($E26, ", ")), $D:$D, 0)), VALUE(_xlfn.TEXTSPLIT($G26, ", ")))</f>
        <v>14.01928</v>
      </c>
      <c r="AC26" cm="1">
        <f t="array" ref="AC26">SUMPRODUCT(INDEX(R:R, MATCH(VALUE(_xlfn.TEXTSPLIT($E26, ", ")), $D:$D, 0)), VALUE(_xlfn.TEXTSPLIT($G26, ", ")))</f>
        <v>14.63804</v>
      </c>
    </row>
    <row r="27" spans="1:29" ht="30" x14ac:dyDescent="0.25">
      <c r="A27" s="44" t="s">
        <v>25</v>
      </c>
      <c r="B27" s="45" t="s">
        <v>135</v>
      </c>
      <c r="C27" s="14">
        <v>19</v>
      </c>
      <c r="D27" s="16" t="s">
        <v>233</v>
      </c>
      <c r="E27" s="4" t="str" cm="1">
        <f t="array" ref="E27">_xlfn.TEXTJOIN(", ",TRUE,_xlfn._xlws.FILTER('SIC03 SIC07 Weights'!A:A,'SIC03 SIC07 Weights'!B:B=C27))</f>
        <v>10, 23</v>
      </c>
      <c r="F27" s="46" t="str" cm="1">
        <f t="array" ref="F27">_xlfn.TEXTJOIN(", ",TRUE,TEXT(_xlfn._xlws.FILTER('SIC03 SIC07 Weights'!D:D,'SIC03 SIC07 Weights'!B:B=C27), "0.000"))</f>
        <v>0.030, 0.364</v>
      </c>
      <c r="G27" s="86" t="str" cm="1">
        <f t="array" ref="G27">_xlfn.TEXTJOIN(", ",FALSE,TEXT(VALUE(_xlfn.TEXTSPLIT(F27,", "))/SUM(VALUE(_xlfn.TEXTSPLIT(F27,", "))), "0.000"))</f>
        <v>0.076, 0.924</v>
      </c>
      <c r="H27" s="6">
        <v>6.49</v>
      </c>
      <c r="I27" s="6">
        <v>6.41</v>
      </c>
      <c r="J27" s="6">
        <v>7.45</v>
      </c>
      <c r="K27" s="6">
        <v>7.49</v>
      </c>
      <c r="L27" s="8">
        <v>8.23</v>
      </c>
      <c r="M27" s="8">
        <v>8.81</v>
      </c>
      <c r="N27" s="8">
        <v>8.51</v>
      </c>
      <c r="O27" s="12">
        <v>8.68</v>
      </c>
      <c r="P27" s="12">
        <v>9.99</v>
      </c>
      <c r="Q27" s="9">
        <v>10.130000000000001</v>
      </c>
      <c r="R27" s="12">
        <v>9.6199999999999992</v>
      </c>
      <c r="S27" cm="1">
        <f t="array" ref="S27">SUMPRODUCT(INDEX(H:H, MATCH(VALUE(_xlfn.TEXTSPLIT($E27, ", ")), $D:$D, 0)), VALUE(_xlfn.TEXTSPLIT($G27, ", ")))</f>
        <v>11.38912</v>
      </c>
      <c r="T27" cm="1">
        <f t="array" ref="T27">SUMPRODUCT(INDEX(I:I, MATCH(VALUE(_xlfn.TEXTSPLIT($E27, ", ")), $D:$D, 0)), VALUE(_xlfn.TEXTSPLIT($G27, ", ")))</f>
        <v>11.12496</v>
      </c>
      <c r="U27" cm="1">
        <f t="array" ref="U27">SUMPRODUCT(INDEX(J:J, MATCH(VALUE(_xlfn.TEXTSPLIT($E27, ", ")), $D:$D, 0)), VALUE(_xlfn.TEXTSPLIT($G27, ", ")))</f>
        <v>11.93432</v>
      </c>
      <c r="V27" cm="1">
        <f t="array" ref="V27">SUMPRODUCT(INDEX(K:K, MATCH(VALUE(_xlfn.TEXTSPLIT($E27, ", ")), $D:$D, 0)), VALUE(_xlfn.TEXTSPLIT($G27, ", ")))</f>
        <v>12.70528</v>
      </c>
      <c r="W27" cm="1">
        <f t="array" ref="W27">SUMPRODUCT(INDEX(L:L, MATCH(VALUE(_xlfn.TEXTSPLIT($E27, ", ")), $D:$D, 0)), VALUE(_xlfn.TEXTSPLIT($G27, ", ")))</f>
        <v>12.917520000000001</v>
      </c>
      <c r="X27" cm="1">
        <f t="array" ref="X27">SUMPRODUCT(INDEX(M:M, MATCH(VALUE(_xlfn.TEXTSPLIT($E27, ", ")), $D:$D, 0)), VALUE(_xlfn.TEXTSPLIT($G27, ", ")))</f>
        <v>14.62692</v>
      </c>
      <c r="Y27" cm="1">
        <f t="array" ref="Y27">SUMPRODUCT(INDEX(N:N, MATCH(VALUE(_xlfn.TEXTSPLIT($E27, ", ")), $D:$D, 0)), VALUE(_xlfn.TEXTSPLIT($G27, ", ")))</f>
        <v>15.458520000000002</v>
      </c>
      <c r="Z27" cm="1">
        <f t="array" ref="Z27">SUMPRODUCT(INDEX(O:O, MATCH(VALUE(_xlfn.TEXTSPLIT($E27, ", ")), $D:$D, 0)), VALUE(_xlfn.TEXTSPLIT($G27, ", ")))</f>
        <v>16.65616</v>
      </c>
      <c r="AA27" cm="1">
        <f t="array" ref="AA27">SUMPRODUCT(INDEX(P:P, MATCH(VALUE(_xlfn.TEXTSPLIT($E27, ", ")), $D:$D, 0)), VALUE(_xlfn.TEXTSPLIT($G27, ", ")))</f>
        <v>19.69004</v>
      </c>
      <c r="AB27" cm="1">
        <f t="array" ref="AB27">SUMPRODUCT(INDEX(Q:Q, MATCH(VALUE(_xlfn.TEXTSPLIT($E27, ", ")), $D:$D, 0)), VALUE(_xlfn.TEXTSPLIT($G27, ", ")))</f>
        <v>19.708039999999997</v>
      </c>
      <c r="AC27" cm="1">
        <f t="array" ref="AC27">SUMPRODUCT(INDEX(R:R, MATCH(VALUE(_xlfn.TEXTSPLIT($E27, ", ")), $D:$D, 0)), VALUE(_xlfn.TEXTSPLIT($G27, ", ")))</f>
        <v>21.925039999999999</v>
      </c>
    </row>
    <row r="28" spans="1:29" ht="60" x14ac:dyDescent="0.25">
      <c r="A28" s="44" t="s">
        <v>26</v>
      </c>
      <c r="B28" s="45" t="s">
        <v>136</v>
      </c>
      <c r="C28" s="14">
        <v>20</v>
      </c>
      <c r="D28" s="16">
        <v>19</v>
      </c>
      <c r="E28" s="4" t="str" cm="1">
        <f t="array" ref="E28">_xlfn.TEXTJOIN(", ",TRUE,_xlfn._xlws.FILTER('SIC03 SIC07 Weights'!A:A,'SIC03 SIC07 Weights'!B:B=C28))</f>
        <v>23, 24, 36</v>
      </c>
      <c r="F28" s="46" t="str" cm="1">
        <f t="array" ref="F28">_xlfn.TEXTJOIN(", ",TRUE,TEXT(_xlfn._xlws.FILTER('SIC03 SIC07 Weights'!D:D,'SIC03 SIC07 Weights'!B:B=C28), "0.000"))</f>
        <v>0.015, 0.661, 0.000</v>
      </c>
      <c r="G28" s="86" t="str" cm="1">
        <f t="array" ref="G28">_xlfn.TEXTJOIN(", ",FALSE,TEXT(VALUE(_xlfn.TEXTSPLIT(F28,", "))/SUM(VALUE(_xlfn.TEXTSPLIT(F28,", "))), "0.000"))</f>
        <v>0.022, 0.978, 0.000</v>
      </c>
      <c r="H28" s="6">
        <v>6.49</v>
      </c>
      <c r="I28" s="6">
        <v>6.41</v>
      </c>
      <c r="J28" s="6">
        <v>7.45</v>
      </c>
      <c r="K28" s="6">
        <v>7.49</v>
      </c>
      <c r="L28" s="8">
        <v>8.23</v>
      </c>
      <c r="M28" s="8">
        <v>8.81</v>
      </c>
      <c r="N28" s="8">
        <v>8.51</v>
      </c>
      <c r="O28" s="12">
        <v>8.68</v>
      </c>
      <c r="P28" s="12">
        <v>9.99</v>
      </c>
      <c r="Q28" s="9">
        <v>10.130000000000001</v>
      </c>
      <c r="R28" s="12">
        <v>9.6199999999999992</v>
      </c>
      <c r="S28" cm="1">
        <f t="array" ref="S28">SUMPRODUCT(INDEX(H:H, MATCH(VALUE(_xlfn.TEXTSPLIT($E28, ", ")), $D:$D, 0)), VALUE(_xlfn.TEXTSPLIT($G28, ", ")))</f>
        <v>10.6898</v>
      </c>
      <c r="T28" cm="1">
        <f t="array" ref="T28">SUMPRODUCT(INDEX(I:I, MATCH(VALUE(_xlfn.TEXTSPLIT($E28, ", ")), $D:$D, 0)), VALUE(_xlfn.TEXTSPLIT($G28, ", ")))</f>
        <v>11.39452</v>
      </c>
      <c r="U28" cm="1">
        <f t="array" ref="U28">SUMPRODUCT(INDEX(J:J, MATCH(VALUE(_xlfn.TEXTSPLIT($E28, ", ")), $D:$D, 0)), VALUE(_xlfn.TEXTSPLIT($G28, ", ")))</f>
        <v>12.530319999999998</v>
      </c>
      <c r="V28" cm="1">
        <f t="array" ref="V28">SUMPRODUCT(INDEX(K:K, MATCH(VALUE(_xlfn.TEXTSPLIT($E28, ", ")), $D:$D, 0)), VALUE(_xlfn.TEXTSPLIT($G28, ", ")))</f>
        <v>12.861979999999999</v>
      </c>
      <c r="W28" cm="1">
        <f t="array" ref="W28">SUMPRODUCT(INDEX(L:L, MATCH(VALUE(_xlfn.TEXTSPLIT($E28, ", ")), $D:$D, 0)), VALUE(_xlfn.TEXTSPLIT($G28, ", ")))</f>
        <v>13.06068</v>
      </c>
      <c r="X28" cm="1">
        <f t="array" ref="X28">SUMPRODUCT(INDEX(M:M, MATCH(VALUE(_xlfn.TEXTSPLIT($E28, ", ")), $D:$D, 0)), VALUE(_xlfn.TEXTSPLIT($G28, ", ")))</f>
        <v>13.9229</v>
      </c>
      <c r="Y28" cm="1">
        <f t="array" ref="Y28">SUMPRODUCT(INDEX(N:N, MATCH(VALUE(_xlfn.TEXTSPLIT($E28, ", ")), $D:$D, 0)), VALUE(_xlfn.TEXTSPLIT($G28, ", ")))</f>
        <v>15.1652</v>
      </c>
      <c r="Z28" cm="1">
        <f t="array" ref="Z28">SUMPRODUCT(INDEX(O:O, MATCH(VALUE(_xlfn.TEXTSPLIT($E28, ", ")), $D:$D, 0)), VALUE(_xlfn.TEXTSPLIT($G28, ", ")))</f>
        <v>14.455219999999999</v>
      </c>
      <c r="AA28" cm="1">
        <f t="array" ref="AA28">SUMPRODUCT(INDEX(P:P, MATCH(VALUE(_xlfn.TEXTSPLIT($E28, ", ")), $D:$D, 0)), VALUE(_xlfn.TEXTSPLIT($G28, ", ")))</f>
        <v>15.740320000000001</v>
      </c>
      <c r="AB28" cm="1">
        <f t="array" ref="AB28">SUMPRODUCT(INDEX(Q:Q, MATCH(VALUE(_xlfn.TEXTSPLIT($E28, ", ")), $D:$D, 0)), VALUE(_xlfn.TEXTSPLIT($G28, ", ")))</f>
        <v>15.941079999999999</v>
      </c>
      <c r="AC28" cm="1">
        <f t="array" ref="AC28">SUMPRODUCT(INDEX(R:R, MATCH(VALUE(_xlfn.TEXTSPLIT($E28, ", ")), $D:$D, 0)), VALUE(_xlfn.TEXTSPLIT($G28, ", ")))</f>
        <v>15.69938</v>
      </c>
    </row>
    <row r="29" spans="1:29" ht="45" x14ac:dyDescent="0.25">
      <c r="A29" s="44" t="s">
        <v>27</v>
      </c>
      <c r="B29" s="45" t="s">
        <v>137</v>
      </c>
      <c r="C29" s="14">
        <v>21</v>
      </c>
      <c r="D29" s="16" t="s">
        <v>235</v>
      </c>
      <c r="E29" s="4" t="str" cm="1">
        <f t="array" ref="E29">_xlfn.TEXTJOIN(", ",TRUE,_xlfn._xlws.FILTER('SIC03 SIC07 Weights'!A:A,'SIC03 SIC07 Weights'!B:B=C29))</f>
        <v>24</v>
      </c>
      <c r="F29" s="46" t="str" cm="1">
        <f t="array" ref="F29">_xlfn.TEXTJOIN(", ",TRUE,TEXT(_xlfn._xlws.FILTER('SIC03 SIC07 Weights'!D:D,'SIC03 SIC07 Weights'!B:B=C29), "0.000"))</f>
        <v>0.324</v>
      </c>
      <c r="G29" s="86" t="str" cm="1">
        <f t="array" ref="G29">_xlfn.TEXTJOIN(", ",FALSE,TEXT(VALUE(_xlfn.TEXTSPLIT(F29,", "))/SUM(VALUE(_xlfn.TEXTSPLIT(F29,", "))), "0.000"))</f>
        <v>1.000</v>
      </c>
      <c r="H29" s="6">
        <v>6.81</v>
      </c>
      <c r="I29" s="6">
        <v>7.28</v>
      </c>
      <c r="J29" s="6">
        <v>7.17</v>
      </c>
      <c r="K29" s="6">
        <v>7.93</v>
      </c>
      <c r="L29" s="6">
        <v>8.4</v>
      </c>
      <c r="M29" s="6">
        <v>8.5299999999999994</v>
      </c>
      <c r="N29" s="6">
        <v>8.8699999999999992</v>
      </c>
      <c r="O29" s="6">
        <v>9.34</v>
      </c>
      <c r="P29" s="6">
        <v>9.3000000000000007</v>
      </c>
      <c r="Q29" s="6">
        <v>9.58</v>
      </c>
      <c r="R29" s="6">
        <v>10.38</v>
      </c>
      <c r="S29" cm="1">
        <f t="array" ref="S29">SUMPRODUCT(INDEX(H:H, MATCH(VALUE(_xlfn.TEXTSPLIT($E29, ", ")), $D:$D, 0)), VALUE(_xlfn.TEXTSPLIT($G29, ", ")))</f>
        <v>10.67</v>
      </c>
      <c r="T29" cm="1">
        <f t="array" ref="T29">SUMPRODUCT(INDEX(I:I, MATCH(VALUE(_xlfn.TEXTSPLIT($E29, ", ")), $D:$D, 0)), VALUE(_xlfn.TEXTSPLIT($G29, ", ")))</f>
        <v>11.38</v>
      </c>
      <c r="U29" cm="1">
        <f t="array" ref="U29">SUMPRODUCT(INDEX(J:J, MATCH(VALUE(_xlfn.TEXTSPLIT($E29, ", ")), $D:$D, 0)), VALUE(_xlfn.TEXTSPLIT($G29, ", ")))</f>
        <v>12.54</v>
      </c>
      <c r="V29" cm="1">
        <f t="array" ref="V29">SUMPRODUCT(INDEX(K:K, MATCH(VALUE(_xlfn.TEXTSPLIT($E29, ", ")), $D:$D, 0)), VALUE(_xlfn.TEXTSPLIT($G29, ", ")))</f>
        <v>12.86</v>
      </c>
      <c r="W29" cm="1">
        <f t="array" ref="W29">SUMPRODUCT(INDEX(L:L, MATCH(VALUE(_xlfn.TEXTSPLIT($E29, ", ")), $D:$D, 0)), VALUE(_xlfn.TEXTSPLIT($G29, ", ")))</f>
        <v>13.04</v>
      </c>
      <c r="X29" cm="1">
        <f t="array" ref="X29">SUMPRODUCT(INDEX(M:M, MATCH(VALUE(_xlfn.TEXTSPLIT($E29, ", ")), $D:$D, 0)), VALUE(_xlfn.TEXTSPLIT($G29, ", ")))</f>
        <v>13.88</v>
      </c>
      <c r="Y29" cm="1">
        <f t="array" ref="Y29">SUMPRODUCT(INDEX(N:N, MATCH(VALUE(_xlfn.TEXTSPLIT($E29, ", ")), $D:$D, 0)), VALUE(_xlfn.TEXTSPLIT($G29, ", ")))</f>
        <v>15.13</v>
      </c>
      <c r="Z29" cm="1">
        <f t="array" ref="Z29">SUMPRODUCT(INDEX(O:O, MATCH(VALUE(_xlfn.TEXTSPLIT($E29, ", ")), $D:$D, 0)), VALUE(_xlfn.TEXTSPLIT($G29, ", ")))</f>
        <v>14.4</v>
      </c>
      <c r="AA29" cm="1">
        <f t="array" ref="AA29">SUMPRODUCT(INDEX(P:P, MATCH(VALUE(_xlfn.TEXTSPLIT($E29, ", ")), $D:$D, 0)), VALUE(_xlfn.TEXTSPLIT($G29, ", ")))</f>
        <v>15.64</v>
      </c>
      <c r="AB29" cm="1">
        <f t="array" ref="AB29">SUMPRODUCT(INDEX(Q:Q, MATCH(VALUE(_xlfn.TEXTSPLIT($E29, ", ")), $D:$D, 0)), VALUE(_xlfn.TEXTSPLIT($G29, ", ")))</f>
        <v>15.85</v>
      </c>
      <c r="AC29" cm="1">
        <f t="array" ref="AC29">SUMPRODUCT(INDEX(R:R, MATCH(VALUE(_xlfn.TEXTSPLIT($E29, ", ")), $D:$D, 0)), VALUE(_xlfn.TEXTSPLIT($G29, ", ")))</f>
        <v>15.55</v>
      </c>
    </row>
    <row r="30" spans="1:29" ht="75" x14ac:dyDescent="0.25">
      <c r="A30" s="44" t="s">
        <v>28</v>
      </c>
      <c r="B30" s="45" t="s">
        <v>138</v>
      </c>
      <c r="C30" s="14">
        <v>22</v>
      </c>
      <c r="D30" s="16">
        <v>20</v>
      </c>
      <c r="E30" s="4" t="str" cm="1">
        <f t="array" ref="E30">_xlfn.TEXTJOIN(", ",TRUE,_xlfn._xlws.FILTER('SIC03 SIC07 Weights'!A:A,'SIC03 SIC07 Weights'!B:B=C30))</f>
        <v>19, 25, 36</v>
      </c>
      <c r="F30" s="46" t="str" cm="1">
        <f t="array" ref="F30">_xlfn.TEXTJOIN(", ",TRUE,TEXT(_xlfn._xlws.FILTER('SIC03 SIC07 Weights'!D:D,'SIC03 SIC07 Weights'!B:B=C30), "0.000"))</f>
        <v>0.001, 0.998, 0.006</v>
      </c>
      <c r="G30" s="86" t="str" cm="1">
        <f t="array" ref="G30">_xlfn.TEXTJOIN(", ",FALSE,TEXT(VALUE(_xlfn.TEXTSPLIT(F30,", "))/SUM(VALUE(_xlfn.TEXTSPLIT(F30,", "))), "0.000"))</f>
        <v>0.001, 0.993, 0.006</v>
      </c>
      <c r="H30" s="6">
        <v>6.81</v>
      </c>
      <c r="I30" s="6">
        <v>7.28</v>
      </c>
      <c r="J30" s="6">
        <v>7.17</v>
      </c>
      <c r="K30" s="6">
        <v>7.93</v>
      </c>
      <c r="L30" s="6">
        <v>8.4</v>
      </c>
      <c r="M30" s="6">
        <v>8.5299999999999994</v>
      </c>
      <c r="N30" s="6">
        <v>8.8699999999999992</v>
      </c>
      <c r="O30" s="6">
        <v>9.34</v>
      </c>
      <c r="P30" s="6">
        <v>9.3000000000000007</v>
      </c>
      <c r="Q30" s="6">
        <v>9.58</v>
      </c>
      <c r="R30" s="6">
        <v>10.38</v>
      </c>
      <c r="S30" cm="1">
        <f t="array" ref="S30">SUMPRODUCT(INDEX(H:H, MATCH(VALUE(_xlfn.TEXTSPLIT($E30, ", ")), $D:$D, 0)), VALUE(_xlfn.TEXTSPLIT($G30, ", ")))</f>
        <v>7.773670000000001</v>
      </c>
      <c r="T30" cm="1">
        <f t="array" ref="T30">SUMPRODUCT(INDEX(I:I, MATCH(VALUE(_xlfn.TEXTSPLIT($E30, ", ")), $D:$D, 0)), VALUE(_xlfn.TEXTSPLIT($G30, ", ")))</f>
        <v>8.0646200000000015</v>
      </c>
      <c r="U30" cm="1">
        <f t="array" ref="U30">SUMPRODUCT(INDEX(J:J, MATCH(VALUE(_xlfn.TEXTSPLIT($E30, ", ")), $D:$D, 0)), VALUE(_xlfn.TEXTSPLIT($G30, ", ")))</f>
        <v>8.6432800000000007</v>
      </c>
      <c r="V30" cm="1">
        <f t="array" ref="V30">SUMPRODUCT(INDEX(K:K, MATCH(VALUE(_xlfn.TEXTSPLIT($E30, ", ")), $D:$D, 0)), VALUE(_xlfn.TEXTSPLIT($G30, ", ")))</f>
        <v>8.8044800000000016</v>
      </c>
      <c r="W30" cm="1">
        <f t="array" ref="W30">SUMPRODUCT(INDEX(L:L, MATCH(VALUE(_xlfn.TEXTSPLIT($E30, ", ")), $D:$D, 0)), VALUE(_xlfn.TEXTSPLIT($G30, ", ")))</f>
        <v>9.2925700000000013</v>
      </c>
      <c r="X30" cm="1">
        <f t="array" ref="X30">SUMPRODUCT(INDEX(M:M, MATCH(VALUE(_xlfn.TEXTSPLIT($E30, ", ")), $D:$D, 0)), VALUE(_xlfn.TEXTSPLIT($G30, ", ")))</f>
        <v>9.6754100000000012</v>
      </c>
      <c r="Y30" cm="1">
        <f t="array" ref="Y30">SUMPRODUCT(INDEX(N:N, MATCH(VALUE(_xlfn.TEXTSPLIT($E30, ", ")), $D:$D, 0)), VALUE(_xlfn.TEXTSPLIT($G30, ", ")))</f>
        <v>10.035109999999998</v>
      </c>
      <c r="Z30" cm="1">
        <f t="array" ref="Z30">SUMPRODUCT(INDEX(O:O, MATCH(VALUE(_xlfn.TEXTSPLIT($E30, ", ")), $D:$D, 0)), VALUE(_xlfn.TEXTSPLIT($G30, ", ")))</f>
        <v>10.05646</v>
      </c>
      <c r="AA30" cm="1">
        <f t="array" ref="AA30">SUMPRODUCT(INDEX(P:P, MATCH(VALUE(_xlfn.TEXTSPLIT($E30, ", ")), $D:$D, 0)), VALUE(_xlfn.TEXTSPLIT($G30, ", ")))</f>
        <v>10.410780000000001</v>
      </c>
      <c r="AB30" cm="1">
        <f t="array" ref="AB30">SUMPRODUCT(INDEX(Q:Q, MATCH(VALUE(_xlfn.TEXTSPLIT($E30, ", ")), $D:$D, 0)), VALUE(_xlfn.TEXTSPLIT($G30, ", ")))</f>
        <v>10.917770000000001</v>
      </c>
      <c r="AC30" cm="1">
        <f t="array" ref="AC30">SUMPRODUCT(INDEX(R:R, MATCH(VALUE(_xlfn.TEXTSPLIT($E30, ", ")), $D:$D, 0)), VALUE(_xlfn.TEXTSPLIT($G30, ", ")))</f>
        <v>11.345929999999999</v>
      </c>
    </row>
    <row r="31" spans="1:29" ht="45" x14ac:dyDescent="0.25">
      <c r="A31" s="44" t="s">
        <v>29</v>
      </c>
      <c r="B31" s="45" t="s">
        <v>139</v>
      </c>
      <c r="C31" s="14">
        <v>23</v>
      </c>
      <c r="D31" s="16" t="s">
        <v>237</v>
      </c>
      <c r="E31" s="4" t="str" cm="1">
        <f t="array" ref="E31">_xlfn.TEXTJOIN(", ",TRUE,_xlfn._xlws.FILTER('SIC03 SIC07 Weights'!A:A,'SIC03 SIC07 Weights'!B:B=C31))</f>
        <v>26, 31</v>
      </c>
      <c r="F31" s="46" t="str" cm="1">
        <f t="array" ref="F31">_xlfn.TEXTJOIN(", ",TRUE,TEXT(_xlfn._xlws.FILTER('SIC03 SIC07 Weights'!D:D,'SIC03 SIC07 Weights'!B:B=C31), "0.000"))</f>
        <v>1.000, 0.001</v>
      </c>
      <c r="G31" s="86" t="str" cm="1">
        <f t="array" ref="G31">_xlfn.TEXTJOIN(", ",FALSE,TEXT(VALUE(_xlfn.TEXTSPLIT(F31,", "))/SUM(VALUE(_xlfn.TEXTSPLIT(F31,", "))), "0.000"))</f>
        <v>0.999, 0.001</v>
      </c>
      <c r="H31" s="6">
        <v>9.86</v>
      </c>
      <c r="I31" s="6">
        <v>10.55</v>
      </c>
      <c r="J31" s="6">
        <v>10.76</v>
      </c>
      <c r="K31" s="6">
        <v>11.37</v>
      </c>
      <c r="L31" s="6">
        <v>12.06</v>
      </c>
      <c r="M31" s="6">
        <v>12.41</v>
      </c>
      <c r="N31" s="6">
        <v>12.63</v>
      </c>
      <c r="O31" s="6">
        <v>12.86</v>
      </c>
      <c r="P31" s="6">
        <v>13.5</v>
      </c>
      <c r="Q31" s="6">
        <v>13.85</v>
      </c>
      <c r="R31" s="6">
        <v>14.4</v>
      </c>
      <c r="S31" cm="1">
        <f t="array" ref="S31">SUMPRODUCT(INDEX(H:H, MATCH(VALUE(_xlfn.TEXTSPLIT($E31, ", ")), $D:$D, 0)), VALUE(_xlfn.TEXTSPLIT($G31, ", ")))</f>
        <v>7.7803500000000003</v>
      </c>
      <c r="T31" cm="1">
        <f t="array" ref="T31">SUMPRODUCT(INDEX(I:I, MATCH(VALUE(_xlfn.TEXTSPLIT($E31, ", ")), $D:$D, 0)), VALUE(_xlfn.TEXTSPLIT($G31, ", ")))</f>
        <v>8.15076</v>
      </c>
      <c r="U31" cm="1">
        <f t="array" ref="U31">SUMPRODUCT(INDEX(J:J, MATCH(VALUE(_xlfn.TEXTSPLIT($E31, ", ")), $D:$D, 0)), VALUE(_xlfn.TEXTSPLIT($G31, ", ")))</f>
        <v>8.8503199999999982</v>
      </c>
      <c r="V31" cm="1">
        <f t="array" ref="V31">SUMPRODUCT(INDEX(K:K, MATCH(VALUE(_xlfn.TEXTSPLIT($E31, ", ")), $D:$D, 0)), VALUE(_xlfn.TEXTSPLIT($G31, ", ")))</f>
        <v>8.7307000000000006</v>
      </c>
      <c r="W31" cm="1">
        <f t="array" ref="W31">SUMPRODUCT(INDEX(L:L, MATCH(VALUE(_xlfn.TEXTSPLIT($E31, ", ")), $D:$D, 0)), VALUE(_xlfn.TEXTSPLIT($G31, ", ")))</f>
        <v>9.5902799999999999</v>
      </c>
      <c r="X31" cm="1">
        <f t="array" ref="X31">SUMPRODUCT(INDEX(M:M, MATCH(VALUE(_xlfn.TEXTSPLIT($E31, ", ")), $D:$D, 0)), VALUE(_xlfn.TEXTSPLIT($G31, ", ")))</f>
        <v>9.7506399999999989</v>
      </c>
      <c r="Y31" cm="1">
        <f t="array" ref="Y31">SUMPRODUCT(INDEX(N:N, MATCH(VALUE(_xlfn.TEXTSPLIT($E31, ", ")), $D:$D, 0)), VALUE(_xlfn.TEXTSPLIT($G31, ", ")))</f>
        <v>10.330820000000001</v>
      </c>
      <c r="Z31" cm="1">
        <f t="array" ref="Z31">SUMPRODUCT(INDEX(O:O, MATCH(VALUE(_xlfn.TEXTSPLIT($E31, ", ")), $D:$D, 0)), VALUE(_xlfn.TEXTSPLIT($G31, ", ")))</f>
        <v>10.501009999999999</v>
      </c>
      <c r="AA31" cm="1">
        <f t="array" ref="AA31">SUMPRODUCT(INDEX(P:P, MATCH(VALUE(_xlfn.TEXTSPLIT($E31, ", ")), $D:$D, 0)), VALUE(_xlfn.TEXTSPLIT($G31, ", ")))</f>
        <v>11.390560000000001</v>
      </c>
      <c r="AB31" cm="1">
        <f t="array" ref="AB31">SUMPRODUCT(INDEX(Q:Q, MATCH(VALUE(_xlfn.TEXTSPLIT($E31, ", ")), $D:$D, 0)), VALUE(_xlfn.TEXTSPLIT($G31, ", ")))</f>
        <v>11.5905</v>
      </c>
      <c r="AC31" cm="1">
        <f t="array" ref="AC31">SUMPRODUCT(INDEX(R:R, MATCH(VALUE(_xlfn.TEXTSPLIT($E31, ", ")), $D:$D, 0)), VALUE(_xlfn.TEXTSPLIT($G31, ", ")))</f>
        <v>12.370439999999999</v>
      </c>
    </row>
    <row r="32" spans="1:29" ht="30" x14ac:dyDescent="0.25">
      <c r="A32" s="44" t="s">
        <v>30</v>
      </c>
      <c r="B32" s="45" t="s">
        <v>140</v>
      </c>
      <c r="C32" s="14">
        <v>24</v>
      </c>
      <c r="D32" s="16">
        <v>21</v>
      </c>
      <c r="E32" s="4" t="str" cm="1">
        <f t="array" ref="E32">_xlfn.TEXTJOIN(", ",TRUE,_xlfn._xlws.FILTER('SIC03 SIC07 Weights'!A:A,'SIC03 SIC07 Weights'!B:B=C32))</f>
        <v>23, 27, 28</v>
      </c>
      <c r="F32" s="46" t="str" cm="1">
        <f t="array" ref="F32">_xlfn.TEXTJOIN(", ",TRUE,TEXT(_xlfn._xlws.FILTER('SIC03 SIC07 Weights'!D:D,'SIC03 SIC07 Weights'!B:B=C32), "0.000"))</f>
        <v>0.461, 1.000, 0.003</v>
      </c>
      <c r="G32" s="86" t="str" cm="1">
        <f t="array" ref="G32">_xlfn.TEXTJOIN(", ",FALSE,TEXT(VALUE(_xlfn.TEXTSPLIT(F32,", "))/SUM(VALUE(_xlfn.TEXTSPLIT(F32,", "))), "0.000"))</f>
        <v>0.315, 0.683, 0.002</v>
      </c>
      <c r="H32" s="6">
        <v>8.6300000000000008</v>
      </c>
      <c r="I32" s="6">
        <v>9.2100000000000009</v>
      </c>
      <c r="J32" s="6">
        <v>9.44</v>
      </c>
      <c r="K32" s="6">
        <v>9.57</v>
      </c>
      <c r="L32" s="6">
        <v>10.26</v>
      </c>
      <c r="M32" s="6">
        <v>10.83</v>
      </c>
      <c r="N32" s="6">
        <v>10.9</v>
      </c>
      <c r="O32" s="6">
        <v>11.5</v>
      </c>
      <c r="P32" s="6">
        <v>11.87</v>
      </c>
      <c r="Q32" s="6">
        <v>12.22</v>
      </c>
      <c r="R32" s="6">
        <v>12.68</v>
      </c>
      <c r="S32" cm="1">
        <f t="array" ref="S32">SUMPRODUCT(INDEX(H:H, MATCH(VALUE(_xlfn.TEXTSPLIT($E32, ", ")), $D:$D, 0)), VALUE(_xlfn.TEXTSPLIT($G32, ", ")))</f>
        <v>9.6982300000000006</v>
      </c>
      <c r="T32" cm="1">
        <f t="array" ref="T32">SUMPRODUCT(INDEX(I:I, MATCH(VALUE(_xlfn.TEXTSPLIT($E32, ", ")), $D:$D, 0)), VALUE(_xlfn.TEXTSPLIT($G32, ", ")))</f>
        <v>10.46885</v>
      </c>
      <c r="U32" cm="1">
        <f t="array" ref="U32">SUMPRODUCT(INDEX(J:J, MATCH(VALUE(_xlfn.TEXTSPLIT($E32, ", ")), $D:$D, 0)), VALUE(_xlfn.TEXTSPLIT($G32, ", ")))</f>
        <v>10.454040000000001</v>
      </c>
      <c r="V32" cm="1">
        <f t="array" ref="V32">SUMPRODUCT(INDEX(K:K, MATCH(VALUE(_xlfn.TEXTSPLIT($E32, ", ")), $D:$D, 0)), VALUE(_xlfn.TEXTSPLIT($G32, ", ")))</f>
        <v>11.131870000000003</v>
      </c>
      <c r="W32" cm="1">
        <f t="array" ref="W32">SUMPRODUCT(INDEX(L:L, MATCH(VALUE(_xlfn.TEXTSPLIT($E32, ", ")), $D:$D, 0)), VALUE(_xlfn.TEXTSPLIT($G32, ", ")))</f>
        <v>11.60055</v>
      </c>
      <c r="X32" cm="1">
        <f t="array" ref="X32">SUMPRODUCT(INDEX(M:M, MATCH(VALUE(_xlfn.TEXTSPLIT($E32, ", ")), $D:$D, 0)), VALUE(_xlfn.TEXTSPLIT($G32, ", ")))</f>
        <v>12.470540000000002</v>
      </c>
      <c r="Y32" cm="1">
        <f t="array" ref="Y32">SUMPRODUCT(INDEX(N:N, MATCH(VALUE(_xlfn.TEXTSPLIT($E32, ", ")), $D:$D, 0)), VALUE(_xlfn.TEXTSPLIT($G32, ", ")))</f>
        <v>13.212490000000001</v>
      </c>
      <c r="Z32" cm="1">
        <f t="array" ref="Z32">SUMPRODUCT(INDEX(O:O, MATCH(VALUE(_xlfn.TEXTSPLIT($E32, ", ")), $D:$D, 0)), VALUE(_xlfn.TEXTSPLIT($G32, ", ")))</f>
        <v>13.133570000000002</v>
      </c>
      <c r="AA32" cm="1">
        <f t="array" ref="AA32">SUMPRODUCT(INDEX(P:P, MATCH(VALUE(_xlfn.TEXTSPLIT($E32, ", ")), $D:$D, 0)), VALUE(_xlfn.TEXTSPLIT($G32, ", ")))</f>
        <v>14.77168</v>
      </c>
      <c r="AB32" cm="1">
        <f t="array" ref="AB32">SUMPRODUCT(INDEX(Q:Q, MATCH(VALUE(_xlfn.TEXTSPLIT($E32, ", ")), $D:$D, 0)), VALUE(_xlfn.TEXTSPLIT($G32, ", ")))</f>
        <v>15.020289999999999</v>
      </c>
      <c r="AC32" cm="1">
        <f t="array" ref="AC32">SUMPRODUCT(INDEX(R:R, MATCH(VALUE(_xlfn.TEXTSPLIT($E32, ", ")), $D:$D, 0)), VALUE(_xlfn.TEXTSPLIT($G32, ", ")))</f>
        <v>15.707460000000003</v>
      </c>
    </row>
    <row r="33" spans="1:29" ht="45" x14ac:dyDescent="0.25">
      <c r="A33" s="44" t="s">
        <v>31</v>
      </c>
      <c r="B33" s="45" t="s">
        <v>141</v>
      </c>
      <c r="C33" s="14">
        <v>25</v>
      </c>
      <c r="D33" s="16">
        <v>22</v>
      </c>
      <c r="E33" s="4" t="str" cm="1">
        <f t="array" ref="E33">_xlfn.TEXTJOIN(", ",TRUE,_xlfn._xlws.FILTER('SIC03 SIC07 Weights'!A:A,'SIC03 SIC07 Weights'!B:B=C33))</f>
        <v>28, 29, 31, 36</v>
      </c>
      <c r="F33" s="46" t="str" cm="1">
        <f t="array" ref="F33">_xlfn.TEXTJOIN(", ",TRUE,TEXT(_xlfn._xlws.FILTER('SIC03 SIC07 Weights'!D:D,'SIC03 SIC07 Weights'!B:B=C33), "0.000"))</f>
        <v>0.963, 0.054, 0.003, 0.000</v>
      </c>
      <c r="G33" s="86" t="str" cm="1">
        <f t="array" ref="G33">_xlfn.TEXTJOIN(", ",FALSE,TEXT(VALUE(_xlfn.TEXTSPLIT(F33,", "))/SUM(VALUE(_xlfn.TEXTSPLIT(F33,", "))), "0.000"))</f>
        <v>0.944, 0.053, 0.003, 0.000</v>
      </c>
      <c r="H33" s="6">
        <v>10.37</v>
      </c>
      <c r="I33" s="6">
        <v>11.08</v>
      </c>
      <c r="J33" s="6">
        <v>11.23</v>
      </c>
      <c r="K33" s="6">
        <v>12</v>
      </c>
      <c r="L33" s="6">
        <v>12.63</v>
      </c>
      <c r="M33" s="6">
        <v>12.9</v>
      </c>
      <c r="N33" s="6">
        <v>13.14</v>
      </c>
      <c r="O33" s="6">
        <v>13.25</v>
      </c>
      <c r="P33" s="6">
        <v>13.93</v>
      </c>
      <c r="Q33" s="6">
        <v>14.26</v>
      </c>
      <c r="R33" s="6">
        <v>14.9</v>
      </c>
      <c r="S33" cm="1">
        <f t="array" ref="S33">SUMPRODUCT(INDEX(H:H, MATCH(VALUE(_xlfn.TEXTSPLIT($E33, ", ")), $D:$D, 0)), VALUE(_xlfn.TEXTSPLIT($G33, ", ")))</f>
        <v>8.0366300000000006</v>
      </c>
      <c r="T33" cm="1">
        <f t="array" ref="T33">SUMPRODUCT(INDEX(I:I, MATCH(VALUE(_xlfn.TEXTSPLIT($E33, ", ")), $D:$D, 0)), VALUE(_xlfn.TEXTSPLIT($G33, ", ")))</f>
        <v>8.561119999999999</v>
      </c>
      <c r="U33" cm="1">
        <f t="array" ref="U33">SUMPRODUCT(INDEX(J:J, MATCH(VALUE(_xlfn.TEXTSPLIT($E33, ", ")), $D:$D, 0)), VALUE(_xlfn.TEXTSPLIT($G33, ", ")))</f>
        <v>8.7785899999999994</v>
      </c>
      <c r="V33" cm="1">
        <f t="array" ref="V33">SUMPRODUCT(INDEX(K:K, MATCH(VALUE(_xlfn.TEXTSPLIT($E33, ", ")), $D:$D, 0)), VALUE(_xlfn.TEXTSPLIT($G33, ", ")))</f>
        <v>8.9359099999999998</v>
      </c>
      <c r="W33" cm="1">
        <f t="array" ref="W33">SUMPRODUCT(INDEX(L:L, MATCH(VALUE(_xlfn.TEXTSPLIT($E33, ", ")), $D:$D, 0)), VALUE(_xlfn.TEXTSPLIT($G33, ", ")))</f>
        <v>9.3349699999999984</v>
      </c>
      <c r="X33" cm="1">
        <f t="array" ref="X33">SUMPRODUCT(INDEX(M:M, MATCH(VALUE(_xlfn.TEXTSPLIT($E33, ", ")), $D:$D, 0)), VALUE(_xlfn.TEXTSPLIT($G33, ", ")))</f>
        <v>9.5381499999999981</v>
      </c>
      <c r="Y33" cm="1">
        <f t="array" ref="Y33">SUMPRODUCT(INDEX(N:N, MATCH(VALUE(_xlfn.TEXTSPLIT($E33, ", ")), $D:$D, 0)), VALUE(_xlfn.TEXTSPLIT($G33, ", ")))</f>
        <v>9.9543999999999979</v>
      </c>
      <c r="Z33" cm="1">
        <f t="array" ref="Z33">SUMPRODUCT(INDEX(O:O, MATCH(VALUE(_xlfn.TEXTSPLIT($E33, ", ")), $D:$D, 0)), VALUE(_xlfn.TEXTSPLIT($G33, ", ")))</f>
        <v>10.429699999999999</v>
      </c>
      <c r="AA33" cm="1">
        <f t="array" ref="AA33">SUMPRODUCT(INDEX(P:P, MATCH(VALUE(_xlfn.TEXTSPLIT($E33, ", ")), $D:$D, 0)), VALUE(_xlfn.TEXTSPLIT($G33, ", ")))</f>
        <v>10.80001</v>
      </c>
      <c r="AB33" cm="1">
        <f t="array" ref="AB33">SUMPRODUCT(INDEX(Q:Q, MATCH(VALUE(_xlfn.TEXTSPLIT($E33, ", ")), $D:$D, 0)), VALUE(_xlfn.TEXTSPLIT($G33, ", ")))</f>
        <v>11.094860000000001</v>
      </c>
      <c r="AC33" cm="1">
        <f t="array" ref="AC33">SUMPRODUCT(INDEX(R:R, MATCH(VALUE(_xlfn.TEXTSPLIT($E33, ", ")), $D:$D, 0)), VALUE(_xlfn.TEXTSPLIT($G33, ", ")))</f>
        <v>11.859839999999998</v>
      </c>
    </row>
    <row r="34" spans="1:29" ht="45" x14ac:dyDescent="0.25">
      <c r="A34" s="44" t="s">
        <v>32</v>
      </c>
      <c r="B34" s="45" t="s">
        <v>142</v>
      </c>
      <c r="C34" s="14">
        <v>26</v>
      </c>
      <c r="D34" s="16" t="s">
        <v>240</v>
      </c>
      <c r="E34" s="4" t="str" cm="1">
        <f t="array" ref="E34">_xlfn.TEXTJOIN(", ",TRUE,_xlfn._xlws.FILTER('SIC03 SIC07 Weights'!A:A,'SIC03 SIC07 Weights'!B:B=C34))</f>
        <v>24, 30, 31, 32, 33, 36</v>
      </c>
      <c r="F34" s="46" t="str" cm="1">
        <f t="array" ref="F34">_xlfn.TEXTJOIN(", ",TRUE,TEXT(_xlfn._xlws.FILTER('SIC03 SIC07 Weights'!D:D,'SIC03 SIC07 Weights'!B:B=C34), "0.000"))</f>
        <v>0.001, 0.574, 0.113, 0.770, 0.593, 0.000</v>
      </c>
      <c r="G34" s="86" t="str" cm="1">
        <f t="array" ref="G34">_xlfn.TEXTJOIN(", ",FALSE,TEXT(VALUE(_xlfn.TEXTSPLIT(F34,", "))/SUM(VALUE(_xlfn.TEXTSPLIT(F34,", "))), "0.000"))</f>
        <v>0.000, 0.280, 0.055, 0.375, 0.289, 0.000</v>
      </c>
      <c r="H34" s="6">
        <v>11.57</v>
      </c>
      <c r="I34" s="6">
        <v>12.04</v>
      </c>
      <c r="J34" s="6">
        <v>12.1</v>
      </c>
      <c r="K34" s="6">
        <v>12.95</v>
      </c>
      <c r="L34" s="6">
        <v>13.98</v>
      </c>
      <c r="M34" s="6">
        <v>15.83</v>
      </c>
      <c r="N34" s="6">
        <v>16.73</v>
      </c>
      <c r="O34" s="6">
        <v>16.91</v>
      </c>
      <c r="P34" s="6">
        <v>20.2</v>
      </c>
      <c r="Q34" s="6">
        <v>19.989999999999998</v>
      </c>
      <c r="R34" s="6">
        <v>22.34</v>
      </c>
      <c r="S34" cm="1">
        <f t="array" ref="S34">SUMPRODUCT(INDEX(H:H, MATCH(VALUE(_xlfn.TEXTSPLIT($E34, ", ")), $D:$D, 0)), VALUE(_xlfn.TEXTSPLIT($G34, ", ")))</f>
        <v>9.3109900000000003</v>
      </c>
      <c r="T34" cm="1">
        <f t="array" ref="T34">SUMPRODUCT(INDEX(I:I, MATCH(VALUE(_xlfn.TEXTSPLIT($E34, ", ")), $D:$D, 0)), VALUE(_xlfn.TEXTSPLIT($G34, ", ")))</f>
        <v>9.92103</v>
      </c>
      <c r="U34" cm="1">
        <f t="array" ref="U34">SUMPRODUCT(INDEX(J:J, MATCH(VALUE(_xlfn.TEXTSPLIT($E34, ", ")), $D:$D, 0)), VALUE(_xlfn.TEXTSPLIT($G34, ", ")))</f>
        <v>10.369119999999999</v>
      </c>
      <c r="V34" cm="1">
        <f t="array" ref="V34">SUMPRODUCT(INDEX(K:K, MATCH(VALUE(_xlfn.TEXTSPLIT($E34, ", ")), $D:$D, 0)), VALUE(_xlfn.TEXTSPLIT($G34, ", ")))</f>
        <v>10.664960000000001</v>
      </c>
      <c r="W34" cm="1">
        <f t="array" ref="W34">SUMPRODUCT(INDEX(L:L, MATCH(VALUE(_xlfn.TEXTSPLIT($E34, ", ")), $D:$D, 0)), VALUE(_xlfn.TEXTSPLIT($G34, ", ")))</f>
        <v>12.1663</v>
      </c>
      <c r="X34" cm="1">
        <f t="array" ref="X34">SUMPRODUCT(INDEX(M:M, MATCH(VALUE(_xlfn.TEXTSPLIT($E34, ", ")), $D:$D, 0)), VALUE(_xlfn.TEXTSPLIT($G34, ", ")))</f>
        <v>12.133929999999999</v>
      </c>
      <c r="Y34" cm="1">
        <f t="array" ref="Y34">SUMPRODUCT(INDEX(N:N, MATCH(VALUE(_xlfn.TEXTSPLIT($E34, ", ")), $D:$D, 0)), VALUE(_xlfn.TEXTSPLIT($G34, ", ")))</f>
        <v>12.46355</v>
      </c>
      <c r="Z34" cm="1">
        <f t="array" ref="Z34">SUMPRODUCT(INDEX(O:O, MATCH(VALUE(_xlfn.TEXTSPLIT($E34, ", ")), $D:$D, 0)), VALUE(_xlfn.TEXTSPLIT($G34, ", ")))</f>
        <v>12.916810000000002</v>
      </c>
      <c r="AA34" cm="1">
        <f t="array" ref="AA34">SUMPRODUCT(INDEX(P:P, MATCH(VALUE(_xlfn.TEXTSPLIT($E34, ", ")), $D:$D, 0)), VALUE(_xlfn.TEXTSPLIT($G34, ", ")))</f>
        <v>13.49328</v>
      </c>
      <c r="AB34" cm="1">
        <f t="array" ref="AB34">SUMPRODUCT(INDEX(Q:Q, MATCH(VALUE(_xlfn.TEXTSPLIT($E34, ", ")), $D:$D, 0)), VALUE(_xlfn.TEXTSPLIT($G34, ", ")))</f>
        <v>14.1965</v>
      </c>
      <c r="AC34" cm="1">
        <f t="array" ref="AC34">SUMPRODUCT(INDEX(R:R, MATCH(VALUE(_xlfn.TEXTSPLIT($E34, ", ")), $D:$D, 0)), VALUE(_xlfn.TEXTSPLIT($G34, ", ")))</f>
        <v>14.391400000000001</v>
      </c>
    </row>
    <row r="35" spans="1:29" ht="45" x14ac:dyDescent="0.25">
      <c r="A35" s="44" t="s">
        <v>33</v>
      </c>
      <c r="B35" s="45" t="s">
        <v>143</v>
      </c>
      <c r="C35" s="14">
        <v>27</v>
      </c>
      <c r="D35" s="16">
        <v>23</v>
      </c>
      <c r="E35" s="4" t="str" cm="1">
        <f t="array" ref="E35">_xlfn.TEXTJOIN(", ",TRUE,_xlfn._xlws.FILTER('SIC03 SIC07 Weights'!A:A,'SIC03 SIC07 Weights'!B:B=C35))</f>
        <v>25, 29, 31, 32, 33</v>
      </c>
      <c r="F35" s="46" t="str" cm="1">
        <f t="array" ref="F35">_xlfn.TEXTJOIN(", ",TRUE,TEXT(_xlfn._xlws.FILTER('SIC03 SIC07 Weights'!D:D,'SIC03 SIC07 Weights'!B:B=C35), "0.000"))</f>
        <v>0.000, 0.065, 0.769, 0.029, 0.003</v>
      </c>
      <c r="G35" s="86" t="str" cm="1">
        <f t="array" ref="G35">_xlfn.TEXTJOIN(", ",FALSE,TEXT(VALUE(_xlfn.TEXTSPLIT(F35,", "))/SUM(VALUE(_xlfn.TEXTSPLIT(F35,", "))), "0.000"))</f>
        <v>0.000, 0.075, 0.888, 0.033, 0.003</v>
      </c>
      <c r="H35" s="6">
        <v>11.57</v>
      </c>
      <c r="I35" s="6">
        <v>12.04</v>
      </c>
      <c r="J35" s="6">
        <v>12.1</v>
      </c>
      <c r="K35" s="6">
        <v>12.95</v>
      </c>
      <c r="L35" s="6">
        <v>13.98</v>
      </c>
      <c r="M35" s="6">
        <v>15.83</v>
      </c>
      <c r="N35" s="6">
        <v>16.73</v>
      </c>
      <c r="O35" s="6">
        <v>16.91</v>
      </c>
      <c r="P35" s="6">
        <v>20.2</v>
      </c>
      <c r="Q35" s="6">
        <v>19.989999999999998</v>
      </c>
      <c r="R35" s="6">
        <v>22.34</v>
      </c>
      <c r="S35" cm="1">
        <f t="array" ref="S35">SUMPRODUCT(INDEX(H:H, MATCH(VALUE(_xlfn.TEXTSPLIT($E35, ", ")), $D:$D, 0)), VALUE(_xlfn.TEXTSPLIT($G35, ", ")))</f>
        <v>8.2159200000000006</v>
      </c>
      <c r="T35" cm="1">
        <f t="array" ref="T35">SUMPRODUCT(INDEX(I:I, MATCH(VALUE(_xlfn.TEXTSPLIT($E35, ", ")), $D:$D, 0)), VALUE(_xlfn.TEXTSPLIT($G35, ", ")))</f>
        <v>8.9844299999999997</v>
      </c>
      <c r="U35" cm="1">
        <f t="array" ref="U35">SUMPRODUCT(INDEX(J:J, MATCH(VALUE(_xlfn.TEXTSPLIT($E35, ", ")), $D:$D, 0)), VALUE(_xlfn.TEXTSPLIT($G35, ", ")))</f>
        <v>9.2435100000000006</v>
      </c>
      <c r="V35" cm="1">
        <f t="array" ref="V35">SUMPRODUCT(INDEX(K:K, MATCH(VALUE(_xlfn.TEXTSPLIT($E35, ", ")), $D:$D, 0)), VALUE(_xlfn.TEXTSPLIT($G35, ", ")))</f>
        <v>9.5180699999999998</v>
      </c>
      <c r="W35" cm="1">
        <f t="array" ref="W35">SUMPRODUCT(INDEX(L:L, MATCH(VALUE(_xlfn.TEXTSPLIT($E35, ", ")), $D:$D, 0)), VALUE(_xlfn.TEXTSPLIT($G35, ", ")))</f>
        <v>10.012589999999999</v>
      </c>
      <c r="X35" cm="1">
        <f t="array" ref="X35">SUMPRODUCT(INDEX(M:M, MATCH(VALUE(_xlfn.TEXTSPLIT($E35, ", ")), $D:$D, 0)), VALUE(_xlfn.TEXTSPLIT($G35, ", ")))</f>
        <v>10.508940000000001</v>
      </c>
      <c r="Y35" cm="1">
        <f t="array" ref="Y35">SUMPRODUCT(INDEX(N:N, MATCH(VALUE(_xlfn.TEXTSPLIT($E35, ", ")), $D:$D, 0)), VALUE(_xlfn.TEXTSPLIT($G35, ", ")))</f>
        <v>11.218110000000003</v>
      </c>
      <c r="Z35" cm="1">
        <f t="array" ref="Z35">SUMPRODUCT(INDEX(O:O, MATCH(VALUE(_xlfn.TEXTSPLIT($E35, ", ")), $D:$D, 0)), VALUE(_xlfn.TEXTSPLIT($G35, ", ")))</f>
        <v>11.589989999999998</v>
      </c>
      <c r="AA35" cm="1">
        <f t="array" ref="AA35">SUMPRODUCT(INDEX(P:P, MATCH(VALUE(_xlfn.TEXTSPLIT($E35, ", ")), $D:$D, 0)), VALUE(_xlfn.TEXTSPLIT($G35, ", ")))</f>
        <v>12.025049999999998</v>
      </c>
      <c r="AB35" cm="1">
        <f t="array" ref="AB35">SUMPRODUCT(INDEX(Q:Q, MATCH(VALUE(_xlfn.TEXTSPLIT($E35, ", ")), $D:$D, 0)), VALUE(_xlfn.TEXTSPLIT($G35, ", ")))</f>
        <v>12.20022</v>
      </c>
      <c r="AC35" cm="1">
        <f t="array" ref="AC35">SUMPRODUCT(INDEX(R:R, MATCH(VALUE(_xlfn.TEXTSPLIT($E35, ", ")), $D:$D, 0)), VALUE(_xlfn.TEXTSPLIT($G35, ", ")))</f>
        <v>12.883379999999999</v>
      </c>
    </row>
    <row r="36" spans="1:29" ht="45" x14ac:dyDescent="0.25">
      <c r="A36" s="44" t="s">
        <v>34</v>
      </c>
      <c r="B36" s="45" t="s">
        <v>144</v>
      </c>
      <c r="C36" s="14">
        <v>28</v>
      </c>
      <c r="D36" s="16" t="s">
        <v>242</v>
      </c>
      <c r="E36" s="4" t="str" cm="1">
        <f t="array" ref="E36">_xlfn.TEXTJOIN(", ",TRUE,_xlfn._xlws.FILTER('SIC03 SIC07 Weights'!A:A,'SIC03 SIC07 Weights'!B:B=C36))</f>
        <v>28, 29, 30, 31, 32, 33, 34, 35, 36</v>
      </c>
      <c r="F36" s="46" t="str" cm="1">
        <f t="array" ref="F36">_xlfn.TEXTJOIN(", ",TRUE,TEXT(_xlfn._xlws.FILTER('SIC03 SIC07 Weights'!D:D,'SIC03 SIC07 Weights'!B:B=C36), "0.000"))</f>
        <v>0.001, 0.754, 0.398, 0.002, 0.000, 0.013, 0.025, 0.001, 0.004</v>
      </c>
      <c r="G36" s="86" t="str" cm="1">
        <f t="array" ref="G36">_xlfn.TEXTJOIN(", ",FALSE,TEXT(VALUE(_xlfn.TEXTSPLIT(F36,", "))/SUM(VALUE(_xlfn.TEXTSPLIT(F36,", "))), "0.000"))</f>
        <v>0.001, 0.629, 0.332, 0.002, 0.000, 0.011, 0.021, 0.001, 0.003</v>
      </c>
      <c r="H36" s="6">
        <v>10.67</v>
      </c>
      <c r="I36" s="6">
        <v>11.38</v>
      </c>
      <c r="J36" s="6">
        <v>12.54</v>
      </c>
      <c r="K36" s="6">
        <v>12.86</v>
      </c>
      <c r="L36" s="6">
        <v>13.04</v>
      </c>
      <c r="M36" s="6">
        <v>13.88</v>
      </c>
      <c r="N36" s="6">
        <v>15.13</v>
      </c>
      <c r="O36" s="6">
        <v>14.4</v>
      </c>
      <c r="P36" s="6">
        <v>15.64</v>
      </c>
      <c r="Q36" s="6">
        <v>15.85</v>
      </c>
      <c r="R36" s="6">
        <v>15.55</v>
      </c>
      <c r="S36" cm="1">
        <f t="array" ref="S36">SUMPRODUCT(INDEX(H:H, MATCH(VALUE(_xlfn.TEXTSPLIT($E36, ", ")), $D:$D, 0)), VALUE(_xlfn.TEXTSPLIT($G36, ", ")))</f>
        <v>9.4432299999999998</v>
      </c>
      <c r="T36" cm="1">
        <f t="array" ref="T36">SUMPRODUCT(INDEX(I:I, MATCH(VALUE(_xlfn.TEXTSPLIT($E36, ", ")), $D:$D, 0)), VALUE(_xlfn.TEXTSPLIT($G36, ", ")))</f>
        <v>9.9862099999999998</v>
      </c>
      <c r="U36" cm="1">
        <f t="array" ref="U36">SUMPRODUCT(INDEX(J:J, MATCH(VALUE(_xlfn.TEXTSPLIT($E36, ", ")), $D:$D, 0)), VALUE(_xlfn.TEXTSPLIT($G36, ", ")))</f>
        <v>10.31418</v>
      </c>
      <c r="V36" cm="1">
        <f t="array" ref="V36">SUMPRODUCT(INDEX(K:K, MATCH(VALUE(_xlfn.TEXTSPLIT($E36, ", ")), $D:$D, 0)), VALUE(_xlfn.TEXTSPLIT($G36, ", ")))</f>
        <v>10.570970000000001</v>
      </c>
      <c r="W36" cm="1">
        <f t="array" ref="W36">SUMPRODUCT(INDEX(L:L, MATCH(VALUE(_xlfn.TEXTSPLIT($E36, ", ")), $D:$D, 0)), VALUE(_xlfn.TEXTSPLIT($G36, ", ")))</f>
        <v>11.265250000000002</v>
      </c>
      <c r="X36" cm="1">
        <f t="array" ref="X36">SUMPRODUCT(INDEX(M:M, MATCH(VALUE(_xlfn.TEXTSPLIT($E36, ", ")), $D:$D, 0)), VALUE(_xlfn.TEXTSPLIT($G36, ", ")))</f>
        <v>11.324600000000002</v>
      </c>
      <c r="Y36" cm="1">
        <f t="array" ref="Y36">SUMPRODUCT(INDEX(N:N, MATCH(VALUE(_xlfn.TEXTSPLIT($E36, ", ")), $D:$D, 0)), VALUE(_xlfn.TEXTSPLIT($G36, ", ")))</f>
        <v>11.799390000000002</v>
      </c>
      <c r="Z36" cm="1">
        <f t="array" ref="Z36">SUMPRODUCT(INDEX(O:O, MATCH(VALUE(_xlfn.TEXTSPLIT($E36, ", ")), $D:$D, 0)), VALUE(_xlfn.TEXTSPLIT($G36, ", ")))</f>
        <v>11.75526</v>
      </c>
      <c r="AA36" cm="1">
        <f t="array" ref="AA36">SUMPRODUCT(INDEX(P:P, MATCH(VALUE(_xlfn.TEXTSPLIT($E36, ", ")), $D:$D, 0)), VALUE(_xlfn.TEXTSPLIT($G36, ", ")))</f>
        <v>12.583599999999999</v>
      </c>
      <c r="AB36" cm="1">
        <f t="array" ref="AB36">SUMPRODUCT(INDEX(Q:Q, MATCH(VALUE(_xlfn.TEXTSPLIT($E36, ", ")), $D:$D, 0)), VALUE(_xlfn.TEXTSPLIT($G36, ", ")))</f>
        <v>12.945169999999999</v>
      </c>
      <c r="AC36" cm="1">
        <f t="array" ref="AC36">SUMPRODUCT(INDEX(R:R, MATCH(VALUE(_xlfn.TEXTSPLIT($E36, ", ")), $D:$D, 0)), VALUE(_xlfn.TEXTSPLIT($G36, ", ")))</f>
        <v>13.397080000000001</v>
      </c>
    </row>
    <row r="37" spans="1:29" ht="30" x14ac:dyDescent="0.25">
      <c r="A37" s="44" t="s">
        <v>35</v>
      </c>
      <c r="B37" s="45" t="s">
        <v>145</v>
      </c>
      <c r="C37" s="14">
        <v>29</v>
      </c>
      <c r="D37" s="16">
        <v>24</v>
      </c>
      <c r="E37" s="4" t="str" cm="1">
        <f t="array" ref="E37">_xlfn.TEXTJOIN(", ",TRUE,_xlfn._xlws.FILTER('SIC03 SIC07 Weights'!A:A,'SIC03 SIC07 Weights'!B:B=C37))</f>
        <v>31, 34, 36</v>
      </c>
      <c r="F37" s="46" t="str" cm="1">
        <f t="array" ref="F37">_xlfn.TEXTJOIN(", ",TRUE,TEXT(_xlfn._xlws.FILTER('SIC03 SIC07 Weights'!D:D,'SIC03 SIC07 Weights'!B:B=C37), "0.000"))</f>
        <v>0.043, 0.975, 0.032</v>
      </c>
      <c r="G37" s="86" t="str" cm="1">
        <f t="array" ref="G37">_xlfn.TEXTJOIN(", ",FALSE,TEXT(VALUE(_xlfn.TEXTSPLIT(F37,", "))/SUM(VALUE(_xlfn.TEXTSPLIT(F37,", "))), "0.000"))</f>
        <v>0.041, 0.929, 0.030</v>
      </c>
      <c r="H37" s="6">
        <v>10.67</v>
      </c>
      <c r="I37" s="6">
        <v>11.38</v>
      </c>
      <c r="J37" s="6">
        <v>12.54</v>
      </c>
      <c r="K37" s="6">
        <v>12.86</v>
      </c>
      <c r="L37" s="6">
        <v>13.04</v>
      </c>
      <c r="M37" s="6">
        <v>13.88</v>
      </c>
      <c r="N37" s="6">
        <v>15.13</v>
      </c>
      <c r="O37" s="6">
        <v>14.4</v>
      </c>
      <c r="P37" s="6">
        <v>15.64</v>
      </c>
      <c r="Q37" s="6">
        <v>15.85</v>
      </c>
      <c r="R37" s="6">
        <v>15.55</v>
      </c>
      <c r="S37" cm="1">
        <f t="array" ref="S37">SUMPRODUCT(INDEX(H:H, MATCH(VALUE(_xlfn.TEXTSPLIT($E37, ", ")), $D:$D, 0)), VALUE(_xlfn.TEXTSPLIT($G37, ", ")))</f>
        <v>9.8036600000000007</v>
      </c>
      <c r="T37" cm="1">
        <f t="array" ref="T37">SUMPRODUCT(INDEX(I:I, MATCH(VALUE(_xlfn.TEXTSPLIT($E37, ", ")), $D:$D, 0)), VALUE(_xlfn.TEXTSPLIT($G37, ", ")))</f>
        <v>10.361890000000001</v>
      </c>
      <c r="U37" cm="1">
        <f t="array" ref="U37">SUMPRODUCT(INDEX(J:J, MATCH(VALUE(_xlfn.TEXTSPLIT($E37, ", ")), $D:$D, 0)), VALUE(_xlfn.TEXTSPLIT($G37, ", ")))</f>
        <v>10.511010000000001</v>
      </c>
      <c r="V37" cm="1">
        <f t="array" ref="V37">SUMPRODUCT(INDEX(K:K, MATCH(VALUE(_xlfn.TEXTSPLIT($E37, ", ")), $D:$D, 0)), VALUE(_xlfn.TEXTSPLIT($G37, ", ")))</f>
        <v>10.774610000000001</v>
      </c>
      <c r="W37" cm="1">
        <f t="array" ref="W37">SUMPRODUCT(INDEX(L:L, MATCH(VALUE(_xlfn.TEXTSPLIT($E37, ", ")), $D:$D, 0)), VALUE(_xlfn.TEXTSPLIT($G37, ", ")))</f>
        <v>11.261049999999999</v>
      </c>
      <c r="X37" cm="1">
        <f t="array" ref="X37">SUMPRODUCT(INDEX(M:M, MATCH(VALUE(_xlfn.TEXTSPLIT($E37, ", ")), $D:$D, 0)), VALUE(_xlfn.TEXTSPLIT($G37, ", ")))</f>
        <v>11.864370000000001</v>
      </c>
      <c r="Y37" cm="1">
        <f t="array" ref="Y37">SUMPRODUCT(INDEX(N:N, MATCH(VALUE(_xlfn.TEXTSPLIT($E37, ", ")), $D:$D, 0)), VALUE(_xlfn.TEXTSPLIT($G37, ", ")))</f>
        <v>12.577010000000001</v>
      </c>
      <c r="Z37" cm="1">
        <f t="array" ref="Z37">SUMPRODUCT(INDEX(O:O, MATCH(VALUE(_xlfn.TEXTSPLIT($E37, ", ")), $D:$D, 0)), VALUE(_xlfn.TEXTSPLIT($G37, ", ")))</f>
        <v>13.15577</v>
      </c>
      <c r="AA37" cm="1">
        <f t="array" ref="AA37">SUMPRODUCT(INDEX(P:P, MATCH(VALUE(_xlfn.TEXTSPLIT($E37, ", ")), $D:$D, 0)), VALUE(_xlfn.TEXTSPLIT($G37, ", ")))</f>
        <v>13.37762</v>
      </c>
      <c r="AB37" cm="1">
        <f t="array" ref="AB37">SUMPRODUCT(INDEX(Q:Q, MATCH(VALUE(_xlfn.TEXTSPLIT($E37, ", ")), $D:$D, 0)), VALUE(_xlfn.TEXTSPLIT($G37, ", ")))</f>
        <v>13.93357</v>
      </c>
      <c r="AC37" cm="1">
        <f t="array" ref="AC37">SUMPRODUCT(INDEX(R:R, MATCH(VALUE(_xlfn.TEXTSPLIT($E37, ", ")), $D:$D, 0)), VALUE(_xlfn.TEXTSPLIT($G37, ", ")))</f>
        <v>14.2409</v>
      </c>
    </row>
    <row r="38" spans="1:29" ht="30" x14ac:dyDescent="0.25">
      <c r="A38" s="44" t="s">
        <v>36</v>
      </c>
      <c r="B38" s="45" t="s">
        <v>146</v>
      </c>
      <c r="C38" s="14">
        <v>30</v>
      </c>
      <c r="D38" s="16" t="s">
        <v>244</v>
      </c>
      <c r="E38" s="4" t="str" cm="1">
        <f t="array" ref="E38">_xlfn.TEXTJOIN(", ",TRUE,_xlfn._xlws.FILTER('SIC03 SIC07 Weights'!A:A,'SIC03 SIC07 Weights'!B:B=C38))</f>
        <v>29, 31, 35, 36</v>
      </c>
      <c r="F38" s="46" t="str" cm="1">
        <f t="array" ref="F38">_xlfn.TEXTJOIN(", ",TRUE,TEXT(_xlfn._xlws.FILTER('SIC03 SIC07 Weights'!D:D,'SIC03 SIC07 Weights'!B:B=C38), "0.000"))</f>
        <v>0.001, 0.001, 0.835, 0.026</v>
      </c>
      <c r="G38" s="86" t="str" cm="1">
        <f t="array" ref="G38">_xlfn.TEXTJOIN(", ",FALSE,TEXT(VALUE(_xlfn.TEXTSPLIT(F38,", "))/SUM(VALUE(_xlfn.TEXTSPLIT(F38,", "))), "0.000"))</f>
        <v>0.001, 0.001, 0.968, 0.030</v>
      </c>
      <c r="H38" s="6">
        <v>7.78</v>
      </c>
      <c r="I38" s="6">
        <v>8.07</v>
      </c>
      <c r="J38" s="6">
        <v>8.65</v>
      </c>
      <c r="K38" s="6">
        <v>8.81</v>
      </c>
      <c r="L38" s="6">
        <v>9.3000000000000007</v>
      </c>
      <c r="M38" s="6">
        <v>9.68</v>
      </c>
      <c r="N38" s="6">
        <v>10.039999999999999</v>
      </c>
      <c r="O38" s="6">
        <v>10.06</v>
      </c>
      <c r="P38" s="6">
        <v>10.41</v>
      </c>
      <c r="Q38" s="6">
        <v>10.92</v>
      </c>
      <c r="R38" s="6">
        <v>11.35</v>
      </c>
      <c r="S38" cm="1">
        <f t="array" ref="S38">SUMPRODUCT(INDEX(H:H, MATCH(VALUE(_xlfn.TEXTSPLIT($E38, ", ")), $D:$D, 0)), VALUE(_xlfn.TEXTSPLIT($G38, ", ")))</f>
        <v>9.8666499999999999</v>
      </c>
      <c r="T38" cm="1">
        <f t="array" ref="T38">SUMPRODUCT(INDEX(I:I, MATCH(VALUE(_xlfn.TEXTSPLIT($E38, ", ")), $D:$D, 0)), VALUE(_xlfn.TEXTSPLIT($G38, ", ")))</f>
        <v>10.444759999999999</v>
      </c>
      <c r="U38" cm="1">
        <f t="array" ref="U38">SUMPRODUCT(INDEX(J:J, MATCH(VALUE(_xlfn.TEXTSPLIT($E38, ", ")), $D:$D, 0)), VALUE(_xlfn.TEXTSPLIT($G38, ", ")))</f>
        <v>11.063429999999999</v>
      </c>
      <c r="V38" cm="1">
        <f t="array" ref="V38">SUMPRODUCT(INDEX(K:K, MATCH(VALUE(_xlfn.TEXTSPLIT($E38, ", ")), $D:$D, 0)), VALUE(_xlfn.TEXTSPLIT($G38, ", ")))</f>
        <v>11.58859</v>
      </c>
      <c r="W38" cm="1">
        <f t="array" ref="W38">SUMPRODUCT(INDEX(L:L, MATCH(VALUE(_xlfn.TEXTSPLIT($E38, ", ")), $D:$D, 0)), VALUE(_xlfn.TEXTSPLIT($G38, ", ")))</f>
        <v>11.961149999999998</v>
      </c>
      <c r="X38" cm="1">
        <f t="array" ref="X38">SUMPRODUCT(INDEX(M:M, MATCH(VALUE(_xlfn.TEXTSPLIT($E38, ", ")), $D:$D, 0)), VALUE(_xlfn.TEXTSPLIT($G38, ", ")))</f>
        <v>12.538450000000001</v>
      </c>
      <c r="Y38" cm="1">
        <f t="array" ref="Y38">SUMPRODUCT(INDEX(N:N, MATCH(VALUE(_xlfn.TEXTSPLIT($E38, ", ")), $D:$D, 0)), VALUE(_xlfn.TEXTSPLIT($G38, ", ")))</f>
        <v>13.733099999999999</v>
      </c>
      <c r="Z38" cm="1">
        <f t="array" ref="Z38">SUMPRODUCT(INDEX(O:O, MATCH(VALUE(_xlfn.TEXTSPLIT($E38, ", ")), $D:$D, 0)), VALUE(_xlfn.TEXTSPLIT($G38, ", ")))</f>
        <v>13.90484</v>
      </c>
      <c r="AA38" cm="1">
        <f t="array" ref="AA38">SUMPRODUCT(INDEX(P:P, MATCH(VALUE(_xlfn.TEXTSPLIT($E38, ", ")), $D:$D, 0)), VALUE(_xlfn.TEXTSPLIT($G38, ", ")))</f>
        <v>14.93017</v>
      </c>
      <c r="AB38" cm="1">
        <f t="array" ref="AB38">SUMPRODUCT(INDEX(Q:Q, MATCH(VALUE(_xlfn.TEXTSPLIT($E38, ", ")), $D:$D, 0)), VALUE(_xlfn.TEXTSPLIT($G38, ", ")))</f>
        <v>15.407119999999999</v>
      </c>
      <c r="AC38" cm="1">
        <f t="array" ref="AC38">SUMPRODUCT(INDEX(R:R, MATCH(VALUE(_xlfn.TEXTSPLIT($E38, ", ")), $D:$D, 0)), VALUE(_xlfn.TEXTSPLIT($G38, ", ")))</f>
        <v>15.300579999999998</v>
      </c>
    </row>
    <row r="39" spans="1:29" ht="30" x14ac:dyDescent="0.25">
      <c r="A39" s="44" t="s">
        <v>37</v>
      </c>
      <c r="B39" s="45" t="s">
        <v>147</v>
      </c>
      <c r="C39" s="14">
        <v>31</v>
      </c>
      <c r="D39" s="16">
        <v>25</v>
      </c>
      <c r="E39" s="4" t="str" cm="1">
        <f t="array" ref="E39">_xlfn.TEXTJOIN(", ",TRUE,_xlfn._xlws.FILTER('SIC03 SIC07 Weights'!A:A,'SIC03 SIC07 Weights'!B:B=C39))</f>
        <v>36</v>
      </c>
      <c r="F39" s="46" t="str" cm="1">
        <f t="array" ref="F39">_xlfn.TEXTJOIN(", ",TRUE,TEXT(_xlfn._xlws.FILTER('SIC03 SIC07 Weights'!D:D,'SIC03 SIC07 Weights'!B:B=C39), "0.000"))</f>
        <v>0.612</v>
      </c>
      <c r="G39" s="86" t="str" cm="1">
        <f t="array" ref="G39">_xlfn.TEXTJOIN(", ",FALSE,TEXT(VALUE(_xlfn.TEXTSPLIT(F39,", "))/SUM(VALUE(_xlfn.TEXTSPLIT(F39,", "))), "0.000"))</f>
        <v>1.000</v>
      </c>
      <c r="H39" s="6">
        <v>7.78</v>
      </c>
      <c r="I39" s="6">
        <v>8.07</v>
      </c>
      <c r="J39" s="6">
        <v>8.65</v>
      </c>
      <c r="K39" s="6">
        <v>8.81</v>
      </c>
      <c r="L39" s="6">
        <v>9.3000000000000007</v>
      </c>
      <c r="M39" s="6">
        <v>9.68</v>
      </c>
      <c r="N39" s="6">
        <v>10.039999999999999</v>
      </c>
      <c r="O39" s="6">
        <v>10.06</v>
      </c>
      <c r="P39" s="6">
        <v>10.41</v>
      </c>
      <c r="Q39" s="6">
        <v>10.92</v>
      </c>
      <c r="R39" s="6">
        <v>11.35</v>
      </c>
      <c r="S39" cm="1">
        <f t="array" ref="S39">SUMPRODUCT(INDEX(H:H, MATCH(VALUE(_xlfn.TEXTSPLIT($E39, ", ")), $D:$D, 0)), VALUE(_xlfn.TEXTSPLIT($G39, ", ")))</f>
        <v>6.94</v>
      </c>
      <c r="T39" cm="1">
        <f t="array" ref="T39">SUMPRODUCT(INDEX(I:I, MATCH(VALUE(_xlfn.TEXTSPLIT($E39, ", ")), $D:$D, 0)), VALUE(_xlfn.TEXTSPLIT($G39, ", ")))</f>
        <v>7.45</v>
      </c>
      <c r="U39" cm="1">
        <f t="array" ref="U39">SUMPRODUCT(INDEX(J:J, MATCH(VALUE(_xlfn.TEXTSPLIT($E39, ", ")), $D:$D, 0)), VALUE(_xlfn.TEXTSPLIT($G39, ", ")))</f>
        <v>7.73</v>
      </c>
      <c r="V39" cm="1">
        <f t="array" ref="V39">SUMPRODUCT(INDEX(K:K, MATCH(VALUE(_xlfn.TEXTSPLIT($E39, ", ")), $D:$D, 0)), VALUE(_xlfn.TEXTSPLIT($G39, ", ")))</f>
        <v>8.11</v>
      </c>
      <c r="W39" cm="1">
        <f t="array" ref="W39">SUMPRODUCT(INDEX(L:L, MATCH(VALUE(_xlfn.TEXTSPLIT($E39, ", ")), $D:$D, 0)), VALUE(_xlfn.TEXTSPLIT($G39, ", ")))</f>
        <v>8.24</v>
      </c>
      <c r="X39" cm="1">
        <f t="array" ref="X39">SUMPRODUCT(INDEX(M:M, MATCH(VALUE(_xlfn.TEXTSPLIT($E39, ", ")), $D:$D, 0)), VALUE(_xlfn.TEXTSPLIT($G39, ", ")))</f>
        <v>9.06</v>
      </c>
      <c r="Y39" cm="1">
        <f t="array" ref="Y39">SUMPRODUCT(INDEX(N:N, MATCH(VALUE(_xlfn.TEXTSPLIT($E39, ", ")), $D:$D, 0)), VALUE(_xlfn.TEXTSPLIT($G39, ", ")))</f>
        <v>9.48</v>
      </c>
      <c r="Z39" cm="1">
        <f t="array" ref="Z39">SUMPRODUCT(INDEX(O:O, MATCH(VALUE(_xlfn.TEXTSPLIT($E39, ", ")), $D:$D, 0)), VALUE(_xlfn.TEXTSPLIT($G39, ", ")))</f>
        <v>9.6999999999999993</v>
      </c>
      <c r="AA39" cm="1">
        <f t="array" ref="AA39">SUMPRODUCT(INDEX(P:P, MATCH(VALUE(_xlfn.TEXTSPLIT($E39, ", ")), $D:$D, 0)), VALUE(_xlfn.TEXTSPLIT($G39, ", ")))</f>
        <v>10.61</v>
      </c>
      <c r="AB39" cm="1">
        <f t="array" ref="AB39">SUMPRODUCT(INDEX(Q:Q, MATCH(VALUE(_xlfn.TEXTSPLIT($E39, ", ")), $D:$D, 0)), VALUE(_xlfn.TEXTSPLIT($G39, ", ")))</f>
        <v>10.68</v>
      </c>
      <c r="AC39" cm="1">
        <f t="array" ref="AC39">SUMPRODUCT(INDEX(R:R, MATCH(VALUE(_xlfn.TEXTSPLIT($E39, ", ")), $D:$D, 0)), VALUE(_xlfn.TEXTSPLIT($G39, ", ")))</f>
        <v>10.96</v>
      </c>
    </row>
    <row r="40" spans="1:29" ht="45" x14ac:dyDescent="0.25">
      <c r="A40" s="44" t="s">
        <v>38</v>
      </c>
      <c r="B40" s="45" t="s">
        <v>148</v>
      </c>
      <c r="C40" s="14">
        <v>32</v>
      </c>
      <c r="D40" s="16" t="s">
        <v>246</v>
      </c>
      <c r="E40" s="4" t="str" cm="1">
        <f t="array" ref="E40">_xlfn.TEXTJOIN(", ",TRUE,_xlfn._xlws.FILTER('SIC03 SIC07 Weights'!A:A,'SIC03 SIC07 Weights'!B:B=C40))</f>
        <v>18, 19, 20, 24, 25, 28, 29, 33, 36</v>
      </c>
      <c r="F40" s="46" t="str" cm="1">
        <f t="array" ref="F40">_xlfn.TEXTJOIN(", ",TRUE,TEXT(_xlfn._xlws.FILTER('SIC03 SIC07 Weights'!D:D,'SIC03 SIC07 Weights'!B:B=C40), "0.000"))</f>
        <v>0.025, 0.196, 0.007, 0.015, 0.001, 0.000, 0.000, 0.336, 0.295</v>
      </c>
      <c r="G40" s="86" t="str" cm="1">
        <f t="array" ref="G40">_xlfn.TEXTJOIN(", ",FALSE,TEXT(VALUE(_xlfn.TEXTSPLIT(F40,", "))/SUM(VALUE(_xlfn.TEXTSPLIT(F40,", "))), "0.000"))</f>
        <v>0.029, 0.224, 0.008, 0.017, 0.001, 0.000, 0.000, 0.384, 0.337</v>
      </c>
      <c r="H40" s="6">
        <v>7.78</v>
      </c>
      <c r="I40" s="6">
        <v>8.15</v>
      </c>
      <c r="J40" s="6">
        <v>8.85</v>
      </c>
      <c r="K40" s="6">
        <v>8.73</v>
      </c>
      <c r="L40" s="8">
        <v>9.59</v>
      </c>
      <c r="M40" s="6">
        <v>9.75</v>
      </c>
      <c r="N40" s="6">
        <v>10.33</v>
      </c>
      <c r="O40" s="6">
        <v>10.5</v>
      </c>
      <c r="P40" s="6">
        <v>11.39</v>
      </c>
      <c r="Q40" s="6">
        <v>11.59</v>
      </c>
      <c r="R40" s="6">
        <v>12.37</v>
      </c>
      <c r="S40" cm="1">
        <f t="array" ref="S40">SUMPRODUCT(INDEX(H:H, MATCH(VALUE(_xlfn.TEXTSPLIT($E40, ", ")), $D:$D, 0)), VALUE(_xlfn.TEXTSPLIT($G40, ", ")))</f>
        <v>7.8021100000000008</v>
      </c>
      <c r="T40" cm="1">
        <f t="array" ref="T40">SUMPRODUCT(INDEX(I:I, MATCH(VALUE(_xlfn.TEXTSPLIT($E40, ", ")), $D:$D, 0)), VALUE(_xlfn.TEXTSPLIT($G40, ", ")))</f>
        <v>8.0981799999999993</v>
      </c>
      <c r="U40" cm="1">
        <f t="array" ref="U40">SUMPRODUCT(INDEX(J:J, MATCH(VALUE(_xlfn.TEXTSPLIT($E40, ", ")), $D:$D, 0)), VALUE(_xlfn.TEXTSPLIT($G40, ", ")))</f>
        <v>8.5688899999999997</v>
      </c>
      <c r="V40" cm="1">
        <f t="array" ref="V40">SUMPRODUCT(INDEX(K:K, MATCH(VALUE(_xlfn.TEXTSPLIT($E40, ", ")), $D:$D, 0)), VALUE(_xlfn.TEXTSPLIT($G40, ", ")))</f>
        <v>9.0640699999999992</v>
      </c>
      <c r="W40" cm="1">
        <f t="array" ref="W40">SUMPRODUCT(INDEX(L:L, MATCH(VALUE(_xlfn.TEXTSPLIT($E40, ", ")), $D:$D, 0)), VALUE(_xlfn.TEXTSPLIT($G40, ", ")))</f>
        <v>9.6853200000000008</v>
      </c>
      <c r="X40" cm="1">
        <f t="array" ref="X40">SUMPRODUCT(INDEX(M:M, MATCH(VALUE(_xlfn.TEXTSPLIT($E40, ", ")), $D:$D, 0)), VALUE(_xlfn.TEXTSPLIT($G40, ", ")))</f>
        <v>10.248200000000001</v>
      </c>
      <c r="Y40" cm="1">
        <f t="array" ref="Y40">SUMPRODUCT(INDEX(N:N, MATCH(VALUE(_xlfn.TEXTSPLIT($E40, ", ")), $D:$D, 0)), VALUE(_xlfn.TEXTSPLIT($G40, ", ")))</f>
        <v>10.312390000000001</v>
      </c>
      <c r="Z40" cm="1">
        <f t="array" ref="Z40">SUMPRODUCT(INDEX(O:O, MATCH(VALUE(_xlfn.TEXTSPLIT($E40, ", ")), $D:$D, 0)), VALUE(_xlfn.TEXTSPLIT($G40, ", ")))</f>
        <v>10.73094</v>
      </c>
      <c r="AA40" cm="1">
        <f t="array" ref="AA40">SUMPRODUCT(INDEX(P:P, MATCH(VALUE(_xlfn.TEXTSPLIT($E40, ", ")), $D:$D, 0)), VALUE(_xlfn.TEXTSPLIT($G40, ", ")))</f>
        <v>11.550979999999999</v>
      </c>
      <c r="AB40" cm="1">
        <f t="array" ref="AB40">SUMPRODUCT(INDEX(Q:Q, MATCH(VALUE(_xlfn.TEXTSPLIT($E40, ", ")), $D:$D, 0)), VALUE(_xlfn.TEXTSPLIT($G40, ", ")))</f>
        <v>12.203769999999999</v>
      </c>
      <c r="AC40" cm="1">
        <f t="array" ref="AC40">SUMPRODUCT(INDEX(R:R, MATCH(VALUE(_xlfn.TEXTSPLIT($E40, ", ")), $D:$D, 0)), VALUE(_xlfn.TEXTSPLIT($G40, ", ")))</f>
        <v>12.16433</v>
      </c>
    </row>
    <row r="41" spans="1:29" ht="75" x14ac:dyDescent="0.25">
      <c r="A41" s="44" t="s">
        <v>39</v>
      </c>
      <c r="B41" s="45" t="s">
        <v>149</v>
      </c>
      <c r="C41" s="14">
        <v>33</v>
      </c>
      <c r="D41" s="16">
        <v>26</v>
      </c>
      <c r="E41" s="4" t="str" cm="1">
        <f t="array" ref="E41">_xlfn.TEXTJOIN(", ",TRUE,_xlfn._xlws.FILTER('SIC03 SIC07 Weights'!A:A,'SIC03 SIC07 Weights'!B:B=C41))</f>
        <v>17, 20, 25, 26, 28, 29, 30, 31, 32, 33, 34, 35, 36, 72</v>
      </c>
      <c r="F41" s="46" t="str" cm="1">
        <f t="array" ref="F41">_xlfn.TEXTJOIN(", ",TRUE,TEXT(_xlfn._xlws.FILTER('SIC03 SIC07 Weights'!D:D,'SIC03 SIC07 Weights'!B:B=C41), "0.000"))</f>
        <v>0.009, 0.015, 0.000, 0.000, 0.024, 0.118, 0.003, 0.068, 0.143, 0.056, 0.000, 0.164, 0.000, 0.001</v>
      </c>
      <c r="G41" s="86" t="str" cm="1">
        <f t="array" ref="G41">_xlfn.TEXTJOIN(", ",FALSE,TEXT(VALUE(_xlfn.TEXTSPLIT(F41,", "))/SUM(VALUE(_xlfn.TEXTSPLIT(F41,", "))), "0.000"))</f>
        <v>0.015, 0.025, 0.000, 0.000, 0.040, 0.196, 0.005, 0.113, 0.238, 0.093, 0.000, 0.273, 0.000, 0.002</v>
      </c>
      <c r="H41" s="6">
        <v>7.78</v>
      </c>
      <c r="I41" s="6">
        <v>8.15</v>
      </c>
      <c r="J41" s="6">
        <v>8.85</v>
      </c>
      <c r="K41" s="6">
        <v>8.73</v>
      </c>
      <c r="L41" s="8">
        <v>9.59</v>
      </c>
      <c r="M41" s="6">
        <v>9.75</v>
      </c>
      <c r="N41" s="6">
        <v>10.33</v>
      </c>
      <c r="O41" s="6">
        <v>10.5</v>
      </c>
      <c r="P41" s="6">
        <v>11.39</v>
      </c>
      <c r="Q41" s="6">
        <v>11.59</v>
      </c>
      <c r="R41" s="6">
        <v>12.37</v>
      </c>
      <c r="S41" cm="1">
        <f t="array" ref="S41">SUMPRODUCT(INDEX(H:H, MATCH(VALUE(_xlfn.TEXTSPLIT($E41, ", ")), $D:$D, 0)), VALUE(_xlfn.TEXTSPLIT($G41, ", ")))</f>
        <v>9.0458500000000015</v>
      </c>
      <c r="T41" cm="1">
        <f t="array" ref="T41">SUMPRODUCT(INDEX(I:I, MATCH(VALUE(_xlfn.TEXTSPLIT($E41, ", ")), $D:$D, 0)), VALUE(_xlfn.TEXTSPLIT($G41, ", ")))</f>
        <v>9.6968700000000005</v>
      </c>
      <c r="U41" cm="1">
        <f t="array" ref="U41">SUMPRODUCT(INDEX(J:J, MATCH(VALUE(_xlfn.TEXTSPLIT($E41, ", ")), $D:$D, 0)), VALUE(_xlfn.TEXTSPLIT($G41, ", ")))</f>
        <v>10.078550000000002</v>
      </c>
      <c r="V41" cm="1">
        <f t="array" ref="V41">SUMPRODUCT(INDEX(K:K, MATCH(VALUE(_xlfn.TEXTSPLIT($E41, ", ")), $D:$D, 0)), VALUE(_xlfn.TEXTSPLIT($G41, ", ")))</f>
        <v>10.50417</v>
      </c>
      <c r="W41" cm="1">
        <f t="array" ref="W41">SUMPRODUCT(INDEX(L:L, MATCH(VALUE(_xlfn.TEXTSPLIT($E41, ", ")), $D:$D, 0)), VALUE(_xlfn.TEXTSPLIT($G41, ", ")))</f>
        <v>11.391220000000002</v>
      </c>
      <c r="X41" cm="1">
        <f t="array" ref="X41">SUMPRODUCT(INDEX(M:M, MATCH(VALUE(_xlfn.TEXTSPLIT($E41, ", ")), $D:$D, 0)), VALUE(_xlfn.TEXTSPLIT($G41, ", ")))</f>
        <v>11.7529</v>
      </c>
      <c r="Y41" cm="1">
        <f t="array" ref="Y41">SUMPRODUCT(INDEX(N:N, MATCH(VALUE(_xlfn.TEXTSPLIT($E41, ", ")), $D:$D, 0)), VALUE(_xlfn.TEXTSPLIT($G41, ", ")))</f>
        <v>12.331679999999999</v>
      </c>
      <c r="Z41" cm="1">
        <f t="array" ref="Z41">SUMPRODUCT(INDEX(O:O, MATCH(VALUE(_xlfn.TEXTSPLIT($E41, ", ")), $D:$D, 0)), VALUE(_xlfn.TEXTSPLIT($G41, ", ")))</f>
        <v>12.80855</v>
      </c>
      <c r="AA41" cm="1">
        <f t="array" ref="AA41">SUMPRODUCT(INDEX(P:P, MATCH(VALUE(_xlfn.TEXTSPLIT($E41, ", ")), $D:$D, 0)), VALUE(_xlfn.TEXTSPLIT($G41, ", ")))</f>
        <v>13.33089</v>
      </c>
      <c r="AB41" cm="1">
        <f t="array" ref="AB41">SUMPRODUCT(INDEX(Q:Q, MATCH(VALUE(_xlfn.TEXTSPLIT($E41, ", ")), $D:$D, 0)), VALUE(_xlfn.TEXTSPLIT($G41, ", ")))</f>
        <v>13.847430000000001</v>
      </c>
      <c r="AC41" cm="1">
        <f t="array" ref="AC41">SUMPRODUCT(INDEX(R:R, MATCH(VALUE(_xlfn.TEXTSPLIT($E41, ", ")), $D:$D, 0)), VALUE(_xlfn.TEXTSPLIT($G41, ", ")))</f>
        <v>14.087650000000002</v>
      </c>
    </row>
    <row r="42" spans="1:29" ht="45" x14ac:dyDescent="0.25">
      <c r="A42" s="44" t="s">
        <v>40</v>
      </c>
      <c r="B42" s="45" t="s">
        <v>150</v>
      </c>
      <c r="C42" s="14" t="s">
        <v>314</v>
      </c>
      <c r="D42" s="16" t="s">
        <v>248</v>
      </c>
      <c r="E42" s="4" t="e" cm="1" vm="1">
        <f t="array" ref="E42">_xlfn.TEXTJOIN(", ",TRUE,_xlfn._xlws.FILTER('SIC03 SIC07 Weights'!A:A,'SIC03 SIC07 Weights'!B:B=C42))</f>
        <v>#VALUE!</v>
      </c>
      <c r="F42" s="46" t="e" cm="1" vm="1">
        <f t="array" ref="F42">_xlfn.TEXTJOIN(", ",TRUE,TEXT(_xlfn._xlws.FILTER('SIC03 SIC07 Weights'!D:D,'SIC03 SIC07 Weights'!B:B=C42), "0.000"))</f>
        <v>#VALUE!</v>
      </c>
      <c r="G42" s="86" t="e" cm="1" vm="2">
        <f t="array" ref="G42">_xlfn.TEXTJOIN(", ",FALSE,TEXT(VALUE(_xlfn.TEXTSPLIT(F42,", "))/SUM(VALUE(_xlfn.TEXTSPLIT(F42,", "))), "0.000"))</f>
        <v>#VALUE!</v>
      </c>
      <c r="H42" s="6">
        <v>8.24</v>
      </c>
      <c r="I42" s="6">
        <v>8.8699999999999992</v>
      </c>
      <c r="J42" s="6">
        <v>8.99</v>
      </c>
      <c r="K42" s="6">
        <v>9.24</v>
      </c>
      <c r="L42" s="6">
        <v>9.58</v>
      </c>
      <c r="M42" s="6">
        <v>9.85</v>
      </c>
      <c r="N42" s="6">
        <v>10.32</v>
      </c>
      <c r="O42" s="6">
        <v>10.62</v>
      </c>
      <c r="P42" s="6">
        <v>11.11</v>
      </c>
      <c r="Q42" s="6">
        <v>11.43</v>
      </c>
      <c r="R42" s="6">
        <v>12</v>
      </c>
      <c r="S42" t="e" cm="1" vm="2">
        <f t="array" ref="S42">SUMPRODUCT(INDEX(H:H, MATCH(VALUE(_xlfn.TEXTSPLIT($E42, ", ")), $D:$D, 0)), VALUE(_xlfn.TEXTSPLIT($G42, ", ")))</f>
        <v>#VALUE!</v>
      </c>
      <c r="T42" t="e" cm="1" vm="2">
        <f t="array" ref="T42">SUMPRODUCT(INDEX(I:I, MATCH(VALUE(_xlfn.TEXTSPLIT($E42, ", ")), $D:$D, 0)), VALUE(_xlfn.TEXTSPLIT($G42, ", ")))</f>
        <v>#VALUE!</v>
      </c>
      <c r="U42" t="e" cm="1" vm="2">
        <f t="array" ref="U42">SUMPRODUCT(INDEX(J:J, MATCH(VALUE(_xlfn.TEXTSPLIT($E42, ", ")), $D:$D, 0)), VALUE(_xlfn.TEXTSPLIT($G42, ", ")))</f>
        <v>#VALUE!</v>
      </c>
      <c r="V42" t="e" cm="1" vm="2">
        <f t="array" ref="V42">SUMPRODUCT(INDEX(K:K, MATCH(VALUE(_xlfn.TEXTSPLIT($E42, ", ")), $D:$D, 0)), VALUE(_xlfn.TEXTSPLIT($G42, ", ")))</f>
        <v>#VALUE!</v>
      </c>
      <c r="W42" t="e" cm="1" vm="2">
        <f t="array" ref="W42">SUMPRODUCT(INDEX(L:L, MATCH(VALUE(_xlfn.TEXTSPLIT($E42, ", ")), $D:$D, 0)), VALUE(_xlfn.TEXTSPLIT($G42, ", ")))</f>
        <v>#VALUE!</v>
      </c>
      <c r="X42" t="e" cm="1" vm="2">
        <f t="array" ref="X42">SUMPRODUCT(INDEX(M:M, MATCH(VALUE(_xlfn.TEXTSPLIT($E42, ", ")), $D:$D, 0)), VALUE(_xlfn.TEXTSPLIT($G42, ", ")))</f>
        <v>#VALUE!</v>
      </c>
      <c r="Y42" t="e" cm="1" vm="2">
        <f t="array" ref="Y42">SUMPRODUCT(INDEX(N:N, MATCH(VALUE(_xlfn.TEXTSPLIT($E42, ", ")), $D:$D, 0)), VALUE(_xlfn.TEXTSPLIT($G42, ", ")))</f>
        <v>#VALUE!</v>
      </c>
      <c r="Z42" t="e" cm="1" vm="2">
        <f t="array" ref="Z42">SUMPRODUCT(INDEX(O:O, MATCH(VALUE(_xlfn.TEXTSPLIT($E42, ", ")), $D:$D, 0)), VALUE(_xlfn.TEXTSPLIT($G42, ", ")))</f>
        <v>#VALUE!</v>
      </c>
      <c r="AA42" t="e" cm="1" vm="2">
        <f t="array" ref="AA42">SUMPRODUCT(INDEX(P:P, MATCH(VALUE(_xlfn.TEXTSPLIT($E42, ", ")), $D:$D, 0)), VALUE(_xlfn.TEXTSPLIT($G42, ", ")))</f>
        <v>#VALUE!</v>
      </c>
      <c r="AB42" t="e" cm="1" vm="2">
        <f t="array" ref="AB42">SUMPRODUCT(INDEX(Q:Q, MATCH(VALUE(_xlfn.TEXTSPLIT($E42, ", ")), $D:$D, 0)), VALUE(_xlfn.TEXTSPLIT($G42, ", ")))</f>
        <v>#VALUE!</v>
      </c>
      <c r="AC42" t="e" cm="1" vm="2">
        <f t="array" ref="AC42">SUMPRODUCT(INDEX(R:R, MATCH(VALUE(_xlfn.TEXTSPLIT($E42, ", ")), $D:$D, 0)), VALUE(_xlfn.TEXTSPLIT($G42, ", ")))</f>
        <v>#VALUE!</v>
      </c>
    </row>
    <row r="43" spans="1:29" ht="30" x14ac:dyDescent="0.25">
      <c r="A43" s="44" t="s">
        <v>41</v>
      </c>
      <c r="B43" s="45" t="s">
        <v>151</v>
      </c>
      <c r="C43" s="14">
        <v>35</v>
      </c>
      <c r="D43" s="16">
        <v>27</v>
      </c>
      <c r="E43" s="4" t="str" cm="1">
        <f t="array" ref="E43">_xlfn.TEXTJOIN(", ",TRUE,_xlfn._xlws.FILTER('SIC03 SIC07 Weights'!A:A,'SIC03 SIC07 Weights'!B:B=C43))</f>
        <v>33, 40</v>
      </c>
      <c r="F43" s="46" t="str" cm="1">
        <f t="array" ref="F43">_xlfn.TEXTJOIN(", ",TRUE,TEXT(_xlfn._xlws.FILTER('SIC03 SIC07 Weights'!D:D,'SIC03 SIC07 Weights'!B:B=C43), "0.000"))</f>
        <v>0.000, 1.000</v>
      </c>
      <c r="G43" s="86" t="str" cm="1">
        <f t="array" ref="G43">_xlfn.TEXTJOIN(", ",FALSE,TEXT(VALUE(_xlfn.TEXTSPLIT(F43,", "))/SUM(VALUE(_xlfn.TEXTSPLIT(F43,", "))), "0.000"))</f>
        <v>0.000, 1.000</v>
      </c>
      <c r="H43" s="6">
        <v>8.84</v>
      </c>
      <c r="I43" s="6">
        <v>9.75</v>
      </c>
      <c r="J43" s="6">
        <v>9.6999999999999993</v>
      </c>
      <c r="K43" s="6">
        <v>10.3</v>
      </c>
      <c r="L43" s="6">
        <v>10.51</v>
      </c>
      <c r="M43" s="6">
        <v>10.93</v>
      </c>
      <c r="N43" s="6">
        <v>11.6</v>
      </c>
      <c r="O43" s="6">
        <v>11.4</v>
      </c>
      <c r="P43" s="6">
        <v>12.28</v>
      </c>
      <c r="Q43" s="6">
        <v>12.74</v>
      </c>
      <c r="R43" s="6">
        <v>12.66</v>
      </c>
      <c r="S43" cm="1">
        <f t="array" ref="S43">SUMPRODUCT(INDEX(H:H, MATCH(VALUE(_xlfn.TEXTSPLIT($E43, ", ")), $D:$D, 0)), VALUE(_xlfn.TEXTSPLIT($G43, ", ")))</f>
        <v>11.85</v>
      </c>
      <c r="T43" cm="1">
        <f t="array" ref="T43">SUMPRODUCT(INDEX(I:I, MATCH(VALUE(_xlfn.TEXTSPLIT($E43, ", ")), $D:$D, 0)), VALUE(_xlfn.TEXTSPLIT($G43, ", ")))</f>
        <v>12.02</v>
      </c>
      <c r="U43" cm="1">
        <f t="array" ref="U43">SUMPRODUCT(INDEX(J:J, MATCH(VALUE(_xlfn.TEXTSPLIT($E43, ", ")), $D:$D, 0)), VALUE(_xlfn.TEXTSPLIT($G43, ", ")))</f>
        <v>12.92</v>
      </c>
      <c r="V43" cm="1">
        <f t="array" ref="V43">SUMPRODUCT(INDEX(K:K, MATCH(VALUE(_xlfn.TEXTSPLIT($E43, ", ")), $D:$D, 0)), VALUE(_xlfn.TEXTSPLIT($G43, ", ")))</f>
        <v>13.64</v>
      </c>
      <c r="W43" cm="1">
        <f t="array" ref="W43">SUMPRODUCT(INDEX(L:L, MATCH(VALUE(_xlfn.TEXTSPLIT($E43, ", ")), $D:$D, 0)), VALUE(_xlfn.TEXTSPLIT($G43, ", ")))</f>
        <v>13.95</v>
      </c>
      <c r="X43" cm="1">
        <f t="array" ref="X43">SUMPRODUCT(INDEX(M:M, MATCH(VALUE(_xlfn.TEXTSPLIT($E43, ", ")), $D:$D, 0)), VALUE(_xlfn.TEXTSPLIT($G43, ", ")))</f>
        <v>14.44</v>
      </c>
      <c r="Y43" cm="1">
        <f t="array" ref="Y43">SUMPRODUCT(INDEX(N:N, MATCH(VALUE(_xlfn.TEXTSPLIT($E43, ", ")), $D:$D, 0)), VALUE(_xlfn.TEXTSPLIT($G43, ", ")))</f>
        <v>14.69</v>
      </c>
      <c r="Z43" cm="1">
        <f t="array" ref="Z43">SUMPRODUCT(INDEX(O:O, MATCH(VALUE(_xlfn.TEXTSPLIT($E43, ", ")), $D:$D, 0)), VALUE(_xlfn.TEXTSPLIT($G43, ", ")))</f>
        <v>14.73</v>
      </c>
      <c r="AA43" cm="1">
        <f t="array" ref="AA43">SUMPRODUCT(INDEX(P:P, MATCH(VALUE(_xlfn.TEXTSPLIT($E43, ", ")), $D:$D, 0)), VALUE(_xlfn.TEXTSPLIT($G43, ", ")))</f>
        <v>16.32</v>
      </c>
      <c r="AB43" cm="1">
        <f t="array" ref="AB43">SUMPRODUCT(INDEX(Q:Q, MATCH(VALUE(_xlfn.TEXTSPLIT($E43, ", ")), $D:$D, 0)), VALUE(_xlfn.TEXTSPLIT($G43, ", ")))</f>
        <v>15.9</v>
      </c>
      <c r="AC43" cm="1">
        <f t="array" ref="AC43">SUMPRODUCT(INDEX(R:R, MATCH(VALUE(_xlfn.TEXTSPLIT($E43, ", ")), $D:$D, 0)), VALUE(_xlfn.TEXTSPLIT($G43, ", ")))</f>
        <v>16.34</v>
      </c>
    </row>
    <row r="44" spans="1:29" ht="45" x14ac:dyDescent="0.25">
      <c r="A44" s="44" t="s">
        <v>42</v>
      </c>
      <c r="B44" s="45" t="s">
        <v>152</v>
      </c>
      <c r="C44" s="14" t="s">
        <v>315</v>
      </c>
      <c r="D44" s="16">
        <v>28</v>
      </c>
      <c r="E44" s="4" t="e" cm="1" vm="1">
        <f t="array" ref="E44">_xlfn.TEXTJOIN(", ",TRUE,_xlfn._xlws.FILTER('SIC03 SIC07 Weights'!A:A,'SIC03 SIC07 Weights'!B:B=C44))</f>
        <v>#VALUE!</v>
      </c>
      <c r="F44" s="46" t="e" cm="1" vm="1">
        <f t="array" ref="F44">_xlfn.TEXTJOIN(", ",TRUE,TEXT(_xlfn._xlws.FILTER('SIC03 SIC07 Weights'!D:D,'SIC03 SIC07 Weights'!B:B=C44), "0.000"))</f>
        <v>#VALUE!</v>
      </c>
      <c r="G44" s="86" t="e" cm="1" vm="2">
        <f t="array" ref="G44">_xlfn.TEXTJOIN(", ",FALSE,TEXT(VALUE(_xlfn.TEXTSPLIT(F44,", "))/SUM(VALUE(_xlfn.TEXTSPLIT(F44,", "))), "0.000"))</f>
        <v>#VALUE!</v>
      </c>
      <c r="H44" s="6">
        <v>7.98</v>
      </c>
      <c r="I44" s="6">
        <v>8.5</v>
      </c>
      <c r="J44" s="6">
        <v>8.7200000000000006</v>
      </c>
      <c r="K44" s="6">
        <v>8.86</v>
      </c>
      <c r="L44" s="6">
        <v>9.26</v>
      </c>
      <c r="M44" s="6">
        <v>9.4499999999999993</v>
      </c>
      <c r="N44" s="6">
        <v>9.8699999999999992</v>
      </c>
      <c r="O44" s="6">
        <v>10.36</v>
      </c>
      <c r="P44" s="6">
        <v>10.72</v>
      </c>
      <c r="Q44" s="6">
        <v>11.01</v>
      </c>
      <c r="R44" s="6">
        <v>11.79</v>
      </c>
      <c r="S44" t="e" cm="1" vm="2">
        <f t="array" ref="S44">SUMPRODUCT(INDEX(H:H, MATCH(VALUE(_xlfn.TEXTSPLIT($E44, ", ")), $D:$D, 0)), VALUE(_xlfn.TEXTSPLIT($G44, ", ")))</f>
        <v>#VALUE!</v>
      </c>
      <c r="T44" t="e" cm="1" vm="2">
        <f t="array" ref="T44">SUMPRODUCT(INDEX(I:I, MATCH(VALUE(_xlfn.TEXTSPLIT($E44, ", ")), $D:$D, 0)), VALUE(_xlfn.TEXTSPLIT($G44, ", ")))</f>
        <v>#VALUE!</v>
      </c>
      <c r="U44" t="e" cm="1" vm="2">
        <f t="array" ref="U44">SUMPRODUCT(INDEX(J:J, MATCH(VALUE(_xlfn.TEXTSPLIT($E44, ", ")), $D:$D, 0)), VALUE(_xlfn.TEXTSPLIT($G44, ", ")))</f>
        <v>#VALUE!</v>
      </c>
      <c r="V44" t="e" cm="1" vm="2">
        <f t="array" ref="V44">SUMPRODUCT(INDEX(K:K, MATCH(VALUE(_xlfn.TEXTSPLIT($E44, ", ")), $D:$D, 0)), VALUE(_xlfn.TEXTSPLIT($G44, ", ")))</f>
        <v>#VALUE!</v>
      </c>
      <c r="W44" t="e" cm="1" vm="2">
        <f t="array" ref="W44">SUMPRODUCT(INDEX(L:L, MATCH(VALUE(_xlfn.TEXTSPLIT($E44, ", ")), $D:$D, 0)), VALUE(_xlfn.TEXTSPLIT($G44, ", ")))</f>
        <v>#VALUE!</v>
      </c>
      <c r="X44" t="e" cm="1" vm="2">
        <f t="array" ref="X44">SUMPRODUCT(INDEX(M:M, MATCH(VALUE(_xlfn.TEXTSPLIT($E44, ", ")), $D:$D, 0)), VALUE(_xlfn.TEXTSPLIT($G44, ", ")))</f>
        <v>#VALUE!</v>
      </c>
      <c r="Y44" t="e" cm="1" vm="2">
        <f t="array" ref="Y44">SUMPRODUCT(INDEX(N:N, MATCH(VALUE(_xlfn.TEXTSPLIT($E44, ", ")), $D:$D, 0)), VALUE(_xlfn.TEXTSPLIT($G44, ", ")))</f>
        <v>#VALUE!</v>
      </c>
      <c r="Z44" t="e" cm="1" vm="2">
        <f t="array" ref="Z44">SUMPRODUCT(INDEX(O:O, MATCH(VALUE(_xlfn.TEXTSPLIT($E44, ", ")), $D:$D, 0)), VALUE(_xlfn.TEXTSPLIT($G44, ", ")))</f>
        <v>#VALUE!</v>
      </c>
      <c r="AA44" t="e" cm="1" vm="2">
        <f t="array" ref="AA44">SUMPRODUCT(INDEX(P:P, MATCH(VALUE(_xlfn.TEXTSPLIT($E44, ", ")), $D:$D, 0)), VALUE(_xlfn.TEXTSPLIT($G44, ", ")))</f>
        <v>#VALUE!</v>
      </c>
      <c r="AB44" t="e" cm="1" vm="2">
        <f t="array" ref="AB44">SUMPRODUCT(INDEX(Q:Q, MATCH(VALUE(_xlfn.TEXTSPLIT($E44, ", ")), $D:$D, 0)), VALUE(_xlfn.TEXTSPLIT($G44, ", ")))</f>
        <v>#VALUE!</v>
      </c>
      <c r="AC44" t="e" cm="1" vm="2">
        <f t="array" ref="AC44">SUMPRODUCT(INDEX(R:R, MATCH(VALUE(_xlfn.TEXTSPLIT($E44, ", ")), $D:$D, 0)), VALUE(_xlfn.TEXTSPLIT($G44, ", ")))</f>
        <v>#VALUE!</v>
      </c>
    </row>
    <row r="45" spans="1:29" ht="45" x14ac:dyDescent="0.25">
      <c r="A45" s="44" t="s">
        <v>43</v>
      </c>
      <c r="B45" s="45" t="s">
        <v>153</v>
      </c>
      <c r="C45" s="14">
        <v>36</v>
      </c>
      <c r="D45" s="16" t="s">
        <v>251</v>
      </c>
      <c r="E45" s="4" t="str" cm="1">
        <f t="array" ref="E45">_xlfn.TEXTJOIN(", ",TRUE,_xlfn._xlws.FILTER('SIC03 SIC07 Weights'!A:A,'SIC03 SIC07 Weights'!B:B=C45))</f>
        <v>41</v>
      </c>
      <c r="F45" s="46" t="str" cm="1">
        <f t="array" ref="F45">_xlfn.TEXTJOIN(", ",TRUE,TEXT(_xlfn._xlws.FILTER('SIC03 SIC07 Weights'!D:D,'SIC03 SIC07 Weights'!B:B=C45), "0.000"))</f>
        <v>1.000</v>
      </c>
      <c r="G45" s="86" t="str" cm="1">
        <f t="array" ref="G45">_xlfn.TEXTJOIN(", ",FALSE,TEXT(VALUE(_xlfn.TEXTSPLIT(F45,", "))/SUM(VALUE(_xlfn.TEXTSPLIT(F45,", "))), "0.000"))</f>
        <v>1.000</v>
      </c>
      <c r="H45" s="6">
        <v>9.0399999999999991</v>
      </c>
      <c r="I45" s="6">
        <v>9.6300000000000008</v>
      </c>
      <c r="J45" s="6">
        <v>9.8000000000000007</v>
      </c>
      <c r="K45" s="6">
        <v>10.26</v>
      </c>
      <c r="L45" s="6">
        <v>10.64</v>
      </c>
      <c r="M45" s="6">
        <v>11.06</v>
      </c>
      <c r="N45" s="6">
        <v>11.39</v>
      </c>
      <c r="O45" s="6">
        <v>11.61</v>
      </c>
      <c r="P45" s="6">
        <v>12.16</v>
      </c>
      <c r="Q45" s="6">
        <v>12.55</v>
      </c>
      <c r="R45" s="6">
        <v>13.05</v>
      </c>
      <c r="S45" cm="1">
        <f t="array" ref="S45">SUMPRODUCT(INDEX(H:H, MATCH(VALUE(_xlfn.TEXTSPLIT($E45, ", ")), $D:$D, 0)), VALUE(_xlfn.TEXTSPLIT($G45, ", ")))</f>
        <v>10.51</v>
      </c>
      <c r="T45" cm="1">
        <f t="array" ref="T45">SUMPRODUCT(INDEX(I:I, MATCH(VALUE(_xlfn.TEXTSPLIT($E45, ", ")), $D:$D, 0)), VALUE(_xlfn.TEXTSPLIT($G45, ", ")))</f>
        <v>10.83</v>
      </c>
      <c r="U45" cm="1">
        <f t="array" ref="U45">SUMPRODUCT(INDEX(J:J, MATCH(VALUE(_xlfn.TEXTSPLIT($E45, ", ")), $D:$D, 0)), VALUE(_xlfn.TEXTSPLIT($G45, ", ")))</f>
        <v>11.21</v>
      </c>
      <c r="V45" cm="1">
        <f t="array" ref="V45">SUMPRODUCT(INDEX(K:K, MATCH(VALUE(_xlfn.TEXTSPLIT($E45, ", ")), $D:$D, 0)), VALUE(_xlfn.TEXTSPLIT($G45, ", ")))</f>
        <v>11.55</v>
      </c>
      <c r="W45" cm="1">
        <f t="array" ref="W45">SUMPRODUCT(INDEX(L:L, MATCH(VALUE(_xlfn.TEXTSPLIT($E45, ", ")), $D:$D, 0)), VALUE(_xlfn.TEXTSPLIT($G45, ", ")))</f>
        <v>11.68</v>
      </c>
      <c r="X45" cm="1">
        <f t="array" ref="X45">SUMPRODUCT(INDEX(M:M, MATCH(VALUE(_xlfn.TEXTSPLIT($E45, ", ")), $D:$D, 0)), VALUE(_xlfn.TEXTSPLIT($G45, ", ")))</f>
        <v>11.55</v>
      </c>
      <c r="Y45" cm="1">
        <f t="array" ref="Y45">SUMPRODUCT(INDEX(N:N, MATCH(VALUE(_xlfn.TEXTSPLIT($E45, ", ")), $D:$D, 0)), VALUE(_xlfn.TEXTSPLIT($G45, ", ")))</f>
        <v>12.05</v>
      </c>
      <c r="Z45" cm="1">
        <f t="array" ref="Z45">SUMPRODUCT(INDEX(O:O, MATCH(VALUE(_xlfn.TEXTSPLIT($E45, ", ")), $D:$D, 0)), VALUE(_xlfn.TEXTSPLIT($G45, ", ")))</f>
        <v>13.1</v>
      </c>
      <c r="AA45" cm="1">
        <f t="array" ref="AA45">SUMPRODUCT(INDEX(P:P, MATCH(VALUE(_xlfn.TEXTSPLIT($E45, ", ")), $D:$D, 0)), VALUE(_xlfn.TEXTSPLIT($G45, ", ")))</f>
        <v>13.44</v>
      </c>
      <c r="AB45" cm="1">
        <f t="array" ref="AB45">SUMPRODUCT(INDEX(Q:Q, MATCH(VALUE(_xlfn.TEXTSPLIT($E45, ", ")), $D:$D, 0)), VALUE(_xlfn.TEXTSPLIT($G45, ", ")))</f>
        <v>13.58</v>
      </c>
      <c r="AC45" cm="1">
        <f t="array" ref="AC45">SUMPRODUCT(INDEX(R:R, MATCH(VALUE(_xlfn.TEXTSPLIT($E45, ", ")), $D:$D, 0)), VALUE(_xlfn.TEXTSPLIT($G45, ", ")))</f>
        <v>14.21</v>
      </c>
    </row>
    <row r="46" spans="1:29" ht="45" x14ac:dyDescent="0.25">
      <c r="A46" s="44" t="s">
        <v>44</v>
      </c>
      <c r="B46" s="45" t="s">
        <v>154</v>
      </c>
      <c r="C46" s="14">
        <v>37</v>
      </c>
      <c r="D46" s="16">
        <v>29</v>
      </c>
      <c r="E46" s="4" t="str" cm="1">
        <f t="array" ref="E46">_xlfn.TEXTJOIN(", ",TRUE,_xlfn._xlws.FILTER('SIC03 SIC07 Weights'!A:A,'SIC03 SIC07 Weights'!B:B=C46))</f>
        <v>90</v>
      </c>
      <c r="F46" s="46" t="str" cm="1">
        <f t="array" ref="F46">_xlfn.TEXTJOIN(", ",TRUE,TEXT(_xlfn._xlws.FILTER('SIC03 SIC07 Weights'!D:D,'SIC03 SIC07 Weights'!B:B=C46), "0.000"))</f>
        <v>0.189</v>
      </c>
      <c r="G46" s="86" t="str" cm="1">
        <f t="array" ref="G46">_xlfn.TEXTJOIN(", ",FALSE,TEXT(VALUE(_xlfn.TEXTSPLIT(F46,", "))/SUM(VALUE(_xlfn.TEXTSPLIT(F46,", "))), "0.000"))</f>
        <v>1.000</v>
      </c>
      <c r="H46" s="6">
        <v>9.0399999999999991</v>
      </c>
      <c r="I46" s="6">
        <v>9.6300000000000008</v>
      </c>
      <c r="J46" s="6">
        <v>9.8000000000000007</v>
      </c>
      <c r="K46" s="6">
        <v>10.26</v>
      </c>
      <c r="L46" s="6">
        <v>10.64</v>
      </c>
      <c r="M46" s="6">
        <v>11.06</v>
      </c>
      <c r="N46" s="6">
        <v>11.39</v>
      </c>
      <c r="O46" s="6">
        <v>11.61</v>
      </c>
      <c r="P46" s="6">
        <v>12.16</v>
      </c>
      <c r="Q46" s="6">
        <v>12.55</v>
      </c>
      <c r="R46" s="6">
        <v>13.05</v>
      </c>
      <c r="S46" cm="1">
        <f t="array" ref="S46">SUMPRODUCT(INDEX(H:H, MATCH(VALUE(_xlfn.TEXTSPLIT($E46, ", ")), $D:$D, 0)), VALUE(_xlfn.TEXTSPLIT($G46, ", ")))</f>
        <v>7.5</v>
      </c>
      <c r="T46" cm="1">
        <f t="array" ref="T46">SUMPRODUCT(INDEX(I:I, MATCH(VALUE(_xlfn.TEXTSPLIT($E46, ", ")), $D:$D, 0)), VALUE(_xlfn.TEXTSPLIT($G46, ", ")))</f>
        <v>8.0299999999999994</v>
      </c>
      <c r="U46" cm="1">
        <f t="array" ref="U46">SUMPRODUCT(INDEX(J:J, MATCH(VALUE(_xlfn.TEXTSPLIT($E46, ", ")), $D:$D, 0)), VALUE(_xlfn.TEXTSPLIT($G46, ", ")))</f>
        <v>8.1300000000000008</v>
      </c>
      <c r="V46" cm="1">
        <f t="array" ref="V46">SUMPRODUCT(INDEX(K:K, MATCH(VALUE(_xlfn.TEXTSPLIT($E46, ", ")), $D:$D, 0)), VALUE(_xlfn.TEXTSPLIT($G46, ", ")))</f>
        <v>8.5299999999999994</v>
      </c>
      <c r="W46" cm="1">
        <f t="array" ref="W46">SUMPRODUCT(INDEX(L:L, MATCH(VALUE(_xlfn.TEXTSPLIT($E46, ", ")), $D:$D, 0)), VALUE(_xlfn.TEXTSPLIT($G46, ", ")))</f>
        <v>8.3699999999999992</v>
      </c>
      <c r="X46" cm="1">
        <f t="array" ref="X46">SUMPRODUCT(INDEX(M:M, MATCH(VALUE(_xlfn.TEXTSPLIT($E46, ", ")), $D:$D, 0)), VALUE(_xlfn.TEXTSPLIT($G46, ", ")))</f>
        <v>9.4600000000000009</v>
      </c>
      <c r="Y46" cm="1">
        <f t="array" ref="Y46">SUMPRODUCT(INDEX(N:N, MATCH(VALUE(_xlfn.TEXTSPLIT($E46, ", ")), $D:$D, 0)), VALUE(_xlfn.TEXTSPLIT($G46, ", ")))</f>
        <v>9.44</v>
      </c>
      <c r="Z46" cm="1">
        <f t="array" ref="Z46">SUMPRODUCT(INDEX(O:O, MATCH(VALUE(_xlfn.TEXTSPLIT($E46, ", ")), $D:$D, 0)), VALUE(_xlfn.TEXTSPLIT($G46, ", ")))</f>
        <v>10.039999999999999</v>
      </c>
      <c r="AA46" cm="1">
        <f t="array" ref="AA46">SUMPRODUCT(INDEX(P:P, MATCH(VALUE(_xlfn.TEXTSPLIT($E46, ", ")), $D:$D, 0)), VALUE(_xlfn.TEXTSPLIT($G46, ", ")))</f>
        <v>10.66</v>
      </c>
      <c r="AB46" cm="1">
        <f t="array" ref="AB46">SUMPRODUCT(INDEX(Q:Q, MATCH(VALUE(_xlfn.TEXTSPLIT($E46, ", ")), $D:$D, 0)), VALUE(_xlfn.TEXTSPLIT($G46, ", ")))</f>
        <v>10.44</v>
      </c>
      <c r="AC46" cm="1">
        <f t="array" ref="AC46">SUMPRODUCT(INDEX(R:R, MATCH(VALUE(_xlfn.TEXTSPLIT($E46, ", ")), $D:$D, 0)), VALUE(_xlfn.TEXTSPLIT($G46, ", ")))</f>
        <v>11.13</v>
      </c>
    </row>
    <row r="47" spans="1:29" ht="45" x14ac:dyDescent="0.25">
      <c r="A47" s="44" t="s">
        <v>45</v>
      </c>
      <c r="B47" s="45" t="s">
        <v>155</v>
      </c>
      <c r="C47" s="14">
        <v>38</v>
      </c>
      <c r="D47" s="16" t="s">
        <v>253</v>
      </c>
      <c r="E47" s="4" t="str" cm="1">
        <f t="array" ref="E47">_xlfn.TEXTJOIN(", ",TRUE,_xlfn._xlws.FILTER('SIC03 SIC07 Weights'!A:A,'SIC03 SIC07 Weights'!B:B=C47))</f>
        <v>23, 37, 90</v>
      </c>
      <c r="F47" s="46" t="str" cm="1">
        <f t="array" ref="F47">_xlfn.TEXTJOIN(", ",TRUE,TEXT(_xlfn._xlws.FILTER('SIC03 SIC07 Weights'!D:D,'SIC03 SIC07 Weights'!B:B=C47), "0.000"))</f>
        <v>0.159, 1.000, 0.685</v>
      </c>
      <c r="G47" s="86" t="str" cm="1">
        <f t="array" ref="G47">_xlfn.TEXTJOIN(", ",FALSE,TEXT(VALUE(_xlfn.TEXTSPLIT(F47,", "))/SUM(VALUE(_xlfn.TEXTSPLIT(F47,", "))), "0.000"))</f>
        <v>0.086, 0.542, 0.371</v>
      </c>
      <c r="H47" s="6">
        <v>8.86</v>
      </c>
      <c r="I47" s="6">
        <v>9.5399999999999991</v>
      </c>
      <c r="J47" s="6">
        <v>9.89</v>
      </c>
      <c r="K47" s="6">
        <v>10.26</v>
      </c>
      <c r="L47" s="6">
        <v>11.45</v>
      </c>
      <c r="M47" s="6">
        <v>11.66</v>
      </c>
      <c r="N47" s="6">
        <v>12</v>
      </c>
      <c r="O47" s="6">
        <v>12.52</v>
      </c>
      <c r="P47" s="6">
        <v>12.99</v>
      </c>
      <c r="Q47" s="6">
        <v>13.69</v>
      </c>
      <c r="R47" s="6">
        <v>14.03</v>
      </c>
      <c r="S47" cm="1">
        <f t="array" ref="S47">SUMPRODUCT(INDEX(H:H, MATCH(VALUE(_xlfn.TEXTSPLIT($E47, ", ")), $D:$D, 0)), VALUE(_xlfn.TEXTSPLIT($G47, ", ")))</f>
        <v>8.0484800000000014</v>
      </c>
      <c r="T47" cm="1">
        <f t="array" ref="T47">SUMPRODUCT(INDEX(I:I, MATCH(VALUE(_xlfn.TEXTSPLIT($E47, ", ")), $D:$D, 0)), VALUE(_xlfn.TEXTSPLIT($G47, ", ")))</f>
        <v>8.5836299999999994</v>
      </c>
      <c r="U47" cm="1">
        <f t="array" ref="U47">SUMPRODUCT(INDEX(J:J, MATCH(VALUE(_xlfn.TEXTSPLIT($E47, ", ")), $D:$D, 0)), VALUE(_xlfn.TEXTSPLIT($G47, ", ")))</f>
        <v>8.9565099999999997</v>
      </c>
      <c r="V47" cm="1">
        <f t="array" ref="V47">SUMPRODUCT(INDEX(K:K, MATCH(VALUE(_xlfn.TEXTSPLIT($E47, ", ")), $D:$D, 0)), VALUE(_xlfn.TEXTSPLIT($G47, ", ")))</f>
        <v>8.56555</v>
      </c>
      <c r="W47" cm="1">
        <f t="array" ref="W47">SUMPRODUCT(INDEX(L:L, MATCH(VALUE(_xlfn.TEXTSPLIT($E47, ", ")), $D:$D, 0)), VALUE(_xlfn.TEXTSPLIT($G47, ", ")))</f>
        <v>8.5026299999999999</v>
      </c>
      <c r="X47" cm="1">
        <f t="array" ref="X47">SUMPRODUCT(INDEX(M:M, MATCH(VALUE(_xlfn.TEXTSPLIT($E47, ", ")), $D:$D, 0)), VALUE(_xlfn.TEXTSPLIT($G47, ", ")))</f>
        <v>9.1257400000000004</v>
      </c>
      <c r="Y47" cm="1">
        <f t="array" ref="Y47">SUMPRODUCT(INDEX(N:N, MATCH(VALUE(_xlfn.TEXTSPLIT($E47, ", ")), $D:$D, 0)), VALUE(_xlfn.TEXTSPLIT($G47, ", ")))</f>
        <v>9.379999999999999</v>
      </c>
      <c r="Z47" cm="1">
        <f t="array" ref="Z47">SUMPRODUCT(INDEX(O:O, MATCH(VALUE(_xlfn.TEXTSPLIT($E47, ", ")), $D:$D, 0)), VALUE(_xlfn.TEXTSPLIT($G47, ", ")))</f>
        <v>9.5422000000000011</v>
      </c>
      <c r="AA47" cm="1">
        <f t="array" ref="AA47">SUMPRODUCT(INDEX(P:P, MATCH(VALUE(_xlfn.TEXTSPLIT($E47, ", ")), $D:$D, 0)), VALUE(_xlfn.TEXTSPLIT($G47, ", ")))</f>
        <v>10.288219999999999</v>
      </c>
      <c r="AB47" cm="1">
        <f t="array" ref="AB47">SUMPRODUCT(INDEX(Q:Q, MATCH(VALUE(_xlfn.TEXTSPLIT($E47, ", ")), $D:$D, 0)), VALUE(_xlfn.TEXTSPLIT($G47, ", ")))</f>
        <v>10.513739999999999</v>
      </c>
      <c r="AC47" cm="1">
        <f t="array" ref="AC47">SUMPRODUCT(INDEX(R:R, MATCH(VALUE(_xlfn.TEXTSPLIT($E47, ", ")), $D:$D, 0)), VALUE(_xlfn.TEXTSPLIT($G47, ", ")))</f>
        <v>11.595130000000001</v>
      </c>
    </row>
    <row r="48" spans="1:29" ht="45" x14ac:dyDescent="0.25">
      <c r="A48" s="44" t="s">
        <v>46</v>
      </c>
      <c r="B48" s="45" t="s">
        <v>156</v>
      </c>
      <c r="C48" s="14">
        <v>39</v>
      </c>
      <c r="D48" s="16">
        <v>30</v>
      </c>
      <c r="E48" s="4" t="str" cm="1">
        <f t="array" ref="E48">_xlfn.TEXTJOIN(", ",TRUE,_xlfn._xlws.FILTER('SIC03 SIC07 Weights'!A:A,'SIC03 SIC07 Weights'!B:B=C48))</f>
        <v>45, 90</v>
      </c>
      <c r="F48" s="46" t="str" cm="1">
        <f t="array" ref="F48">_xlfn.TEXTJOIN(", ",TRUE,TEXT(_xlfn._xlws.FILTER('SIC03 SIC07 Weights'!D:D,'SIC03 SIC07 Weights'!B:B=C48), "0.000"))</f>
        <v>0.000, 0.017</v>
      </c>
      <c r="G48" s="86" t="str" cm="1">
        <f t="array" ref="G48">_xlfn.TEXTJOIN(", ",FALSE,TEXT(VALUE(_xlfn.TEXTSPLIT(F48,", "))/SUM(VALUE(_xlfn.TEXTSPLIT(F48,", "))), "0.000"))</f>
        <v>0.000, 1.000</v>
      </c>
      <c r="H48" s="6">
        <v>10.210000000000001</v>
      </c>
      <c r="I48" s="6">
        <v>10.67</v>
      </c>
      <c r="J48" s="6">
        <v>11.31</v>
      </c>
      <c r="K48" s="6">
        <v>11.16</v>
      </c>
      <c r="L48" s="6">
        <v>12.46</v>
      </c>
      <c r="M48" s="8">
        <v>11.78</v>
      </c>
      <c r="N48" s="6">
        <v>12.53</v>
      </c>
      <c r="O48" s="6">
        <v>11.91</v>
      </c>
      <c r="P48" s="6">
        <v>13.32</v>
      </c>
      <c r="Q48" s="6">
        <v>13.58</v>
      </c>
      <c r="R48" s="12">
        <v>13.97</v>
      </c>
      <c r="S48" cm="1">
        <f t="array" ref="S48">SUMPRODUCT(INDEX(H:H, MATCH(VALUE(_xlfn.TEXTSPLIT($E48, ", ")), $D:$D, 0)), VALUE(_xlfn.TEXTSPLIT($G48, ", ")))</f>
        <v>7.5</v>
      </c>
      <c r="T48" cm="1">
        <f t="array" ref="T48">SUMPRODUCT(INDEX(I:I, MATCH(VALUE(_xlfn.TEXTSPLIT($E48, ", ")), $D:$D, 0)), VALUE(_xlfn.TEXTSPLIT($G48, ", ")))</f>
        <v>8.0299999999999994</v>
      </c>
      <c r="U48" cm="1">
        <f t="array" ref="U48">SUMPRODUCT(INDEX(J:J, MATCH(VALUE(_xlfn.TEXTSPLIT($E48, ", ")), $D:$D, 0)), VALUE(_xlfn.TEXTSPLIT($G48, ", ")))</f>
        <v>8.1300000000000008</v>
      </c>
      <c r="V48" cm="1">
        <f t="array" ref="V48">SUMPRODUCT(INDEX(K:K, MATCH(VALUE(_xlfn.TEXTSPLIT($E48, ", ")), $D:$D, 0)), VALUE(_xlfn.TEXTSPLIT($G48, ", ")))</f>
        <v>8.5299999999999994</v>
      </c>
      <c r="W48" cm="1">
        <f t="array" ref="W48">SUMPRODUCT(INDEX(L:L, MATCH(VALUE(_xlfn.TEXTSPLIT($E48, ", ")), $D:$D, 0)), VALUE(_xlfn.TEXTSPLIT($G48, ", ")))</f>
        <v>8.3699999999999992</v>
      </c>
      <c r="X48" cm="1">
        <f t="array" ref="X48">SUMPRODUCT(INDEX(M:M, MATCH(VALUE(_xlfn.TEXTSPLIT($E48, ", ")), $D:$D, 0)), VALUE(_xlfn.TEXTSPLIT($G48, ", ")))</f>
        <v>9.4600000000000009</v>
      </c>
      <c r="Y48" cm="1">
        <f t="array" ref="Y48">SUMPRODUCT(INDEX(N:N, MATCH(VALUE(_xlfn.TEXTSPLIT($E48, ", ")), $D:$D, 0)), VALUE(_xlfn.TEXTSPLIT($G48, ", ")))</f>
        <v>9.44</v>
      </c>
      <c r="Z48" cm="1">
        <f t="array" ref="Z48">SUMPRODUCT(INDEX(O:O, MATCH(VALUE(_xlfn.TEXTSPLIT($E48, ", ")), $D:$D, 0)), VALUE(_xlfn.TEXTSPLIT($G48, ", ")))</f>
        <v>10.039999999999999</v>
      </c>
      <c r="AA48" cm="1">
        <f t="array" ref="AA48">SUMPRODUCT(INDEX(P:P, MATCH(VALUE(_xlfn.TEXTSPLIT($E48, ", ")), $D:$D, 0)), VALUE(_xlfn.TEXTSPLIT($G48, ", ")))</f>
        <v>10.66</v>
      </c>
      <c r="AB48" cm="1">
        <f t="array" ref="AB48">SUMPRODUCT(INDEX(Q:Q, MATCH(VALUE(_xlfn.TEXTSPLIT($E48, ", ")), $D:$D, 0)), VALUE(_xlfn.TEXTSPLIT($G48, ", ")))</f>
        <v>10.44</v>
      </c>
      <c r="AC48" cm="1">
        <f t="array" ref="AC48">SUMPRODUCT(INDEX(R:R, MATCH(VALUE(_xlfn.TEXTSPLIT($E48, ", ")), $D:$D, 0)), VALUE(_xlfn.TEXTSPLIT($G48, ", ")))</f>
        <v>11.13</v>
      </c>
    </row>
    <row r="49" spans="1:29" ht="45" x14ac:dyDescent="0.25">
      <c r="A49" s="44" t="s">
        <v>47</v>
      </c>
      <c r="B49" s="45" t="s">
        <v>157</v>
      </c>
      <c r="C49" s="14" t="s">
        <v>318</v>
      </c>
      <c r="D49" s="16">
        <v>31</v>
      </c>
      <c r="E49" s="4" t="e" cm="1" vm="1">
        <f t="array" ref="E49">_xlfn.TEXTJOIN(", ",TRUE,_xlfn._xlws.FILTER('SIC03 SIC07 Weights'!A:A,'SIC03 SIC07 Weights'!B:B=C49))</f>
        <v>#VALUE!</v>
      </c>
      <c r="F49" s="46" t="e" cm="1" vm="1">
        <f t="array" ref="F49">_xlfn.TEXTJOIN(", ",TRUE,TEXT(_xlfn._xlws.FILTER('SIC03 SIC07 Weights'!D:D,'SIC03 SIC07 Weights'!B:B=C49), "0.000"))</f>
        <v>#VALUE!</v>
      </c>
      <c r="G49" s="86" t="e" cm="1" vm="2">
        <f t="array" ref="G49">_xlfn.TEXTJOIN(", ",FALSE,TEXT(VALUE(_xlfn.TEXTSPLIT(F49,", "))/SUM(VALUE(_xlfn.TEXTSPLIT(F49,", "))), "0.000"))</f>
        <v>#VALUE!</v>
      </c>
      <c r="H49" s="6">
        <v>8.1300000000000008</v>
      </c>
      <c r="I49" s="6">
        <v>8.91</v>
      </c>
      <c r="J49" s="6">
        <v>9.17</v>
      </c>
      <c r="K49" s="6">
        <v>9.43</v>
      </c>
      <c r="L49" s="6">
        <v>9.8699999999999992</v>
      </c>
      <c r="M49" s="6">
        <v>10.39</v>
      </c>
      <c r="N49" s="6">
        <v>11.15</v>
      </c>
      <c r="O49" s="6">
        <v>11.51</v>
      </c>
      <c r="P49" s="6">
        <v>11.95</v>
      </c>
      <c r="Q49" s="6">
        <v>12.09</v>
      </c>
      <c r="R49" s="6">
        <v>12.81</v>
      </c>
      <c r="S49" t="e" cm="1" vm="2">
        <f t="array" ref="S49">SUMPRODUCT(INDEX(H:H, MATCH(VALUE(_xlfn.TEXTSPLIT($E49, ", ")), $D:$D, 0)), VALUE(_xlfn.TEXTSPLIT($G49, ", ")))</f>
        <v>#VALUE!</v>
      </c>
      <c r="T49" t="e" cm="1" vm="2">
        <f t="array" ref="T49">SUMPRODUCT(INDEX(I:I, MATCH(VALUE(_xlfn.TEXTSPLIT($E49, ", ")), $D:$D, 0)), VALUE(_xlfn.TEXTSPLIT($G49, ", ")))</f>
        <v>#VALUE!</v>
      </c>
      <c r="U49" t="e" cm="1" vm="2">
        <f t="array" ref="U49">SUMPRODUCT(INDEX(J:J, MATCH(VALUE(_xlfn.TEXTSPLIT($E49, ", ")), $D:$D, 0)), VALUE(_xlfn.TEXTSPLIT($G49, ", ")))</f>
        <v>#VALUE!</v>
      </c>
      <c r="V49" t="e" cm="1" vm="2">
        <f t="array" ref="V49">SUMPRODUCT(INDEX(K:K, MATCH(VALUE(_xlfn.TEXTSPLIT($E49, ", ")), $D:$D, 0)), VALUE(_xlfn.TEXTSPLIT($G49, ", ")))</f>
        <v>#VALUE!</v>
      </c>
      <c r="W49" t="e" cm="1" vm="2">
        <f t="array" ref="W49">SUMPRODUCT(INDEX(L:L, MATCH(VALUE(_xlfn.TEXTSPLIT($E49, ", ")), $D:$D, 0)), VALUE(_xlfn.TEXTSPLIT($G49, ", ")))</f>
        <v>#VALUE!</v>
      </c>
      <c r="X49" t="e" cm="1" vm="2">
        <f t="array" ref="X49">SUMPRODUCT(INDEX(M:M, MATCH(VALUE(_xlfn.TEXTSPLIT($E49, ", ")), $D:$D, 0)), VALUE(_xlfn.TEXTSPLIT($G49, ", ")))</f>
        <v>#VALUE!</v>
      </c>
      <c r="Y49" t="e" cm="1" vm="2">
        <f t="array" ref="Y49">SUMPRODUCT(INDEX(N:N, MATCH(VALUE(_xlfn.TEXTSPLIT($E49, ", ")), $D:$D, 0)), VALUE(_xlfn.TEXTSPLIT($G49, ", ")))</f>
        <v>#VALUE!</v>
      </c>
      <c r="Z49" t="e" cm="1" vm="2">
        <f t="array" ref="Z49">SUMPRODUCT(INDEX(O:O, MATCH(VALUE(_xlfn.TEXTSPLIT($E49, ", ")), $D:$D, 0)), VALUE(_xlfn.TEXTSPLIT($G49, ", ")))</f>
        <v>#VALUE!</v>
      </c>
      <c r="AA49" t="e" cm="1" vm="2">
        <f t="array" ref="AA49">SUMPRODUCT(INDEX(P:P, MATCH(VALUE(_xlfn.TEXTSPLIT($E49, ", ")), $D:$D, 0)), VALUE(_xlfn.TEXTSPLIT($G49, ", ")))</f>
        <v>#VALUE!</v>
      </c>
      <c r="AB49" t="e" cm="1" vm="2">
        <f t="array" ref="AB49">SUMPRODUCT(INDEX(Q:Q, MATCH(VALUE(_xlfn.TEXTSPLIT($E49, ", ")), $D:$D, 0)), VALUE(_xlfn.TEXTSPLIT($G49, ", ")))</f>
        <v>#VALUE!</v>
      </c>
      <c r="AC49" t="e" cm="1" vm="2">
        <f t="array" ref="AC49">SUMPRODUCT(INDEX(R:R, MATCH(VALUE(_xlfn.TEXTSPLIT($E49, ", ")), $D:$D, 0)), VALUE(_xlfn.TEXTSPLIT($G49, ", ")))</f>
        <v>#VALUE!</v>
      </c>
    </row>
    <row r="50" spans="1:29" ht="45" x14ac:dyDescent="0.25">
      <c r="A50" s="44" t="s">
        <v>48</v>
      </c>
      <c r="B50" s="45" t="s">
        <v>158</v>
      </c>
      <c r="C50" s="14">
        <v>41</v>
      </c>
      <c r="D50" s="16">
        <v>32</v>
      </c>
      <c r="E50" s="4" t="str" cm="1">
        <f t="array" ref="E50">_xlfn.TEXTJOIN(", ",TRUE,_xlfn._xlws.FILTER('SIC03 SIC07 Weights'!A:A,'SIC03 SIC07 Weights'!B:B=C50))</f>
        <v>20, 28, 45, 70</v>
      </c>
      <c r="F50" s="46" t="str" cm="1">
        <f t="array" ref="F50">_xlfn.TEXTJOIN(", ",TRUE,TEXT(_xlfn._xlws.FILTER('SIC03 SIC07 Weights'!D:D,'SIC03 SIC07 Weights'!B:B=C50), "0.000"))</f>
        <v>0.002, 0.000, 0.232, 0.147</v>
      </c>
      <c r="G50" s="86" t="str" cm="1">
        <f t="array" ref="G50">_xlfn.TEXTJOIN(", ",FALSE,TEXT(VALUE(_xlfn.TEXTSPLIT(F50,", "))/SUM(VALUE(_xlfn.TEXTSPLIT(F50,", "))), "0.000"))</f>
        <v>0.005, 0.000, 0.609, 0.386</v>
      </c>
      <c r="H50" s="6">
        <v>8.8000000000000007</v>
      </c>
      <c r="I50" s="6">
        <v>9.73</v>
      </c>
      <c r="J50" s="6">
        <v>10.17</v>
      </c>
      <c r="K50" s="6">
        <v>10.37</v>
      </c>
      <c r="L50" s="6">
        <v>12.56</v>
      </c>
      <c r="M50" s="6">
        <v>12.62</v>
      </c>
      <c r="N50" s="6">
        <v>12.92</v>
      </c>
      <c r="O50" s="6">
        <v>13.93</v>
      </c>
      <c r="P50" s="6">
        <v>13.98</v>
      </c>
      <c r="Q50" s="6">
        <v>14.5</v>
      </c>
      <c r="R50" s="6">
        <v>14.7</v>
      </c>
      <c r="S50" cm="1">
        <f t="array" ref="S50">SUMPRODUCT(INDEX(H:H, MATCH(VALUE(_xlfn.TEXTSPLIT($E50, ", ")), $D:$D, 0)), VALUE(_xlfn.TEXTSPLIT($G50, ", ")))</f>
        <v>8.5300700000000003</v>
      </c>
      <c r="T50" cm="1">
        <f t="array" ref="T50">SUMPRODUCT(INDEX(I:I, MATCH(VALUE(_xlfn.TEXTSPLIT($E50, ", ")), $D:$D, 0)), VALUE(_xlfn.TEXTSPLIT($G50, ", ")))</f>
        <v>8.8114500000000007</v>
      </c>
      <c r="U50" cm="1">
        <f t="array" ref="U50">SUMPRODUCT(INDEX(J:J, MATCH(VALUE(_xlfn.TEXTSPLIT($E50, ", ")), $D:$D, 0)), VALUE(_xlfn.TEXTSPLIT($G50, ", ")))</f>
        <v>9.2531599999999994</v>
      </c>
      <c r="V50" cm="1">
        <f t="array" ref="V50">SUMPRODUCT(INDEX(K:K, MATCH(VALUE(_xlfn.TEXTSPLIT($E50, ", ")), $D:$D, 0)), VALUE(_xlfn.TEXTSPLIT($G50, ", ")))</f>
        <v>9.8692299999999999</v>
      </c>
      <c r="W50" cm="1">
        <f t="array" ref="W50">SUMPRODUCT(INDEX(L:L, MATCH(VALUE(_xlfn.TEXTSPLIT($E50, ", ")), $D:$D, 0)), VALUE(_xlfn.TEXTSPLIT($G50, ", ")))</f>
        <v>10.546809999999999</v>
      </c>
      <c r="X50" cm="1">
        <f t="array" ref="X50">SUMPRODUCT(INDEX(M:M, MATCH(VALUE(_xlfn.TEXTSPLIT($E50, ", ")), $D:$D, 0)), VALUE(_xlfn.TEXTSPLIT($G50, ", ")))</f>
        <v>11.16333</v>
      </c>
      <c r="Y50" cm="1">
        <f t="array" ref="Y50">SUMPRODUCT(INDEX(N:N, MATCH(VALUE(_xlfn.TEXTSPLIT($E50, ", ")), $D:$D, 0)), VALUE(_xlfn.TEXTSPLIT($G50, ", ")))</f>
        <v>11.453060000000001</v>
      </c>
      <c r="Z50" cm="1">
        <f t="array" ref="Z50">SUMPRODUCT(INDEX(O:O, MATCH(VALUE(_xlfn.TEXTSPLIT($E50, ", ")), $D:$D, 0)), VALUE(_xlfn.TEXTSPLIT($G50, ", ")))</f>
        <v>11.716080000000002</v>
      </c>
      <c r="AA50" cm="1">
        <f t="array" ref="AA50">SUMPRODUCT(INDEX(P:P, MATCH(VALUE(_xlfn.TEXTSPLIT($E50, ", ")), $D:$D, 0)), VALUE(_xlfn.TEXTSPLIT($G50, ", ")))</f>
        <v>12.41084</v>
      </c>
      <c r="AB50" cm="1">
        <f t="array" ref="AB50">SUMPRODUCT(INDEX(Q:Q, MATCH(VALUE(_xlfn.TEXTSPLIT($E50, ", ")), $D:$D, 0)), VALUE(_xlfn.TEXTSPLIT($G50, ", ")))</f>
        <v>13.12298</v>
      </c>
      <c r="AC50" cm="1">
        <f t="array" ref="AC50">SUMPRODUCT(INDEX(R:R, MATCH(VALUE(_xlfn.TEXTSPLIT($E50, ", ")), $D:$D, 0)), VALUE(_xlfn.TEXTSPLIT($G50, ", ")))</f>
        <v>13.4971</v>
      </c>
    </row>
    <row r="51" spans="1:29" ht="60" x14ac:dyDescent="0.25">
      <c r="A51" s="44" t="s">
        <v>49</v>
      </c>
      <c r="B51" s="45" t="s">
        <v>159</v>
      </c>
      <c r="C51" s="14">
        <v>42</v>
      </c>
      <c r="D51" s="16">
        <v>33</v>
      </c>
      <c r="E51" s="4" t="str" cm="1">
        <f t="array" ref="E51">_xlfn.TEXTJOIN(", ",TRUE,_xlfn._xlws.FILTER('SIC03 SIC07 Weights'!A:A,'SIC03 SIC07 Weights'!B:B=C51))</f>
        <v>45</v>
      </c>
      <c r="F51" s="46" t="str" cm="1">
        <f t="array" ref="F51">_xlfn.TEXTJOIN(", ",TRUE,TEXT(_xlfn._xlws.FILTER('SIC03 SIC07 Weights'!D:D,'SIC03 SIC07 Weights'!B:B=C51), "0.000"))</f>
        <v>0.183</v>
      </c>
      <c r="G51" s="86" t="str" cm="1">
        <f t="array" ref="G51">_xlfn.TEXTJOIN(", ",FALSE,TEXT(VALUE(_xlfn.TEXTSPLIT(F51,", "))/SUM(VALUE(_xlfn.TEXTSPLIT(F51,", "))), "0.000"))</f>
        <v>1.000</v>
      </c>
      <c r="H51" s="6">
        <v>9.36</v>
      </c>
      <c r="I51" s="6">
        <v>9.67</v>
      </c>
      <c r="J51" s="6">
        <v>9.98</v>
      </c>
      <c r="K51" s="6">
        <v>10.84</v>
      </c>
      <c r="L51" s="6">
        <v>11.85</v>
      </c>
      <c r="M51" s="6">
        <v>12.22</v>
      </c>
      <c r="N51" s="6">
        <v>12.1</v>
      </c>
      <c r="O51" s="6">
        <v>12.89</v>
      </c>
      <c r="P51" s="6">
        <v>13.37</v>
      </c>
      <c r="Q51" s="6">
        <v>14.85</v>
      </c>
      <c r="R51" s="6">
        <v>14.75</v>
      </c>
      <c r="S51" cm="1">
        <f t="array" ref="S51">SUMPRODUCT(INDEX(H:H, MATCH(VALUE(_xlfn.TEXTSPLIT($E51, ", ")), $D:$D, 0)), VALUE(_xlfn.TEXTSPLIT($G51, ", ")))</f>
        <v>8.24</v>
      </c>
      <c r="T51" cm="1">
        <f t="array" ref="T51">SUMPRODUCT(INDEX(I:I, MATCH(VALUE(_xlfn.TEXTSPLIT($E51, ", ")), $D:$D, 0)), VALUE(_xlfn.TEXTSPLIT($G51, ", ")))</f>
        <v>8.4700000000000006</v>
      </c>
      <c r="U51" cm="1">
        <f t="array" ref="U51">SUMPRODUCT(INDEX(J:J, MATCH(VALUE(_xlfn.TEXTSPLIT($E51, ", ")), $D:$D, 0)), VALUE(_xlfn.TEXTSPLIT($G51, ", ")))</f>
        <v>8.93</v>
      </c>
      <c r="V51" cm="1">
        <f t="array" ref="V51">SUMPRODUCT(INDEX(K:K, MATCH(VALUE(_xlfn.TEXTSPLIT($E51, ", ")), $D:$D, 0)), VALUE(_xlfn.TEXTSPLIT($G51, ", ")))</f>
        <v>9.4600000000000009</v>
      </c>
      <c r="W51" cm="1">
        <f t="array" ref="W51">SUMPRODUCT(INDEX(L:L, MATCH(VALUE(_xlfn.TEXTSPLIT($E51, ", ")), $D:$D, 0)), VALUE(_xlfn.TEXTSPLIT($G51, ", ")))</f>
        <v>10.029999999999999</v>
      </c>
      <c r="X51" cm="1">
        <f t="array" ref="X51">SUMPRODUCT(INDEX(M:M, MATCH(VALUE(_xlfn.TEXTSPLIT($E51, ", ")), $D:$D, 0)), VALUE(_xlfn.TEXTSPLIT($G51, ", ")))</f>
        <v>10.68</v>
      </c>
      <c r="Y51" cm="1">
        <f t="array" ref="Y51">SUMPRODUCT(INDEX(N:N, MATCH(VALUE(_xlfn.TEXTSPLIT($E51, ", ")), $D:$D, 0)), VALUE(_xlfn.TEXTSPLIT($G51, ", ")))</f>
        <v>11.21</v>
      </c>
      <c r="Z51" cm="1">
        <f t="array" ref="Z51">SUMPRODUCT(INDEX(O:O, MATCH(VALUE(_xlfn.TEXTSPLIT($E51, ", ")), $D:$D, 0)), VALUE(_xlfn.TEXTSPLIT($G51, ", ")))</f>
        <v>11.6</v>
      </c>
      <c r="AA51" cm="1">
        <f t="array" ref="AA51">SUMPRODUCT(INDEX(P:P, MATCH(VALUE(_xlfn.TEXTSPLIT($E51, ", ")), $D:$D, 0)), VALUE(_xlfn.TEXTSPLIT($G51, ", ")))</f>
        <v>12.12</v>
      </c>
      <c r="AB51" cm="1">
        <f t="array" ref="AB51">SUMPRODUCT(INDEX(Q:Q, MATCH(VALUE(_xlfn.TEXTSPLIT($E51, ", ")), $D:$D, 0)), VALUE(_xlfn.TEXTSPLIT($G51, ", ")))</f>
        <v>12.78</v>
      </c>
      <c r="AC51" cm="1">
        <f t="array" ref="AC51">SUMPRODUCT(INDEX(R:R, MATCH(VALUE(_xlfn.TEXTSPLIT($E51, ", ")), $D:$D, 0)), VALUE(_xlfn.TEXTSPLIT($G51, ", ")))</f>
        <v>13.28</v>
      </c>
    </row>
    <row r="52" spans="1:29" ht="30" x14ac:dyDescent="0.25">
      <c r="A52" s="44" t="s">
        <v>50</v>
      </c>
      <c r="B52" s="45" t="s">
        <v>160</v>
      </c>
      <c r="C52" s="14">
        <v>43</v>
      </c>
      <c r="D52" s="16" t="s">
        <v>258</v>
      </c>
      <c r="E52" s="4" t="str" cm="1">
        <f t="array" ref="E52">_xlfn.TEXTJOIN(", ",TRUE,_xlfn._xlws.FILTER('SIC03 SIC07 Weights'!A:A,'SIC03 SIC07 Weights'!B:B=C52))</f>
        <v>20, 25, 28, 29, 45</v>
      </c>
      <c r="F52" s="46" t="str" cm="1">
        <f t="array" ref="F52">_xlfn.TEXTJOIN(", ",TRUE,TEXT(_xlfn._xlws.FILTER('SIC03 SIC07 Weights'!D:D,'SIC03 SIC07 Weights'!B:B=C52), "0.000"))</f>
        <v>0.010, 0.001, 0.006, 0.008, 0.584</v>
      </c>
      <c r="G52" s="86" t="str" cm="1">
        <f t="array" ref="G52">_xlfn.TEXTJOIN(", ",FALSE,TEXT(VALUE(_xlfn.TEXTSPLIT(F52,", "))/SUM(VALUE(_xlfn.TEXTSPLIT(F52,", "))), "0.000"))</f>
        <v>0.016, 0.002, 0.010, 0.013, 0.959</v>
      </c>
      <c r="H52" s="6">
        <v>9.9700000000000006</v>
      </c>
      <c r="I52" s="6">
        <v>10.52</v>
      </c>
      <c r="J52" s="6">
        <v>10.88</v>
      </c>
      <c r="K52" s="6">
        <v>11.25</v>
      </c>
      <c r="L52" s="6">
        <v>11.7</v>
      </c>
      <c r="M52" s="6">
        <v>12.29</v>
      </c>
      <c r="N52" s="6">
        <v>13.23</v>
      </c>
      <c r="O52" s="6">
        <v>13.66</v>
      </c>
      <c r="P52" s="6">
        <v>14.23</v>
      </c>
      <c r="Q52" s="6">
        <v>14.79</v>
      </c>
      <c r="R52" s="6">
        <v>14.87</v>
      </c>
      <c r="S52" cm="1">
        <f t="array" ref="S52">SUMPRODUCT(INDEX(H:H, MATCH(VALUE(_xlfn.TEXTSPLIT($E52, ", ")), $D:$D, 0)), VALUE(_xlfn.TEXTSPLIT($G52, ", ")))</f>
        <v>8.2240000000000002</v>
      </c>
      <c r="T52" cm="1">
        <f t="array" ref="T52">SUMPRODUCT(INDEX(I:I, MATCH(VALUE(_xlfn.TEXTSPLIT($E52, ", ")), $D:$D, 0)), VALUE(_xlfn.TEXTSPLIT($G52, ", ")))</f>
        <v>8.4655400000000007</v>
      </c>
      <c r="U52" cm="1">
        <f t="array" ref="U52">SUMPRODUCT(INDEX(J:J, MATCH(VALUE(_xlfn.TEXTSPLIT($E52, ", ")), $D:$D, 0)), VALUE(_xlfn.TEXTSPLIT($G52, ", ")))</f>
        <v>8.9104899999999994</v>
      </c>
      <c r="V52" cm="1">
        <f t="array" ref="V52">SUMPRODUCT(INDEX(K:K, MATCH(VALUE(_xlfn.TEXTSPLIT($E52, ", ")), $D:$D, 0)), VALUE(_xlfn.TEXTSPLIT($G52, ", ")))</f>
        <v>9.4386200000000002</v>
      </c>
      <c r="W52" cm="1">
        <f t="array" ref="W52">SUMPRODUCT(INDEX(L:L, MATCH(VALUE(_xlfn.TEXTSPLIT($E52, ", ")), $D:$D, 0)), VALUE(_xlfn.TEXTSPLIT($G52, ", ")))</f>
        <v>10.002689999999999</v>
      </c>
      <c r="X52" cm="1">
        <f t="array" ref="X52">SUMPRODUCT(INDEX(M:M, MATCH(VALUE(_xlfn.TEXTSPLIT($E52, ", ")), $D:$D, 0)), VALUE(_xlfn.TEXTSPLIT($G52, ", ")))</f>
        <v>10.636240000000001</v>
      </c>
      <c r="Y52" cm="1">
        <f t="array" ref="Y52">SUMPRODUCT(INDEX(N:N, MATCH(VALUE(_xlfn.TEXTSPLIT($E52, ", ")), $D:$D, 0)), VALUE(_xlfn.TEXTSPLIT($G52, ", ")))</f>
        <v>11.159160000000002</v>
      </c>
      <c r="Z52" cm="1">
        <f t="array" ref="Z52">SUMPRODUCT(INDEX(O:O, MATCH(VALUE(_xlfn.TEXTSPLIT($E52, ", ")), $D:$D, 0)), VALUE(_xlfn.TEXTSPLIT($G52, ", ")))</f>
        <v>11.548489999999999</v>
      </c>
      <c r="AA52" cm="1">
        <f t="array" ref="AA52">SUMPRODUCT(INDEX(P:P, MATCH(VALUE(_xlfn.TEXTSPLIT($E52, ", ")), $D:$D, 0)), VALUE(_xlfn.TEXTSPLIT($G52, ", ")))</f>
        <v>12.057979999999999</v>
      </c>
      <c r="AB52" cm="1">
        <f t="array" ref="AB52">SUMPRODUCT(INDEX(Q:Q, MATCH(VALUE(_xlfn.TEXTSPLIT($E52, ", ")), $D:$D, 0)), VALUE(_xlfn.TEXTSPLIT($G52, ", ")))</f>
        <v>12.70439</v>
      </c>
      <c r="AC52" cm="1">
        <f t="array" ref="AC52">SUMPRODUCT(INDEX(R:R, MATCH(VALUE(_xlfn.TEXTSPLIT($E52, ", ")), $D:$D, 0)), VALUE(_xlfn.TEXTSPLIT($G52, ", ")))</f>
        <v>13.21185</v>
      </c>
    </row>
    <row r="53" spans="1:29" ht="45" x14ac:dyDescent="0.25">
      <c r="A53" s="44" t="s">
        <v>51</v>
      </c>
      <c r="B53" s="45" t="s">
        <v>161</v>
      </c>
      <c r="C53" s="14" t="s">
        <v>268</v>
      </c>
      <c r="D53" s="16">
        <v>34</v>
      </c>
      <c r="E53" s="4" t="e" cm="1" vm="1">
        <f t="array" ref="E53">_xlfn.TEXTJOIN(", ",TRUE,_xlfn._xlws.FILTER('SIC03 SIC07 Weights'!A:A,'SIC03 SIC07 Weights'!B:B=C53))</f>
        <v>#VALUE!</v>
      </c>
      <c r="F53" s="46" t="e" cm="1" vm="1">
        <f t="array" ref="F53">_xlfn.TEXTJOIN(", ",TRUE,TEXT(_xlfn._xlws.FILTER('SIC03 SIC07 Weights'!D:D,'SIC03 SIC07 Weights'!B:B=C53), "0.000"))</f>
        <v>#VALUE!</v>
      </c>
      <c r="G53" s="86" t="e" cm="1" vm="2">
        <f t="array" ref="G53">_xlfn.TEXTJOIN(", ",FALSE,TEXT(VALUE(_xlfn.TEXTSPLIT(F53,", "))/SUM(VALUE(_xlfn.TEXTSPLIT(F53,", "))), "0.000"))</f>
        <v>#VALUE!</v>
      </c>
      <c r="H53" s="6">
        <v>9.9700000000000006</v>
      </c>
      <c r="I53" s="6">
        <v>10.52</v>
      </c>
      <c r="J53" s="6">
        <v>10.66</v>
      </c>
      <c r="K53" s="6">
        <v>10.92</v>
      </c>
      <c r="L53" s="6">
        <v>11.42</v>
      </c>
      <c r="M53" s="6">
        <v>12.02</v>
      </c>
      <c r="N53" s="6">
        <v>12.74</v>
      </c>
      <c r="O53" s="6">
        <v>13.34</v>
      </c>
      <c r="P53" s="6">
        <v>13.53</v>
      </c>
      <c r="Q53" s="6">
        <v>14.12</v>
      </c>
      <c r="R53" s="6">
        <v>14.41</v>
      </c>
      <c r="S53" t="e" cm="1" vm="2">
        <f t="array" ref="S53">SUMPRODUCT(INDEX(H:H, MATCH(VALUE(_xlfn.TEXTSPLIT($E53, ", ")), $D:$D, 0)), VALUE(_xlfn.TEXTSPLIT($G53, ", ")))</f>
        <v>#VALUE!</v>
      </c>
      <c r="T53" t="e" cm="1" vm="2">
        <f t="array" ref="T53">SUMPRODUCT(INDEX(I:I, MATCH(VALUE(_xlfn.TEXTSPLIT($E53, ", ")), $D:$D, 0)), VALUE(_xlfn.TEXTSPLIT($G53, ", ")))</f>
        <v>#VALUE!</v>
      </c>
      <c r="U53" t="e" cm="1" vm="2">
        <f t="array" ref="U53">SUMPRODUCT(INDEX(J:J, MATCH(VALUE(_xlfn.TEXTSPLIT($E53, ", ")), $D:$D, 0)), VALUE(_xlfn.TEXTSPLIT($G53, ", ")))</f>
        <v>#VALUE!</v>
      </c>
      <c r="V53" t="e" cm="1" vm="2">
        <f t="array" ref="V53">SUMPRODUCT(INDEX(K:K, MATCH(VALUE(_xlfn.TEXTSPLIT($E53, ", ")), $D:$D, 0)), VALUE(_xlfn.TEXTSPLIT($G53, ", ")))</f>
        <v>#VALUE!</v>
      </c>
      <c r="W53" t="e" cm="1" vm="2">
        <f t="array" ref="W53">SUMPRODUCT(INDEX(L:L, MATCH(VALUE(_xlfn.TEXTSPLIT($E53, ", ")), $D:$D, 0)), VALUE(_xlfn.TEXTSPLIT($G53, ", ")))</f>
        <v>#VALUE!</v>
      </c>
      <c r="X53" t="e" cm="1" vm="2">
        <f t="array" ref="X53">SUMPRODUCT(INDEX(M:M, MATCH(VALUE(_xlfn.TEXTSPLIT($E53, ", ")), $D:$D, 0)), VALUE(_xlfn.TEXTSPLIT($G53, ", ")))</f>
        <v>#VALUE!</v>
      </c>
      <c r="Y53" t="e" cm="1" vm="2">
        <f t="array" ref="Y53">SUMPRODUCT(INDEX(N:N, MATCH(VALUE(_xlfn.TEXTSPLIT($E53, ", ")), $D:$D, 0)), VALUE(_xlfn.TEXTSPLIT($G53, ", ")))</f>
        <v>#VALUE!</v>
      </c>
      <c r="Z53" t="e" cm="1" vm="2">
        <f t="array" ref="Z53">SUMPRODUCT(INDEX(O:O, MATCH(VALUE(_xlfn.TEXTSPLIT($E53, ", ")), $D:$D, 0)), VALUE(_xlfn.TEXTSPLIT($G53, ", ")))</f>
        <v>#VALUE!</v>
      </c>
      <c r="AA53" t="e" cm="1" vm="2">
        <f t="array" ref="AA53">SUMPRODUCT(INDEX(P:P, MATCH(VALUE(_xlfn.TEXTSPLIT($E53, ", ")), $D:$D, 0)), VALUE(_xlfn.TEXTSPLIT($G53, ", ")))</f>
        <v>#VALUE!</v>
      </c>
      <c r="AB53" t="e" cm="1" vm="2">
        <f t="array" ref="AB53">SUMPRODUCT(INDEX(Q:Q, MATCH(VALUE(_xlfn.TEXTSPLIT($E53, ", ")), $D:$D, 0)), VALUE(_xlfn.TEXTSPLIT($G53, ", ")))</f>
        <v>#VALUE!</v>
      </c>
      <c r="AC53" t="e" cm="1" vm="2">
        <f t="array" ref="AC53">SUMPRODUCT(INDEX(R:R, MATCH(VALUE(_xlfn.TEXTSPLIT($E53, ", ")), $D:$D, 0)), VALUE(_xlfn.TEXTSPLIT($G53, ", ")))</f>
        <v>#VALUE!</v>
      </c>
    </row>
    <row r="54" spans="1:29" ht="45" x14ac:dyDescent="0.25">
      <c r="A54" s="44" t="s">
        <v>52</v>
      </c>
      <c r="B54" s="45" t="s">
        <v>162</v>
      </c>
      <c r="C54" s="14">
        <v>45</v>
      </c>
      <c r="D54" s="16">
        <v>35</v>
      </c>
      <c r="E54" s="4" t="str" cm="1">
        <f t="array" ref="E54">_xlfn.TEXTJOIN(", ",TRUE,_xlfn._xlws.FILTER('SIC03 SIC07 Weights'!A:A,'SIC03 SIC07 Weights'!B:B=C54))</f>
        <v>50</v>
      </c>
      <c r="F54" s="46" t="str" cm="1">
        <f t="array" ref="F54">_xlfn.TEXTJOIN(", ",TRUE,TEXT(_xlfn._xlws.FILTER('SIC03 SIC07 Weights'!D:D,'SIC03 SIC07 Weights'!B:B=C54), "0.000"))</f>
        <v>0.916</v>
      </c>
      <c r="G54" s="86" t="str" cm="1">
        <f t="array" ref="G54">_xlfn.TEXTJOIN(", ",FALSE,TEXT(VALUE(_xlfn.TEXTSPLIT(F54,", "))/SUM(VALUE(_xlfn.TEXTSPLIT(F54,", "))), "0.000"))</f>
        <v>1.000</v>
      </c>
      <c r="H54" s="6">
        <v>9.9600000000000009</v>
      </c>
      <c r="I54" s="6">
        <v>10.54</v>
      </c>
      <c r="J54" s="6">
        <v>11.17</v>
      </c>
      <c r="K54" s="6">
        <v>11.7</v>
      </c>
      <c r="L54" s="6">
        <v>12.08</v>
      </c>
      <c r="M54" s="6">
        <v>12.65</v>
      </c>
      <c r="N54" s="6">
        <v>13.87</v>
      </c>
      <c r="O54" s="6">
        <v>14.04</v>
      </c>
      <c r="P54" s="6">
        <v>15.07</v>
      </c>
      <c r="Q54" s="6">
        <v>15.56</v>
      </c>
      <c r="R54" s="6">
        <v>15.44</v>
      </c>
      <c r="S54" cm="1">
        <f t="array" ref="S54">SUMPRODUCT(INDEX(H:H, MATCH(VALUE(_xlfn.TEXTSPLIT($E54, ", ")), $D:$D, 0)), VALUE(_xlfn.TEXTSPLIT($G54, ", ")))</f>
        <v>7.23</v>
      </c>
      <c r="T54" cm="1">
        <f t="array" ref="T54">SUMPRODUCT(INDEX(I:I, MATCH(VALUE(_xlfn.TEXTSPLIT($E54, ", ")), $D:$D, 0)), VALUE(_xlfn.TEXTSPLIT($G54, ", ")))</f>
        <v>7.79</v>
      </c>
      <c r="U54" cm="1">
        <f t="array" ref="U54">SUMPRODUCT(INDEX(J:J, MATCH(VALUE(_xlfn.TEXTSPLIT($E54, ", ")), $D:$D, 0)), VALUE(_xlfn.TEXTSPLIT($G54, ", ")))</f>
        <v>8.2100000000000009</v>
      </c>
      <c r="V54" cm="1">
        <f t="array" ref="V54">SUMPRODUCT(INDEX(K:K, MATCH(VALUE(_xlfn.TEXTSPLIT($E54, ", ")), $D:$D, 0)), VALUE(_xlfn.TEXTSPLIT($G54, ", ")))</f>
        <v>8.5</v>
      </c>
      <c r="W54" cm="1">
        <f t="array" ref="W54">SUMPRODUCT(INDEX(L:L, MATCH(VALUE(_xlfn.TEXTSPLIT($E54, ", ")), $D:$D, 0)), VALUE(_xlfn.TEXTSPLIT($G54, ", ")))</f>
        <v>8.9700000000000006</v>
      </c>
      <c r="X54" cm="1">
        <f t="array" ref="X54">SUMPRODUCT(INDEX(M:M, MATCH(VALUE(_xlfn.TEXTSPLIT($E54, ", ")), $D:$D, 0)), VALUE(_xlfn.TEXTSPLIT($G54, ", ")))</f>
        <v>9.81</v>
      </c>
      <c r="Y54" cm="1">
        <f t="array" ref="Y54">SUMPRODUCT(INDEX(N:N, MATCH(VALUE(_xlfn.TEXTSPLIT($E54, ", ")), $D:$D, 0)), VALUE(_xlfn.TEXTSPLIT($G54, ", ")))</f>
        <v>10.1</v>
      </c>
      <c r="Z54" cm="1">
        <f t="array" ref="Z54">SUMPRODUCT(INDEX(O:O, MATCH(VALUE(_xlfn.TEXTSPLIT($E54, ", ")), $D:$D, 0)), VALUE(_xlfn.TEXTSPLIT($G54, ", ")))</f>
        <v>10.16</v>
      </c>
      <c r="AA54" cm="1">
        <f t="array" ref="AA54">SUMPRODUCT(INDEX(P:P, MATCH(VALUE(_xlfn.TEXTSPLIT($E54, ", ")), $D:$D, 0)), VALUE(_xlfn.TEXTSPLIT($G54, ", ")))</f>
        <v>10.37</v>
      </c>
      <c r="AB54" cm="1">
        <f t="array" ref="AB54">SUMPRODUCT(INDEX(Q:Q, MATCH(VALUE(_xlfn.TEXTSPLIT($E54, ", ")), $D:$D, 0)), VALUE(_xlfn.TEXTSPLIT($G54, ", ")))</f>
        <v>10.66</v>
      </c>
      <c r="AC54" cm="1">
        <f t="array" ref="AC54">SUMPRODUCT(INDEX(R:R, MATCH(VALUE(_xlfn.TEXTSPLIT($E54, ", ")), $D:$D, 0)), VALUE(_xlfn.TEXTSPLIT($G54, ", ")))</f>
        <v>11.6</v>
      </c>
    </row>
    <row r="55" spans="1:29" ht="45" x14ac:dyDescent="0.25">
      <c r="A55" s="44" t="s">
        <v>53</v>
      </c>
      <c r="B55" s="45" t="s">
        <v>163</v>
      </c>
      <c r="C55" s="14">
        <v>46</v>
      </c>
      <c r="D55" s="16" t="s">
        <v>260</v>
      </c>
      <c r="E55" s="4" t="str" cm="1">
        <f t="array" ref="E55">_xlfn.TEXTJOIN(", ",TRUE,_xlfn._xlws.FILTER('SIC03 SIC07 Weights'!A:A,'SIC03 SIC07 Weights'!B:B=C55))</f>
        <v>51</v>
      </c>
      <c r="F55" s="46" t="str" cm="1">
        <f t="array" ref="F55">_xlfn.TEXTJOIN(", ",TRUE,TEXT(_xlfn._xlws.FILTER('SIC03 SIC07 Weights'!D:D,'SIC03 SIC07 Weights'!B:B=C55), "0.000"))</f>
        <v>1.000</v>
      </c>
      <c r="G55" s="86" t="str" cm="1">
        <f t="array" ref="G55">_xlfn.TEXTJOIN(", ",FALSE,TEXT(VALUE(_xlfn.TEXTSPLIT(F55,", "))/SUM(VALUE(_xlfn.TEXTSPLIT(F55,", "))), "0.000"))</f>
        <v>1.000</v>
      </c>
      <c r="H55" s="6">
        <v>6.98</v>
      </c>
      <c r="I55" s="6">
        <v>7.5</v>
      </c>
      <c r="J55" s="6">
        <v>7.81</v>
      </c>
      <c r="K55" s="6">
        <v>8.1</v>
      </c>
      <c r="L55" s="6">
        <v>8.2200000000000006</v>
      </c>
      <c r="M55" s="6">
        <v>8.98</v>
      </c>
      <c r="N55" s="6">
        <v>9.3800000000000008</v>
      </c>
      <c r="O55" s="6">
        <v>9.57</v>
      </c>
      <c r="P55" s="6">
        <v>10.42</v>
      </c>
      <c r="Q55" s="6">
        <v>10.54</v>
      </c>
      <c r="R55" s="6">
        <v>10.88</v>
      </c>
      <c r="S55" cm="1">
        <f t="array" ref="S55">SUMPRODUCT(INDEX(H:H, MATCH(VALUE(_xlfn.TEXTSPLIT($E55, ", ")), $D:$D, 0)), VALUE(_xlfn.TEXTSPLIT($G55, ", ")))</f>
        <v>9.17</v>
      </c>
      <c r="T55" cm="1">
        <f t="array" ref="T55">SUMPRODUCT(INDEX(I:I, MATCH(VALUE(_xlfn.TEXTSPLIT($E55, ", ")), $D:$D, 0)), VALUE(_xlfn.TEXTSPLIT($G55, ", ")))</f>
        <v>9.83</v>
      </c>
      <c r="U55" cm="1">
        <f t="array" ref="U55">SUMPRODUCT(INDEX(J:J, MATCH(VALUE(_xlfn.TEXTSPLIT($E55, ", ")), $D:$D, 0)), VALUE(_xlfn.TEXTSPLIT($G55, ", ")))</f>
        <v>10.29</v>
      </c>
      <c r="V55" cm="1">
        <f t="array" ref="V55">SUMPRODUCT(INDEX(K:K, MATCH(VALUE(_xlfn.TEXTSPLIT($E55, ", ")), $D:$D, 0)), VALUE(_xlfn.TEXTSPLIT($G55, ", ")))</f>
        <v>10.52</v>
      </c>
      <c r="W55" cm="1">
        <f t="array" ref="W55">SUMPRODUCT(INDEX(L:L, MATCH(VALUE(_xlfn.TEXTSPLIT($E55, ", ")), $D:$D, 0)), VALUE(_xlfn.TEXTSPLIT($G55, ", ")))</f>
        <v>11.06</v>
      </c>
      <c r="X55" cm="1">
        <f t="array" ref="X55">SUMPRODUCT(INDEX(M:M, MATCH(VALUE(_xlfn.TEXTSPLIT($E55, ", ")), $D:$D, 0)), VALUE(_xlfn.TEXTSPLIT($G55, ", ")))</f>
        <v>11.36</v>
      </c>
      <c r="Y55" cm="1">
        <f t="array" ref="Y55">SUMPRODUCT(INDEX(N:N, MATCH(VALUE(_xlfn.TEXTSPLIT($E55, ", ")), $D:$D, 0)), VALUE(_xlfn.TEXTSPLIT($G55, ", ")))</f>
        <v>11.72</v>
      </c>
      <c r="Z55" cm="1">
        <f t="array" ref="Z55">SUMPRODUCT(INDEX(O:O, MATCH(VALUE(_xlfn.TEXTSPLIT($E55, ", ")), $D:$D, 0)), VALUE(_xlfn.TEXTSPLIT($G55, ", ")))</f>
        <v>12.14</v>
      </c>
      <c r="AA55" cm="1">
        <f t="array" ref="AA55">SUMPRODUCT(INDEX(P:P, MATCH(VALUE(_xlfn.TEXTSPLIT($E55, ", ")), $D:$D, 0)), VALUE(_xlfn.TEXTSPLIT($G55, ", ")))</f>
        <v>11.95</v>
      </c>
      <c r="AB55" cm="1">
        <f t="array" ref="AB55">SUMPRODUCT(INDEX(Q:Q, MATCH(VALUE(_xlfn.TEXTSPLIT($E55, ", ")), $D:$D, 0)), VALUE(_xlfn.TEXTSPLIT($G55, ", ")))</f>
        <v>12.39</v>
      </c>
      <c r="AC55" cm="1">
        <f t="array" ref="AC55">SUMPRODUCT(INDEX(R:R, MATCH(VALUE(_xlfn.TEXTSPLIT($E55, ", ")), $D:$D, 0)), VALUE(_xlfn.TEXTSPLIT($G55, ", ")))</f>
        <v>13.09</v>
      </c>
    </row>
    <row r="56" spans="1:29" ht="30" x14ac:dyDescent="0.25">
      <c r="A56" s="44" t="s">
        <v>54</v>
      </c>
      <c r="B56" s="45" t="s">
        <v>164</v>
      </c>
      <c r="C56" s="14">
        <v>47</v>
      </c>
      <c r="D56" s="16">
        <v>36</v>
      </c>
      <c r="E56" s="4" t="str" cm="1">
        <f t="array" ref="E56">_xlfn.TEXTJOIN(", ",TRUE,_xlfn._xlws.FILTER('SIC03 SIC07 Weights'!A:A,'SIC03 SIC07 Weights'!B:B=C56))</f>
        <v>50, 52</v>
      </c>
      <c r="F56" s="46" t="str" cm="1">
        <f t="array" ref="F56">_xlfn.TEXTJOIN(", ",TRUE,TEXT(_xlfn._xlws.FILTER('SIC03 SIC07 Weights'!D:D,'SIC03 SIC07 Weights'!B:B=C56), "0.000"))</f>
        <v>0.078, 0.992</v>
      </c>
      <c r="G56" s="86" t="str" cm="1">
        <f t="array" ref="G56">_xlfn.TEXTJOIN(", ",FALSE,TEXT(VALUE(_xlfn.TEXTSPLIT(F56,", "))/SUM(VALUE(_xlfn.TEXTSPLIT(F56,", "))), "0.000"))</f>
        <v>0.073, 0.927</v>
      </c>
      <c r="H56" s="6">
        <v>6.94</v>
      </c>
      <c r="I56" s="6">
        <v>7.45</v>
      </c>
      <c r="J56" s="6">
        <v>7.73</v>
      </c>
      <c r="K56" s="6">
        <v>8.11</v>
      </c>
      <c r="L56" s="6">
        <v>8.24</v>
      </c>
      <c r="M56" s="6">
        <v>9.06</v>
      </c>
      <c r="N56" s="6">
        <v>9.48</v>
      </c>
      <c r="O56" s="6">
        <v>9.6999999999999993</v>
      </c>
      <c r="P56" s="6">
        <v>10.61</v>
      </c>
      <c r="Q56" s="12">
        <v>10.68</v>
      </c>
      <c r="R56" s="6">
        <v>10.96</v>
      </c>
      <c r="S56" cm="1">
        <f t="array" ref="S56">SUMPRODUCT(INDEX(H:H, MATCH(VALUE(_xlfn.TEXTSPLIT($E56, ", ")), $D:$D, 0)), VALUE(_xlfn.TEXTSPLIT($G56, ", ")))</f>
        <v>6.3215400000000006</v>
      </c>
      <c r="T56" cm="1">
        <f t="array" ref="T56">SUMPRODUCT(INDEX(I:I, MATCH(VALUE(_xlfn.TEXTSPLIT($E56, ", ")), $D:$D, 0)), VALUE(_xlfn.TEXTSPLIT($G56, ", ")))</f>
        <v>6.6219800000000006</v>
      </c>
      <c r="U56" cm="1">
        <f t="array" ref="U56">SUMPRODUCT(INDEX(J:J, MATCH(VALUE(_xlfn.TEXTSPLIT($E56, ", ")), $D:$D, 0)), VALUE(_xlfn.TEXTSPLIT($G56, ", ")))</f>
        <v>6.8195000000000006</v>
      </c>
      <c r="V56" cm="1">
        <f t="array" ref="V56">SUMPRODUCT(INDEX(K:K, MATCH(VALUE(_xlfn.TEXTSPLIT($E56, ", ")), $D:$D, 0)), VALUE(_xlfn.TEXTSPLIT($G56, ", ")))</f>
        <v>7.0631500000000003</v>
      </c>
      <c r="W56" cm="1">
        <f t="array" ref="W56">SUMPRODUCT(INDEX(L:L, MATCH(VALUE(_xlfn.TEXTSPLIT($E56, ", ")), $D:$D, 0)), VALUE(_xlfn.TEXTSPLIT($G56, ", ")))</f>
        <v>7.3848300000000009</v>
      </c>
      <c r="X56" cm="1">
        <f t="array" ref="X56">SUMPRODUCT(INDEX(M:M, MATCH(VALUE(_xlfn.TEXTSPLIT($E56, ", ")), $D:$D, 0)), VALUE(_xlfn.TEXTSPLIT($G56, ", ")))</f>
        <v>7.7242499999999996</v>
      </c>
      <c r="Y56" cm="1">
        <f t="array" ref="Y56">SUMPRODUCT(INDEX(N:N, MATCH(VALUE(_xlfn.TEXTSPLIT($E56, ", ")), $D:$D, 0)), VALUE(_xlfn.TEXTSPLIT($G56, ", ")))</f>
        <v>7.9864400000000009</v>
      </c>
      <c r="Z56" cm="1">
        <f t="array" ref="Z56">SUMPRODUCT(INDEX(O:O, MATCH(VALUE(_xlfn.TEXTSPLIT($E56, ", ")), $D:$D, 0)), VALUE(_xlfn.TEXTSPLIT($G56, ", ")))</f>
        <v>8.1484100000000002</v>
      </c>
      <c r="AA56" cm="1">
        <f t="array" ref="AA56">SUMPRODUCT(INDEX(P:P, MATCH(VALUE(_xlfn.TEXTSPLIT($E56, ", ")), $D:$D, 0)), VALUE(_xlfn.TEXTSPLIT($G56, ", ")))</f>
        <v>8.4140300000000003</v>
      </c>
      <c r="AB56" cm="1">
        <f t="array" ref="AB56">SUMPRODUCT(INDEX(Q:Q, MATCH(VALUE(_xlfn.TEXTSPLIT($E56, ", ")), $D:$D, 0)), VALUE(_xlfn.TEXTSPLIT($G56, ", ")))</f>
        <v>8.8801600000000018</v>
      </c>
      <c r="AC56" cm="1">
        <f t="array" ref="AC56">SUMPRODUCT(INDEX(R:R, MATCH(VALUE(_xlfn.TEXTSPLIT($E56, ", ")), $D:$D, 0)), VALUE(_xlfn.TEXTSPLIT($G56, ", ")))</f>
        <v>9.2454200000000011</v>
      </c>
    </row>
    <row r="57" spans="1:29" ht="30" x14ac:dyDescent="0.25">
      <c r="A57" s="44" t="s">
        <v>55</v>
      </c>
      <c r="B57" s="45" t="s">
        <v>165</v>
      </c>
      <c r="C57" s="14" t="s">
        <v>322</v>
      </c>
      <c r="D57" s="16">
        <v>37</v>
      </c>
      <c r="E57" s="4" t="e" cm="1" vm="1">
        <f t="array" ref="E57">_xlfn.TEXTJOIN(", ",TRUE,_xlfn._xlws.FILTER('SIC03 SIC07 Weights'!A:A,'SIC03 SIC07 Weights'!B:B=C57))</f>
        <v>#VALUE!</v>
      </c>
      <c r="F57" s="46" t="e" cm="1" vm="1">
        <f t="array" ref="F57">_xlfn.TEXTJOIN(", ",TRUE,TEXT(_xlfn._xlws.FILTER('SIC03 SIC07 Weights'!D:D,'SIC03 SIC07 Weights'!B:B=C57), "0.000"))</f>
        <v>#VALUE!</v>
      </c>
      <c r="G57" s="86" t="e" cm="1" vm="2">
        <f t="array" ref="G57">_xlfn.TEXTJOIN(", ",FALSE,TEXT(VALUE(_xlfn.TEXTSPLIT(F57,", "))/SUM(VALUE(_xlfn.TEXTSPLIT(F57,", "))), "0.000"))</f>
        <v>#VALUE!</v>
      </c>
      <c r="H57" s="9">
        <v>7.88</v>
      </c>
      <c r="I57" s="9">
        <v>8.43</v>
      </c>
      <c r="J57" s="8">
        <v>9.0399999999999991</v>
      </c>
      <c r="K57" s="8">
        <v>7.91</v>
      </c>
      <c r="L57" s="8">
        <v>7.74</v>
      </c>
      <c r="M57" s="8">
        <v>7.85</v>
      </c>
      <c r="N57" s="8">
        <v>8.19</v>
      </c>
      <c r="O57" s="12">
        <v>8.0500000000000007</v>
      </c>
      <c r="P57" s="12">
        <v>8.48</v>
      </c>
      <c r="Q57" s="6">
        <v>9.08</v>
      </c>
      <c r="R57" s="9">
        <v>10.23</v>
      </c>
      <c r="S57" t="e" cm="1" vm="2">
        <f t="array" ref="S57">SUMPRODUCT(INDEX(H:H, MATCH(VALUE(_xlfn.TEXTSPLIT($E57, ", ")), $D:$D, 0)), VALUE(_xlfn.TEXTSPLIT($G57, ", ")))</f>
        <v>#VALUE!</v>
      </c>
      <c r="T57" t="e" cm="1" vm="2">
        <f t="array" ref="T57">SUMPRODUCT(INDEX(I:I, MATCH(VALUE(_xlfn.TEXTSPLIT($E57, ", ")), $D:$D, 0)), VALUE(_xlfn.TEXTSPLIT($G57, ", ")))</f>
        <v>#VALUE!</v>
      </c>
      <c r="U57" t="e" cm="1" vm="2">
        <f t="array" ref="U57">SUMPRODUCT(INDEX(J:J, MATCH(VALUE(_xlfn.TEXTSPLIT($E57, ", ")), $D:$D, 0)), VALUE(_xlfn.TEXTSPLIT($G57, ", ")))</f>
        <v>#VALUE!</v>
      </c>
      <c r="V57" t="e" cm="1" vm="2">
        <f t="array" ref="V57">SUMPRODUCT(INDEX(K:K, MATCH(VALUE(_xlfn.TEXTSPLIT($E57, ", ")), $D:$D, 0)), VALUE(_xlfn.TEXTSPLIT($G57, ", ")))</f>
        <v>#VALUE!</v>
      </c>
      <c r="W57" t="e" cm="1" vm="2">
        <f t="array" ref="W57">SUMPRODUCT(INDEX(L:L, MATCH(VALUE(_xlfn.TEXTSPLIT($E57, ", ")), $D:$D, 0)), VALUE(_xlfn.TEXTSPLIT($G57, ", ")))</f>
        <v>#VALUE!</v>
      </c>
      <c r="X57" t="e" cm="1" vm="2">
        <f t="array" ref="X57">SUMPRODUCT(INDEX(M:M, MATCH(VALUE(_xlfn.TEXTSPLIT($E57, ", ")), $D:$D, 0)), VALUE(_xlfn.TEXTSPLIT($G57, ", ")))</f>
        <v>#VALUE!</v>
      </c>
      <c r="Y57" t="e" cm="1" vm="2">
        <f t="array" ref="Y57">SUMPRODUCT(INDEX(N:N, MATCH(VALUE(_xlfn.TEXTSPLIT($E57, ", ")), $D:$D, 0)), VALUE(_xlfn.TEXTSPLIT($G57, ", ")))</f>
        <v>#VALUE!</v>
      </c>
      <c r="Z57" t="e" cm="1" vm="2">
        <f t="array" ref="Z57">SUMPRODUCT(INDEX(O:O, MATCH(VALUE(_xlfn.TEXTSPLIT($E57, ", ")), $D:$D, 0)), VALUE(_xlfn.TEXTSPLIT($G57, ", ")))</f>
        <v>#VALUE!</v>
      </c>
      <c r="AA57" t="e" cm="1" vm="2">
        <f t="array" ref="AA57">SUMPRODUCT(INDEX(P:P, MATCH(VALUE(_xlfn.TEXTSPLIT($E57, ", ")), $D:$D, 0)), VALUE(_xlfn.TEXTSPLIT($G57, ", ")))</f>
        <v>#VALUE!</v>
      </c>
      <c r="AB57" t="e" cm="1" vm="2">
        <f t="array" ref="AB57">SUMPRODUCT(INDEX(Q:Q, MATCH(VALUE(_xlfn.TEXTSPLIT($E57, ", ")), $D:$D, 0)), VALUE(_xlfn.TEXTSPLIT($G57, ", ")))</f>
        <v>#VALUE!</v>
      </c>
      <c r="AC57" t="e" cm="1" vm="2">
        <f t="array" ref="AC57">SUMPRODUCT(INDEX(R:R, MATCH(VALUE(_xlfn.TEXTSPLIT($E57, ", ")), $D:$D, 0)), VALUE(_xlfn.TEXTSPLIT($G57, ", ")))</f>
        <v>#VALUE!</v>
      </c>
    </row>
    <row r="58" spans="1:29" ht="30" x14ac:dyDescent="0.25">
      <c r="A58" s="44" t="s">
        <v>56</v>
      </c>
      <c r="B58" s="45" t="s">
        <v>166</v>
      </c>
      <c r="C58" s="14">
        <v>49</v>
      </c>
      <c r="D58" s="16" t="s">
        <v>263</v>
      </c>
      <c r="E58" s="4" t="str" cm="1">
        <f t="array" ref="E58">_xlfn.TEXTJOIN(", ",TRUE,_xlfn._xlws.FILTER('SIC03 SIC07 Weights'!A:A,'SIC03 SIC07 Weights'!B:B=C58))</f>
        <v>60</v>
      </c>
      <c r="F58" s="46" t="str" cm="1">
        <f t="array" ref="F58">_xlfn.TEXTJOIN(", ",TRUE,TEXT(_xlfn._xlws.FILTER('SIC03 SIC07 Weights'!D:D,'SIC03 SIC07 Weights'!B:B=C58), "0.000"))</f>
        <v>1.000</v>
      </c>
      <c r="G58" s="86" t="str" cm="1">
        <f t="array" ref="G58">_xlfn.TEXTJOIN(", ",FALSE,TEXT(VALUE(_xlfn.TEXTSPLIT(F58,", "))/SUM(VALUE(_xlfn.TEXTSPLIT(F58,", "))), "0.000"))</f>
        <v>1.000</v>
      </c>
      <c r="H58" s="6">
        <v>11.51</v>
      </c>
      <c r="I58" s="6">
        <v>11.69</v>
      </c>
      <c r="J58" s="6">
        <v>12.42</v>
      </c>
      <c r="K58" s="6">
        <v>13.1</v>
      </c>
      <c r="L58" s="6">
        <v>13.19</v>
      </c>
      <c r="M58" s="6">
        <v>13.45</v>
      </c>
      <c r="N58" s="6">
        <v>14</v>
      </c>
      <c r="O58" s="6">
        <v>14.29</v>
      </c>
      <c r="P58" s="6">
        <v>15.36</v>
      </c>
      <c r="Q58" s="6">
        <v>15.35</v>
      </c>
      <c r="R58" s="6">
        <v>15.64</v>
      </c>
      <c r="S58" cm="1">
        <f t="array" ref="S58">SUMPRODUCT(INDEX(H:H, MATCH(VALUE(_xlfn.TEXTSPLIT($E58, ", ")), $D:$D, 0)), VALUE(_xlfn.TEXTSPLIT($G58, ", ")))</f>
        <v>6.69</v>
      </c>
      <c r="T58" cm="1">
        <f t="array" ref="T58">SUMPRODUCT(INDEX(I:I, MATCH(VALUE(_xlfn.TEXTSPLIT($E58, ", ")), $D:$D, 0)), VALUE(_xlfn.TEXTSPLIT($G58, ", ")))</f>
        <v>7.13</v>
      </c>
      <c r="U58" cm="1">
        <f t="array" ref="U58">SUMPRODUCT(INDEX(J:J, MATCH(VALUE(_xlfn.TEXTSPLIT($E58, ", ")), $D:$D, 0)), VALUE(_xlfn.TEXTSPLIT($G58, ", ")))</f>
        <v>7.64</v>
      </c>
      <c r="V58" cm="1">
        <f t="array" ref="V58">SUMPRODUCT(INDEX(K:K, MATCH(VALUE(_xlfn.TEXTSPLIT($E58, ", ")), $D:$D, 0)), VALUE(_xlfn.TEXTSPLIT($G58, ", ")))</f>
        <v>7.88</v>
      </c>
      <c r="W58" cm="1">
        <f t="array" ref="W58">SUMPRODUCT(INDEX(L:L, MATCH(VALUE(_xlfn.TEXTSPLIT($E58, ", ")), $D:$D, 0)), VALUE(_xlfn.TEXTSPLIT($G58, ", ")))</f>
        <v>8.33</v>
      </c>
      <c r="X58" cm="1">
        <f t="array" ref="X58">SUMPRODUCT(INDEX(M:M, MATCH(VALUE(_xlfn.TEXTSPLIT($E58, ", ")), $D:$D, 0)), VALUE(_xlfn.TEXTSPLIT($G58, ", ")))</f>
        <v>8.6300000000000008</v>
      </c>
      <c r="Y58" cm="1">
        <f t="array" ref="Y58">SUMPRODUCT(INDEX(N:N, MATCH(VALUE(_xlfn.TEXTSPLIT($E58, ", ")), $D:$D, 0)), VALUE(_xlfn.TEXTSPLIT($G58, ", ")))</f>
        <v>9.23</v>
      </c>
      <c r="Z58" cm="1">
        <f t="array" ref="Z58">SUMPRODUCT(INDEX(O:O, MATCH(VALUE(_xlfn.TEXTSPLIT($E58, ", ")), $D:$D, 0)), VALUE(_xlfn.TEXTSPLIT($G58, ", ")))</f>
        <v>9.23</v>
      </c>
      <c r="AA58" cm="1">
        <f t="array" ref="AA58">SUMPRODUCT(INDEX(P:P, MATCH(VALUE(_xlfn.TEXTSPLIT($E58, ", ")), $D:$D, 0)), VALUE(_xlfn.TEXTSPLIT($G58, ", ")))</f>
        <v>9.8000000000000007</v>
      </c>
      <c r="AB58" cm="1">
        <f t="array" ref="AB58">SUMPRODUCT(INDEX(Q:Q, MATCH(VALUE(_xlfn.TEXTSPLIT($E58, ", ")), $D:$D, 0)), VALUE(_xlfn.TEXTSPLIT($G58, ", ")))</f>
        <v>10.23</v>
      </c>
      <c r="AC58" cm="1">
        <f t="array" ref="AC58">SUMPRODUCT(INDEX(R:R, MATCH(VALUE(_xlfn.TEXTSPLIT($E58, ", ")), $D:$D, 0)), VALUE(_xlfn.TEXTSPLIT($G58, ", ")))</f>
        <v>10.79</v>
      </c>
    </row>
    <row r="59" spans="1:29" ht="30" x14ac:dyDescent="0.25">
      <c r="A59" s="44" t="s">
        <v>57</v>
      </c>
      <c r="B59" s="45" t="s">
        <v>167</v>
      </c>
      <c r="C59" s="14">
        <v>50</v>
      </c>
      <c r="D59" s="16">
        <v>40</v>
      </c>
      <c r="E59" s="4" t="str" cm="1">
        <f t="array" ref="E59">_xlfn.TEXTJOIN(", ",TRUE,_xlfn._xlws.FILTER('SIC03 SIC07 Weights'!A:A,'SIC03 SIC07 Weights'!B:B=C59))</f>
        <v>61</v>
      </c>
      <c r="F59" s="46" t="str" cm="1">
        <f t="array" ref="F59">_xlfn.TEXTJOIN(", ",TRUE,TEXT(_xlfn._xlws.FILTER('SIC03 SIC07 Weights'!D:D,'SIC03 SIC07 Weights'!B:B=C59), "0.000"))</f>
        <v>0.979</v>
      </c>
      <c r="G59" s="86" t="str" cm="1">
        <f t="array" ref="G59">_xlfn.TEXTJOIN(", ",FALSE,TEXT(VALUE(_xlfn.TEXTSPLIT(F59,", "))/SUM(VALUE(_xlfn.TEXTSPLIT(F59,", "))), "0.000"))</f>
        <v>1.000</v>
      </c>
      <c r="H59" s="6">
        <v>11.85</v>
      </c>
      <c r="I59" s="6">
        <v>12.02</v>
      </c>
      <c r="J59" s="6">
        <v>12.92</v>
      </c>
      <c r="K59" s="6">
        <v>13.64</v>
      </c>
      <c r="L59" s="6">
        <v>13.95</v>
      </c>
      <c r="M59" s="6">
        <v>14.44</v>
      </c>
      <c r="N59" s="6">
        <v>14.69</v>
      </c>
      <c r="O59" s="6">
        <v>14.73</v>
      </c>
      <c r="P59" s="6">
        <v>16.32</v>
      </c>
      <c r="Q59" s="6">
        <v>15.9</v>
      </c>
      <c r="R59" s="6">
        <v>16.34</v>
      </c>
      <c r="S59" cm="1">
        <f t="array" ref="S59">SUMPRODUCT(INDEX(H:H, MATCH(VALUE(_xlfn.TEXTSPLIT($E59, ", ")), $D:$D, 0)), VALUE(_xlfn.TEXTSPLIT($G59, ", ")))</f>
        <v>10.31</v>
      </c>
      <c r="T59" cm="1">
        <f t="array" ref="T59">SUMPRODUCT(INDEX(I:I, MATCH(VALUE(_xlfn.TEXTSPLIT($E59, ", ")), $D:$D, 0)), VALUE(_xlfn.TEXTSPLIT($G59, ", ")))</f>
        <v>11.15</v>
      </c>
      <c r="U59" cm="1">
        <f t="array" ref="U59">SUMPRODUCT(INDEX(J:J, MATCH(VALUE(_xlfn.TEXTSPLIT($E59, ", ")), $D:$D, 0)), VALUE(_xlfn.TEXTSPLIT($G59, ", ")))</f>
        <v>10.24</v>
      </c>
      <c r="V59" cm="1">
        <f t="array" ref="V59">SUMPRODUCT(INDEX(K:K, MATCH(VALUE(_xlfn.TEXTSPLIT($E59, ", ")), $D:$D, 0)), VALUE(_xlfn.TEXTSPLIT($G59, ", ")))</f>
        <v>9.8000000000000007</v>
      </c>
      <c r="W59" cm="1">
        <f t="array" ref="W59">SUMPRODUCT(INDEX(L:L, MATCH(VALUE(_xlfn.TEXTSPLIT($E59, ", ")), $D:$D, 0)), VALUE(_xlfn.TEXTSPLIT($G59, ", ")))</f>
        <v>10.46</v>
      </c>
      <c r="X59" cm="1">
        <f t="array" ref="X59">SUMPRODUCT(INDEX(M:M, MATCH(VALUE(_xlfn.TEXTSPLIT($E59, ", ")), $D:$D, 0)), VALUE(_xlfn.TEXTSPLIT($G59, ", ")))</f>
        <v>11.63</v>
      </c>
      <c r="Y59" cm="1">
        <f t="array" ref="Y59">SUMPRODUCT(INDEX(N:N, MATCH(VALUE(_xlfn.TEXTSPLIT($E59, ", ")), $D:$D, 0)), VALUE(_xlfn.TEXTSPLIT($G59, ", ")))</f>
        <v>12.15</v>
      </c>
      <c r="Z59" cm="1">
        <f t="array" ref="Z59">SUMPRODUCT(INDEX(O:O, MATCH(VALUE(_xlfn.TEXTSPLIT($E59, ", ")), $D:$D, 0)), VALUE(_xlfn.TEXTSPLIT($G59, ", ")))</f>
        <v>12.25</v>
      </c>
      <c r="AA59" cm="1">
        <f t="array" ref="AA59">SUMPRODUCT(INDEX(P:P, MATCH(VALUE(_xlfn.TEXTSPLIT($E59, ", ")), $D:$D, 0)), VALUE(_xlfn.TEXTSPLIT($G59, ", ")))</f>
        <v>12.78</v>
      </c>
      <c r="AB59" cm="1">
        <f t="array" ref="AB59">SUMPRODUCT(INDEX(Q:Q, MATCH(VALUE(_xlfn.TEXTSPLIT($E59, ", ")), $D:$D, 0)), VALUE(_xlfn.TEXTSPLIT($G59, ", ")))</f>
        <v>15.12</v>
      </c>
      <c r="AC59" cm="1">
        <f t="array" ref="AC59">SUMPRODUCT(INDEX(R:R, MATCH(VALUE(_xlfn.TEXTSPLIT($E59, ", ")), $D:$D, 0)), VALUE(_xlfn.TEXTSPLIT($G59, ", ")))</f>
        <v>14.11</v>
      </c>
    </row>
    <row r="60" spans="1:29" ht="30" x14ac:dyDescent="0.25">
      <c r="A60" s="44" t="s">
        <v>58</v>
      </c>
      <c r="B60" s="45" t="s">
        <v>168</v>
      </c>
      <c r="C60" s="14">
        <v>51</v>
      </c>
      <c r="D60" s="16">
        <v>41</v>
      </c>
      <c r="E60" s="4" t="str" cm="1">
        <f t="array" ref="E60">_xlfn.TEXTJOIN(", ",TRUE,_xlfn._xlws.FILTER('SIC03 SIC07 Weights'!A:A,'SIC03 SIC07 Weights'!B:B=C60))</f>
        <v>62</v>
      </c>
      <c r="F60" s="46" t="str" cm="1">
        <f t="array" ref="F60">_xlfn.TEXTJOIN(", ",TRUE,TEXT(_xlfn._xlws.FILTER('SIC03 SIC07 Weights'!D:D,'SIC03 SIC07 Weights'!B:B=C60), "0.000"))</f>
        <v>1.000</v>
      </c>
      <c r="G60" s="86" t="str" cm="1">
        <f t="array" ref="G60">_xlfn.TEXTJOIN(", ",FALSE,TEXT(VALUE(_xlfn.TEXTSPLIT(F60,", "))/SUM(VALUE(_xlfn.TEXTSPLIT(F60,", "))), "0.000"))</f>
        <v>1.000</v>
      </c>
      <c r="H60" s="6">
        <v>10.51</v>
      </c>
      <c r="I60" s="6">
        <v>10.83</v>
      </c>
      <c r="J60" s="6">
        <v>11.21</v>
      </c>
      <c r="K60" s="6">
        <v>11.55</v>
      </c>
      <c r="L60" s="6">
        <v>11.68</v>
      </c>
      <c r="M60" s="6">
        <v>11.55</v>
      </c>
      <c r="N60" s="6">
        <v>12.05</v>
      </c>
      <c r="O60" s="6">
        <v>13.1</v>
      </c>
      <c r="P60" s="6">
        <v>13.44</v>
      </c>
      <c r="Q60" s="6">
        <v>13.58</v>
      </c>
      <c r="R60" s="6">
        <v>14.21</v>
      </c>
      <c r="S60" cm="1">
        <f t="array" ref="S60">SUMPRODUCT(INDEX(H:H, MATCH(VALUE(_xlfn.TEXTSPLIT($E60, ", ")), $D:$D, 0)), VALUE(_xlfn.TEXTSPLIT($G60, ", ")))</f>
        <v>13.04</v>
      </c>
      <c r="T60" cm="1">
        <f t="array" ref="T60">SUMPRODUCT(INDEX(I:I, MATCH(VALUE(_xlfn.TEXTSPLIT($E60, ", ")), $D:$D, 0)), VALUE(_xlfn.TEXTSPLIT($G60, ", ")))</f>
        <v>14.62</v>
      </c>
      <c r="U60" cm="1">
        <f t="array" ref="U60">SUMPRODUCT(INDEX(J:J, MATCH(VALUE(_xlfn.TEXTSPLIT($E60, ", ")), $D:$D, 0)), VALUE(_xlfn.TEXTSPLIT($G60, ", ")))</f>
        <v>14.46</v>
      </c>
      <c r="V60" cm="1">
        <f t="array" ref="V60">SUMPRODUCT(INDEX(K:K, MATCH(VALUE(_xlfn.TEXTSPLIT($E60, ", ")), $D:$D, 0)), VALUE(_xlfn.TEXTSPLIT($G60, ", ")))</f>
        <v>15.8</v>
      </c>
      <c r="W60" cm="1">
        <f t="array" ref="W60">SUMPRODUCT(INDEX(L:L, MATCH(VALUE(_xlfn.TEXTSPLIT($E60, ", ")), $D:$D, 0)), VALUE(_xlfn.TEXTSPLIT($G60, ", ")))</f>
        <v>14.17</v>
      </c>
      <c r="X60" cm="1">
        <f t="array" ref="X60">SUMPRODUCT(INDEX(M:M, MATCH(VALUE(_xlfn.TEXTSPLIT($E60, ", ")), $D:$D, 0)), VALUE(_xlfn.TEXTSPLIT($G60, ", ")))</f>
        <v>16.23</v>
      </c>
      <c r="Y60" cm="1">
        <f t="array" ref="Y60">SUMPRODUCT(INDEX(N:N, MATCH(VALUE(_xlfn.TEXTSPLIT($E60, ", ")), $D:$D, 0)), VALUE(_xlfn.TEXTSPLIT($G60, ", ")))</f>
        <v>16.940000000000001</v>
      </c>
      <c r="Z60" cm="1">
        <f t="array" ref="Z60">SUMPRODUCT(INDEX(O:O, MATCH(VALUE(_xlfn.TEXTSPLIT($E60, ", ")), $D:$D, 0)), VALUE(_xlfn.TEXTSPLIT($G60, ", ")))</f>
        <v>17.57</v>
      </c>
      <c r="AA60" cm="1">
        <f t="array" ref="AA60">SUMPRODUCT(INDEX(P:P, MATCH(VALUE(_xlfn.TEXTSPLIT($E60, ", ")), $D:$D, 0)), VALUE(_xlfn.TEXTSPLIT($G60, ", ")))</f>
        <v>18.670000000000002</v>
      </c>
      <c r="AB60" cm="1">
        <f t="array" ref="AB60">SUMPRODUCT(INDEX(Q:Q, MATCH(VALUE(_xlfn.TEXTSPLIT($E60, ", ")), $D:$D, 0)), VALUE(_xlfn.TEXTSPLIT($G60, ", ")))</f>
        <v>16.34</v>
      </c>
      <c r="AC60" cm="1">
        <f t="array" ref="AC60">SUMPRODUCT(INDEX(R:R, MATCH(VALUE(_xlfn.TEXTSPLIT($E60, ", ")), $D:$D, 0)), VALUE(_xlfn.TEXTSPLIT($G60, ", ")))</f>
        <v>18.12</v>
      </c>
    </row>
    <row r="61" spans="1:29" ht="30" x14ac:dyDescent="0.25">
      <c r="A61" s="44" t="s">
        <v>59</v>
      </c>
      <c r="B61" s="45" t="s">
        <v>169</v>
      </c>
      <c r="C61" s="14">
        <v>52</v>
      </c>
      <c r="D61" s="16">
        <v>42</v>
      </c>
      <c r="E61" s="4" t="str" cm="1">
        <f t="array" ref="E61">_xlfn.TEXTJOIN(", ",TRUE,_xlfn._xlws.FILTER('SIC03 SIC07 Weights'!A:A,'SIC03 SIC07 Weights'!B:B=C61))</f>
        <v>50, 61, 63</v>
      </c>
      <c r="F61" s="46" t="str" cm="1">
        <f t="array" ref="F61">_xlfn.TEXTJOIN(", ",TRUE,TEXT(_xlfn._xlws.FILTER('SIC03 SIC07 Weights'!D:D,'SIC03 SIC07 Weights'!B:B=C61), "0.000"))</f>
        <v>0.007, 0.021, 0.741</v>
      </c>
      <c r="G61" s="86" t="str" cm="1">
        <f t="array" ref="G61">_xlfn.TEXTJOIN(", ",FALSE,TEXT(VALUE(_xlfn.TEXTSPLIT(F61,", "))/SUM(VALUE(_xlfn.TEXTSPLIT(F61,", "))), "0.000"))</f>
        <v>0.009, 0.027, 0.964</v>
      </c>
      <c r="H61" s="6"/>
      <c r="I61" s="6"/>
      <c r="J61" s="6"/>
      <c r="K61" s="6"/>
      <c r="L61" s="6"/>
      <c r="M61" s="8">
        <v>11.59</v>
      </c>
      <c r="N61" s="6"/>
      <c r="O61" s="6"/>
      <c r="P61" s="9">
        <v>11.52</v>
      </c>
      <c r="Q61" s="6"/>
      <c r="R61" s="6"/>
      <c r="S61" cm="1">
        <f t="array" ref="S61">SUMPRODUCT(INDEX(H:H, MATCH(VALUE(_xlfn.TEXTSPLIT($E61, ", ")), $D:$D, 0)), VALUE(_xlfn.TEXTSPLIT($G61, ", ")))</f>
        <v>8.7495200000000004</v>
      </c>
      <c r="T61" cm="1">
        <f t="array" ref="T61">SUMPRODUCT(INDEX(I:I, MATCH(VALUE(_xlfn.TEXTSPLIT($E61, ", ")), $D:$D, 0)), VALUE(_xlfn.TEXTSPLIT($G61, ", ")))</f>
        <v>9.1146399999999996</v>
      </c>
      <c r="U61" cm="1">
        <f t="array" ref="U61">SUMPRODUCT(INDEX(J:J, MATCH(VALUE(_xlfn.TEXTSPLIT($E61, ", ")), $D:$D, 0)), VALUE(_xlfn.TEXTSPLIT($G61, ", ")))</f>
        <v>9.7782899999999984</v>
      </c>
      <c r="V61" cm="1">
        <f t="array" ref="V61">SUMPRODUCT(INDEX(K:K, MATCH(VALUE(_xlfn.TEXTSPLIT($E61, ", ")), $D:$D, 0)), VALUE(_xlfn.TEXTSPLIT($G61, ", ")))</f>
        <v>10.077500000000001</v>
      </c>
      <c r="W61" cm="1">
        <f t="array" ref="W61">SUMPRODUCT(INDEX(L:L, MATCH(VALUE(_xlfn.TEXTSPLIT($E61, ", ")), $D:$D, 0)), VALUE(_xlfn.TEXTSPLIT($G61, ", ")))</f>
        <v>10.523709999999998</v>
      </c>
      <c r="X61" cm="1">
        <f t="array" ref="X61">SUMPRODUCT(INDEX(M:M, MATCH(VALUE(_xlfn.TEXTSPLIT($E61, ", ")), $D:$D, 0)), VALUE(_xlfn.TEXTSPLIT($G61, ", ")))</f>
        <v>10.967740000000001</v>
      </c>
      <c r="Y61" cm="1">
        <f t="array" ref="Y61">SUMPRODUCT(INDEX(N:N, MATCH(VALUE(_xlfn.TEXTSPLIT($E61, ", ")), $D:$D, 0)), VALUE(_xlfn.TEXTSPLIT($G61, ", ")))</f>
        <v>11.36999</v>
      </c>
      <c r="Z61" cm="1">
        <f t="array" ref="Z61">SUMPRODUCT(INDEX(O:O, MATCH(VALUE(_xlfn.TEXTSPLIT($E61, ", ")), $D:$D, 0)), VALUE(_xlfn.TEXTSPLIT($G61, ", ")))</f>
        <v>12.11551</v>
      </c>
      <c r="AA61" cm="1">
        <f t="array" ref="AA61">SUMPRODUCT(INDEX(P:P, MATCH(VALUE(_xlfn.TEXTSPLIT($E61, ", ")), $D:$D, 0)), VALUE(_xlfn.TEXTSPLIT($G61, ", ")))</f>
        <v>12.67155</v>
      </c>
      <c r="AB61" cm="1">
        <f t="array" ref="AB61">SUMPRODUCT(INDEX(Q:Q, MATCH(VALUE(_xlfn.TEXTSPLIT($E61, ", ")), $D:$D, 0)), VALUE(_xlfn.TEXTSPLIT($G61, ", ")))</f>
        <v>12.94942</v>
      </c>
      <c r="AC61" cm="1">
        <f t="array" ref="AC61">SUMPRODUCT(INDEX(R:R, MATCH(VALUE(_xlfn.TEXTSPLIT($E61, ", ")), $D:$D, 0)), VALUE(_xlfn.TEXTSPLIT($G61, ", ")))</f>
        <v>13.094489999999999</v>
      </c>
    </row>
    <row r="62" spans="1:29" x14ac:dyDescent="0.25">
      <c r="A62" s="44" t="s">
        <v>60</v>
      </c>
      <c r="B62" s="45" t="s">
        <v>170</v>
      </c>
      <c r="C62" s="14">
        <v>53</v>
      </c>
      <c r="D62" s="16" t="s">
        <v>266</v>
      </c>
      <c r="E62" s="4" t="str" cm="1">
        <f t="array" ref="E62">_xlfn.TEXTJOIN(", ",TRUE,_xlfn._xlws.FILTER('SIC03 SIC07 Weights'!A:A,'SIC03 SIC07 Weights'!B:B=C62))</f>
        <v>64</v>
      </c>
      <c r="F62" s="46" t="str" cm="1">
        <f t="array" ref="F62">_xlfn.TEXTJOIN(", ",TRUE,TEXT(_xlfn._xlws.FILTER('SIC03 SIC07 Weights'!D:D,'SIC03 SIC07 Weights'!B:B=C62), "0.000"))</f>
        <v>0.535</v>
      </c>
      <c r="G62" s="86" t="str" cm="1">
        <f t="array" ref="G62">_xlfn.TEXTJOIN(", ",FALSE,TEXT(VALUE(_xlfn.TEXTSPLIT(F62,", "))/SUM(VALUE(_xlfn.TEXTSPLIT(F62,", "))), "0.000"))</f>
        <v>1.000</v>
      </c>
      <c r="H62" s="6">
        <v>8.24</v>
      </c>
      <c r="I62" s="6">
        <v>8.4700000000000006</v>
      </c>
      <c r="J62" s="6">
        <v>8.93</v>
      </c>
      <c r="K62" s="6">
        <v>9.4600000000000009</v>
      </c>
      <c r="L62" s="6">
        <v>10.029999999999999</v>
      </c>
      <c r="M62" s="6">
        <v>10.68</v>
      </c>
      <c r="N62" s="6">
        <v>11.21</v>
      </c>
      <c r="O62" s="6">
        <v>11.6</v>
      </c>
      <c r="P62" s="6">
        <v>12.12</v>
      </c>
      <c r="Q62" s="6">
        <v>12.78</v>
      </c>
      <c r="R62" s="6">
        <v>13.28</v>
      </c>
      <c r="S62" cm="1">
        <f t="array" ref="S62">SUMPRODUCT(INDEX(H:H, MATCH(VALUE(_xlfn.TEXTSPLIT($E62, ", ")), $D:$D, 0)), VALUE(_xlfn.TEXTSPLIT($G62, ", ")))</f>
        <v>8.7899999999999991</v>
      </c>
      <c r="T62" cm="1">
        <f t="array" ref="T62">SUMPRODUCT(INDEX(I:I, MATCH(VALUE(_xlfn.TEXTSPLIT($E62, ", ")), $D:$D, 0)), VALUE(_xlfn.TEXTSPLIT($G62, ", ")))</f>
        <v>9.4700000000000006</v>
      </c>
      <c r="U62" cm="1">
        <f t="array" ref="U62">SUMPRODUCT(INDEX(J:J, MATCH(VALUE(_xlfn.TEXTSPLIT($E62, ", ")), $D:$D, 0)), VALUE(_xlfn.TEXTSPLIT($G62, ", ")))</f>
        <v>9.73</v>
      </c>
      <c r="V62" cm="1">
        <f t="array" ref="V62">SUMPRODUCT(INDEX(K:K, MATCH(VALUE(_xlfn.TEXTSPLIT($E62, ", ")), $D:$D, 0)), VALUE(_xlfn.TEXTSPLIT($G62, ", ")))</f>
        <v>10.23</v>
      </c>
      <c r="W62" cm="1">
        <f t="array" ref="W62">SUMPRODUCT(INDEX(L:L, MATCH(VALUE(_xlfn.TEXTSPLIT($E62, ", ")), $D:$D, 0)), VALUE(_xlfn.TEXTSPLIT($G62, ", ")))</f>
        <v>10.93</v>
      </c>
      <c r="X62" cm="1">
        <f t="array" ref="X62">SUMPRODUCT(INDEX(M:M, MATCH(VALUE(_xlfn.TEXTSPLIT($E62, ", ")), $D:$D, 0)), VALUE(_xlfn.TEXTSPLIT($G62, ", ")))</f>
        <v>11.85</v>
      </c>
      <c r="Y62" cm="1">
        <f t="array" ref="Y62">SUMPRODUCT(INDEX(N:N, MATCH(VALUE(_xlfn.TEXTSPLIT($E62, ", ")), $D:$D, 0)), VALUE(_xlfn.TEXTSPLIT($G62, ", ")))</f>
        <v>11.67</v>
      </c>
      <c r="Z62" cm="1">
        <f t="array" ref="Z62">SUMPRODUCT(INDEX(O:O, MATCH(VALUE(_xlfn.TEXTSPLIT($E62, ", ")), $D:$D, 0)), VALUE(_xlfn.TEXTSPLIT($G62, ", ")))</f>
        <v>12.31</v>
      </c>
      <c r="AA62" cm="1">
        <f t="array" ref="AA62">SUMPRODUCT(INDEX(P:P, MATCH(VALUE(_xlfn.TEXTSPLIT($E62, ", ")), $D:$D, 0)), VALUE(_xlfn.TEXTSPLIT($G62, ", ")))</f>
        <v>12.28</v>
      </c>
      <c r="AB62" cm="1">
        <f t="array" ref="AB62">SUMPRODUCT(INDEX(Q:Q, MATCH(VALUE(_xlfn.TEXTSPLIT($E62, ", ")), $D:$D, 0)), VALUE(_xlfn.TEXTSPLIT($G62, ", ")))</f>
        <v>13.08</v>
      </c>
      <c r="AC62" cm="1">
        <f t="array" ref="AC62">SUMPRODUCT(INDEX(R:R, MATCH(VALUE(_xlfn.TEXTSPLIT($E62, ", ")), $D:$D, 0)), VALUE(_xlfn.TEXTSPLIT($G62, ", ")))</f>
        <v>13.49</v>
      </c>
    </row>
    <row r="63" spans="1:29" ht="30" x14ac:dyDescent="0.25">
      <c r="A63" s="44" t="s">
        <v>61</v>
      </c>
      <c r="B63" s="45" t="s">
        <v>171</v>
      </c>
      <c r="C63" s="14" t="s">
        <v>325</v>
      </c>
      <c r="D63" s="16">
        <v>45</v>
      </c>
      <c r="E63" s="4" t="e" cm="1" vm="1">
        <f t="array" ref="E63">_xlfn.TEXTJOIN(", ",TRUE,_xlfn._xlws.FILTER('SIC03 SIC07 Weights'!A:A,'SIC03 SIC07 Weights'!B:B=C63))</f>
        <v>#VALUE!</v>
      </c>
      <c r="F63" s="46" t="e" cm="1" vm="1">
        <f t="array" ref="F63">_xlfn.TEXTJOIN(", ",TRUE,TEXT(_xlfn._xlws.FILTER('SIC03 SIC07 Weights'!D:D,'SIC03 SIC07 Weights'!B:B=C63), "0.000"))</f>
        <v>#VALUE!</v>
      </c>
      <c r="G63" s="86" t="e" cm="1" vm="2">
        <f t="array" ref="G63">_xlfn.TEXTJOIN(", ",FALSE,TEXT(VALUE(_xlfn.TEXTSPLIT(F63,", "))/SUM(VALUE(_xlfn.TEXTSPLIT(F63,", "))), "0.000"))</f>
        <v>#VALUE!</v>
      </c>
      <c r="H63" s="6">
        <v>8.24</v>
      </c>
      <c r="I63" s="6">
        <v>8.4700000000000006</v>
      </c>
      <c r="J63" s="6">
        <v>8.93</v>
      </c>
      <c r="K63" s="6">
        <v>9.4600000000000009</v>
      </c>
      <c r="L63" s="6">
        <v>10.029999999999999</v>
      </c>
      <c r="M63" s="6">
        <v>10.68</v>
      </c>
      <c r="N63" s="6">
        <v>11.21</v>
      </c>
      <c r="O63" s="6">
        <v>11.6</v>
      </c>
      <c r="P63" s="6">
        <v>12.12</v>
      </c>
      <c r="Q63" s="6">
        <v>12.78</v>
      </c>
      <c r="R63" s="6">
        <v>13.28</v>
      </c>
      <c r="S63" t="e" cm="1" vm="2">
        <f t="array" ref="S63">SUMPRODUCT(INDEX(H:H, MATCH(VALUE(_xlfn.TEXTSPLIT($E63, ", ")), $D:$D, 0)), VALUE(_xlfn.TEXTSPLIT($G63, ", ")))</f>
        <v>#VALUE!</v>
      </c>
      <c r="T63" t="e" cm="1" vm="2">
        <f t="array" ref="T63">SUMPRODUCT(INDEX(I:I, MATCH(VALUE(_xlfn.TEXTSPLIT($E63, ", ")), $D:$D, 0)), VALUE(_xlfn.TEXTSPLIT($G63, ", ")))</f>
        <v>#VALUE!</v>
      </c>
      <c r="U63" t="e" cm="1" vm="2">
        <f t="array" ref="U63">SUMPRODUCT(INDEX(J:J, MATCH(VALUE(_xlfn.TEXTSPLIT($E63, ", ")), $D:$D, 0)), VALUE(_xlfn.TEXTSPLIT($G63, ", ")))</f>
        <v>#VALUE!</v>
      </c>
      <c r="V63" t="e" cm="1" vm="2">
        <f t="array" ref="V63">SUMPRODUCT(INDEX(K:K, MATCH(VALUE(_xlfn.TEXTSPLIT($E63, ", ")), $D:$D, 0)), VALUE(_xlfn.TEXTSPLIT($G63, ", ")))</f>
        <v>#VALUE!</v>
      </c>
      <c r="W63" t="e" cm="1" vm="2">
        <f t="array" ref="W63">SUMPRODUCT(INDEX(L:L, MATCH(VALUE(_xlfn.TEXTSPLIT($E63, ", ")), $D:$D, 0)), VALUE(_xlfn.TEXTSPLIT($G63, ", ")))</f>
        <v>#VALUE!</v>
      </c>
      <c r="X63" t="e" cm="1" vm="2">
        <f t="array" ref="X63">SUMPRODUCT(INDEX(M:M, MATCH(VALUE(_xlfn.TEXTSPLIT($E63, ", ")), $D:$D, 0)), VALUE(_xlfn.TEXTSPLIT($G63, ", ")))</f>
        <v>#VALUE!</v>
      </c>
      <c r="Y63" t="e" cm="1" vm="2">
        <f t="array" ref="Y63">SUMPRODUCT(INDEX(N:N, MATCH(VALUE(_xlfn.TEXTSPLIT($E63, ", ")), $D:$D, 0)), VALUE(_xlfn.TEXTSPLIT($G63, ", ")))</f>
        <v>#VALUE!</v>
      </c>
      <c r="Z63" t="e" cm="1" vm="2">
        <f t="array" ref="Z63">SUMPRODUCT(INDEX(O:O, MATCH(VALUE(_xlfn.TEXTSPLIT($E63, ", ")), $D:$D, 0)), VALUE(_xlfn.TEXTSPLIT($G63, ", ")))</f>
        <v>#VALUE!</v>
      </c>
      <c r="AA63" t="e" cm="1" vm="2">
        <f t="array" ref="AA63">SUMPRODUCT(INDEX(P:P, MATCH(VALUE(_xlfn.TEXTSPLIT($E63, ", ")), $D:$D, 0)), VALUE(_xlfn.TEXTSPLIT($G63, ", ")))</f>
        <v>#VALUE!</v>
      </c>
      <c r="AB63" t="e" cm="1" vm="2">
        <f t="array" ref="AB63">SUMPRODUCT(INDEX(Q:Q, MATCH(VALUE(_xlfn.TEXTSPLIT($E63, ", ")), $D:$D, 0)), VALUE(_xlfn.TEXTSPLIT($G63, ", ")))</f>
        <v>#VALUE!</v>
      </c>
      <c r="AC63" t="e" cm="1" vm="2">
        <f t="array" ref="AC63">SUMPRODUCT(INDEX(R:R, MATCH(VALUE(_xlfn.TEXTSPLIT($E63, ", ")), $D:$D, 0)), VALUE(_xlfn.TEXTSPLIT($G63, ", ")))</f>
        <v>#VALUE!</v>
      </c>
    </row>
    <row r="64" spans="1:29" ht="60" x14ac:dyDescent="0.25">
      <c r="A64" s="44" t="s">
        <v>62</v>
      </c>
      <c r="B64" s="45" t="s">
        <v>172</v>
      </c>
      <c r="C64" s="14">
        <v>55</v>
      </c>
      <c r="D64" s="16" t="s">
        <v>268</v>
      </c>
      <c r="E64" s="4" t="str" cm="1">
        <f t="array" ref="E64">_xlfn.TEXTJOIN(", ",TRUE,_xlfn._xlws.FILTER('SIC03 SIC07 Weights'!A:A,'SIC03 SIC07 Weights'!B:B=C64))</f>
        <v>55</v>
      </c>
      <c r="F64" s="46" t="str" cm="1">
        <f t="array" ref="F64">_xlfn.TEXTJOIN(", ",TRUE,TEXT(_xlfn._xlws.FILTER('SIC03 SIC07 Weights'!D:D,'SIC03 SIC07 Weights'!B:B=C64), "0.000"))</f>
        <v>0.209</v>
      </c>
      <c r="G64" s="86" t="str" cm="1">
        <f t="array" ref="G64">_xlfn.TEXTJOIN(", ",FALSE,TEXT(VALUE(_xlfn.TEXTSPLIT(F64,", "))/SUM(VALUE(_xlfn.TEXTSPLIT(F64,", "))), "0.000"))</f>
        <v>1.000</v>
      </c>
      <c r="H64" s="6">
        <v>7.34</v>
      </c>
      <c r="I64" s="6">
        <v>7.79</v>
      </c>
      <c r="J64" s="6">
        <v>8.09</v>
      </c>
      <c r="K64" s="6">
        <v>8.4</v>
      </c>
      <c r="L64" s="6">
        <v>8.82</v>
      </c>
      <c r="M64" s="6">
        <v>9.17</v>
      </c>
      <c r="N64" s="6">
        <v>9.4700000000000006</v>
      </c>
      <c r="O64" s="6">
        <v>9.5299999999999994</v>
      </c>
      <c r="P64" s="6">
        <v>9.67</v>
      </c>
      <c r="Q64" s="6">
        <v>10.18</v>
      </c>
      <c r="R64" s="6">
        <v>10.63</v>
      </c>
      <c r="S64" cm="1">
        <f t="array" ref="S64">SUMPRODUCT(INDEX(H:H, MATCH(VALUE(_xlfn.TEXTSPLIT($E64, ", ")), $D:$D, 0)), VALUE(_xlfn.TEXTSPLIT($G64, ", ")))</f>
        <v>5.37</v>
      </c>
      <c r="T64" cm="1">
        <f t="array" ref="T64">SUMPRODUCT(INDEX(I:I, MATCH(VALUE(_xlfn.TEXTSPLIT($E64, ", ")), $D:$D, 0)), VALUE(_xlfn.TEXTSPLIT($G64, ", ")))</f>
        <v>5.7</v>
      </c>
      <c r="U64" cm="1">
        <f t="array" ref="U64">SUMPRODUCT(INDEX(J:J, MATCH(VALUE(_xlfn.TEXTSPLIT($E64, ", ")), $D:$D, 0)), VALUE(_xlfn.TEXTSPLIT($G64, ", ")))</f>
        <v>5.91</v>
      </c>
      <c r="V64" cm="1">
        <f t="array" ref="V64">SUMPRODUCT(INDEX(K:K, MATCH(VALUE(_xlfn.TEXTSPLIT($E64, ", ")), $D:$D, 0)), VALUE(_xlfn.TEXTSPLIT($G64, ", ")))</f>
        <v>6.11</v>
      </c>
      <c r="W64" cm="1">
        <f t="array" ref="W64">SUMPRODUCT(INDEX(L:L, MATCH(VALUE(_xlfn.TEXTSPLIT($E64, ", ")), $D:$D, 0)), VALUE(_xlfn.TEXTSPLIT($G64, ", ")))</f>
        <v>6.3</v>
      </c>
      <c r="X64" cm="1">
        <f t="array" ref="X64">SUMPRODUCT(INDEX(M:M, MATCH(VALUE(_xlfn.TEXTSPLIT($E64, ", ")), $D:$D, 0)), VALUE(_xlfn.TEXTSPLIT($G64, ", ")))</f>
        <v>6.59</v>
      </c>
      <c r="Y64" cm="1">
        <f t="array" ref="Y64">SUMPRODUCT(INDEX(N:N, MATCH(VALUE(_xlfn.TEXTSPLIT($E64, ", ")), $D:$D, 0)), VALUE(_xlfn.TEXTSPLIT($G64, ", ")))</f>
        <v>7.01</v>
      </c>
      <c r="Z64" cm="1">
        <f t="array" ref="Z64">SUMPRODUCT(INDEX(O:O, MATCH(VALUE(_xlfn.TEXTSPLIT($E64, ", ")), $D:$D, 0)), VALUE(_xlfn.TEXTSPLIT($G64, ", ")))</f>
        <v>7.2</v>
      </c>
      <c r="AA64" cm="1">
        <f t="array" ref="AA64">SUMPRODUCT(INDEX(P:P, MATCH(VALUE(_xlfn.TEXTSPLIT($E64, ", ")), $D:$D, 0)), VALUE(_xlfn.TEXTSPLIT($G64, ", ")))</f>
        <v>7.27</v>
      </c>
      <c r="AB64" cm="1">
        <f t="array" ref="AB64">SUMPRODUCT(INDEX(Q:Q, MATCH(VALUE(_xlfn.TEXTSPLIT($E64, ", ")), $D:$D, 0)), VALUE(_xlfn.TEXTSPLIT($G64, ", ")))</f>
        <v>7.68</v>
      </c>
      <c r="AC64" cm="1">
        <f t="array" ref="AC64">SUMPRODUCT(INDEX(R:R, MATCH(VALUE(_xlfn.TEXTSPLIT($E64, ", ")), $D:$D, 0)), VALUE(_xlfn.TEXTSPLIT($G64, ", ")))</f>
        <v>8.1</v>
      </c>
    </row>
    <row r="65" spans="1:29" ht="60" x14ac:dyDescent="0.25">
      <c r="A65" s="44" t="s">
        <v>63</v>
      </c>
      <c r="B65" s="45" t="s">
        <v>173</v>
      </c>
      <c r="C65" s="14">
        <v>56</v>
      </c>
      <c r="D65" s="16">
        <v>50</v>
      </c>
      <c r="E65" s="4" t="str" cm="1">
        <f t="array" ref="E65">_xlfn.TEXTJOIN(", ",TRUE,_xlfn._xlws.FILTER('SIC03 SIC07 Weights'!A:A,'SIC03 SIC07 Weights'!B:B=C65))</f>
        <v>55</v>
      </c>
      <c r="F65" s="46" t="str" cm="1">
        <f t="array" ref="F65">_xlfn.TEXTJOIN(", ",TRUE,TEXT(_xlfn._xlws.FILTER('SIC03 SIC07 Weights'!D:D,'SIC03 SIC07 Weights'!B:B=C65), "0.000"))</f>
        <v>0.791</v>
      </c>
      <c r="G65" s="86" t="str" cm="1">
        <f t="array" ref="G65">_xlfn.TEXTJOIN(", ",FALSE,TEXT(VALUE(_xlfn.TEXTSPLIT(F65,", "))/SUM(VALUE(_xlfn.TEXTSPLIT(F65,", "))), "0.000"))</f>
        <v>1.000</v>
      </c>
      <c r="H65" s="6">
        <v>7.23</v>
      </c>
      <c r="I65" s="6">
        <v>7.79</v>
      </c>
      <c r="J65" s="6">
        <v>8.2100000000000009</v>
      </c>
      <c r="K65" s="6">
        <v>8.5</v>
      </c>
      <c r="L65" s="6">
        <v>8.9700000000000006</v>
      </c>
      <c r="M65" s="6">
        <v>9.81</v>
      </c>
      <c r="N65" s="6">
        <v>10.1</v>
      </c>
      <c r="O65" s="6">
        <v>10.16</v>
      </c>
      <c r="P65" s="6">
        <v>10.37</v>
      </c>
      <c r="Q65" s="6">
        <v>10.66</v>
      </c>
      <c r="R65" s="6">
        <v>11.6</v>
      </c>
      <c r="S65" cm="1">
        <f t="array" ref="S65">SUMPRODUCT(INDEX(H:H, MATCH(VALUE(_xlfn.TEXTSPLIT($E65, ", ")), $D:$D, 0)), VALUE(_xlfn.TEXTSPLIT($G65, ", ")))</f>
        <v>5.37</v>
      </c>
      <c r="T65" cm="1">
        <f t="array" ref="T65">SUMPRODUCT(INDEX(I:I, MATCH(VALUE(_xlfn.TEXTSPLIT($E65, ", ")), $D:$D, 0)), VALUE(_xlfn.TEXTSPLIT($G65, ", ")))</f>
        <v>5.7</v>
      </c>
      <c r="U65" cm="1">
        <f t="array" ref="U65">SUMPRODUCT(INDEX(J:J, MATCH(VALUE(_xlfn.TEXTSPLIT($E65, ", ")), $D:$D, 0)), VALUE(_xlfn.TEXTSPLIT($G65, ", ")))</f>
        <v>5.91</v>
      </c>
      <c r="V65" cm="1">
        <f t="array" ref="V65">SUMPRODUCT(INDEX(K:K, MATCH(VALUE(_xlfn.TEXTSPLIT($E65, ", ")), $D:$D, 0)), VALUE(_xlfn.TEXTSPLIT($G65, ", ")))</f>
        <v>6.11</v>
      </c>
      <c r="W65" cm="1">
        <f t="array" ref="W65">SUMPRODUCT(INDEX(L:L, MATCH(VALUE(_xlfn.TEXTSPLIT($E65, ", ")), $D:$D, 0)), VALUE(_xlfn.TEXTSPLIT($G65, ", ")))</f>
        <v>6.3</v>
      </c>
      <c r="X65" cm="1">
        <f t="array" ref="X65">SUMPRODUCT(INDEX(M:M, MATCH(VALUE(_xlfn.TEXTSPLIT($E65, ", ")), $D:$D, 0)), VALUE(_xlfn.TEXTSPLIT($G65, ", ")))</f>
        <v>6.59</v>
      </c>
      <c r="Y65" cm="1">
        <f t="array" ref="Y65">SUMPRODUCT(INDEX(N:N, MATCH(VALUE(_xlfn.TEXTSPLIT($E65, ", ")), $D:$D, 0)), VALUE(_xlfn.TEXTSPLIT($G65, ", ")))</f>
        <v>7.01</v>
      </c>
      <c r="Z65" cm="1">
        <f t="array" ref="Z65">SUMPRODUCT(INDEX(O:O, MATCH(VALUE(_xlfn.TEXTSPLIT($E65, ", ")), $D:$D, 0)), VALUE(_xlfn.TEXTSPLIT($G65, ", ")))</f>
        <v>7.2</v>
      </c>
      <c r="AA65" cm="1">
        <f t="array" ref="AA65">SUMPRODUCT(INDEX(P:P, MATCH(VALUE(_xlfn.TEXTSPLIT($E65, ", ")), $D:$D, 0)), VALUE(_xlfn.TEXTSPLIT($G65, ", ")))</f>
        <v>7.27</v>
      </c>
      <c r="AB65" cm="1">
        <f t="array" ref="AB65">SUMPRODUCT(INDEX(Q:Q, MATCH(VALUE(_xlfn.TEXTSPLIT($E65, ", ")), $D:$D, 0)), VALUE(_xlfn.TEXTSPLIT($G65, ", ")))</f>
        <v>7.68</v>
      </c>
      <c r="AC65" cm="1">
        <f t="array" ref="AC65">SUMPRODUCT(INDEX(R:R, MATCH(VALUE(_xlfn.TEXTSPLIT($E65, ", ")), $D:$D, 0)), VALUE(_xlfn.TEXTSPLIT($G65, ", ")))</f>
        <v>8.1</v>
      </c>
    </row>
    <row r="66" spans="1:29" ht="60" x14ac:dyDescent="0.25">
      <c r="A66" s="44" t="s">
        <v>64</v>
      </c>
      <c r="B66" s="45" t="s">
        <v>174</v>
      </c>
      <c r="C66" s="14" t="s">
        <v>327</v>
      </c>
      <c r="D66" s="16">
        <v>51</v>
      </c>
      <c r="E66" s="4" t="e" cm="1" vm="1">
        <f t="array" ref="E66">_xlfn.TEXTJOIN(", ",TRUE,_xlfn._xlws.FILTER('SIC03 SIC07 Weights'!A:A,'SIC03 SIC07 Weights'!B:B=C66))</f>
        <v>#VALUE!</v>
      </c>
      <c r="F66" s="46" t="e" cm="1" vm="1">
        <f t="array" ref="F66">_xlfn.TEXTJOIN(", ",TRUE,TEXT(_xlfn._xlws.FILTER('SIC03 SIC07 Weights'!D:D,'SIC03 SIC07 Weights'!B:B=C66), "0.000"))</f>
        <v>#VALUE!</v>
      </c>
      <c r="G66" s="86" t="e" cm="1" vm="2">
        <f t="array" ref="G66">_xlfn.TEXTJOIN(", ",FALSE,TEXT(VALUE(_xlfn.TEXTSPLIT(F66,", "))/SUM(VALUE(_xlfn.TEXTSPLIT(F66,", "))), "0.000"))</f>
        <v>#VALUE!</v>
      </c>
      <c r="H66" s="6">
        <v>9.17</v>
      </c>
      <c r="I66" s="6">
        <v>9.83</v>
      </c>
      <c r="J66" s="6">
        <v>10.29</v>
      </c>
      <c r="K66" s="6">
        <v>10.52</v>
      </c>
      <c r="L66" s="6">
        <v>11.06</v>
      </c>
      <c r="M66" s="6">
        <v>11.36</v>
      </c>
      <c r="N66" s="6">
        <v>11.72</v>
      </c>
      <c r="O66" s="6">
        <v>12.14</v>
      </c>
      <c r="P66" s="6">
        <v>11.95</v>
      </c>
      <c r="Q66" s="6">
        <v>12.39</v>
      </c>
      <c r="R66" s="6">
        <v>13.09</v>
      </c>
      <c r="S66" t="e" cm="1" vm="2">
        <f t="array" ref="S66">SUMPRODUCT(INDEX(H:H, MATCH(VALUE(_xlfn.TEXTSPLIT($E66, ", ")), $D:$D, 0)), VALUE(_xlfn.TEXTSPLIT($G66, ", ")))</f>
        <v>#VALUE!</v>
      </c>
      <c r="T66" t="e" cm="1" vm="2">
        <f t="array" ref="T66">SUMPRODUCT(INDEX(I:I, MATCH(VALUE(_xlfn.TEXTSPLIT($E66, ", ")), $D:$D, 0)), VALUE(_xlfn.TEXTSPLIT($G66, ", ")))</f>
        <v>#VALUE!</v>
      </c>
      <c r="U66" t="e" cm="1" vm="2">
        <f t="array" ref="U66">SUMPRODUCT(INDEX(J:J, MATCH(VALUE(_xlfn.TEXTSPLIT($E66, ", ")), $D:$D, 0)), VALUE(_xlfn.TEXTSPLIT($G66, ", ")))</f>
        <v>#VALUE!</v>
      </c>
      <c r="V66" t="e" cm="1" vm="2">
        <f t="array" ref="V66">SUMPRODUCT(INDEX(K:K, MATCH(VALUE(_xlfn.TEXTSPLIT($E66, ", ")), $D:$D, 0)), VALUE(_xlfn.TEXTSPLIT($G66, ", ")))</f>
        <v>#VALUE!</v>
      </c>
      <c r="W66" t="e" cm="1" vm="2">
        <f t="array" ref="W66">SUMPRODUCT(INDEX(L:L, MATCH(VALUE(_xlfn.TEXTSPLIT($E66, ", ")), $D:$D, 0)), VALUE(_xlfn.TEXTSPLIT($G66, ", ")))</f>
        <v>#VALUE!</v>
      </c>
      <c r="X66" t="e" cm="1" vm="2">
        <f t="array" ref="X66">SUMPRODUCT(INDEX(M:M, MATCH(VALUE(_xlfn.TEXTSPLIT($E66, ", ")), $D:$D, 0)), VALUE(_xlfn.TEXTSPLIT($G66, ", ")))</f>
        <v>#VALUE!</v>
      </c>
      <c r="Y66" t="e" cm="1" vm="2">
        <f t="array" ref="Y66">SUMPRODUCT(INDEX(N:N, MATCH(VALUE(_xlfn.TEXTSPLIT($E66, ", ")), $D:$D, 0)), VALUE(_xlfn.TEXTSPLIT($G66, ", ")))</f>
        <v>#VALUE!</v>
      </c>
      <c r="Z66" t="e" cm="1" vm="2">
        <f t="array" ref="Z66">SUMPRODUCT(INDEX(O:O, MATCH(VALUE(_xlfn.TEXTSPLIT($E66, ", ")), $D:$D, 0)), VALUE(_xlfn.TEXTSPLIT($G66, ", ")))</f>
        <v>#VALUE!</v>
      </c>
      <c r="AA66" t="e" cm="1" vm="2">
        <f t="array" ref="AA66">SUMPRODUCT(INDEX(P:P, MATCH(VALUE(_xlfn.TEXTSPLIT($E66, ", ")), $D:$D, 0)), VALUE(_xlfn.TEXTSPLIT($G66, ", ")))</f>
        <v>#VALUE!</v>
      </c>
      <c r="AB66" t="e" cm="1" vm="2">
        <f t="array" ref="AB66">SUMPRODUCT(INDEX(Q:Q, MATCH(VALUE(_xlfn.TEXTSPLIT($E66, ", ")), $D:$D, 0)), VALUE(_xlfn.TEXTSPLIT($G66, ", ")))</f>
        <v>#VALUE!</v>
      </c>
      <c r="AC66" t="e" cm="1" vm="2">
        <f t="array" ref="AC66">SUMPRODUCT(INDEX(R:R, MATCH(VALUE(_xlfn.TEXTSPLIT($E66, ", ")), $D:$D, 0)), VALUE(_xlfn.TEXTSPLIT($G66, ", ")))</f>
        <v>#VALUE!</v>
      </c>
    </row>
    <row r="67" spans="1:29" ht="60" x14ac:dyDescent="0.25">
      <c r="A67" s="44" t="s">
        <v>65</v>
      </c>
      <c r="B67" s="45" t="s">
        <v>175</v>
      </c>
      <c r="C67" s="14">
        <v>58</v>
      </c>
      <c r="D67" s="16">
        <v>52</v>
      </c>
      <c r="E67" s="4" t="str" cm="1">
        <f t="array" ref="E67">_xlfn.TEXTJOIN(", ",TRUE,_xlfn._xlws.FILTER('SIC03 SIC07 Weights'!A:A,'SIC03 SIC07 Weights'!B:B=C67))</f>
        <v>22, 72</v>
      </c>
      <c r="F67" s="46" t="str" cm="1">
        <f t="array" ref="F67">_xlfn.TEXTJOIN(", ",TRUE,TEXT(_xlfn._xlws.FILTER('SIC03 SIC07 Weights'!D:D,'SIC03 SIC07 Weights'!B:B=C67), "0.000"))</f>
        <v>0.528, 0.025</v>
      </c>
      <c r="G67" s="86" t="str" cm="1">
        <f t="array" ref="G67">_xlfn.TEXTJOIN(", ",FALSE,TEXT(VALUE(_xlfn.TEXTSPLIT(F67,", "))/SUM(VALUE(_xlfn.TEXTSPLIT(F67,", "))), "0.000"))</f>
        <v>0.955, 0.045</v>
      </c>
      <c r="H67" s="6">
        <v>6.25</v>
      </c>
      <c r="I67" s="6">
        <v>6.53</v>
      </c>
      <c r="J67" s="6">
        <v>6.71</v>
      </c>
      <c r="K67" s="6">
        <v>6.95</v>
      </c>
      <c r="L67" s="6">
        <v>7.26</v>
      </c>
      <c r="M67" s="6">
        <v>7.56</v>
      </c>
      <c r="N67" s="6">
        <v>7.82</v>
      </c>
      <c r="O67" s="6">
        <v>7.99</v>
      </c>
      <c r="P67" s="6">
        <v>8.26</v>
      </c>
      <c r="Q67" s="6">
        <v>8.74</v>
      </c>
      <c r="R67" s="6">
        <v>9.06</v>
      </c>
      <c r="S67" cm="1">
        <f t="array" ref="S67">SUMPRODUCT(INDEX(H:H, MATCH(VALUE(_xlfn.TEXTSPLIT($E67, ", ")), $D:$D, 0)), VALUE(_xlfn.TEXTSPLIT($G67, ", ")))</f>
        <v>10.46495</v>
      </c>
      <c r="T67" cm="1">
        <f t="array" ref="T67">SUMPRODUCT(INDEX(I:I, MATCH(VALUE(_xlfn.TEXTSPLIT($E67, ", ")), $D:$D, 0)), VALUE(_xlfn.TEXTSPLIT($G67, ", ")))</f>
        <v>11.18305</v>
      </c>
      <c r="U67" cm="1">
        <f t="array" ref="U67">SUMPRODUCT(INDEX(J:J, MATCH(VALUE(_xlfn.TEXTSPLIT($E67, ", ")), $D:$D, 0)), VALUE(_xlfn.TEXTSPLIT($G67, ", ")))</f>
        <v>11.34295</v>
      </c>
      <c r="V67" cm="1">
        <f t="array" ref="V67">SUMPRODUCT(INDEX(K:K, MATCH(VALUE(_xlfn.TEXTSPLIT($E67, ", ")), $D:$D, 0)), VALUE(_xlfn.TEXTSPLIT($G67, ", ")))</f>
        <v>12.14715</v>
      </c>
      <c r="W67" cm="1">
        <f t="array" ref="W67">SUMPRODUCT(INDEX(L:L, MATCH(VALUE(_xlfn.TEXTSPLIT($E67, ", ")), $D:$D, 0)), VALUE(_xlfn.TEXTSPLIT($G67, ", ")))</f>
        <v>12.8424</v>
      </c>
      <c r="X67" cm="1">
        <f t="array" ref="X67">SUMPRODUCT(INDEX(M:M, MATCH(VALUE(_xlfn.TEXTSPLIT($E67, ", ")), $D:$D, 0)), VALUE(_xlfn.TEXTSPLIT($G67, ", ")))</f>
        <v>13.154249999999999</v>
      </c>
      <c r="Y67" cm="1">
        <f t="array" ref="Y67">SUMPRODUCT(INDEX(N:N, MATCH(VALUE(_xlfn.TEXTSPLIT($E67, ", ")), $D:$D, 0)), VALUE(_xlfn.TEXTSPLIT($G67, ", ")))</f>
        <v>13.40415</v>
      </c>
      <c r="Z67" cm="1">
        <f t="array" ref="Z67">SUMPRODUCT(INDEX(O:O, MATCH(VALUE(_xlfn.TEXTSPLIT($E67, ", ")), $D:$D, 0)), VALUE(_xlfn.TEXTSPLIT($G67, ", ")))</f>
        <v>13.4903</v>
      </c>
      <c r="AA67" cm="1">
        <f t="array" ref="AA67">SUMPRODUCT(INDEX(P:P, MATCH(VALUE(_xlfn.TEXTSPLIT($E67, ", ")), $D:$D, 0)), VALUE(_xlfn.TEXTSPLIT($G67, ", ")))</f>
        <v>14.174349999999999</v>
      </c>
      <c r="AB67" cm="1">
        <f t="array" ref="AB67">SUMPRODUCT(INDEX(Q:Q, MATCH(VALUE(_xlfn.TEXTSPLIT($E67, ", ")), $D:$D, 0)), VALUE(_xlfn.TEXTSPLIT($G67, ", ")))</f>
        <v>14.4976</v>
      </c>
      <c r="AC67" cm="1">
        <f t="array" ref="AC67">SUMPRODUCT(INDEX(R:R, MATCH(VALUE(_xlfn.TEXTSPLIT($E67, ", ")), $D:$D, 0)), VALUE(_xlfn.TEXTSPLIT($G67, ", ")))</f>
        <v>15.134</v>
      </c>
    </row>
    <row r="68" spans="1:29" ht="60" x14ac:dyDescent="0.25">
      <c r="A68" s="44" t="s">
        <v>66</v>
      </c>
      <c r="B68" s="45" t="s">
        <v>176</v>
      </c>
      <c r="C68" s="14">
        <v>59</v>
      </c>
      <c r="D68" s="16" t="s">
        <v>272</v>
      </c>
      <c r="E68" s="4" t="str" cm="1">
        <f t="array" ref="E68">_xlfn.TEXTJOIN(", ",TRUE,_xlfn._xlws.FILTER('SIC03 SIC07 Weights'!A:A,'SIC03 SIC07 Weights'!B:B=C68))</f>
        <v>22, 72, 74, 92</v>
      </c>
      <c r="F68" s="46" t="str" cm="1">
        <f t="array" ref="F68">_xlfn.TEXTJOIN(", ",TRUE,TEXT(_xlfn._xlws.FILTER('SIC03 SIC07 Weights'!D:D,'SIC03 SIC07 Weights'!B:B=C68), "0.000"))</f>
        <v>0.015, 0.000, 0.000, 0.148</v>
      </c>
      <c r="G68" s="86" t="str" cm="1">
        <f t="array" ref="G68">_xlfn.TEXTJOIN(", ",FALSE,TEXT(VALUE(_xlfn.TEXTSPLIT(F68,", "))/SUM(VALUE(_xlfn.TEXTSPLIT(F68,", "))), "0.000"))</f>
        <v>0.092, 0.000, 0.000, 0.908</v>
      </c>
      <c r="H68" s="6">
        <v>5.37</v>
      </c>
      <c r="I68" s="6">
        <v>5.7</v>
      </c>
      <c r="J68" s="6">
        <v>5.91</v>
      </c>
      <c r="K68" s="6">
        <v>6.11</v>
      </c>
      <c r="L68" s="6">
        <v>6.3</v>
      </c>
      <c r="M68" s="6">
        <v>6.59</v>
      </c>
      <c r="N68" s="6">
        <v>7.01</v>
      </c>
      <c r="O68" s="6">
        <v>7.2</v>
      </c>
      <c r="P68" s="6">
        <v>7.27</v>
      </c>
      <c r="Q68" s="6">
        <v>7.68</v>
      </c>
      <c r="R68" s="6">
        <v>8.1</v>
      </c>
      <c r="S68" cm="1">
        <f t="array" ref="S68">SUMPRODUCT(INDEX(H:H, MATCH(VALUE(_xlfn.TEXTSPLIT($E68, ", ")), $D:$D, 0)), VALUE(_xlfn.TEXTSPLIT($G68, ", ")))</f>
        <v>8.9262799999999984</v>
      </c>
      <c r="T68" cm="1">
        <f t="array" ref="T68">SUMPRODUCT(INDEX(I:I, MATCH(VALUE(_xlfn.TEXTSPLIT($E68, ", ")), $D:$D, 0)), VALUE(_xlfn.TEXTSPLIT($G68, ", ")))</f>
        <v>9.6816800000000001</v>
      </c>
      <c r="U68" cm="1">
        <f t="array" ref="U68">SUMPRODUCT(INDEX(J:J, MATCH(VALUE(_xlfn.TEXTSPLIT($E68, ", ")), $D:$D, 0)), VALUE(_xlfn.TEXTSPLIT($G68, ", ")))</f>
        <v>10.240280000000002</v>
      </c>
      <c r="V68" cm="1">
        <f t="array" ref="V68">SUMPRODUCT(INDEX(K:K, MATCH(VALUE(_xlfn.TEXTSPLIT($E68, ", ")), $D:$D, 0)), VALUE(_xlfn.TEXTSPLIT($G68, ", ")))</f>
        <v>10.719719999999999</v>
      </c>
      <c r="W68" cm="1">
        <f t="array" ref="W68">SUMPRODUCT(INDEX(L:L, MATCH(VALUE(_xlfn.TEXTSPLIT($E68, ", ")), $D:$D, 0)), VALUE(_xlfn.TEXTSPLIT($G68, ", ")))</f>
        <v>11.33156</v>
      </c>
      <c r="X68" cm="1">
        <f t="array" ref="X68">SUMPRODUCT(INDEX(M:M, MATCH(VALUE(_xlfn.TEXTSPLIT($E68, ", ")), $D:$D, 0)), VALUE(_xlfn.TEXTSPLIT($G68, ", ")))</f>
        <v>12.30072</v>
      </c>
      <c r="Y68" cm="1">
        <f t="array" ref="Y68">SUMPRODUCT(INDEX(N:N, MATCH(VALUE(_xlfn.TEXTSPLIT($E68, ", ")), $D:$D, 0)), VALUE(_xlfn.TEXTSPLIT($G68, ", ")))</f>
        <v>13.076440000000002</v>
      </c>
      <c r="Z68" cm="1">
        <f t="array" ref="Z68">SUMPRODUCT(INDEX(O:O, MATCH(VALUE(_xlfn.TEXTSPLIT($E68, ", ")), $D:$D, 0)), VALUE(_xlfn.TEXTSPLIT($G68, ", ")))</f>
        <v>13.0684</v>
      </c>
      <c r="AA68" cm="1">
        <f t="array" ref="AA68">SUMPRODUCT(INDEX(P:P, MATCH(VALUE(_xlfn.TEXTSPLIT($E68, ", ")), $D:$D, 0)), VALUE(_xlfn.TEXTSPLIT($G68, ", ")))</f>
        <v>12.831320000000002</v>
      </c>
      <c r="AB68" cm="1">
        <f t="array" ref="AB68">SUMPRODUCT(INDEX(Q:Q, MATCH(VALUE(_xlfn.TEXTSPLIT($E68, ", ")), $D:$D, 0)), VALUE(_xlfn.TEXTSPLIT($G68, ", ")))</f>
        <v>13.433720000000001</v>
      </c>
      <c r="AC68" cm="1">
        <f t="array" ref="AC68">SUMPRODUCT(INDEX(R:R, MATCH(VALUE(_xlfn.TEXTSPLIT($E68, ", ")), $D:$D, 0)), VALUE(_xlfn.TEXTSPLIT($G68, ", ")))</f>
        <v>13.229279999999999</v>
      </c>
    </row>
    <row r="69" spans="1:29" ht="30" x14ac:dyDescent="0.25">
      <c r="A69" s="44" t="s">
        <v>67</v>
      </c>
      <c r="B69" s="45" t="s">
        <v>177</v>
      </c>
      <c r="C69" s="14">
        <v>60</v>
      </c>
      <c r="D69" s="16">
        <v>55</v>
      </c>
      <c r="E69" s="4" t="str" cm="1">
        <f t="array" ref="E69">_xlfn.TEXTJOIN(", ",TRUE,_xlfn._xlws.FILTER('SIC03 SIC07 Weights'!A:A,'SIC03 SIC07 Weights'!B:B=C69))</f>
        <v>64, 92</v>
      </c>
      <c r="F69" s="46" t="str" cm="1">
        <f t="array" ref="F69">_xlfn.TEXTJOIN(", ",TRUE,TEXT(_xlfn._xlws.FILTER('SIC03 SIC07 Weights'!D:D,'SIC03 SIC07 Weights'!B:B=C69), "0.000"))</f>
        <v>0.000, 0.030</v>
      </c>
      <c r="G69" s="86" t="str" cm="1">
        <f t="array" ref="G69">_xlfn.TEXTJOIN(", ",FALSE,TEXT(VALUE(_xlfn.TEXTSPLIT(F69,", "))/SUM(VALUE(_xlfn.TEXTSPLIT(F69,", "))), "0.000"))</f>
        <v>0.000, 1.000</v>
      </c>
      <c r="H69" s="6">
        <v>5.37</v>
      </c>
      <c r="I69" s="6">
        <v>5.7</v>
      </c>
      <c r="J69" s="6">
        <v>5.91</v>
      </c>
      <c r="K69" s="6">
        <v>6.11</v>
      </c>
      <c r="L69" s="6">
        <v>6.3</v>
      </c>
      <c r="M69" s="6">
        <v>6.59</v>
      </c>
      <c r="N69" s="6">
        <v>7.01</v>
      </c>
      <c r="O69" s="6">
        <v>7.2</v>
      </c>
      <c r="P69" s="6">
        <v>7.27</v>
      </c>
      <c r="Q69" s="6">
        <v>7.68</v>
      </c>
      <c r="R69" s="6">
        <v>8.1</v>
      </c>
      <c r="S69" cm="1">
        <f t="array" ref="S69">SUMPRODUCT(INDEX(H:H, MATCH(VALUE(_xlfn.TEXTSPLIT($E69, ", ")), $D:$D, 0)), VALUE(_xlfn.TEXTSPLIT($G69, ", ")))</f>
        <v>8.7799999999999994</v>
      </c>
      <c r="T69" cm="1">
        <f t="array" ref="T69">SUMPRODUCT(INDEX(I:I, MATCH(VALUE(_xlfn.TEXTSPLIT($E69, ", ")), $D:$D, 0)), VALUE(_xlfn.TEXTSPLIT($G69, ", ")))</f>
        <v>9.5399999999999991</v>
      </c>
      <c r="U69" cm="1">
        <f t="array" ref="U69">SUMPRODUCT(INDEX(J:J, MATCH(VALUE(_xlfn.TEXTSPLIT($E69, ", ")), $D:$D, 0)), VALUE(_xlfn.TEXTSPLIT($G69, ", ")))</f>
        <v>10.14</v>
      </c>
      <c r="V69" cm="1">
        <f t="array" ref="V69">SUMPRODUCT(INDEX(K:K, MATCH(VALUE(_xlfn.TEXTSPLIT($E69, ", ")), $D:$D, 0)), VALUE(_xlfn.TEXTSPLIT($G69, ", ")))</f>
        <v>10.59</v>
      </c>
      <c r="W69" cm="1">
        <f t="array" ref="W69">SUMPRODUCT(INDEX(L:L, MATCH(VALUE(_xlfn.TEXTSPLIT($E69, ", ")), $D:$D, 0)), VALUE(_xlfn.TEXTSPLIT($G69, ", ")))</f>
        <v>11.2</v>
      </c>
      <c r="X69" cm="1">
        <f t="array" ref="X69">SUMPRODUCT(INDEX(M:M, MATCH(VALUE(_xlfn.TEXTSPLIT($E69, ", ")), $D:$D, 0)), VALUE(_xlfn.TEXTSPLIT($G69, ", ")))</f>
        <v>12.24</v>
      </c>
      <c r="Y69" cm="1">
        <f t="array" ref="Y69">SUMPRODUCT(INDEX(N:N, MATCH(VALUE(_xlfn.TEXTSPLIT($E69, ", ")), $D:$D, 0)), VALUE(_xlfn.TEXTSPLIT($G69, ", ")))</f>
        <v>13.07</v>
      </c>
      <c r="Z69" cm="1">
        <f t="array" ref="Z69">SUMPRODUCT(INDEX(O:O, MATCH(VALUE(_xlfn.TEXTSPLIT($E69, ", ")), $D:$D, 0)), VALUE(_xlfn.TEXTSPLIT($G69, ", ")))</f>
        <v>13.05</v>
      </c>
      <c r="AA69" cm="1">
        <f t="array" ref="AA69">SUMPRODUCT(INDEX(P:P, MATCH(VALUE(_xlfn.TEXTSPLIT($E69, ", ")), $D:$D, 0)), VALUE(_xlfn.TEXTSPLIT($G69, ", ")))</f>
        <v>12.72</v>
      </c>
      <c r="AB69" cm="1">
        <f t="array" ref="AB69">SUMPRODUCT(INDEX(Q:Q, MATCH(VALUE(_xlfn.TEXTSPLIT($E69, ", ")), $D:$D, 0)), VALUE(_xlfn.TEXTSPLIT($G69, ", ")))</f>
        <v>13.35</v>
      </c>
      <c r="AC69" cm="1">
        <f t="array" ref="AC69">SUMPRODUCT(INDEX(R:R, MATCH(VALUE(_xlfn.TEXTSPLIT($E69, ", ")), $D:$D, 0)), VALUE(_xlfn.TEXTSPLIT($G69, ", ")))</f>
        <v>13.06</v>
      </c>
    </row>
    <row r="70" spans="1:29" ht="30" x14ac:dyDescent="0.25">
      <c r="A70" s="44" t="s">
        <v>68</v>
      </c>
      <c r="B70" s="45" t="s">
        <v>178</v>
      </c>
      <c r="C70" s="14">
        <v>61</v>
      </c>
      <c r="D70" s="16" t="s">
        <v>274</v>
      </c>
      <c r="E70" s="4" t="str" cm="1">
        <f t="array" ref="E70">_xlfn.TEXTJOIN(", ",TRUE,_xlfn._xlws.FILTER('SIC03 SIC07 Weights'!A:A,'SIC03 SIC07 Weights'!B:B=C70))</f>
        <v>64</v>
      </c>
      <c r="F70" s="46" t="str" cm="1">
        <f t="array" ref="F70">_xlfn.TEXTJOIN(", ",TRUE,TEXT(_xlfn._xlws.FILTER('SIC03 SIC07 Weights'!D:D,'SIC03 SIC07 Weights'!B:B=C70), "0.000"))</f>
        <v>0.465</v>
      </c>
      <c r="G70" s="86" t="str" cm="1">
        <f t="array" ref="G70">_xlfn.TEXTJOIN(", ",FALSE,TEXT(VALUE(_xlfn.TEXTSPLIT(F70,", "))/SUM(VALUE(_xlfn.TEXTSPLIT(F70,", "))), "0.000"))</f>
        <v>1.000</v>
      </c>
      <c r="H70" s="6">
        <v>8.4600000000000009</v>
      </c>
      <c r="I70" s="6">
        <v>9.0399999999999991</v>
      </c>
      <c r="J70" s="6">
        <v>9.4700000000000006</v>
      </c>
      <c r="K70" s="6">
        <v>9.86</v>
      </c>
      <c r="L70" s="6">
        <v>10.23</v>
      </c>
      <c r="M70" s="6">
        <v>10.89</v>
      </c>
      <c r="N70" s="6">
        <v>11.1</v>
      </c>
      <c r="O70" s="6">
        <v>11.61</v>
      </c>
      <c r="P70" s="6">
        <v>11.86</v>
      </c>
      <c r="Q70" s="6">
        <v>12.27</v>
      </c>
      <c r="R70" s="6">
        <v>12.65</v>
      </c>
      <c r="S70" cm="1">
        <f t="array" ref="S70">SUMPRODUCT(INDEX(H:H, MATCH(VALUE(_xlfn.TEXTSPLIT($E70, ", ")), $D:$D, 0)), VALUE(_xlfn.TEXTSPLIT($G70, ", ")))</f>
        <v>8.7899999999999991</v>
      </c>
      <c r="T70" cm="1">
        <f t="array" ref="T70">SUMPRODUCT(INDEX(I:I, MATCH(VALUE(_xlfn.TEXTSPLIT($E70, ", ")), $D:$D, 0)), VALUE(_xlfn.TEXTSPLIT($G70, ", ")))</f>
        <v>9.4700000000000006</v>
      </c>
      <c r="U70" cm="1">
        <f t="array" ref="U70">SUMPRODUCT(INDEX(J:J, MATCH(VALUE(_xlfn.TEXTSPLIT($E70, ", ")), $D:$D, 0)), VALUE(_xlfn.TEXTSPLIT($G70, ", ")))</f>
        <v>9.73</v>
      </c>
      <c r="V70" cm="1">
        <f t="array" ref="V70">SUMPRODUCT(INDEX(K:K, MATCH(VALUE(_xlfn.TEXTSPLIT($E70, ", ")), $D:$D, 0)), VALUE(_xlfn.TEXTSPLIT($G70, ", ")))</f>
        <v>10.23</v>
      </c>
      <c r="W70" cm="1">
        <f t="array" ref="W70">SUMPRODUCT(INDEX(L:L, MATCH(VALUE(_xlfn.TEXTSPLIT($E70, ", ")), $D:$D, 0)), VALUE(_xlfn.TEXTSPLIT($G70, ", ")))</f>
        <v>10.93</v>
      </c>
      <c r="X70" cm="1">
        <f t="array" ref="X70">SUMPRODUCT(INDEX(M:M, MATCH(VALUE(_xlfn.TEXTSPLIT($E70, ", ")), $D:$D, 0)), VALUE(_xlfn.TEXTSPLIT($G70, ", ")))</f>
        <v>11.85</v>
      </c>
      <c r="Y70" cm="1">
        <f t="array" ref="Y70">SUMPRODUCT(INDEX(N:N, MATCH(VALUE(_xlfn.TEXTSPLIT($E70, ", ")), $D:$D, 0)), VALUE(_xlfn.TEXTSPLIT($G70, ", ")))</f>
        <v>11.67</v>
      </c>
      <c r="Z70" cm="1">
        <f t="array" ref="Z70">SUMPRODUCT(INDEX(O:O, MATCH(VALUE(_xlfn.TEXTSPLIT($E70, ", ")), $D:$D, 0)), VALUE(_xlfn.TEXTSPLIT($G70, ", ")))</f>
        <v>12.31</v>
      </c>
      <c r="AA70" cm="1">
        <f t="array" ref="AA70">SUMPRODUCT(INDEX(P:P, MATCH(VALUE(_xlfn.TEXTSPLIT($E70, ", ")), $D:$D, 0)), VALUE(_xlfn.TEXTSPLIT($G70, ", ")))</f>
        <v>12.28</v>
      </c>
      <c r="AB70" cm="1">
        <f t="array" ref="AB70">SUMPRODUCT(INDEX(Q:Q, MATCH(VALUE(_xlfn.TEXTSPLIT($E70, ", ")), $D:$D, 0)), VALUE(_xlfn.TEXTSPLIT($G70, ", ")))</f>
        <v>13.08</v>
      </c>
      <c r="AC70" cm="1">
        <f t="array" ref="AC70">SUMPRODUCT(INDEX(R:R, MATCH(VALUE(_xlfn.TEXTSPLIT($E70, ", ")), $D:$D, 0)), VALUE(_xlfn.TEXTSPLIT($G70, ", ")))</f>
        <v>13.49</v>
      </c>
    </row>
    <row r="71" spans="1:29" ht="45" x14ac:dyDescent="0.25">
      <c r="A71" s="44" t="s">
        <v>69</v>
      </c>
      <c r="B71" s="45" t="s">
        <v>179</v>
      </c>
      <c r="C71" s="14">
        <v>62</v>
      </c>
      <c r="D71" s="16">
        <v>60</v>
      </c>
      <c r="E71" s="4" t="str" cm="1">
        <f t="array" ref="E71">_xlfn.TEXTJOIN(", ",TRUE,_xlfn._xlws.FILTER('SIC03 SIC07 Weights'!A:A,'SIC03 SIC07 Weights'!B:B=C71))</f>
        <v>30, 72</v>
      </c>
      <c r="F71" s="46" t="str" cm="1">
        <f t="array" ref="F71">_xlfn.TEXTJOIN(", ",TRUE,TEXT(_xlfn._xlws.FILTER('SIC03 SIC07 Weights'!D:D,'SIC03 SIC07 Weights'!B:B=C71), "0.000"))</f>
        <v>0.002, 0.870</v>
      </c>
      <c r="G71" s="86" t="str" cm="1">
        <f t="array" ref="G71">_xlfn.TEXTJOIN(", ",FALSE,TEXT(VALUE(_xlfn.TEXTSPLIT(F71,", "))/SUM(VALUE(_xlfn.TEXTSPLIT(F71,", "))), "0.000"))</f>
        <v>0.002, 0.998</v>
      </c>
      <c r="H71" s="6">
        <v>6.69</v>
      </c>
      <c r="I71" s="6">
        <v>7.13</v>
      </c>
      <c r="J71" s="6">
        <v>7.64</v>
      </c>
      <c r="K71" s="6">
        <v>7.88</v>
      </c>
      <c r="L71" s="6">
        <v>8.33</v>
      </c>
      <c r="M71" s="6">
        <v>8.6300000000000008</v>
      </c>
      <c r="N71" s="6">
        <v>9.23</v>
      </c>
      <c r="O71" s="6">
        <v>9.23</v>
      </c>
      <c r="P71" s="6">
        <v>9.8000000000000007</v>
      </c>
      <c r="Q71" s="6">
        <v>10.23</v>
      </c>
      <c r="R71" s="6">
        <v>10.79</v>
      </c>
      <c r="S71" cm="1">
        <f t="array" ref="S71">SUMPRODUCT(INDEX(H:H, MATCH(VALUE(_xlfn.TEXTSPLIT($E71, ", ")), $D:$D, 0)), VALUE(_xlfn.TEXTSPLIT($G71, ", ")))</f>
        <v>12.47546</v>
      </c>
      <c r="T71" cm="1">
        <f t="array" ref="T71">SUMPRODUCT(INDEX(I:I, MATCH(VALUE(_xlfn.TEXTSPLIT($E71, ", ")), $D:$D, 0)), VALUE(_xlfn.TEXTSPLIT($G71, ", ")))</f>
        <v>13.364599999999999</v>
      </c>
      <c r="U71" cm="1">
        <f t="array" ref="U71">SUMPRODUCT(INDEX(J:J, MATCH(VALUE(_xlfn.TEXTSPLIT($E71, ", ")), $D:$D, 0)), VALUE(_xlfn.TEXTSPLIT($G71, ", ")))</f>
        <v>13.735139999999999</v>
      </c>
      <c r="V71" cm="1">
        <f t="array" ref="V71">SUMPRODUCT(INDEX(K:K, MATCH(VALUE(_xlfn.TEXTSPLIT($E71, ", ")), $D:$D, 0)), VALUE(_xlfn.TEXTSPLIT($G71, ", ")))</f>
        <v>15.26178</v>
      </c>
      <c r="W71" cm="1">
        <f t="array" ref="W71">SUMPRODUCT(INDEX(L:L, MATCH(VALUE(_xlfn.TEXTSPLIT($E71, ", ")), $D:$D, 0)), VALUE(_xlfn.TEXTSPLIT($G71, ", ")))</f>
        <v>17.340220000000002</v>
      </c>
      <c r="X71" cm="1">
        <f t="array" ref="X71">SUMPRODUCT(INDEX(M:M, MATCH(VALUE(_xlfn.TEXTSPLIT($E71, ", ")), $D:$D, 0)), VALUE(_xlfn.TEXTSPLIT($G71, ", ")))</f>
        <v>18.536460000000002</v>
      </c>
      <c r="Y71" cm="1">
        <f t="array" ref="Y71">SUMPRODUCT(INDEX(N:N, MATCH(VALUE(_xlfn.TEXTSPLIT($E71, ", ")), $D:$D, 0)), VALUE(_xlfn.TEXTSPLIT($G71, ", ")))</f>
        <v>18.997040000000002</v>
      </c>
      <c r="Z71" cm="1">
        <f t="array" ref="Z71">SUMPRODUCT(INDEX(O:O, MATCH(VALUE(_xlfn.TEXTSPLIT($E71, ", ")), $D:$D, 0)), VALUE(_xlfn.TEXTSPLIT($G71, ", ")))</f>
        <v>18.576640000000001</v>
      </c>
      <c r="AA71" cm="1">
        <f t="array" ref="AA71">SUMPRODUCT(INDEX(P:P, MATCH(VALUE(_xlfn.TEXTSPLIT($E71, ", ")), $D:$D, 0)), VALUE(_xlfn.TEXTSPLIT($G71, ", ")))</f>
        <v>19.347919999999998</v>
      </c>
      <c r="AB71" cm="1">
        <f t="array" ref="AB71">SUMPRODUCT(INDEX(Q:Q, MATCH(VALUE(_xlfn.TEXTSPLIT($E71, ", ")), $D:$D, 0)), VALUE(_xlfn.TEXTSPLIT($G71, ", ")))</f>
        <v>19.528079999999999</v>
      </c>
      <c r="AC71" cm="1">
        <f t="array" ref="AC71">SUMPRODUCT(INDEX(R:R, MATCH(VALUE(_xlfn.TEXTSPLIT($E71, ", ")), $D:$D, 0)), VALUE(_xlfn.TEXTSPLIT($G71, ", ")))</f>
        <v>20.087740000000004</v>
      </c>
    </row>
    <row r="72" spans="1:29" x14ac:dyDescent="0.25">
      <c r="A72" s="44" t="s">
        <v>70</v>
      </c>
      <c r="B72" s="45" t="s">
        <v>180</v>
      </c>
      <c r="C72" s="14">
        <v>63</v>
      </c>
      <c r="D72" s="16">
        <v>61</v>
      </c>
      <c r="E72" s="4" t="str" cm="1">
        <f t="array" ref="E72">_xlfn.TEXTJOIN(", ",TRUE,_xlfn._xlws.FILTER('SIC03 SIC07 Weights'!A:A,'SIC03 SIC07 Weights'!B:B=C72))</f>
        <v>72, 74, 92</v>
      </c>
      <c r="F72" s="46" t="str" cm="1">
        <f t="array" ref="F72">_xlfn.TEXTJOIN(", ",TRUE,TEXT(_xlfn._xlws.FILTER('SIC03 SIC07 Weights'!D:D,'SIC03 SIC07 Weights'!B:B=C72), "0.000"))</f>
        <v>0.071, 0.002, 0.019</v>
      </c>
      <c r="G72" s="86" t="str" cm="1">
        <f t="array" ref="G72">_xlfn.TEXTJOIN(", ",FALSE,TEXT(VALUE(_xlfn.TEXTSPLIT(F72,", "))/SUM(VALUE(_xlfn.TEXTSPLIT(F72,", "))), "0.000"))</f>
        <v>0.772, 0.022, 0.207</v>
      </c>
      <c r="H72" s="12">
        <v>10.31</v>
      </c>
      <c r="I72" s="8">
        <v>11.15</v>
      </c>
      <c r="J72" s="8">
        <v>10.24</v>
      </c>
      <c r="K72" s="8">
        <v>9.8000000000000007</v>
      </c>
      <c r="L72" s="8">
        <v>10.46</v>
      </c>
      <c r="M72" s="8">
        <v>11.63</v>
      </c>
      <c r="N72" s="8">
        <v>12.15</v>
      </c>
      <c r="O72" s="12">
        <v>12.25</v>
      </c>
      <c r="P72" s="12">
        <v>12.78</v>
      </c>
      <c r="Q72" s="9">
        <v>15.12</v>
      </c>
      <c r="R72" s="9">
        <v>14.11</v>
      </c>
      <c r="S72" cm="1">
        <f t="array" ref="S72">SUMPRODUCT(INDEX(H:H, MATCH(VALUE(_xlfn.TEXTSPLIT($E72, ", ")), $D:$D, 0)), VALUE(_xlfn.TEXTSPLIT($G72, ", ")))</f>
        <v>11.670480000000001</v>
      </c>
      <c r="T72" cm="1">
        <f t="array" ref="T72">SUMPRODUCT(INDEX(I:I, MATCH(VALUE(_xlfn.TEXTSPLIT($E72, ", ")), $D:$D, 0)), VALUE(_xlfn.TEXTSPLIT($G72, ", ")))</f>
        <v>12.53182</v>
      </c>
      <c r="U72" cm="1">
        <f t="array" ref="U72">SUMPRODUCT(INDEX(J:J, MATCH(VALUE(_xlfn.TEXTSPLIT($E72, ", ")), $D:$D, 0)), VALUE(_xlfn.TEXTSPLIT($G72, ", ")))</f>
        <v>12.952660000000002</v>
      </c>
      <c r="V72" cm="1">
        <f t="array" ref="V72">SUMPRODUCT(INDEX(K:K, MATCH(VALUE(_xlfn.TEXTSPLIT($E72, ", ")), $D:$D, 0)), VALUE(_xlfn.TEXTSPLIT($G72, ", ")))</f>
        <v>14.23049</v>
      </c>
      <c r="W72" cm="1">
        <f t="array" ref="W72">SUMPRODUCT(INDEX(L:L, MATCH(VALUE(_xlfn.TEXTSPLIT($E72, ", ")), $D:$D, 0)), VALUE(_xlfn.TEXTSPLIT($G72, ", ")))</f>
        <v>15.978580000000001</v>
      </c>
      <c r="X72" cm="1">
        <f t="array" ref="X72">SUMPRODUCT(INDEX(M:M, MATCH(VALUE(_xlfn.TEXTSPLIT($E72, ", ")), $D:$D, 0)), VALUE(_xlfn.TEXTSPLIT($G72, ", ")))</f>
        <v>17.136320000000001</v>
      </c>
      <c r="Y72" cm="1">
        <f t="array" ref="Y72">SUMPRODUCT(INDEX(N:N, MATCH(VALUE(_xlfn.TEXTSPLIT($E72, ", ")), $D:$D, 0)), VALUE(_xlfn.TEXTSPLIT($G72, ", ")))</f>
        <v>17.665890000000001</v>
      </c>
      <c r="Z72" cm="1">
        <f t="array" ref="Z72">SUMPRODUCT(INDEX(O:O, MATCH(VALUE(_xlfn.TEXTSPLIT($E72, ", ")), $D:$D, 0)), VALUE(_xlfn.TEXTSPLIT($G72, ", ")))</f>
        <v>17.346530000000001</v>
      </c>
      <c r="AA72" cm="1">
        <f t="array" ref="AA72">SUMPRODUCT(INDEX(P:P, MATCH(VALUE(_xlfn.TEXTSPLIT($E72, ", ")), $D:$D, 0)), VALUE(_xlfn.TEXTSPLIT($G72, ", ")))</f>
        <v>17.880140000000001</v>
      </c>
      <c r="AB72" cm="1">
        <f t="array" ref="AB72">SUMPRODUCT(INDEX(Q:Q, MATCH(VALUE(_xlfn.TEXTSPLIT($E72, ", ")), $D:$D, 0)), VALUE(_xlfn.TEXTSPLIT($G72, ", ")))</f>
        <v>18.160730000000001</v>
      </c>
      <c r="AC72" cm="1">
        <f t="array" ref="AC72">SUMPRODUCT(INDEX(R:R, MATCH(VALUE(_xlfn.TEXTSPLIT($E72, ", ")), $D:$D, 0)), VALUE(_xlfn.TEXTSPLIT($G72, ", ")))</f>
        <v>18.542260000000002</v>
      </c>
    </row>
    <row r="73" spans="1:29" ht="30" x14ac:dyDescent="0.25">
      <c r="A73" s="44" t="s">
        <v>71</v>
      </c>
      <c r="B73" s="45" t="s">
        <v>181</v>
      </c>
      <c r="C73" s="14" t="s">
        <v>330</v>
      </c>
      <c r="D73" s="16">
        <v>62</v>
      </c>
      <c r="E73" s="4" t="e" cm="1" vm="1">
        <f t="array" ref="E73">_xlfn.TEXTJOIN(", ",TRUE,_xlfn._xlws.FILTER('SIC03 SIC07 Weights'!A:A,'SIC03 SIC07 Weights'!B:B=C73))</f>
        <v>#VALUE!</v>
      </c>
      <c r="F73" s="46" t="e" cm="1" vm="1">
        <f t="array" ref="F73">_xlfn.TEXTJOIN(", ",TRUE,TEXT(_xlfn._xlws.FILTER('SIC03 SIC07 Weights'!D:D,'SIC03 SIC07 Weights'!B:B=C73), "0.000"))</f>
        <v>#VALUE!</v>
      </c>
      <c r="G73" s="86" t="e" cm="1" vm="2">
        <f t="array" ref="G73">_xlfn.TEXTJOIN(", ",FALSE,TEXT(VALUE(_xlfn.TEXTSPLIT(F73,", "))/SUM(VALUE(_xlfn.TEXTSPLIT(F73,", "))), "0.000"))</f>
        <v>#VALUE!</v>
      </c>
      <c r="H73" s="6">
        <v>13.04</v>
      </c>
      <c r="I73" s="6">
        <v>14.62</v>
      </c>
      <c r="J73" s="6">
        <v>14.46</v>
      </c>
      <c r="K73" s="6">
        <v>15.8</v>
      </c>
      <c r="L73" s="6">
        <v>14.17</v>
      </c>
      <c r="M73" s="6">
        <v>16.23</v>
      </c>
      <c r="N73" s="6">
        <v>16.940000000000001</v>
      </c>
      <c r="O73" s="6">
        <v>17.57</v>
      </c>
      <c r="P73" s="6">
        <v>18.670000000000002</v>
      </c>
      <c r="Q73" s="6">
        <v>16.34</v>
      </c>
      <c r="R73" s="6">
        <v>18.12</v>
      </c>
      <c r="S73" t="e" cm="1" vm="2">
        <f t="array" ref="S73">SUMPRODUCT(INDEX(H:H, MATCH(VALUE(_xlfn.TEXTSPLIT($E73, ", ")), $D:$D, 0)), VALUE(_xlfn.TEXTSPLIT($G73, ", ")))</f>
        <v>#VALUE!</v>
      </c>
      <c r="T73" t="e" cm="1" vm="2">
        <f t="array" ref="T73">SUMPRODUCT(INDEX(I:I, MATCH(VALUE(_xlfn.TEXTSPLIT($E73, ", ")), $D:$D, 0)), VALUE(_xlfn.TEXTSPLIT($G73, ", ")))</f>
        <v>#VALUE!</v>
      </c>
      <c r="U73" t="e" cm="1" vm="2">
        <f t="array" ref="U73">SUMPRODUCT(INDEX(J:J, MATCH(VALUE(_xlfn.TEXTSPLIT($E73, ", ")), $D:$D, 0)), VALUE(_xlfn.TEXTSPLIT($G73, ", ")))</f>
        <v>#VALUE!</v>
      </c>
      <c r="V73" t="e" cm="1" vm="2">
        <f t="array" ref="V73">SUMPRODUCT(INDEX(K:K, MATCH(VALUE(_xlfn.TEXTSPLIT($E73, ", ")), $D:$D, 0)), VALUE(_xlfn.TEXTSPLIT($G73, ", ")))</f>
        <v>#VALUE!</v>
      </c>
      <c r="W73" t="e" cm="1" vm="2">
        <f t="array" ref="W73">SUMPRODUCT(INDEX(L:L, MATCH(VALUE(_xlfn.TEXTSPLIT($E73, ", ")), $D:$D, 0)), VALUE(_xlfn.TEXTSPLIT($G73, ", ")))</f>
        <v>#VALUE!</v>
      </c>
      <c r="X73" t="e" cm="1" vm="2">
        <f t="array" ref="X73">SUMPRODUCT(INDEX(M:M, MATCH(VALUE(_xlfn.TEXTSPLIT($E73, ", ")), $D:$D, 0)), VALUE(_xlfn.TEXTSPLIT($G73, ", ")))</f>
        <v>#VALUE!</v>
      </c>
      <c r="Y73" t="e" cm="1" vm="2">
        <f t="array" ref="Y73">SUMPRODUCT(INDEX(N:N, MATCH(VALUE(_xlfn.TEXTSPLIT($E73, ", ")), $D:$D, 0)), VALUE(_xlfn.TEXTSPLIT($G73, ", ")))</f>
        <v>#VALUE!</v>
      </c>
      <c r="Z73" t="e" cm="1" vm="2">
        <f t="array" ref="Z73">SUMPRODUCT(INDEX(O:O, MATCH(VALUE(_xlfn.TEXTSPLIT($E73, ", ")), $D:$D, 0)), VALUE(_xlfn.TEXTSPLIT($G73, ", ")))</f>
        <v>#VALUE!</v>
      </c>
      <c r="AA73" t="e" cm="1" vm="2">
        <f t="array" ref="AA73">SUMPRODUCT(INDEX(P:P, MATCH(VALUE(_xlfn.TEXTSPLIT($E73, ", ")), $D:$D, 0)), VALUE(_xlfn.TEXTSPLIT($G73, ", ")))</f>
        <v>#VALUE!</v>
      </c>
      <c r="AB73" t="e" cm="1" vm="2">
        <f t="array" ref="AB73">SUMPRODUCT(INDEX(Q:Q, MATCH(VALUE(_xlfn.TEXTSPLIT($E73, ", ")), $D:$D, 0)), VALUE(_xlfn.TEXTSPLIT($G73, ", ")))</f>
        <v>#VALUE!</v>
      </c>
      <c r="AC73" t="e" cm="1" vm="2">
        <f t="array" ref="AC73">SUMPRODUCT(INDEX(R:R, MATCH(VALUE(_xlfn.TEXTSPLIT($E73, ", ")), $D:$D, 0)), VALUE(_xlfn.TEXTSPLIT($G73, ", ")))</f>
        <v>#VALUE!</v>
      </c>
    </row>
    <row r="74" spans="1:29" ht="45" x14ac:dyDescent="0.25">
      <c r="A74" s="44" t="s">
        <v>72</v>
      </c>
      <c r="B74" s="45" t="s">
        <v>182</v>
      </c>
      <c r="C74" s="14">
        <v>64</v>
      </c>
      <c r="D74" s="16">
        <v>63</v>
      </c>
      <c r="E74" s="4" t="str" cm="1">
        <f t="array" ref="E74">_xlfn.TEXTJOIN(", ",TRUE,_xlfn._xlws.FILTER('SIC03 SIC07 Weights'!A:A,'SIC03 SIC07 Weights'!B:B=C74))</f>
        <v>65, 74</v>
      </c>
      <c r="F74" s="46" t="str" cm="1">
        <f t="array" ref="F74">_xlfn.TEXTJOIN(", ",TRUE,TEXT(_xlfn._xlws.FILTER('SIC03 SIC07 Weights'!D:D,'SIC03 SIC07 Weights'!B:B=C74), "0.000"))</f>
        <v>1.000, 0.001</v>
      </c>
      <c r="G74" s="86" t="str" cm="1">
        <f t="array" ref="G74">_xlfn.TEXTJOIN(", ",FALSE,TEXT(VALUE(_xlfn.TEXTSPLIT(F74,", "))/SUM(VALUE(_xlfn.TEXTSPLIT(F74,", "))), "0.000"))</f>
        <v>0.999, 0.001</v>
      </c>
      <c r="H74" s="6">
        <v>8.7200000000000006</v>
      </c>
      <c r="I74" s="6">
        <v>9.07</v>
      </c>
      <c r="J74" s="6">
        <v>9.7799999999999994</v>
      </c>
      <c r="K74" s="6">
        <v>10.1</v>
      </c>
      <c r="L74" s="6">
        <v>10.54</v>
      </c>
      <c r="M74" s="6">
        <v>10.96</v>
      </c>
      <c r="N74" s="6">
        <v>11.36</v>
      </c>
      <c r="O74" s="6">
        <v>12.13</v>
      </c>
      <c r="P74" s="6">
        <v>12.69</v>
      </c>
      <c r="Q74" s="6">
        <v>12.91</v>
      </c>
      <c r="R74" s="6">
        <v>13.08</v>
      </c>
      <c r="S74" cm="1">
        <f t="array" ref="S74">SUMPRODUCT(INDEX(H:H, MATCH(VALUE(_xlfn.TEXTSPLIT($E74, ", ")), $D:$D, 0)), VALUE(_xlfn.TEXTSPLIT($G74, ", ")))</f>
        <v>13.48644</v>
      </c>
      <c r="T74" cm="1">
        <f t="array" ref="T74">SUMPRODUCT(INDEX(I:I, MATCH(VALUE(_xlfn.TEXTSPLIT($E74, ", ")), $D:$D, 0)), VALUE(_xlfn.TEXTSPLIT($G74, ", ")))</f>
        <v>13.996700000000001</v>
      </c>
      <c r="U74" cm="1">
        <f t="array" ref="U74">SUMPRODUCT(INDEX(J:J, MATCH(VALUE(_xlfn.TEXTSPLIT($E74, ", ")), $D:$D, 0)), VALUE(_xlfn.TEXTSPLIT($G74, ", ")))</f>
        <v>14.416780000000001</v>
      </c>
      <c r="V74" cm="1">
        <f t="array" ref="V74">SUMPRODUCT(INDEX(K:K, MATCH(VALUE(_xlfn.TEXTSPLIT($E74, ", ")), $D:$D, 0)), VALUE(_xlfn.TEXTSPLIT($G74, ", ")))</f>
        <v>14.80655</v>
      </c>
      <c r="W74" cm="1">
        <f t="array" ref="W74">SUMPRODUCT(INDEX(L:L, MATCH(VALUE(_xlfn.TEXTSPLIT($E74, ", ")), $D:$D, 0)), VALUE(_xlfn.TEXTSPLIT($G74, ", ")))</f>
        <v>16.375709999999998</v>
      </c>
      <c r="X74" cm="1">
        <f t="array" ref="X74">SUMPRODUCT(INDEX(M:M, MATCH(VALUE(_xlfn.TEXTSPLIT($E74, ", ")), $D:$D, 0)), VALUE(_xlfn.TEXTSPLIT($G74, ", ")))</f>
        <v>16.78603</v>
      </c>
      <c r="Y74" cm="1">
        <f t="array" ref="Y74">SUMPRODUCT(INDEX(N:N, MATCH(VALUE(_xlfn.TEXTSPLIT($E74, ", ")), $D:$D, 0)), VALUE(_xlfn.TEXTSPLIT($G74, ", ")))</f>
        <v>16.416520000000002</v>
      </c>
      <c r="Z74" cm="1">
        <f t="array" ref="Z74">SUMPRODUCT(INDEX(O:O, MATCH(VALUE(_xlfn.TEXTSPLIT($E74, ", ")), $D:$D, 0)), VALUE(_xlfn.TEXTSPLIT($G74, ", ")))</f>
        <v>16.337009999999999</v>
      </c>
      <c r="AA74" cm="1">
        <f t="array" ref="AA74">SUMPRODUCT(INDEX(P:P, MATCH(VALUE(_xlfn.TEXTSPLIT($E74, ", ")), $D:$D, 0)), VALUE(_xlfn.TEXTSPLIT($G74, ", ")))</f>
        <v>16.95673</v>
      </c>
      <c r="AB74" cm="1">
        <f t="array" ref="AB74">SUMPRODUCT(INDEX(Q:Q, MATCH(VALUE(_xlfn.TEXTSPLIT($E74, ", ")), $D:$D, 0)), VALUE(_xlfn.TEXTSPLIT($G74, ", ")))</f>
        <v>18.066129999999998</v>
      </c>
      <c r="AC74" cm="1">
        <f t="array" ref="AC74">SUMPRODUCT(INDEX(R:R, MATCH(VALUE(_xlfn.TEXTSPLIT($E74, ", ")), $D:$D, 0)), VALUE(_xlfn.TEXTSPLIT($G74, ", ")))</f>
        <v>19.525090000000002</v>
      </c>
    </row>
    <row r="75" spans="1:29" ht="45" x14ac:dyDescent="0.25">
      <c r="A75" s="44" t="s">
        <v>73</v>
      </c>
      <c r="B75" s="45" t="s">
        <v>183</v>
      </c>
      <c r="C75" s="14">
        <v>65</v>
      </c>
      <c r="D75" s="16">
        <v>64</v>
      </c>
      <c r="E75" s="4" t="str" cm="1">
        <f t="array" ref="E75">_xlfn.TEXTJOIN(", ",TRUE,_xlfn._xlws.FILTER('SIC03 SIC07 Weights'!A:A,'SIC03 SIC07 Weights'!B:B=C75))</f>
        <v>66</v>
      </c>
      <c r="F75" s="46" t="str" cm="1">
        <f t="array" ref="F75">_xlfn.TEXTJOIN(", ",TRUE,TEXT(_xlfn._xlws.FILTER('SIC03 SIC07 Weights'!D:D,'SIC03 SIC07 Weights'!B:B=C75), "0.000"))</f>
        <v>1.000</v>
      </c>
      <c r="G75" s="86" t="str" cm="1">
        <f t="array" ref="G75">_xlfn.TEXTJOIN(", ",FALSE,TEXT(VALUE(_xlfn.TEXTSPLIT(F75,", "))/SUM(VALUE(_xlfn.TEXTSPLIT(F75,", "))), "0.000"))</f>
        <v>1.000</v>
      </c>
      <c r="H75" s="6">
        <v>8.7899999999999991</v>
      </c>
      <c r="I75" s="6">
        <v>9.4700000000000006</v>
      </c>
      <c r="J75" s="6">
        <v>9.73</v>
      </c>
      <c r="K75" s="6">
        <v>10.23</v>
      </c>
      <c r="L75" s="6">
        <v>10.93</v>
      </c>
      <c r="M75" s="6">
        <v>11.85</v>
      </c>
      <c r="N75" s="6">
        <v>11.67</v>
      </c>
      <c r="O75" s="6">
        <v>12.31</v>
      </c>
      <c r="P75" s="6">
        <v>12.28</v>
      </c>
      <c r="Q75" s="6">
        <v>13.08</v>
      </c>
      <c r="R75" s="6">
        <v>13.49</v>
      </c>
      <c r="S75" cm="1">
        <f t="array" ref="S75">SUMPRODUCT(INDEX(H:H, MATCH(VALUE(_xlfn.TEXTSPLIT($E75, ", ")), $D:$D, 0)), VALUE(_xlfn.TEXTSPLIT($G75, ", ")))</f>
        <v>12.65</v>
      </c>
      <c r="T75" cm="1">
        <f t="array" ref="T75">SUMPRODUCT(INDEX(I:I, MATCH(VALUE(_xlfn.TEXTSPLIT($E75, ", ")), $D:$D, 0)), VALUE(_xlfn.TEXTSPLIT($G75, ", ")))</f>
        <v>13.47</v>
      </c>
      <c r="U75" cm="1">
        <f t="array" ref="U75">SUMPRODUCT(INDEX(J:J, MATCH(VALUE(_xlfn.TEXTSPLIT($E75, ", ")), $D:$D, 0)), VALUE(_xlfn.TEXTSPLIT($G75, ", ")))</f>
        <v>14.1</v>
      </c>
      <c r="V75" cm="1">
        <f t="array" ref="V75">SUMPRODUCT(INDEX(K:K, MATCH(VALUE(_xlfn.TEXTSPLIT($E75, ", ")), $D:$D, 0)), VALUE(_xlfn.TEXTSPLIT($G75, ", ")))</f>
        <v>14.43</v>
      </c>
      <c r="W75" cm="1">
        <f t="array" ref="W75">SUMPRODUCT(INDEX(L:L, MATCH(VALUE(_xlfn.TEXTSPLIT($E75, ", ")), $D:$D, 0)), VALUE(_xlfn.TEXTSPLIT($G75, ", ")))</f>
        <v>14.46</v>
      </c>
      <c r="X75" cm="1">
        <f t="array" ref="X75">SUMPRODUCT(INDEX(M:M, MATCH(VALUE(_xlfn.TEXTSPLIT($E75, ", ")), $D:$D, 0)), VALUE(_xlfn.TEXTSPLIT($G75, ", ")))</f>
        <v>15.84</v>
      </c>
      <c r="Y75" cm="1">
        <f t="array" ref="Y75">SUMPRODUCT(INDEX(N:N, MATCH(VALUE(_xlfn.TEXTSPLIT($E75, ", ")), $D:$D, 0)), VALUE(_xlfn.TEXTSPLIT($G75, ", ")))</f>
        <v>15.88</v>
      </c>
      <c r="Z75" cm="1">
        <f t="array" ref="Z75">SUMPRODUCT(INDEX(O:O, MATCH(VALUE(_xlfn.TEXTSPLIT($E75, ", ")), $D:$D, 0)), VALUE(_xlfn.TEXTSPLIT($G75, ", ")))</f>
        <v>15.83</v>
      </c>
      <c r="AA75" cm="1">
        <f t="array" ref="AA75">SUMPRODUCT(INDEX(P:P, MATCH(VALUE(_xlfn.TEXTSPLIT($E75, ", ")), $D:$D, 0)), VALUE(_xlfn.TEXTSPLIT($G75, ", ")))</f>
        <v>17.239999999999998</v>
      </c>
      <c r="AB75" cm="1">
        <f t="array" ref="AB75">SUMPRODUCT(INDEX(Q:Q, MATCH(VALUE(_xlfn.TEXTSPLIT($E75, ", ")), $D:$D, 0)), VALUE(_xlfn.TEXTSPLIT($G75, ", ")))</f>
        <v>17.64</v>
      </c>
      <c r="AC75" cm="1">
        <f t="array" ref="AC75">SUMPRODUCT(INDEX(R:R, MATCH(VALUE(_xlfn.TEXTSPLIT($E75, ", ")), $D:$D, 0)), VALUE(_xlfn.TEXTSPLIT($G75, ", ")))</f>
        <v>20.170000000000002</v>
      </c>
    </row>
    <row r="76" spans="1:29" ht="45" x14ac:dyDescent="0.25">
      <c r="A76" s="44" t="s">
        <v>74</v>
      </c>
      <c r="B76" s="45" t="s">
        <v>184</v>
      </c>
      <c r="C76" s="14">
        <v>66</v>
      </c>
      <c r="D76" s="16" t="s">
        <v>280</v>
      </c>
      <c r="E76" s="4" t="str" cm="1">
        <f t="array" ref="E76">_xlfn.TEXTJOIN(", ",TRUE,_xlfn._xlws.FILTER('SIC03 SIC07 Weights'!A:A,'SIC03 SIC07 Weights'!B:B=C76))</f>
        <v>67</v>
      </c>
      <c r="F76" s="46" t="str" cm="1">
        <f t="array" ref="F76">_xlfn.TEXTJOIN(", ",TRUE,TEXT(_xlfn._xlws.FILTER('SIC03 SIC07 Weights'!D:D,'SIC03 SIC07 Weights'!B:B=C76), "0.000"))</f>
        <v>1.000</v>
      </c>
      <c r="G76" s="86" t="str" cm="1">
        <f t="array" ref="G76">_xlfn.TEXTJOIN(", ",FALSE,TEXT(VALUE(_xlfn.TEXTSPLIT(F76,", "))/SUM(VALUE(_xlfn.TEXTSPLIT(F76,", "))), "0.000"))</f>
        <v>1.000</v>
      </c>
      <c r="H76" s="6">
        <v>13.48</v>
      </c>
      <c r="I76" s="6">
        <v>14.18</v>
      </c>
      <c r="J76" s="6">
        <v>14.79</v>
      </c>
      <c r="K76" s="6">
        <v>15.56</v>
      </c>
      <c r="L76" s="6">
        <v>16.59</v>
      </c>
      <c r="M76" s="6">
        <v>17.75</v>
      </c>
      <c r="N76" s="6">
        <v>17.55</v>
      </c>
      <c r="O76" s="6">
        <v>17.62</v>
      </c>
      <c r="P76" s="6">
        <v>18.71</v>
      </c>
      <c r="Q76" s="6">
        <v>19.22</v>
      </c>
      <c r="R76" s="6">
        <v>20.34</v>
      </c>
      <c r="S76" cm="1">
        <f t="array" ref="S76">SUMPRODUCT(INDEX(H:H, MATCH(VALUE(_xlfn.TEXTSPLIT($E76, ", ")), $D:$D, 0)), VALUE(_xlfn.TEXTSPLIT($G76, ", ")))</f>
        <v>14.62</v>
      </c>
      <c r="T76" cm="1">
        <f t="array" ref="T76">SUMPRODUCT(INDEX(I:I, MATCH(VALUE(_xlfn.TEXTSPLIT($E76, ", ")), $D:$D, 0)), VALUE(_xlfn.TEXTSPLIT($G76, ", ")))</f>
        <v>15.72</v>
      </c>
      <c r="U76" cm="1">
        <f t="array" ref="U76">SUMPRODUCT(INDEX(J:J, MATCH(VALUE(_xlfn.TEXTSPLIT($E76, ", ")), $D:$D, 0)), VALUE(_xlfn.TEXTSPLIT($G76, ", ")))</f>
        <v>16.7</v>
      </c>
      <c r="V76" cm="1">
        <f t="array" ref="V76">SUMPRODUCT(INDEX(K:K, MATCH(VALUE(_xlfn.TEXTSPLIT($E76, ", ")), $D:$D, 0)), VALUE(_xlfn.TEXTSPLIT($G76, ", ")))</f>
        <v>19.16</v>
      </c>
      <c r="W76" cm="1">
        <f t="array" ref="W76">SUMPRODUCT(INDEX(L:L, MATCH(VALUE(_xlfn.TEXTSPLIT($E76, ", ")), $D:$D, 0)), VALUE(_xlfn.TEXTSPLIT($G76, ", ")))</f>
        <v>19.41</v>
      </c>
      <c r="X76" cm="1">
        <f t="array" ref="X76">SUMPRODUCT(INDEX(M:M, MATCH(VALUE(_xlfn.TEXTSPLIT($E76, ", ")), $D:$D, 0)), VALUE(_xlfn.TEXTSPLIT($G76, ", ")))</f>
        <v>22.64</v>
      </c>
      <c r="Y76" cm="1">
        <f t="array" ref="Y76">SUMPRODUCT(INDEX(N:N, MATCH(VALUE(_xlfn.TEXTSPLIT($E76, ", ")), $D:$D, 0)), VALUE(_xlfn.TEXTSPLIT($G76, ", ")))</f>
        <v>22.42</v>
      </c>
      <c r="Z76" cm="1">
        <f t="array" ref="Z76">SUMPRODUCT(INDEX(O:O, MATCH(VALUE(_xlfn.TEXTSPLIT($E76, ", ")), $D:$D, 0)), VALUE(_xlfn.TEXTSPLIT($G76, ", ")))</f>
        <v>22.52</v>
      </c>
      <c r="AA76" cm="1">
        <f t="array" ref="AA76">SUMPRODUCT(INDEX(P:P, MATCH(VALUE(_xlfn.TEXTSPLIT($E76, ", ")), $D:$D, 0)), VALUE(_xlfn.TEXTSPLIT($G76, ", ")))</f>
        <v>24.42</v>
      </c>
      <c r="AB76" cm="1">
        <f t="array" ref="AB76">SUMPRODUCT(INDEX(Q:Q, MATCH(VALUE(_xlfn.TEXTSPLIT($E76, ", ")), $D:$D, 0)), VALUE(_xlfn.TEXTSPLIT($G76, ", ")))</f>
        <v>23.21</v>
      </c>
      <c r="AC76" cm="1">
        <f t="array" ref="AC76">SUMPRODUCT(INDEX(R:R, MATCH(VALUE(_xlfn.TEXTSPLIT($E76, ", ")), $D:$D, 0)), VALUE(_xlfn.TEXTSPLIT($G76, ", ")))</f>
        <v>22.01</v>
      </c>
    </row>
    <row r="77" spans="1:29" ht="45" x14ac:dyDescent="0.25">
      <c r="A77" s="44" t="s">
        <v>75</v>
      </c>
      <c r="B77" s="45" t="s">
        <v>185</v>
      </c>
      <c r="C77" s="14" t="s">
        <v>331</v>
      </c>
      <c r="D77" s="16">
        <v>65</v>
      </c>
      <c r="E77" s="4" t="e" cm="1" vm="1">
        <f t="array" ref="E77">_xlfn.TEXTJOIN(", ",TRUE,_xlfn._xlws.FILTER('SIC03 SIC07 Weights'!A:A,'SIC03 SIC07 Weights'!B:B=C77))</f>
        <v>#VALUE!</v>
      </c>
      <c r="F77" s="46" t="e" cm="1" vm="1">
        <f t="array" ref="F77">_xlfn.TEXTJOIN(", ",TRUE,TEXT(_xlfn._xlws.FILTER('SIC03 SIC07 Weights'!D:D,'SIC03 SIC07 Weights'!B:B=C77), "0.000"))</f>
        <v>#VALUE!</v>
      </c>
      <c r="G77" s="86" t="e" cm="1" vm="2">
        <f t="array" ref="G77">_xlfn.TEXTJOIN(", ",FALSE,TEXT(VALUE(_xlfn.TEXTSPLIT(F77,", "))/SUM(VALUE(_xlfn.TEXTSPLIT(F77,", "))), "0.000"))</f>
        <v>#VALUE!</v>
      </c>
      <c r="H77" s="6">
        <v>13.49</v>
      </c>
      <c r="I77" s="6">
        <v>14</v>
      </c>
      <c r="J77" s="6">
        <v>14.42</v>
      </c>
      <c r="K77" s="6">
        <v>14.81</v>
      </c>
      <c r="L77" s="6">
        <v>16.38</v>
      </c>
      <c r="M77" s="6">
        <v>16.79</v>
      </c>
      <c r="N77" s="6">
        <v>16.420000000000002</v>
      </c>
      <c r="O77" s="6">
        <v>16.34</v>
      </c>
      <c r="P77" s="6">
        <v>16.96</v>
      </c>
      <c r="Q77" s="6">
        <v>18.07</v>
      </c>
      <c r="R77" s="6">
        <v>19.53</v>
      </c>
      <c r="S77" t="e" cm="1" vm="2">
        <f t="array" ref="S77">SUMPRODUCT(INDEX(H:H, MATCH(VALUE(_xlfn.TEXTSPLIT($E77, ", ")), $D:$D, 0)), VALUE(_xlfn.TEXTSPLIT($G77, ", ")))</f>
        <v>#VALUE!</v>
      </c>
      <c r="T77" t="e" cm="1" vm="2">
        <f t="array" ref="T77">SUMPRODUCT(INDEX(I:I, MATCH(VALUE(_xlfn.TEXTSPLIT($E77, ", ")), $D:$D, 0)), VALUE(_xlfn.TEXTSPLIT($G77, ", ")))</f>
        <v>#VALUE!</v>
      </c>
      <c r="U77" t="e" cm="1" vm="2">
        <f t="array" ref="U77">SUMPRODUCT(INDEX(J:J, MATCH(VALUE(_xlfn.TEXTSPLIT($E77, ", ")), $D:$D, 0)), VALUE(_xlfn.TEXTSPLIT($G77, ", ")))</f>
        <v>#VALUE!</v>
      </c>
      <c r="V77" t="e" cm="1" vm="2">
        <f t="array" ref="V77">SUMPRODUCT(INDEX(K:K, MATCH(VALUE(_xlfn.TEXTSPLIT($E77, ", ")), $D:$D, 0)), VALUE(_xlfn.TEXTSPLIT($G77, ", ")))</f>
        <v>#VALUE!</v>
      </c>
      <c r="W77" t="e" cm="1" vm="2">
        <f t="array" ref="W77">SUMPRODUCT(INDEX(L:L, MATCH(VALUE(_xlfn.TEXTSPLIT($E77, ", ")), $D:$D, 0)), VALUE(_xlfn.TEXTSPLIT($G77, ", ")))</f>
        <v>#VALUE!</v>
      </c>
      <c r="X77" t="e" cm="1" vm="2">
        <f t="array" ref="X77">SUMPRODUCT(INDEX(M:M, MATCH(VALUE(_xlfn.TEXTSPLIT($E77, ", ")), $D:$D, 0)), VALUE(_xlfn.TEXTSPLIT($G77, ", ")))</f>
        <v>#VALUE!</v>
      </c>
      <c r="Y77" t="e" cm="1" vm="2">
        <f t="array" ref="Y77">SUMPRODUCT(INDEX(N:N, MATCH(VALUE(_xlfn.TEXTSPLIT($E77, ", ")), $D:$D, 0)), VALUE(_xlfn.TEXTSPLIT($G77, ", ")))</f>
        <v>#VALUE!</v>
      </c>
      <c r="Z77" t="e" cm="1" vm="2">
        <f t="array" ref="Z77">SUMPRODUCT(INDEX(O:O, MATCH(VALUE(_xlfn.TEXTSPLIT($E77, ", ")), $D:$D, 0)), VALUE(_xlfn.TEXTSPLIT($G77, ", ")))</f>
        <v>#VALUE!</v>
      </c>
      <c r="AA77" t="e" cm="1" vm="2">
        <f t="array" ref="AA77">SUMPRODUCT(INDEX(P:P, MATCH(VALUE(_xlfn.TEXTSPLIT($E77, ", ")), $D:$D, 0)), VALUE(_xlfn.TEXTSPLIT($G77, ", ")))</f>
        <v>#VALUE!</v>
      </c>
      <c r="AB77" t="e" cm="1" vm="2">
        <f t="array" ref="AB77">SUMPRODUCT(INDEX(Q:Q, MATCH(VALUE(_xlfn.TEXTSPLIT($E77, ", ")), $D:$D, 0)), VALUE(_xlfn.TEXTSPLIT($G77, ", ")))</f>
        <v>#VALUE!</v>
      </c>
      <c r="AC77" t="e" cm="1" vm="2">
        <f t="array" ref="AC77">SUMPRODUCT(INDEX(R:R, MATCH(VALUE(_xlfn.TEXTSPLIT($E77, ", ")), $D:$D, 0)), VALUE(_xlfn.TEXTSPLIT($G77, ", ")))</f>
        <v>#VALUE!</v>
      </c>
    </row>
    <row r="78" spans="1:29" ht="45" x14ac:dyDescent="0.25">
      <c r="A78" s="44" t="s">
        <v>76</v>
      </c>
      <c r="B78" s="45" t="s">
        <v>186</v>
      </c>
      <c r="C78" s="14">
        <v>68</v>
      </c>
      <c r="D78" s="16">
        <v>66</v>
      </c>
      <c r="E78" s="4" t="str" cm="1">
        <f t="array" ref="E78">_xlfn.TEXTJOIN(", ",TRUE,_xlfn._xlws.FILTER('SIC03 SIC07 Weights'!A:A,'SIC03 SIC07 Weights'!B:B=C78))</f>
        <v>70</v>
      </c>
      <c r="F78" s="46" t="str" cm="1">
        <f t="array" ref="F78">_xlfn.TEXTJOIN(", ",TRUE,TEXT(_xlfn._xlws.FILTER('SIC03 SIC07 Weights'!D:D,'SIC03 SIC07 Weights'!B:B=C78), "0.000"))</f>
        <v>0.688</v>
      </c>
      <c r="G78" s="86" t="str" cm="1">
        <f t="array" ref="G78">_xlfn.TEXTJOIN(", ",FALSE,TEXT(VALUE(_xlfn.TEXTSPLIT(F78,", "))/SUM(VALUE(_xlfn.TEXTSPLIT(F78,", "))), "0.000"))</f>
        <v>1.000</v>
      </c>
      <c r="H78" s="6">
        <v>12.65</v>
      </c>
      <c r="I78" s="6">
        <v>13.47</v>
      </c>
      <c r="J78" s="6">
        <v>14.1</v>
      </c>
      <c r="K78" s="6">
        <v>14.43</v>
      </c>
      <c r="L78" s="6">
        <v>14.46</v>
      </c>
      <c r="M78" s="6">
        <v>15.84</v>
      </c>
      <c r="N78" s="6">
        <v>15.88</v>
      </c>
      <c r="O78" s="6">
        <v>15.83</v>
      </c>
      <c r="P78" s="6">
        <v>17.239999999999998</v>
      </c>
      <c r="Q78" s="6">
        <v>17.64</v>
      </c>
      <c r="R78" s="6">
        <v>20.170000000000002</v>
      </c>
      <c r="S78" cm="1">
        <f t="array" ref="S78">SUMPRODUCT(INDEX(H:H, MATCH(VALUE(_xlfn.TEXTSPLIT($E78, ", ")), $D:$D, 0)), VALUE(_xlfn.TEXTSPLIT($G78, ", ")))</f>
        <v>9.01</v>
      </c>
      <c r="T78" cm="1">
        <f t="array" ref="T78">SUMPRODUCT(INDEX(I:I, MATCH(VALUE(_xlfn.TEXTSPLIT($E78, ", ")), $D:$D, 0)), VALUE(_xlfn.TEXTSPLIT($G78, ", ")))</f>
        <v>9.3699999999999992</v>
      </c>
      <c r="U78" cm="1">
        <f t="array" ref="U78">SUMPRODUCT(INDEX(J:J, MATCH(VALUE(_xlfn.TEXTSPLIT($E78, ", ")), $D:$D, 0)), VALUE(_xlfn.TEXTSPLIT($G78, ", ")))</f>
        <v>9.7899999999999991</v>
      </c>
      <c r="V78" cm="1">
        <f t="array" ref="V78">SUMPRODUCT(INDEX(K:K, MATCH(VALUE(_xlfn.TEXTSPLIT($E78, ", ")), $D:$D, 0)), VALUE(_xlfn.TEXTSPLIT($G78, ", ")))</f>
        <v>10.54</v>
      </c>
      <c r="W78" cm="1">
        <f t="array" ref="W78">SUMPRODUCT(INDEX(L:L, MATCH(VALUE(_xlfn.TEXTSPLIT($E78, ", ")), $D:$D, 0)), VALUE(_xlfn.TEXTSPLIT($G78, ", ")))</f>
        <v>11.39</v>
      </c>
      <c r="X78" cm="1">
        <f t="array" ref="X78">SUMPRODUCT(INDEX(M:M, MATCH(VALUE(_xlfn.TEXTSPLIT($E78, ", ")), $D:$D, 0)), VALUE(_xlfn.TEXTSPLIT($G78, ", ")))</f>
        <v>11.96</v>
      </c>
      <c r="Y78" cm="1">
        <f t="array" ref="Y78">SUMPRODUCT(INDEX(N:N, MATCH(VALUE(_xlfn.TEXTSPLIT($E78, ", ")), $D:$D, 0)), VALUE(_xlfn.TEXTSPLIT($G78, ", ")))</f>
        <v>11.87</v>
      </c>
      <c r="Z78" cm="1">
        <f t="array" ref="Z78">SUMPRODUCT(INDEX(O:O, MATCH(VALUE(_xlfn.TEXTSPLIT($E78, ", ")), $D:$D, 0)), VALUE(_xlfn.TEXTSPLIT($G78, ", ")))</f>
        <v>11.93</v>
      </c>
      <c r="AA78" cm="1">
        <f t="array" ref="AA78">SUMPRODUCT(INDEX(P:P, MATCH(VALUE(_xlfn.TEXTSPLIT($E78, ", ")), $D:$D, 0)), VALUE(_xlfn.TEXTSPLIT($G78, ", ")))</f>
        <v>12.91</v>
      </c>
      <c r="AB78" cm="1">
        <f t="array" ref="AB78">SUMPRODUCT(INDEX(Q:Q, MATCH(VALUE(_xlfn.TEXTSPLIT($E78, ", ")), $D:$D, 0)), VALUE(_xlfn.TEXTSPLIT($G78, ", ")))</f>
        <v>13.71</v>
      </c>
      <c r="AC78" cm="1">
        <f t="array" ref="AC78">SUMPRODUCT(INDEX(R:R, MATCH(VALUE(_xlfn.TEXTSPLIT($E78, ", ")), $D:$D, 0)), VALUE(_xlfn.TEXTSPLIT($G78, ", ")))</f>
        <v>13.88</v>
      </c>
    </row>
    <row r="79" spans="1:29" ht="30" x14ac:dyDescent="0.25">
      <c r="A79" s="44" t="s">
        <v>77</v>
      </c>
      <c r="B79" s="45" t="s">
        <v>187</v>
      </c>
      <c r="C79" s="14" t="s">
        <v>333</v>
      </c>
      <c r="D79" s="16">
        <v>67</v>
      </c>
      <c r="E79" s="4" t="e" cm="1" vm="1">
        <f t="array" ref="E79">_xlfn.TEXTJOIN(", ",TRUE,_xlfn._xlws.FILTER('SIC03 SIC07 Weights'!A:A,'SIC03 SIC07 Weights'!B:B=C79))</f>
        <v>#VALUE!</v>
      </c>
      <c r="F79" s="46" t="e" cm="1" vm="1">
        <f t="array" ref="F79">_xlfn.TEXTJOIN(", ",TRUE,TEXT(_xlfn._xlws.FILTER('SIC03 SIC07 Weights'!D:D,'SIC03 SIC07 Weights'!B:B=C79), "0.000"))</f>
        <v>#VALUE!</v>
      </c>
      <c r="G79" s="86" t="e" cm="1" vm="2">
        <f t="array" ref="G79">_xlfn.TEXTJOIN(", ",FALSE,TEXT(VALUE(_xlfn.TEXTSPLIT(F79,", "))/SUM(VALUE(_xlfn.TEXTSPLIT(F79,", "))), "0.000"))</f>
        <v>#VALUE!</v>
      </c>
      <c r="H79" s="6">
        <v>14.62</v>
      </c>
      <c r="I79" s="6">
        <v>15.72</v>
      </c>
      <c r="J79" s="6">
        <v>16.7</v>
      </c>
      <c r="K79" s="6">
        <v>19.16</v>
      </c>
      <c r="L79" s="6">
        <v>19.41</v>
      </c>
      <c r="M79" s="6">
        <v>22.64</v>
      </c>
      <c r="N79" s="6">
        <v>22.42</v>
      </c>
      <c r="O79" s="6">
        <v>22.52</v>
      </c>
      <c r="P79" s="6">
        <v>24.42</v>
      </c>
      <c r="Q79" s="6">
        <v>23.21</v>
      </c>
      <c r="R79" s="6">
        <v>22.01</v>
      </c>
      <c r="S79" t="e" cm="1" vm="2">
        <f t="array" ref="S79">SUMPRODUCT(INDEX(H:H, MATCH(VALUE(_xlfn.TEXTSPLIT($E79, ", ")), $D:$D, 0)), VALUE(_xlfn.TEXTSPLIT($G79, ", ")))</f>
        <v>#VALUE!</v>
      </c>
      <c r="T79" t="e" cm="1" vm="2">
        <f t="array" ref="T79">SUMPRODUCT(INDEX(I:I, MATCH(VALUE(_xlfn.TEXTSPLIT($E79, ", ")), $D:$D, 0)), VALUE(_xlfn.TEXTSPLIT($G79, ", ")))</f>
        <v>#VALUE!</v>
      </c>
      <c r="U79" t="e" cm="1" vm="2">
        <f t="array" ref="U79">SUMPRODUCT(INDEX(J:J, MATCH(VALUE(_xlfn.TEXTSPLIT($E79, ", ")), $D:$D, 0)), VALUE(_xlfn.TEXTSPLIT($G79, ", ")))</f>
        <v>#VALUE!</v>
      </c>
      <c r="V79" t="e" cm="1" vm="2">
        <f t="array" ref="V79">SUMPRODUCT(INDEX(K:K, MATCH(VALUE(_xlfn.TEXTSPLIT($E79, ", ")), $D:$D, 0)), VALUE(_xlfn.TEXTSPLIT($G79, ", ")))</f>
        <v>#VALUE!</v>
      </c>
      <c r="W79" t="e" cm="1" vm="2">
        <f t="array" ref="W79">SUMPRODUCT(INDEX(L:L, MATCH(VALUE(_xlfn.TEXTSPLIT($E79, ", ")), $D:$D, 0)), VALUE(_xlfn.TEXTSPLIT($G79, ", ")))</f>
        <v>#VALUE!</v>
      </c>
      <c r="X79" t="e" cm="1" vm="2">
        <f t="array" ref="X79">SUMPRODUCT(INDEX(M:M, MATCH(VALUE(_xlfn.TEXTSPLIT($E79, ", ")), $D:$D, 0)), VALUE(_xlfn.TEXTSPLIT($G79, ", ")))</f>
        <v>#VALUE!</v>
      </c>
      <c r="Y79" t="e" cm="1" vm="2">
        <f t="array" ref="Y79">SUMPRODUCT(INDEX(N:N, MATCH(VALUE(_xlfn.TEXTSPLIT($E79, ", ")), $D:$D, 0)), VALUE(_xlfn.TEXTSPLIT($G79, ", ")))</f>
        <v>#VALUE!</v>
      </c>
      <c r="Z79" t="e" cm="1" vm="2">
        <f t="array" ref="Z79">SUMPRODUCT(INDEX(O:O, MATCH(VALUE(_xlfn.TEXTSPLIT($E79, ", ")), $D:$D, 0)), VALUE(_xlfn.TEXTSPLIT($G79, ", ")))</f>
        <v>#VALUE!</v>
      </c>
      <c r="AA79" t="e" cm="1" vm="2">
        <f t="array" ref="AA79">SUMPRODUCT(INDEX(P:P, MATCH(VALUE(_xlfn.TEXTSPLIT($E79, ", ")), $D:$D, 0)), VALUE(_xlfn.TEXTSPLIT($G79, ", ")))</f>
        <v>#VALUE!</v>
      </c>
      <c r="AB79" t="e" cm="1" vm="2">
        <f t="array" ref="AB79">SUMPRODUCT(INDEX(Q:Q, MATCH(VALUE(_xlfn.TEXTSPLIT($E79, ", ")), $D:$D, 0)), VALUE(_xlfn.TEXTSPLIT($G79, ", ")))</f>
        <v>#VALUE!</v>
      </c>
      <c r="AC79" t="e" cm="1" vm="2">
        <f t="array" ref="AC79">SUMPRODUCT(INDEX(R:R, MATCH(VALUE(_xlfn.TEXTSPLIT($E79, ", ")), $D:$D, 0)), VALUE(_xlfn.TEXTSPLIT($G79, ", ")))</f>
        <v>#VALUE!</v>
      </c>
    </row>
    <row r="80" spans="1:29" ht="30" x14ac:dyDescent="0.25">
      <c r="A80" s="44" t="s">
        <v>78</v>
      </c>
      <c r="B80" s="45" t="s">
        <v>188</v>
      </c>
      <c r="C80" s="14">
        <v>69</v>
      </c>
      <c r="D80" s="16" t="s">
        <v>283</v>
      </c>
      <c r="E80" s="4" t="str" cm="1">
        <f t="array" ref="E80">_xlfn.TEXTJOIN(", ",TRUE,_xlfn._xlws.FILTER('SIC03 SIC07 Weights'!A:A,'SIC03 SIC07 Weights'!B:B=C80))</f>
        <v>74</v>
      </c>
      <c r="F80" s="46" t="str" cm="1">
        <f t="array" ref="F80">_xlfn.TEXTJOIN(", ",TRUE,TEXT(_xlfn._xlws.FILTER('SIC03 SIC07 Weights'!D:D,'SIC03 SIC07 Weights'!B:B=C80), "0.000"))</f>
        <v>0.164</v>
      </c>
      <c r="G80" s="86" t="str" cm="1">
        <f t="array" ref="G80">_xlfn.TEXTJOIN(", ",FALSE,TEXT(VALUE(_xlfn.TEXTSPLIT(F80,", "))/SUM(VALUE(_xlfn.TEXTSPLIT(F80,", "))), "0.000"))</f>
        <v>1.000</v>
      </c>
      <c r="H80" s="6">
        <v>10.130000000000001</v>
      </c>
      <c r="I80" s="6">
        <v>10.85</v>
      </c>
      <c r="J80" s="6">
        <v>11.35</v>
      </c>
      <c r="K80" s="6">
        <v>11.77</v>
      </c>
      <c r="L80" s="6">
        <v>12.79</v>
      </c>
      <c r="M80" s="6">
        <v>13.61</v>
      </c>
      <c r="N80" s="6">
        <v>13.75</v>
      </c>
      <c r="O80" s="6">
        <v>14.05</v>
      </c>
      <c r="P80" s="6">
        <v>14.46</v>
      </c>
      <c r="Q80" s="6">
        <v>14.98</v>
      </c>
      <c r="R80" s="6">
        <v>15.37</v>
      </c>
      <c r="S80" cm="1">
        <f t="array" ref="S80">SUMPRODUCT(INDEX(H:H, MATCH(VALUE(_xlfn.TEXTSPLIT($E80, ", ")), $D:$D, 0)), VALUE(_xlfn.TEXTSPLIT($G80, ", ")))</f>
        <v>9.93</v>
      </c>
      <c r="T80" cm="1">
        <f t="array" ref="T80">SUMPRODUCT(INDEX(I:I, MATCH(VALUE(_xlfn.TEXTSPLIT($E80, ", ")), $D:$D, 0)), VALUE(_xlfn.TEXTSPLIT($G80, ", ")))</f>
        <v>10.7</v>
      </c>
      <c r="U80" cm="1">
        <f t="array" ref="U80">SUMPRODUCT(INDEX(J:J, MATCH(VALUE(_xlfn.TEXTSPLIT($E80, ", ")), $D:$D, 0)), VALUE(_xlfn.TEXTSPLIT($G80, ", ")))</f>
        <v>11.2</v>
      </c>
      <c r="V80" cm="1">
        <f t="array" ref="V80">SUMPRODUCT(INDEX(K:K, MATCH(VALUE(_xlfn.TEXTSPLIT($E80, ", ")), $D:$D, 0)), VALUE(_xlfn.TEXTSPLIT($G80, ", ")))</f>
        <v>11.36</v>
      </c>
      <c r="W80" cm="1">
        <f t="array" ref="W80">SUMPRODUCT(INDEX(L:L, MATCH(VALUE(_xlfn.TEXTSPLIT($E80, ", ")), $D:$D, 0)), VALUE(_xlfn.TEXTSPLIT($G80, ", ")))</f>
        <v>12.09</v>
      </c>
      <c r="X80" cm="1">
        <f t="array" ref="X80">SUMPRODUCT(INDEX(M:M, MATCH(VALUE(_xlfn.TEXTSPLIT($E80, ", ")), $D:$D, 0)), VALUE(_xlfn.TEXTSPLIT($G80, ", ")))</f>
        <v>12.82</v>
      </c>
      <c r="Y80" cm="1">
        <f t="array" ref="Y80">SUMPRODUCT(INDEX(N:N, MATCH(VALUE(_xlfn.TEXTSPLIT($E80, ", ")), $D:$D, 0)), VALUE(_xlfn.TEXTSPLIT($G80, ", ")))</f>
        <v>12.94</v>
      </c>
      <c r="Z80" cm="1">
        <f t="array" ref="Z80">SUMPRODUCT(INDEX(O:O, MATCH(VALUE(_xlfn.TEXTSPLIT($E80, ", ")), $D:$D, 0)), VALUE(_xlfn.TEXTSPLIT($G80, ", ")))</f>
        <v>13.35</v>
      </c>
      <c r="AA80" cm="1">
        <f t="array" ref="AA80">SUMPRODUCT(INDEX(P:P, MATCH(VALUE(_xlfn.TEXTSPLIT($E80, ", ")), $D:$D, 0)), VALUE(_xlfn.TEXTSPLIT($G80, ", ")))</f>
        <v>13.69</v>
      </c>
      <c r="AB80" cm="1">
        <f t="array" ref="AB80">SUMPRODUCT(INDEX(Q:Q, MATCH(VALUE(_xlfn.TEXTSPLIT($E80, ", ")), $D:$D, 0)), VALUE(_xlfn.TEXTSPLIT($G80, ", ")))</f>
        <v>14.2</v>
      </c>
      <c r="AC80" cm="1">
        <f t="array" ref="AC80">SUMPRODUCT(INDEX(R:R, MATCH(VALUE(_xlfn.TEXTSPLIT($E80, ", ")), $D:$D, 0)), VALUE(_xlfn.TEXTSPLIT($G80, ", ")))</f>
        <v>14.62</v>
      </c>
    </row>
    <row r="81" spans="1:29" ht="45" x14ac:dyDescent="0.25">
      <c r="A81" s="44" t="s">
        <v>79</v>
      </c>
      <c r="B81" s="45" t="s">
        <v>189</v>
      </c>
      <c r="C81" s="14">
        <v>70</v>
      </c>
      <c r="D81" s="16">
        <v>70</v>
      </c>
      <c r="E81" s="4" t="str" cm="1">
        <f t="array" ref="E81">_xlfn.TEXTJOIN(", ",TRUE,_xlfn._xlws.FILTER('SIC03 SIC07 Weights'!A:A,'SIC03 SIC07 Weights'!B:B=C81))</f>
        <v>74</v>
      </c>
      <c r="F81" s="46" t="str" cm="1">
        <f t="array" ref="F81">_xlfn.TEXTJOIN(", ",TRUE,TEXT(_xlfn._xlws.FILTER('SIC03 SIC07 Weights'!D:D,'SIC03 SIC07 Weights'!B:B=C81), "0.000"))</f>
        <v>0.118</v>
      </c>
      <c r="G81" s="86" t="str" cm="1">
        <f t="array" ref="G81">_xlfn.TEXTJOIN(", ",FALSE,TEXT(VALUE(_xlfn.TEXTSPLIT(F81,", "))/SUM(VALUE(_xlfn.TEXTSPLIT(F81,", "))), "0.000"))</f>
        <v>1.000</v>
      </c>
      <c r="H81" s="6">
        <v>9.01</v>
      </c>
      <c r="I81" s="6">
        <v>9.3699999999999992</v>
      </c>
      <c r="J81" s="6">
        <v>9.7899999999999991</v>
      </c>
      <c r="K81" s="6">
        <v>10.54</v>
      </c>
      <c r="L81" s="6">
        <v>11.39</v>
      </c>
      <c r="M81" s="6">
        <v>11.96</v>
      </c>
      <c r="N81" s="6">
        <v>11.87</v>
      </c>
      <c r="O81" s="6">
        <v>11.93</v>
      </c>
      <c r="P81" s="6">
        <v>12.91</v>
      </c>
      <c r="Q81" s="6">
        <v>13.71</v>
      </c>
      <c r="R81" s="6">
        <v>13.88</v>
      </c>
      <c r="S81" cm="1">
        <f t="array" ref="S81">SUMPRODUCT(INDEX(H:H, MATCH(VALUE(_xlfn.TEXTSPLIT($E81, ", ")), $D:$D, 0)), VALUE(_xlfn.TEXTSPLIT($G81, ", ")))</f>
        <v>9.93</v>
      </c>
      <c r="T81" cm="1">
        <f t="array" ref="T81">SUMPRODUCT(INDEX(I:I, MATCH(VALUE(_xlfn.TEXTSPLIT($E81, ", ")), $D:$D, 0)), VALUE(_xlfn.TEXTSPLIT($G81, ", ")))</f>
        <v>10.7</v>
      </c>
      <c r="U81" cm="1">
        <f t="array" ref="U81">SUMPRODUCT(INDEX(J:J, MATCH(VALUE(_xlfn.TEXTSPLIT($E81, ", ")), $D:$D, 0)), VALUE(_xlfn.TEXTSPLIT($G81, ", ")))</f>
        <v>11.2</v>
      </c>
      <c r="V81" cm="1">
        <f t="array" ref="V81">SUMPRODUCT(INDEX(K:K, MATCH(VALUE(_xlfn.TEXTSPLIT($E81, ", ")), $D:$D, 0)), VALUE(_xlfn.TEXTSPLIT($G81, ", ")))</f>
        <v>11.36</v>
      </c>
      <c r="W81" cm="1">
        <f t="array" ref="W81">SUMPRODUCT(INDEX(L:L, MATCH(VALUE(_xlfn.TEXTSPLIT($E81, ", ")), $D:$D, 0)), VALUE(_xlfn.TEXTSPLIT($G81, ", ")))</f>
        <v>12.09</v>
      </c>
      <c r="X81" cm="1">
        <f t="array" ref="X81">SUMPRODUCT(INDEX(M:M, MATCH(VALUE(_xlfn.TEXTSPLIT($E81, ", ")), $D:$D, 0)), VALUE(_xlfn.TEXTSPLIT($G81, ", ")))</f>
        <v>12.82</v>
      </c>
      <c r="Y81" cm="1">
        <f t="array" ref="Y81">SUMPRODUCT(INDEX(N:N, MATCH(VALUE(_xlfn.TEXTSPLIT($E81, ", ")), $D:$D, 0)), VALUE(_xlfn.TEXTSPLIT($G81, ", ")))</f>
        <v>12.94</v>
      </c>
      <c r="Z81" cm="1">
        <f t="array" ref="Z81">SUMPRODUCT(INDEX(O:O, MATCH(VALUE(_xlfn.TEXTSPLIT($E81, ", ")), $D:$D, 0)), VALUE(_xlfn.TEXTSPLIT($G81, ", ")))</f>
        <v>13.35</v>
      </c>
      <c r="AA81" cm="1">
        <f t="array" ref="AA81">SUMPRODUCT(INDEX(P:P, MATCH(VALUE(_xlfn.TEXTSPLIT($E81, ", ")), $D:$D, 0)), VALUE(_xlfn.TEXTSPLIT($G81, ", ")))</f>
        <v>13.69</v>
      </c>
      <c r="AB81" cm="1">
        <f t="array" ref="AB81">SUMPRODUCT(INDEX(Q:Q, MATCH(VALUE(_xlfn.TEXTSPLIT($E81, ", ")), $D:$D, 0)), VALUE(_xlfn.TEXTSPLIT($G81, ", ")))</f>
        <v>14.2</v>
      </c>
      <c r="AC81" cm="1">
        <f t="array" ref="AC81">SUMPRODUCT(INDEX(R:R, MATCH(VALUE(_xlfn.TEXTSPLIT($E81, ", ")), $D:$D, 0)), VALUE(_xlfn.TEXTSPLIT($G81, ", ")))</f>
        <v>14.62</v>
      </c>
    </row>
    <row r="82" spans="1:29" ht="60" x14ac:dyDescent="0.25">
      <c r="A82" s="44" t="s">
        <v>80</v>
      </c>
      <c r="B82" s="45" t="s">
        <v>190</v>
      </c>
      <c r="C82" s="14">
        <v>71</v>
      </c>
      <c r="D82" s="16">
        <v>71</v>
      </c>
      <c r="E82" s="4" t="str" cm="1">
        <f t="array" ref="E82">_xlfn.TEXTJOIN(", ",TRUE,_xlfn._xlws.FILTER('SIC03 SIC07 Weights'!A:A,'SIC03 SIC07 Weights'!B:B=C82))</f>
        <v>74</v>
      </c>
      <c r="F82" s="46" t="str" cm="1">
        <f t="array" ref="F82">_xlfn.TEXTJOIN(", ",TRUE,TEXT(_xlfn._xlws.FILTER('SIC03 SIC07 Weights'!D:D,'SIC03 SIC07 Weights'!B:B=C82), "0.000"))</f>
        <v>0.121</v>
      </c>
      <c r="G82" s="86" t="str" cm="1">
        <f t="array" ref="G82">_xlfn.TEXTJOIN(", ",FALSE,TEXT(VALUE(_xlfn.TEXTSPLIT(F82,", "))/SUM(VALUE(_xlfn.TEXTSPLIT(F82,", "))), "0.000"))</f>
        <v>1.000</v>
      </c>
      <c r="H82" s="6">
        <v>7.42</v>
      </c>
      <c r="I82" s="6">
        <v>7.7</v>
      </c>
      <c r="J82" s="6">
        <v>7.84</v>
      </c>
      <c r="K82" s="6">
        <v>8.06</v>
      </c>
      <c r="L82" s="6">
        <v>8.68</v>
      </c>
      <c r="M82" s="6">
        <v>9.01</v>
      </c>
      <c r="N82" s="6">
        <v>9.2200000000000006</v>
      </c>
      <c r="O82" s="6">
        <v>9.0399999999999991</v>
      </c>
      <c r="P82" s="6">
        <v>9.9499999999999993</v>
      </c>
      <c r="Q82" s="6">
        <v>10.35</v>
      </c>
      <c r="R82" s="6">
        <v>10.99</v>
      </c>
      <c r="S82" cm="1">
        <f t="array" ref="S82">SUMPRODUCT(INDEX(H:H, MATCH(VALUE(_xlfn.TEXTSPLIT($E82, ", ")), $D:$D, 0)), VALUE(_xlfn.TEXTSPLIT($G82, ", ")))</f>
        <v>9.93</v>
      </c>
      <c r="T82" cm="1">
        <f t="array" ref="T82">SUMPRODUCT(INDEX(I:I, MATCH(VALUE(_xlfn.TEXTSPLIT($E82, ", ")), $D:$D, 0)), VALUE(_xlfn.TEXTSPLIT($G82, ", ")))</f>
        <v>10.7</v>
      </c>
      <c r="U82" cm="1">
        <f t="array" ref="U82">SUMPRODUCT(INDEX(J:J, MATCH(VALUE(_xlfn.TEXTSPLIT($E82, ", ")), $D:$D, 0)), VALUE(_xlfn.TEXTSPLIT($G82, ", ")))</f>
        <v>11.2</v>
      </c>
      <c r="V82" cm="1">
        <f t="array" ref="V82">SUMPRODUCT(INDEX(K:K, MATCH(VALUE(_xlfn.TEXTSPLIT($E82, ", ")), $D:$D, 0)), VALUE(_xlfn.TEXTSPLIT($G82, ", ")))</f>
        <v>11.36</v>
      </c>
      <c r="W82" cm="1">
        <f t="array" ref="W82">SUMPRODUCT(INDEX(L:L, MATCH(VALUE(_xlfn.TEXTSPLIT($E82, ", ")), $D:$D, 0)), VALUE(_xlfn.TEXTSPLIT($G82, ", ")))</f>
        <v>12.09</v>
      </c>
      <c r="X82" cm="1">
        <f t="array" ref="X82">SUMPRODUCT(INDEX(M:M, MATCH(VALUE(_xlfn.TEXTSPLIT($E82, ", ")), $D:$D, 0)), VALUE(_xlfn.TEXTSPLIT($G82, ", ")))</f>
        <v>12.82</v>
      </c>
      <c r="Y82" cm="1">
        <f t="array" ref="Y82">SUMPRODUCT(INDEX(N:N, MATCH(VALUE(_xlfn.TEXTSPLIT($E82, ", ")), $D:$D, 0)), VALUE(_xlfn.TEXTSPLIT($G82, ", ")))</f>
        <v>12.94</v>
      </c>
      <c r="Z82" cm="1">
        <f t="array" ref="Z82">SUMPRODUCT(INDEX(O:O, MATCH(VALUE(_xlfn.TEXTSPLIT($E82, ", ")), $D:$D, 0)), VALUE(_xlfn.TEXTSPLIT($G82, ", ")))</f>
        <v>13.35</v>
      </c>
      <c r="AA82" cm="1">
        <f t="array" ref="AA82">SUMPRODUCT(INDEX(P:P, MATCH(VALUE(_xlfn.TEXTSPLIT($E82, ", ")), $D:$D, 0)), VALUE(_xlfn.TEXTSPLIT($G82, ", ")))</f>
        <v>13.69</v>
      </c>
      <c r="AB82" cm="1">
        <f t="array" ref="AB82">SUMPRODUCT(INDEX(Q:Q, MATCH(VALUE(_xlfn.TEXTSPLIT($E82, ", ")), $D:$D, 0)), VALUE(_xlfn.TEXTSPLIT($G82, ", ")))</f>
        <v>14.2</v>
      </c>
      <c r="AC82" cm="1">
        <f t="array" ref="AC82">SUMPRODUCT(INDEX(R:R, MATCH(VALUE(_xlfn.TEXTSPLIT($E82, ", ")), $D:$D, 0)), VALUE(_xlfn.TEXTSPLIT($G82, ", ")))</f>
        <v>14.62</v>
      </c>
    </row>
    <row r="83" spans="1:29" ht="30" x14ac:dyDescent="0.25">
      <c r="A83" s="44" t="s">
        <v>81</v>
      </c>
      <c r="B83" s="45" t="s">
        <v>191</v>
      </c>
      <c r="C83" s="14">
        <v>72</v>
      </c>
      <c r="D83" s="16">
        <v>72</v>
      </c>
      <c r="E83" s="4" t="str" cm="1">
        <f t="array" ref="E83">_xlfn.TEXTJOIN(", ",TRUE,_xlfn._xlws.FILTER('SIC03 SIC07 Weights'!A:A,'SIC03 SIC07 Weights'!B:B=C83))</f>
        <v>73</v>
      </c>
      <c r="F83" s="46" t="str" cm="1">
        <f t="array" ref="F83">_xlfn.TEXTJOIN(", ",TRUE,TEXT(_xlfn._xlws.FILTER('SIC03 SIC07 Weights'!D:D,'SIC03 SIC07 Weights'!B:B=C83), "0.000"))</f>
        <v>1.000</v>
      </c>
      <c r="G83" s="86" t="str" cm="1">
        <f t="array" ref="G83">_xlfn.TEXTJOIN(", ",FALSE,TEXT(VALUE(_xlfn.TEXTSPLIT(F83,", "))/SUM(VALUE(_xlfn.TEXTSPLIT(F83,", "))), "0.000"))</f>
        <v>1.000</v>
      </c>
      <c r="H83" s="6">
        <v>12.48</v>
      </c>
      <c r="I83" s="6">
        <v>13.37</v>
      </c>
      <c r="J83" s="6">
        <v>13.74</v>
      </c>
      <c r="K83" s="6">
        <v>15.27</v>
      </c>
      <c r="L83" s="6">
        <v>17.350000000000001</v>
      </c>
      <c r="M83" s="6">
        <v>18.55</v>
      </c>
      <c r="N83" s="6">
        <v>19.010000000000002</v>
      </c>
      <c r="O83" s="6">
        <v>18.59</v>
      </c>
      <c r="P83" s="6">
        <v>19.36</v>
      </c>
      <c r="Q83" s="6">
        <v>19.54</v>
      </c>
      <c r="R83" s="6">
        <v>20.100000000000001</v>
      </c>
      <c r="S83" cm="1">
        <f t="array" ref="S83">SUMPRODUCT(INDEX(H:H, MATCH(VALUE(_xlfn.TEXTSPLIT($E83, ", ")), $D:$D, 0)), VALUE(_xlfn.TEXTSPLIT($G83, ", ")))</f>
        <v>12.1</v>
      </c>
      <c r="T83" cm="1">
        <f t="array" ref="T83">SUMPRODUCT(INDEX(I:I, MATCH(VALUE(_xlfn.TEXTSPLIT($E83, ", ")), $D:$D, 0)), VALUE(_xlfn.TEXTSPLIT($G83, ", ")))</f>
        <v>12.53</v>
      </c>
      <c r="U83" cm="1">
        <f t="array" ref="U83">SUMPRODUCT(INDEX(J:J, MATCH(VALUE(_xlfn.TEXTSPLIT($E83, ", ")), $D:$D, 0)), VALUE(_xlfn.TEXTSPLIT($G83, ", ")))</f>
        <v>13.54</v>
      </c>
      <c r="V83" cm="1">
        <f t="array" ref="V83">SUMPRODUCT(INDEX(K:K, MATCH(VALUE(_xlfn.TEXTSPLIT($E83, ", ")), $D:$D, 0)), VALUE(_xlfn.TEXTSPLIT($G83, ", ")))</f>
        <v>13.71</v>
      </c>
      <c r="W83" cm="1">
        <f t="array" ref="W83">SUMPRODUCT(INDEX(L:L, MATCH(VALUE(_xlfn.TEXTSPLIT($E83, ", ")), $D:$D, 0)), VALUE(_xlfn.TEXTSPLIT($G83, ", ")))</f>
        <v>15.35</v>
      </c>
      <c r="X83" cm="1">
        <f t="array" ref="X83">SUMPRODUCT(INDEX(M:M, MATCH(VALUE(_xlfn.TEXTSPLIT($E83, ", ")), $D:$D, 0)), VALUE(_xlfn.TEXTSPLIT($G83, ", ")))</f>
        <v>16.12</v>
      </c>
      <c r="Y83" cm="1">
        <f t="array" ref="Y83">SUMPRODUCT(INDEX(N:N, MATCH(VALUE(_xlfn.TEXTSPLIT($E83, ", ")), $D:$D, 0)), VALUE(_xlfn.TEXTSPLIT($G83, ", ")))</f>
        <v>16.29</v>
      </c>
      <c r="Z83" cm="1">
        <f t="array" ref="Z83">SUMPRODUCT(INDEX(O:O, MATCH(VALUE(_xlfn.TEXTSPLIT($E83, ", ")), $D:$D, 0)), VALUE(_xlfn.TEXTSPLIT($G83, ", ")))</f>
        <v>17.489999999999998</v>
      </c>
      <c r="AA83" cm="1">
        <f t="array" ref="AA83">SUMPRODUCT(INDEX(P:P, MATCH(VALUE(_xlfn.TEXTSPLIT($E83, ", ")), $D:$D, 0)), VALUE(_xlfn.TEXTSPLIT($G83, ", ")))</f>
        <v>18.75</v>
      </c>
      <c r="AB83" cm="1">
        <f t="array" ref="AB83">SUMPRODUCT(INDEX(Q:Q, MATCH(VALUE(_xlfn.TEXTSPLIT($E83, ", ")), $D:$D, 0)), VALUE(_xlfn.TEXTSPLIT($G83, ", ")))</f>
        <v>19.399999999999999</v>
      </c>
      <c r="AC83" cm="1">
        <f t="array" ref="AC83">SUMPRODUCT(INDEX(R:R, MATCH(VALUE(_xlfn.TEXTSPLIT($E83, ", ")), $D:$D, 0)), VALUE(_xlfn.TEXTSPLIT($G83, ", ")))</f>
        <v>19.510000000000002</v>
      </c>
    </row>
    <row r="84" spans="1:29" ht="30" x14ac:dyDescent="0.25">
      <c r="A84" s="44" t="s">
        <v>82</v>
      </c>
      <c r="B84" s="45" t="s">
        <v>192</v>
      </c>
      <c r="C84" s="14">
        <v>73</v>
      </c>
      <c r="D84" s="16">
        <v>73</v>
      </c>
      <c r="E84" s="4" t="str" cm="1">
        <f t="array" ref="E84">_xlfn.TEXTJOIN(", ",TRUE,_xlfn._xlws.FILTER('SIC03 SIC07 Weights'!A:A,'SIC03 SIC07 Weights'!B:B=C84))</f>
        <v>74</v>
      </c>
      <c r="F84" s="46" t="str" cm="1">
        <f t="array" ref="F84">_xlfn.TEXTJOIN(", ",TRUE,TEXT(_xlfn._xlws.FILTER('SIC03 SIC07 Weights'!D:D,'SIC03 SIC07 Weights'!B:B=C84), "0.000"))</f>
        <v>0.043</v>
      </c>
      <c r="G84" s="86" t="str" cm="1">
        <f t="array" ref="G84">_xlfn.TEXTJOIN(", ",FALSE,TEXT(VALUE(_xlfn.TEXTSPLIT(F84,", "))/SUM(VALUE(_xlfn.TEXTSPLIT(F84,", "))), "0.000"))</f>
        <v>1.000</v>
      </c>
      <c r="H84" s="6">
        <v>12.1</v>
      </c>
      <c r="I84" s="6">
        <v>12.53</v>
      </c>
      <c r="J84" s="6">
        <v>13.54</v>
      </c>
      <c r="K84" s="6">
        <v>13.71</v>
      </c>
      <c r="L84" s="6">
        <v>15.35</v>
      </c>
      <c r="M84" s="6">
        <v>16.12</v>
      </c>
      <c r="N84" s="6">
        <v>16.29</v>
      </c>
      <c r="O84" s="6">
        <v>17.489999999999998</v>
      </c>
      <c r="P84" s="6">
        <v>18.75</v>
      </c>
      <c r="Q84" s="6">
        <v>19.399999999999999</v>
      </c>
      <c r="R84" s="6">
        <v>19.510000000000002</v>
      </c>
      <c r="S84" cm="1">
        <f t="array" ref="S84">SUMPRODUCT(INDEX(H:H, MATCH(VALUE(_xlfn.TEXTSPLIT($E84, ", ")), $D:$D, 0)), VALUE(_xlfn.TEXTSPLIT($G84, ", ")))</f>
        <v>9.93</v>
      </c>
      <c r="T84" cm="1">
        <f t="array" ref="T84">SUMPRODUCT(INDEX(I:I, MATCH(VALUE(_xlfn.TEXTSPLIT($E84, ", ")), $D:$D, 0)), VALUE(_xlfn.TEXTSPLIT($G84, ", ")))</f>
        <v>10.7</v>
      </c>
      <c r="U84" cm="1">
        <f t="array" ref="U84">SUMPRODUCT(INDEX(J:J, MATCH(VALUE(_xlfn.TEXTSPLIT($E84, ", ")), $D:$D, 0)), VALUE(_xlfn.TEXTSPLIT($G84, ", ")))</f>
        <v>11.2</v>
      </c>
      <c r="V84" cm="1">
        <f t="array" ref="V84">SUMPRODUCT(INDEX(K:K, MATCH(VALUE(_xlfn.TEXTSPLIT($E84, ", ")), $D:$D, 0)), VALUE(_xlfn.TEXTSPLIT($G84, ", ")))</f>
        <v>11.36</v>
      </c>
      <c r="W84" cm="1">
        <f t="array" ref="W84">SUMPRODUCT(INDEX(L:L, MATCH(VALUE(_xlfn.TEXTSPLIT($E84, ", ")), $D:$D, 0)), VALUE(_xlfn.TEXTSPLIT($G84, ", ")))</f>
        <v>12.09</v>
      </c>
      <c r="X84" cm="1">
        <f t="array" ref="X84">SUMPRODUCT(INDEX(M:M, MATCH(VALUE(_xlfn.TEXTSPLIT($E84, ", ")), $D:$D, 0)), VALUE(_xlfn.TEXTSPLIT($G84, ", ")))</f>
        <v>12.82</v>
      </c>
      <c r="Y84" cm="1">
        <f t="array" ref="Y84">SUMPRODUCT(INDEX(N:N, MATCH(VALUE(_xlfn.TEXTSPLIT($E84, ", ")), $D:$D, 0)), VALUE(_xlfn.TEXTSPLIT($G84, ", ")))</f>
        <v>12.94</v>
      </c>
      <c r="Z84" cm="1">
        <f t="array" ref="Z84">SUMPRODUCT(INDEX(O:O, MATCH(VALUE(_xlfn.TEXTSPLIT($E84, ", ")), $D:$D, 0)), VALUE(_xlfn.TEXTSPLIT($G84, ", ")))</f>
        <v>13.35</v>
      </c>
      <c r="AA84" cm="1">
        <f t="array" ref="AA84">SUMPRODUCT(INDEX(P:P, MATCH(VALUE(_xlfn.TEXTSPLIT($E84, ", ")), $D:$D, 0)), VALUE(_xlfn.TEXTSPLIT($G84, ", ")))</f>
        <v>13.69</v>
      </c>
      <c r="AB84" cm="1">
        <f t="array" ref="AB84">SUMPRODUCT(INDEX(Q:Q, MATCH(VALUE(_xlfn.TEXTSPLIT($E84, ", ")), $D:$D, 0)), VALUE(_xlfn.TEXTSPLIT($G84, ", ")))</f>
        <v>14.2</v>
      </c>
      <c r="AC84" cm="1">
        <f t="array" ref="AC84">SUMPRODUCT(INDEX(R:R, MATCH(VALUE(_xlfn.TEXTSPLIT($E84, ", ")), $D:$D, 0)), VALUE(_xlfn.TEXTSPLIT($G84, ", ")))</f>
        <v>14.62</v>
      </c>
    </row>
    <row r="85" spans="1:29" ht="30" x14ac:dyDescent="0.25">
      <c r="A85" s="44" t="s">
        <v>83</v>
      </c>
      <c r="B85" s="45" t="s">
        <v>193</v>
      </c>
      <c r="C85" s="14">
        <v>74</v>
      </c>
      <c r="D85" s="16">
        <v>74</v>
      </c>
      <c r="E85" s="4" t="str" cm="1">
        <f t="array" ref="E85">_xlfn.TEXTJOIN(", ",TRUE,_xlfn._xlws.FILTER('SIC03 SIC07 Weights'!A:A,'SIC03 SIC07 Weights'!B:B=C85))</f>
        <v>63, 74, 92</v>
      </c>
      <c r="F85" s="46" t="str" cm="1">
        <f t="array" ref="F85">_xlfn.TEXTJOIN(", ",TRUE,TEXT(_xlfn._xlws.FILTER('SIC03 SIC07 Weights'!D:D,'SIC03 SIC07 Weights'!B:B=C85), "0.000"))</f>
        <v>0.000, 0.044, 0.000</v>
      </c>
      <c r="G85" s="86" t="str" cm="1">
        <f t="array" ref="G85">_xlfn.TEXTJOIN(", ",FALSE,TEXT(VALUE(_xlfn.TEXTSPLIT(F85,", "))/SUM(VALUE(_xlfn.TEXTSPLIT(F85,", "))), "0.000"))</f>
        <v>0.000, 1.000, 0.000</v>
      </c>
      <c r="H85" s="6">
        <v>9.93</v>
      </c>
      <c r="I85" s="6">
        <v>10.7</v>
      </c>
      <c r="J85" s="6">
        <v>11.2</v>
      </c>
      <c r="K85" s="6">
        <v>11.36</v>
      </c>
      <c r="L85" s="6">
        <v>12.09</v>
      </c>
      <c r="M85" s="6">
        <v>12.82</v>
      </c>
      <c r="N85" s="6">
        <v>12.94</v>
      </c>
      <c r="O85" s="6">
        <v>13.35</v>
      </c>
      <c r="P85" s="6">
        <v>13.69</v>
      </c>
      <c r="Q85" s="6">
        <v>14.2</v>
      </c>
      <c r="R85" s="6">
        <v>14.62</v>
      </c>
      <c r="S85" cm="1">
        <f t="array" ref="S85">SUMPRODUCT(INDEX(H:H, MATCH(VALUE(_xlfn.TEXTSPLIT($E85, ", ")), $D:$D, 0)), VALUE(_xlfn.TEXTSPLIT($G85, ", ")))</f>
        <v>9.93</v>
      </c>
      <c r="T85" cm="1">
        <f t="array" ref="T85">SUMPRODUCT(INDEX(I:I, MATCH(VALUE(_xlfn.TEXTSPLIT($E85, ", ")), $D:$D, 0)), VALUE(_xlfn.TEXTSPLIT($G85, ", ")))</f>
        <v>10.7</v>
      </c>
      <c r="U85" cm="1">
        <f t="array" ref="U85">SUMPRODUCT(INDEX(J:J, MATCH(VALUE(_xlfn.TEXTSPLIT($E85, ", ")), $D:$D, 0)), VALUE(_xlfn.TEXTSPLIT($G85, ", ")))</f>
        <v>11.2</v>
      </c>
      <c r="V85" cm="1">
        <f t="array" ref="V85">SUMPRODUCT(INDEX(K:K, MATCH(VALUE(_xlfn.TEXTSPLIT($E85, ", ")), $D:$D, 0)), VALUE(_xlfn.TEXTSPLIT($G85, ", ")))</f>
        <v>11.36</v>
      </c>
      <c r="W85" cm="1">
        <f t="array" ref="W85">SUMPRODUCT(INDEX(L:L, MATCH(VALUE(_xlfn.TEXTSPLIT($E85, ", ")), $D:$D, 0)), VALUE(_xlfn.TEXTSPLIT($G85, ", ")))</f>
        <v>12.09</v>
      </c>
      <c r="X85" cm="1">
        <f t="array" ref="X85">SUMPRODUCT(INDEX(M:M, MATCH(VALUE(_xlfn.TEXTSPLIT($E85, ", ")), $D:$D, 0)), VALUE(_xlfn.TEXTSPLIT($G85, ", ")))</f>
        <v>12.82</v>
      </c>
      <c r="Y85" cm="1">
        <f t="array" ref="Y85">SUMPRODUCT(INDEX(N:N, MATCH(VALUE(_xlfn.TEXTSPLIT($E85, ", ")), $D:$D, 0)), VALUE(_xlfn.TEXTSPLIT($G85, ", ")))</f>
        <v>12.94</v>
      </c>
      <c r="Z85" cm="1">
        <f t="array" ref="Z85">SUMPRODUCT(INDEX(O:O, MATCH(VALUE(_xlfn.TEXTSPLIT($E85, ", ")), $D:$D, 0)), VALUE(_xlfn.TEXTSPLIT($G85, ", ")))</f>
        <v>13.35</v>
      </c>
      <c r="AA85" cm="1">
        <f t="array" ref="AA85">SUMPRODUCT(INDEX(P:P, MATCH(VALUE(_xlfn.TEXTSPLIT($E85, ", ")), $D:$D, 0)), VALUE(_xlfn.TEXTSPLIT($G85, ", ")))</f>
        <v>13.69</v>
      </c>
      <c r="AB85" cm="1">
        <f t="array" ref="AB85">SUMPRODUCT(INDEX(Q:Q, MATCH(VALUE(_xlfn.TEXTSPLIT($E85, ", ")), $D:$D, 0)), VALUE(_xlfn.TEXTSPLIT($G85, ", ")))</f>
        <v>14.2</v>
      </c>
      <c r="AC85" cm="1">
        <f t="array" ref="AC85">SUMPRODUCT(INDEX(R:R, MATCH(VALUE(_xlfn.TEXTSPLIT($E85, ", ")), $D:$D, 0)), VALUE(_xlfn.TEXTSPLIT($G85, ", ")))</f>
        <v>14.62</v>
      </c>
    </row>
    <row r="86" spans="1:29" ht="45" x14ac:dyDescent="0.25">
      <c r="A86" s="44" t="s">
        <v>84</v>
      </c>
      <c r="B86" s="45" t="s">
        <v>194</v>
      </c>
      <c r="C86" s="14">
        <v>75</v>
      </c>
      <c r="D86" s="16" t="s">
        <v>289</v>
      </c>
      <c r="E86" s="4" t="str" cm="1">
        <f t="array" ref="E86">_xlfn.TEXTJOIN(", ",TRUE,_xlfn._xlws.FILTER('SIC03 SIC07 Weights'!A:A,'SIC03 SIC07 Weights'!B:B=C86))</f>
        <v>85</v>
      </c>
      <c r="F86" s="46" t="str" cm="1">
        <f t="array" ref="F86">_xlfn.TEXTJOIN(", ",TRUE,TEXT(_xlfn._xlws.FILTER('SIC03 SIC07 Weights'!D:D,'SIC03 SIC07 Weights'!B:B=C86), "0.000"))</f>
        <v>0.013</v>
      </c>
      <c r="G86" s="86" t="str" cm="1">
        <f t="array" ref="G86">_xlfn.TEXTJOIN(", ",FALSE,TEXT(VALUE(_xlfn.TEXTSPLIT(F86,", "))/SUM(VALUE(_xlfn.TEXTSPLIT(F86,", "))), "0.000"))</f>
        <v>1.000</v>
      </c>
      <c r="H86" s="6">
        <v>9.8800000000000008</v>
      </c>
      <c r="I86" s="6">
        <v>10.01</v>
      </c>
      <c r="J86" s="6">
        <v>10.4</v>
      </c>
      <c r="K86" s="6">
        <v>10.76</v>
      </c>
      <c r="L86" s="6">
        <v>11.13</v>
      </c>
      <c r="M86" s="6">
        <v>11.58</v>
      </c>
      <c r="N86" s="6">
        <v>11.75</v>
      </c>
      <c r="O86" s="6">
        <v>12.45</v>
      </c>
      <c r="P86" s="6">
        <v>13.13</v>
      </c>
      <c r="Q86" s="6">
        <v>13.41</v>
      </c>
      <c r="R86" s="6">
        <v>13.86</v>
      </c>
      <c r="S86" cm="1">
        <f t="array" ref="S86">SUMPRODUCT(INDEX(H:H, MATCH(VALUE(_xlfn.TEXTSPLIT($E86, ", ")), $D:$D, 0)), VALUE(_xlfn.TEXTSPLIT($G86, ", ")))</f>
        <v>7.93</v>
      </c>
      <c r="T86" cm="1">
        <f t="array" ref="T86">SUMPRODUCT(INDEX(I:I, MATCH(VALUE(_xlfn.TEXTSPLIT($E86, ", ")), $D:$D, 0)), VALUE(_xlfn.TEXTSPLIT($G86, ", ")))</f>
        <v>8.33</v>
      </c>
      <c r="U86" cm="1">
        <f t="array" ref="U86">SUMPRODUCT(INDEX(J:J, MATCH(VALUE(_xlfn.TEXTSPLIT($E86, ", ")), $D:$D, 0)), VALUE(_xlfn.TEXTSPLIT($G86, ", ")))</f>
        <v>8.8000000000000007</v>
      </c>
      <c r="V86" cm="1">
        <f t="array" ref="V86">SUMPRODUCT(INDEX(K:K, MATCH(VALUE(_xlfn.TEXTSPLIT($E86, ", ")), $D:$D, 0)), VALUE(_xlfn.TEXTSPLIT($G86, ", ")))</f>
        <v>9.33</v>
      </c>
      <c r="W86" cm="1">
        <f t="array" ref="W86">SUMPRODUCT(INDEX(L:L, MATCH(VALUE(_xlfn.TEXTSPLIT($E86, ", ")), $D:$D, 0)), VALUE(_xlfn.TEXTSPLIT($G86, ", ")))</f>
        <v>9.91</v>
      </c>
      <c r="X86" cm="1">
        <f t="array" ref="X86">SUMPRODUCT(INDEX(M:M, MATCH(VALUE(_xlfn.TEXTSPLIT($E86, ", ")), $D:$D, 0)), VALUE(_xlfn.TEXTSPLIT($G86, ", ")))</f>
        <v>10.41</v>
      </c>
      <c r="Y86" cm="1">
        <f t="array" ref="Y86">SUMPRODUCT(INDEX(N:N, MATCH(VALUE(_xlfn.TEXTSPLIT($E86, ", ")), $D:$D, 0)), VALUE(_xlfn.TEXTSPLIT($G86, ", ")))</f>
        <v>10.9</v>
      </c>
      <c r="Z86" cm="1">
        <f t="array" ref="Z86">SUMPRODUCT(INDEX(O:O, MATCH(VALUE(_xlfn.TEXTSPLIT($E86, ", ")), $D:$D, 0)), VALUE(_xlfn.TEXTSPLIT($G86, ", ")))</f>
        <v>11.62</v>
      </c>
      <c r="AA86" cm="1">
        <f t="array" ref="AA86">SUMPRODUCT(INDEX(P:P, MATCH(VALUE(_xlfn.TEXTSPLIT($E86, ", ")), $D:$D, 0)), VALUE(_xlfn.TEXTSPLIT($G86, ", ")))</f>
        <v>12.27</v>
      </c>
      <c r="AB86" cm="1">
        <f t="array" ref="AB86">SUMPRODUCT(INDEX(Q:Q, MATCH(VALUE(_xlfn.TEXTSPLIT($E86, ", ")), $D:$D, 0)), VALUE(_xlfn.TEXTSPLIT($G86, ", ")))</f>
        <v>12.7</v>
      </c>
      <c r="AC86" cm="1">
        <f t="array" ref="AC86">SUMPRODUCT(INDEX(R:R, MATCH(VALUE(_xlfn.TEXTSPLIT($E86, ", ")), $D:$D, 0)), VALUE(_xlfn.TEXTSPLIT($G86, ", ")))</f>
        <v>13.05</v>
      </c>
    </row>
    <row r="87" spans="1:29" ht="45" x14ac:dyDescent="0.25">
      <c r="A87" s="44" t="s">
        <v>85</v>
      </c>
      <c r="B87" s="45" t="s">
        <v>195</v>
      </c>
      <c r="C87" s="14" t="s">
        <v>335</v>
      </c>
      <c r="D87" s="16">
        <v>75</v>
      </c>
      <c r="E87" s="4" t="e" cm="1" vm="1">
        <f t="array" ref="E87">_xlfn.TEXTJOIN(", ",TRUE,_xlfn._xlws.FILTER('SIC03 SIC07 Weights'!A:A,'SIC03 SIC07 Weights'!B:B=C87))</f>
        <v>#VALUE!</v>
      </c>
      <c r="F87" s="46" t="e" cm="1" vm="1">
        <f t="array" ref="F87">_xlfn.TEXTJOIN(", ",TRUE,TEXT(_xlfn._xlws.FILTER('SIC03 SIC07 Weights'!D:D,'SIC03 SIC07 Weights'!B:B=C87), "0.000"))</f>
        <v>#VALUE!</v>
      </c>
      <c r="G87" s="86" t="e" cm="1" vm="2">
        <f t="array" ref="G87">_xlfn.TEXTJOIN(", ",FALSE,TEXT(VALUE(_xlfn.TEXTSPLIT(F87,", "))/SUM(VALUE(_xlfn.TEXTSPLIT(F87,", "))), "0.000"))</f>
        <v>#VALUE!</v>
      </c>
      <c r="H87" s="6">
        <v>9.8800000000000008</v>
      </c>
      <c r="I87" s="6">
        <v>10.01</v>
      </c>
      <c r="J87" s="6">
        <v>10.4</v>
      </c>
      <c r="K87" s="6">
        <v>10.76</v>
      </c>
      <c r="L87" s="6">
        <v>11.13</v>
      </c>
      <c r="M87" s="6">
        <v>11.58</v>
      </c>
      <c r="N87" s="6">
        <v>11.75</v>
      </c>
      <c r="O87" s="6">
        <v>12.45</v>
      </c>
      <c r="P87" s="6">
        <v>13.13</v>
      </c>
      <c r="Q87" s="6">
        <v>13.41</v>
      </c>
      <c r="R87" s="6">
        <v>13.86</v>
      </c>
      <c r="S87" t="e" cm="1" vm="2">
        <f t="array" ref="S87">SUMPRODUCT(INDEX(H:H, MATCH(VALUE(_xlfn.TEXTSPLIT($E87, ", ")), $D:$D, 0)), VALUE(_xlfn.TEXTSPLIT($G87, ", ")))</f>
        <v>#VALUE!</v>
      </c>
      <c r="T87" t="e" cm="1" vm="2">
        <f t="array" ref="T87">SUMPRODUCT(INDEX(I:I, MATCH(VALUE(_xlfn.TEXTSPLIT($E87, ", ")), $D:$D, 0)), VALUE(_xlfn.TEXTSPLIT($G87, ", ")))</f>
        <v>#VALUE!</v>
      </c>
      <c r="U87" t="e" cm="1" vm="2">
        <f t="array" ref="U87">SUMPRODUCT(INDEX(J:J, MATCH(VALUE(_xlfn.TEXTSPLIT($E87, ", ")), $D:$D, 0)), VALUE(_xlfn.TEXTSPLIT($G87, ", ")))</f>
        <v>#VALUE!</v>
      </c>
      <c r="V87" t="e" cm="1" vm="2">
        <f t="array" ref="V87">SUMPRODUCT(INDEX(K:K, MATCH(VALUE(_xlfn.TEXTSPLIT($E87, ", ")), $D:$D, 0)), VALUE(_xlfn.TEXTSPLIT($G87, ", ")))</f>
        <v>#VALUE!</v>
      </c>
      <c r="W87" t="e" cm="1" vm="2">
        <f t="array" ref="W87">SUMPRODUCT(INDEX(L:L, MATCH(VALUE(_xlfn.TEXTSPLIT($E87, ", ")), $D:$D, 0)), VALUE(_xlfn.TEXTSPLIT($G87, ", ")))</f>
        <v>#VALUE!</v>
      </c>
      <c r="X87" t="e" cm="1" vm="2">
        <f t="array" ref="X87">SUMPRODUCT(INDEX(M:M, MATCH(VALUE(_xlfn.TEXTSPLIT($E87, ", ")), $D:$D, 0)), VALUE(_xlfn.TEXTSPLIT($G87, ", ")))</f>
        <v>#VALUE!</v>
      </c>
      <c r="Y87" t="e" cm="1" vm="2">
        <f t="array" ref="Y87">SUMPRODUCT(INDEX(N:N, MATCH(VALUE(_xlfn.TEXTSPLIT($E87, ", ")), $D:$D, 0)), VALUE(_xlfn.TEXTSPLIT($G87, ", ")))</f>
        <v>#VALUE!</v>
      </c>
      <c r="Z87" t="e" cm="1" vm="2">
        <f t="array" ref="Z87">SUMPRODUCT(INDEX(O:O, MATCH(VALUE(_xlfn.TEXTSPLIT($E87, ", ")), $D:$D, 0)), VALUE(_xlfn.TEXTSPLIT($G87, ", ")))</f>
        <v>#VALUE!</v>
      </c>
      <c r="AA87" t="e" cm="1" vm="2">
        <f t="array" ref="AA87">SUMPRODUCT(INDEX(P:P, MATCH(VALUE(_xlfn.TEXTSPLIT($E87, ", ")), $D:$D, 0)), VALUE(_xlfn.TEXTSPLIT($G87, ", ")))</f>
        <v>#VALUE!</v>
      </c>
      <c r="AB87" t="e" cm="1" vm="2">
        <f t="array" ref="AB87">SUMPRODUCT(INDEX(Q:Q, MATCH(VALUE(_xlfn.TEXTSPLIT($E87, ", ")), $D:$D, 0)), VALUE(_xlfn.TEXTSPLIT($G87, ", ")))</f>
        <v>#VALUE!</v>
      </c>
      <c r="AC87" t="e" cm="1" vm="2">
        <f t="array" ref="AC87">SUMPRODUCT(INDEX(R:R, MATCH(VALUE(_xlfn.TEXTSPLIT($E87, ", ")), $D:$D, 0)), VALUE(_xlfn.TEXTSPLIT($G87, ", ")))</f>
        <v>#VALUE!</v>
      </c>
    </row>
    <row r="88" spans="1:29" x14ac:dyDescent="0.25">
      <c r="A88" s="44" t="s">
        <v>86</v>
      </c>
      <c r="B88" s="45" t="s">
        <v>196</v>
      </c>
      <c r="C88" s="14">
        <v>77</v>
      </c>
      <c r="D88" s="16" t="s">
        <v>291</v>
      </c>
      <c r="E88" s="4" t="str" cm="1">
        <f t="array" ref="E88">_xlfn.TEXTJOIN(", ",TRUE,_xlfn._xlws.FILTER('SIC03 SIC07 Weights'!A:A,'SIC03 SIC07 Weights'!B:B=C88))</f>
        <v>71, 74</v>
      </c>
      <c r="F88" s="46" t="str" cm="1">
        <f t="array" ref="F88">_xlfn.TEXTJOIN(", ",TRUE,TEXT(_xlfn._xlws.FILTER('SIC03 SIC07 Weights'!D:D,'SIC03 SIC07 Weights'!B:B=C88), "0.000"))</f>
        <v>1.000, 0.000</v>
      </c>
      <c r="G88" s="86" t="str" cm="1">
        <f t="array" ref="G88">_xlfn.TEXTJOIN(", ",FALSE,TEXT(VALUE(_xlfn.TEXTSPLIT(F88,", "))/SUM(VALUE(_xlfn.TEXTSPLIT(F88,", "))), "0.000"))</f>
        <v>1.000, 0.000</v>
      </c>
      <c r="H88" s="6">
        <v>10.08</v>
      </c>
      <c r="I88" s="6">
        <v>10.31</v>
      </c>
      <c r="J88" s="6">
        <v>10.71</v>
      </c>
      <c r="K88" s="6">
        <v>11.01</v>
      </c>
      <c r="L88" s="6">
        <v>11.34</v>
      </c>
      <c r="M88" s="6">
        <v>11.8</v>
      </c>
      <c r="N88" s="6">
        <v>12.43</v>
      </c>
      <c r="O88" s="6">
        <v>12.84</v>
      </c>
      <c r="P88" s="6">
        <v>13.58</v>
      </c>
      <c r="Q88" s="6">
        <v>14.02</v>
      </c>
      <c r="R88" s="6">
        <v>14.36</v>
      </c>
      <c r="S88" cm="1">
        <f t="array" ref="S88">SUMPRODUCT(INDEX(H:H, MATCH(VALUE(_xlfn.TEXTSPLIT($E88, ", ")), $D:$D, 0)), VALUE(_xlfn.TEXTSPLIT($G88, ", ")))</f>
        <v>7.42</v>
      </c>
      <c r="T88" cm="1">
        <f t="array" ref="T88">SUMPRODUCT(INDEX(I:I, MATCH(VALUE(_xlfn.TEXTSPLIT($E88, ", ")), $D:$D, 0)), VALUE(_xlfn.TEXTSPLIT($G88, ", ")))</f>
        <v>7.7</v>
      </c>
      <c r="U88" cm="1">
        <f t="array" ref="U88">SUMPRODUCT(INDEX(J:J, MATCH(VALUE(_xlfn.TEXTSPLIT($E88, ", ")), $D:$D, 0)), VALUE(_xlfn.TEXTSPLIT($G88, ", ")))</f>
        <v>7.84</v>
      </c>
      <c r="V88" cm="1">
        <f t="array" ref="V88">SUMPRODUCT(INDEX(K:K, MATCH(VALUE(_xlfn.TEXTSPLIT($E88, ", ")), $D:$D, 0)), VALUE(_xlfn.TEXTSPLIT($G88, ", ")))</f>
        <v>8.06</v>
      </c>
      <c r="W88" cm="1">
        <f t="array" ref="W88">SUMPRODUCT(INDEX(L:L, MATCH(VALUE(_xlfn.TEXTSPLIT($E88, ", ")), $D:$D, 0)), VALUE(_xlfn.TEXTSPLIT($G88, ", ")))</f>
        <v>8.68</v>
      </c>
      <c r="X88" cm="1">
        <f t="array" ref="X88">SUMPRODUCT(INDEX(M:M, MATCH(VALUE(_xlfn.TEXTSPLIT($E88, ", ")), $D:$D, 0)), VALUE(_xlfn.TEXTSPLIT($G88, ", ")))</f>
        <v>9.01</v>
      </c>
      <c r="Y88" cm="1">
        <f t="array" ref="Y88">SUMPRODUCT(INDEX(N:N, MATCH(VALUE(_xlfn.TEXTSPLIT($E88, ", ")), $D:$D, 0)), VALUE(_xlfn.TEXTSPLIT($G88, ", ")))</f>
        <v>9.2200000000000006</v>
      </c>
      <c r="Z88" cm="1">
        <f t="array" ref="Z88">SUMPRODUCT(INDEX(O:O, MATCH(VALUE(_xlfn.TEXTSPLIT($E88, ", ")), $D:$D, 0)), VALUE(_xlfn.TEXTSPLIT($G88, ", ")))</f>
        <v>9.0399999999999991</v>
      </c>
      <c r="AA88" cm="1">
        <f t="array" ref="AA88">SUMPRODUCT(INDEX(P:P, MATCH(VALUE(_xlfn.TEXTSPLIT($E88, ", ")), $D:$D, 0)), VALUE(_xlfn.TEXTSPLIT($G88, ", ")))</f>
        <v>9.9499999999999993</v>
      </c>
      <c r="AB88" cm="1">
        <f t="array" ref="AB88">SUMPRODUCT(INDEX(Q:Q, MATCH(VALUE(_xlfn.TEXTSPLIT($E88, ", ")), $D:$D, 0)), VALUE(_xlfn.TEXTSPLIT($G88, ", ")))</f>
        <v>10.35</v>
      </c>
      <c r="AC88" cm="1">
        <f t="array" ref="AC88">SUMPRODUCT(INDEX(R:R, MATCH(VALUE(_xlfn.TEXTSPLIT($E88, ", ")), $D:$D, 0)), VALUE(_xlfn.TEXTSPLIT($G88, ", ")))</f>
        <v>10.99</v>
      </c>
    </row>
    <row r="89" spans="1:29" x14ac:dyDescent="0.25">
      <c r="A89" s="44" t="s">
        <v>87</v>
      </c>
      <c r="B89" s="45" t="s">
        <v>197</v>
      </c>
      <c r="C89" s="14">
        <v>78</v>
      </c>
      <c r="D89" s="16">
        <v>80</v>
      </c>
      <c r="E89" s="4" t="str" cm="1">
        <f t="array" ref="E89">_xlfn.TEXTJOIN(", ",TRUE,_xlfn._xlws.FILTER('SIC03 SIC07 Weights'!A:A,'SIC03 SIC07 Weights'!B:B=C89))</f>
        <v>74, 92</v>
      </c>
      <c r="F89" s="46" t="str" cm="1">
        <f t="array" ref="F89">_xlfn.TEXTJOIN(", ",TRUE,TEXT(_xlfn._xlws.FILTER('SIC03 SIC07 Weights'!D:D,'SIC03 SIC07 Weights'!B:B=C89), "0.000"))</f>
        <v>0.239, 0.000</v>
      </c>
      <c r="G89" s="86" t="str" cm="1">
        <f t="array" ref="G89">_xlfn.TEXTJOIN(", ",FALSE,TEXT(VALUE(_xlfn.TEXTSPLIT(F89,", "))/SUM(VALUE(_xlfn.TEXTSPLIT(F89,", "))), "0.000"))</f>
        <v>1.000, 0.000</v>
      </c>
      <c r="H89" s="6">
        <v>10.08</v>
      </c>
      <c r="I89" s="6">
        <v>10.31</v>
      </c>
      <c r="J89" s="6">
        <v>10.71</v>
      </c>
      <c r="K89" s="6">
        <v>11.01</v>
      </c>
      <c r="L89" s="6">
        <v>11.34</v>
      </c>
      <c r="M89" s="6">
        <v>11.8</v>
      </c>
      <c r="N89" s="6">
        <v>12.43</v>
      </c>
      <c r="O89" s="6">
        <v>12.84</v>
      </c>
      <c r="P89" s="6">
        <v>13.58</v>
      </c>
      <c r="Q89" s="6">
        <v>14.02</v>
      </c>
      <c r="R89" s="6">
        <v>14.36</v>
      </c>
      <c r="S89" cm="1">
        <f t="array" ref="S89">SUMPRODUCT(INDEX(H:H, MATCH(VALUE(_xlfn.TEXTSPLIT($E89, ", ")), $D:$D, 0)), VALUE(_xlfn.TEXTSPLIT($G89, ", ")))</f>
        <v>9.93</v>
      </c>
      <c r="T89" cm="1">
        <f t="array" ref="T89">SUMPRODUCT(INDEX(I:I, MATCH(VALUE(_xlfn.TEXTSPLIT($E89, ", ")), $D:$D, 0)), VALUE(_xlfn.TEXTSPLIT($G89, ", ")))</f>
        <v>10.7</v>
      </c>
      <c r="U89" cm="1">
        <f t="array" ref="U89">SUMPRODUCT(INDEX(J:J, MATCH(VALUE(_xlfn.TEXTSPLIT($E89, ", ")), $D:$D, 0)), VALUE(_xlfn.TEXTSPLIT($G89, ", ")))</f>
        <v>11.2</v>
      </c>
      <c r="V89" cm="1">
        <f t="array" ref="V89">SUMPRODUCT(INDEX(K:K, MATCH(VALUE(_xlfn.TEXTSPLIT($E89, ", ")), $D:$D, 0)), VALUE(_xlfn.TEXTSPLIT($G89, ", ")))</f>
        <v>11.36</v>
      </c>
      <c r="W89" cm="1">
        <f t="array" ref="W89">SUMPRODUCT(INDEX(L:L, MATCH(VALUE(_xlfn.TEXTSPLIT($E89, ", ")), $D:$D, 0)), VALUE(_xlfn.TEXTSPLIT($G89, ", ")))</f>
        <v>12.09</v>
      </c>
      <c r="X89" cm="1">
        <f t="array" ref="X89">SUMPRODUCT(INDEX(M:M, MATCH(VALUE(_xlfn.TEXTSPLIT($E89, ", ")), $D:$D, 0)), VALUE(_xlfn.TEXTSPLIT($G89, ", ")))</f>
        <v>12.82</v>
      </c>
      <c r="Y89" cm="1">
        <f t="array" ref="Y89">SUMPRODUCT(INDEX(N:N, MATCH(VALUE(_xlfn.TEXTSPLIT($E89, ", ")), $D:$D, 0)), VALUE(_xlfn.TEXTSPLIT($G89, ", ")))</f>
        <v>12.94</v>
      </c>
      <c r="Z89" cm="1">
        <f t="array" ref="Z89">SUMPRODUCT(INDEX(O:O, MATCH(VALUE(_xlfn.TEXTSPLIT($E89, ", ")), $D:$D, 0)), VALUE(_xlfn.TEXTSPLIT($G89, ", ")))</f>
        <v>13.35</v>
      </c>
      <c r="AA89" cm="1">
        <f t="array" ref="AA89">SUMPRODUCT(INDEX(P:P, MATCH(VALUE(_xlfn.TEXTSPLIT($E89, ", ")), $D:$D, 0)), VALUE(_xlfn.TEXTSPLIT($G89, ", ")))</f>
        <v>13.69</v>
      </c>
      <c r="AB89" cm="1">
        <f t="array" ref="AB89">SUMPRODUCT(INDEX(Q:Q, MATCH(VALUE(_xlfn.TEXTSPLIT($E89, ", ")), $D:$D, 0)), VALUE(_xlfn.TEXTSPLIT($G89, ", ")))</f>
        <v>14.2</v>
      </c>
      <c r="AC89" cm="1">
        <f t="array" ref="AC89">SUMPRODUCT(INDEX(R:R, MATCH(VALUE(_xlfn.TEXTSPLIT($E89, ", ")), $D:$D, 0)), VALUE(_xlfn.TEXTSPLIT($G89, ", ")))</f>
        <v>14.62</v>
      </c>
    </row>
    <row r="90" spans="1:29" ht="45" x14ac:dyDescent="0.25">
      <c r="A90" s="44" t="s">
        <v>88</v>
      </c>
      <c r="B90" s="45" t="s">
        <v>198</v>
      </c>
      <c r="C90" s="14">
        <v>79</v>
      </c>
      <c r="D90" s="16" t="s">
        <v>293</v>
      </c>
      <c r="E90" s="4" t="str" cm="1">
        <f t="array" ref="E90">_xlfn.TEXTJOIN(", ",TRUE,_xlfn._xlws.FILTER('SIC03 SIC07 Weights'!A:A,'SIC03 SIC07 Weights'!B:B=C90))</f>
        <v>63, 92</v>
      </c>
      <c r="F90" s="46" t="str" cm="1">
        <f t="array" ref="F90">_xlfn.TEXTJOIN(", ",TRUE,TEXT(_xlfn._xlws.FILTER('SIC03 SIC07 Weights'!D:D,'SIC03 SIC07 Weights'!B:B=C90), "0.000"))</f>
        <v>0.258, 0.004</v>
      </c>
      <c r="G90" s="86" t="str" cm="1">
        <f t="array" ref="G90">_xlfn.TEXTJOIN(", ",FALSE,TEXT(VALUE(_xlfn.TEXTSPLIT(F90,", "))/SUM(VALUE(_xlfn.TEXTSPLIT(F90,", "))), "0.000"))</f>
        <v>0.985, 0.015</v>
      </c>
      <c r="H90" s="6">
        <v>7.93</v>
      </c>
      <c r="I90" s="6">
        <v>8.33</v>
      </c>
      <c r="J90" s="6">
        <v>8.8000000000000007</v>
      </c>
      <c r="K90" s="6">
        <v>9.33</v>
      </c>
      <c r="L90" s="6">
        <v>9.91</v>
      </c>
      <c r="M90" s="6">
        <v>10.41</v>
      </c>
      <c r="N90" s="6">
        <v>10.9</v>
      </c>
      <c r="O90" s="6">
        <v>11.62</v>
      </c>
      <c r="P90" s="6">
        <v>12.27</v>
      </c>
      <c r="Q90" s="6">
        <v>12.7</v>
      </c>
      <c r="R90" s="6">
        <v>13.05</v>
      </c>
      <c r="S90" cm="1">
        <f t="array" ref="S90">SUMPRODUCT(INDEX(H:H, MATCH(VALUE(_xlfn.TEXTSPLIT($E90, ", ")), $D:$D, 0)), VALUE(_xlfn.TEXTSPLIT($G90, ", ")))</f>
        <v>8.7209000000000003</v>
      </c>
      <c r="T90" cm="1">
        <f t="array" ref="T90">SUMPRODUCT(INDEX(I:I, MATCH(VALUE(_xlfn.TEXTSPLIT($E90, ", ")), $D:$D, 0)), VALUE(_xlfn.TEXTSPLIT($G90, ", ")))</f>
        <v>9.0770499999999998</v>
      </c>
      <c r="U90" cm="1">
        <f t="array" ref="U90">SUMPRODUCT(INDEX(J:J, MATCH(VALUE(_xlfn.TEXTSPLIT($E90, ", ")), $D:$D, 0)), VALUE(_xlfn.TEXTSPLIT($G90, ", ")))</f>
        <v>9.7853999999999992</v>
      </c>
      <c r="V90" cm="1">
        <f t="array" ref="V90">SUMPRODUCT(INDEX(K:K, MATCH(VALUE(_xlfn.TEXTSPLIT($E90, ", ")), $D:$D, 0)), VALUE(_xlfn.TEXTSPLIT($G90, ", ")))</f>
        <v>10.107349999999999</v>
      </c>
      <c r="W90" cm="1">
        <f t="array" ref="W90">SUMPRODUCT(INDEX(L:L, MATCH(VALUE(_xlfn.TEXTSPLIT($E90, ", ")), $D:$D, 0)), VALUE(_xlfn.TEXTSPLIT($G90, ", ")))</f>
        <v>10.549899999999999</v>
      </c>
      <c r="X90" cm="1">
        <f t="array" ref="X90">SUMPRODUCT(INDEX(M:M, MATCH(VALUE(_xlfn.TEXTSPLIT($E90, ", ")), $D:$D, 0)), VALUE(_xlfn.TEXTSPLIT($G90, ", ")))</f>
        <v>10.979200000000001</v>
      </c>
      <c r="Y90" cm="1">
        <f t="array" ref="Y90">SUMPRODUCT(INDEX(N:N, MATCH(VALUE(_xlfn.TEXTSPLIT($E90, ", ")), $D:$D, 0)), VALUE(_xlfn.TEXTSPLIT($G90, ", ")))</f>
        <v>11.385649999999998</v>
      </c>
      <c r="Z90" cm="1">
        <f t="array" ref="Z90">SUMPRODUCT(INDEX(O:O, MATCH(VALUE(_xlfn.TEXTSPLIT($E90, ", ")), $D:$D, 0)), VALUE(_xlfn.TEXTSPLIT($G90, ", ")))</f>
        <v>12.143800000000001</v>
      </c>
      <c r="AA90" cm="1">
        <f t="array" ref="AA90">SUMPRODUCT(INDEX(P:P, MATCH(VALUE(_xlfn.TEXTSPLIT($E90, ", ")), $D:$D, 0)), VALUE(_xlfn.TEXTSPLIT($G90, ", ")))</f>
        <v>12.690449999999998</v>
      </c>
      <c r="AB90" cm="1">
        <f t="array" ref="AB90">SUMPRODUCT(INDEX(Q:Q, MATCH(VALUE(_xlfn.TEXTSPLIT($E90, ", ")), $D:$D, 0)), VALUE(_xlfn.TEXTSPLIT($G90, ", ")))</f>
        <v>12.916600000000001</v>
      </c>
      <c r="AC90" cm="1">
        <f t="array" ref="AC90">SUMPRODUCT(INDEX(R:R, MATCH(VALUE(_xlfn.TEXTSPLIT($E90, ", ")), $D:$D, 0)), VALUE(_xlfn.TEXTSPLIT($G90, ", ")))</f>
        <v>13.079699999999999</v>
      </c>
    </row>
    <row r="91" spans="1:29" ht="30" x14ac:dyDescent="0.25">
      <c r="A91" s="44" t="s">
        <v>89</v>
      </c>
      <c r="B91" s="45" t="s">
        <v>199</v>
      </c>
      <c r="C91" s="14">
        <v>80</v>
      </c>
      <c r="D91" s="16">
        <v>85</v>
      </c>
      <c r="E91" s="4" t="str" cm="1">
        <f t="array" ref="E91">_xlfn.TEXTJOIN(", ",TRUE,_xlfn._xlws.FILTER('SIC03 SIC07 Weights'!A:A,'SIC03 SIC07 Weights'!B:B=C91))</f>
        <v>45, 74</v>
      </c>
      <c r="F91" s="46" t="str" cm="1">
        <f t="array" ref="F91">_xlfn.TEXTJOIN(", ",TRUE,TEXT(_xlfn._xlws.FILTER('SIC03 SIC07 Weights'!D:D,'SIC03 SIC07 Weights'!B:B=C91), "0.000"))</f>
        <v>0.001, 0.052</v>
      </c>
      <c r="G91" s="86" t="str" cm="1">
        <f t="array" ref="G91">_xlfn.TEXTJOIN(", ",FALSE,TEXT(VALUE(_xlfn.TEXTSPLIT(F91,", "))/SUM(VALUE(_xlfn.TEXTSPLIT(F91,", "))), "0.000"))</f>
        <v>0.019, 0.981</v>
      </c>
      <c r="H91" s="6">
        <v>7.93</v>
      </c>
      <c r="I91" s="6">
        <v>8.33</v>
      </c>
      <c r="J91" s="6">
        <v>8.8000000000000007</v>
      </c>
      <c r="K91" s="6">
        <v>9.33</v>
      </c>
      <c r="L91" s="6">
        <v>9.91</v>
      </c>
      <c r="M91" s="6">
        <v>10.41</v>
      </c>
      <c r="N91" s="6">
        <v>10.9</v>
      </c>
      <c r="O91" s="6">
        <v>11.62</v>
      </c>
      <c r="P91" s="6">
        <v>12.27</v>
      </c>
      <c r="Q91" s="6">
        <v>12.7</v>
      </c>
      <c r="R91" s="6">
        <v>13.05</v>
      </c>
      <c r="S91" cm="1">
        <f t="array" ref="S91">SUMPRODUCT(INDEX(H:H, MATCH(VALUE(_xlfn.TEXTSPLIT($E91, ", ")), $D:$D, 0)), VALUE(_xlfn.TEXTSPLIT($G91, ", ")))</f>
        <v>9.8978900000000003</v>
      </c>
      <c r="T91" cm="1">
        <f t="array" ref="T91">SUMPRODUCT(INDEX(I:I, MATCH(VALUE(_xlfn.TEXTSPLIT($E91, ", ")), $D:$D, 0)), VALUE(_xlfn.TEXTSPLIT($G91, ", ")))</f>
        <v>10.657629999999999</v>
      </c>
      <c r="U91" cm="1">
        <f t="array" ref="U91">SUMPRODUCT(INDEX(J:J, MATCH(VALUE(_xlfn.TEXTSPLIT($E91, ", ")), $D:$D, 0)), VALUE(_xlfn.TEXTSPLIT($G91, ", ")))</f>
        <v>11.15687</v>
      </c>
      <c r="V91" cm="1">
        <f t="array" ref="V91">SUMPRODUCT(INDEX(K:K, MATCH(VALUE(_xlfn.TEXTSPLIT($E91, ", ")), $D:$D, 0)), VALUE(_xlfn.TEXTSPLIT($G91, ", ")))</f>
        <v>11.3239</v>
      </c>
      <c r="W91" cm="1">
        <f t="array" ref="W91">SUMPRODUCT(INDEX(L:L, MATCH(VALUE(_xlfn.TEXTSPLIT($E91, ", ")), $D:$D, 0)), VALUE(_xlfn.TEXTSPLIT($G91, ", ")))</f>
        <v>12.050859999999998</v>
      </c>
      <c r="X91" cm="1">
        <f t="array" ref="X91">SUMPRODUCT(INDEX(M:M, MATCH(VALUE(_xlfn.TEXTSPLIT($E91, ", ")), $D:$D, 0)), VALUE(_xlfn.TEXTSPLIT($G91, ", ")))</f>
        <v>12.779340000000001</v>
      </c>
      <c r="Y91" cm="1">
        <f t="array" ref="Y91">SUMPRODUCT(INDEX(N:N, MATCH(VALUE(_xlfn.TEXTSPLIT($E91, ", ")), $D:$D, 0)), VALUE(_xlfn.TEXTSPLIT($G91, ", ")))</f>
        <v>12.907129999999999</v>
      </c>
      <c r="Z91" cm="1">
        <f t="array" ref="Z91">SUMPRODUCT(INDEX(O:O, MATCH(VALUE(_xlfn.TEXTSPLIT($E91, ", ")), $D:$D, 0)), VALUE(_xlfn.TEXTSPLIT($G91, ", ")))</f>
        <v>13.316749999999999</v>
      </c>
      <c r="AA91" cm="1">
        <f t="array" ref="AA91">SUMPRODUCT(INDEX(P:P, MATCH(VALUE(_xlfn.TEXTSPLIT($E91, ", ")), $D:$D, 0)), VALUE(_xlfn.TEXTSPLIT($G91, ", ")))</f>
        <v>13.660169999999999</v>
      </c>
      <c r="AB91" cm="1">
        <f t="array" ref="AB91">SUMPRODUCT(INDEX(Q:Q, MATCH(VALUE(_xlfn.TEXTSPLIT($E91, ", ")), $D:$D, 0)), VALUE(_xlfn.TEXTSPLIT($G91, ", ")))</f>
        <v>14.173019999999999</v>
      </c>
      <c r="AC91" cm="1">
        <f t="array" ref="AC91">SUMPRODUCT(INDEX(R:R, MATCH(VALUE(_xlfn.TEXTSPLIT($E91, ", ")), $D:$D, 0)), VALUE(_xlfn.TEXTSPLIT($G91, ", ")))</f>
        <v>14.594539999999999</v>
      </c>
    </row>
    <row r="92" spans="1:29" ht="45" x14ac:dyDescent="0.25">
      <c r="A92" s="44" t="s">
        <v>90</v>
      </c>
      <c r="B92" s="45" t="s">
        <v>200</v>
      </c>
      <c r="C92" s="14">
        <v>81</v>
      </c>
      <c r="D92" s="16" t="s">
        <v>295</v>
      </c>
      <c r="E92" s="4" t="str" cm="1">
        <f t="array" ref="E92">_xlfn.TEXTJOIN(", ",TRUE,_xlfn._xlws.FILTER('SIC03 SIC07 Weights'!A:A,'SIC03 SIC07 Weights'!B:B=C92))</f>
        <v>1, 70, 74, 75, 90</v>
      </c>
      <c r="F92" s="46" t="str" cm="1">
        <f t="array" ref="F92">_xlfn.TEXTJOIN(", ",TRUE,TEXT(_xlfn._xlws.FILTER('SIC03 SIC07 Weights'!D:D,'SIC03 SIC07 Weights'!B:B=C92), "0.000"))</f>
        <v>0.125, 0.165, 0.116, 0.000, 0.109</v>
      </c>
      <c r="G92" s="86" t="str" cm="1">
        <f t="array" ref="G92">_xlfn.TEXTJOIN(", ",FALSE,TEXT(VALUE(_xlfn.TEXTSPLIT(F92,", "))/SUM(VALUE(_xlfn.TEXTSPLIT(F92,", "))), "0.000"))</f>
        <v>0.243, 0.320, 0.225, 0.000, 0.212</v>
      </c>
      <c r="H92" s="6">
        <v>7.97</v>
      </c>
      <c r="I92" s="6">
        <v>8.58</v>
      </c>
      <c r="J92" s="6">
        <v>9.1300000000000008</v>
      </c>
      <c r="K92" s="6">
        <v>9.6300000000000008</v>
      </c>
      <c r="L92" s="6">
        <v>9.9600000000000009</v>
      </c>
      <c r="M92" s="6">
        <v>11.06</v>
      </c>
      <c r="N92" s="6">
        <v>11.58</v>
      </c>
      <c r="O92" s="6">
        <v>11.75</v>
      </c>
      <c r="P92" s="6">
        <v>11.83</v>
      </c>
      <c r="Q92" s="6">
        <v>12.37</v>
      </c>
      <c r="R92" s="6">
        <v>12.3</v>
      </c>
      <c r="S92" cm="1">
        <f t="array" ref="S92">SUMPRODUCT(INDEX(H:H, MATCH(VALUE(_xlfn.TEXTSPLIT($E92, ", ")), $D:$D, 0)), VALUE(_xlfn.TEXTSPLIT($G92, ", ")))</f>
        <v>8.1338600000000003</v>
      </c>
      <c r="T92" cm="1">
        <f t="array" ref="T92">SUMPRODUCT(INDEX(I:I, MATCH(VALUE(_xlfn.TEXTSPLIT($E92, ", ")), $D:$D, 0)), VALUE(_xlfn.TEXTSPLIT($G92, ", ")))</f>
        <v>8.5784099999999999</v>
      </c>
      <c r="U92" cm="1">
        <f t="array" ref="U92">SUMPRODUCT(INDEX(J:J, MATCH(VALUE(_xlfn.TEXTSPLIT($E92, ", ")), $D:$D, 0)), VALUE(_xlfn.TEXTSPLIT($G92, ", ")))</f>
        <v>8.9072600000000008</v>
      </c>
      <c r="V92" cm="1">
        <f t="array" ref="V92">SUMPRODUCT(INDEX(K:K, MATCH(VALUE(_xlfn.TEXTSPLIT($E92, ", ")), $D:$D, 0)), VALUE(_xlfn.TEXTSPLIT($G92, ", ")))</f>
        <v>9.3117999999999999</v>
      </c>
      <c r="W92" cm="1">
        <f t="array" ref="W92">SUMPRODUCT(INDEX(L:L, MATCH(VALUE(_xlfn.TEXTSPLIT($E92, ", ")), $D:$D, 0)), VALUE(_xlfn.TEXTSPLIT($G92, ", ")))</f>
        <v>9.7918900000000004</v>
      </c>
      <c r="X92" cm="1">
        <f t="array" ref="X92">SUMPRODUCT(INDEX(M:M, MATCH(VALUE(_xlfn.TEXTSPLIT($E92, ", ")), $D:$D, 0)), VALUE(_xlfn.TEXTSPLIT($G92, ", ")))</f>
        <v>10.515420000000002</v>
      </c>
      <c r="Y92" cm="1">
        <f t="array" ref="Y92">SUMPRODUCT(INDEX(N:N, MATCH(VALUE(_xlfn.TEXTSPLIT($E92, ", ")), $D:$D, 0)), VALUE(_xlfn.TEXTSPLIT($G92, ", ")))</f>
        <v>10.536109999999999</v>
      </c>
      <c r="Z92" cm="1">
        <f t="array" ref="Z92">SUMPRODUCT(INDEX(O:O, MATCH(VALUE(_xlfn.TEXTSPLIT($E92, ", ")), $D:$D, 0)), VALUE(_xlfn.TEXTSPLIT($G92, ", ")))</f>
        <v>10.867100000000001</v>
      </c>
      <c r="AA92" cm="1">
        <f t="array" ref="AA92">SUMPRODUCT(INDEX(P:P, MATCH(VALUE(_xlfn.TEXTSPLIT($E92, ", ")), $D:$D, 0)), VALUE(_xlfn.TEXTSPLIT($G92, ", ")))</f>
        <v>11.456679999999999</v>
      </c>
      <c r="AB92" cm="1">
        <f t="array" ref="AB92">SUMPRODUCT(INDEX(Q:Q, MATCH(VALUE(_xlfn.TEXTSPLIT($E92, ", ")), $D:$D, 0)), VALUE(_xlfn.TEXTSPLIT($G92, ", ")))</f>
        <v>11.834249999999999</v>
      </c>
      <c r="AC92" cm="1">
        <f t="array" ref="AC92">SUMPRODUCT(INDEX(R:R, MATCH(VALUE(_xlfn.TEXTSPLIT($E92, ", ")), $D:$D, 0)), VALUE(_xlfn.TEXTSPLIT($G92, ", ")))</f>
        <v>12.379720000000001</v>
      </c>
    </row>
    <row r="93" spans="1:29" ht="45" x14ac:dyDescent="0.25">
      <c r="A93" s="44" t="s">
        <v>91</v>
      </c>
      <c r="B93" s="45" t="s">
        <v>201</v>
      </c>
      <c r="C93" s="14">
        <v>82</v>
      </c>
      <c r="D93" s="16">
        <v>90</v>
      </c>
      <c r="E93" s="4" t="str" cm="1">
        <f t="array" ref="E93">_xlfn.TEXTJOIN(", ",TRUE,_xlfn._xlws.FILTER('SIC03 SIC07 Weights'!A:A,'SIC03 SIC07 Weights'!B:B=C93))</f>
        <v>74</v>
      </c>
      <c r="F93" s="46" t="str" cm="1">
        <f t="array" ref="F93">_xlfn.TEXTJOIN(", ",TRUE,TEXT(_xlfn._xlws.FILTER('SIC03 SIC07 Weights'!D:D,'SIC03 SIC07 Weights'!B:B=C93), "0.000"))</f>
        <v>0.098</v>
      </c>
      <c r="G93" s="86" t="str" cm="1">
        <f t="array" ref="G93">_xlfn.TEXTJOIN(", ",FALSE,TEXT(VALUE(_xlfn.TEXTSPLIT(F93,", "))/SUM(VALUE(_xlfn.TEXTSPLIT(F93,", "))), "0.000"))</f>
        <v>1.000</v>
      </c>
      <c r="H93" s="6">
        <v>7.5</v>
      </c>
      <c r="I93" s="6">
        <v>8.0299999999999994</v>
      </c>
      <c r="J93" s="6">
        <v>8.1300000000000008</v>
      </c>
      <c r="K93" s="6">
        <v>8.5299999999999994</v>
      </c>
      <c r="L93" s="6">
        <v>8.3699999999999992</v>
      </c>
      <c r="M93" s="6">
        <v>9.4600000000000009</v>
      </c>
      <c r="N93" s="6">
        <v>9.44</v>
      </c>
      <c r="O93" s="6">
        <v>10.039999999999999</v>
      </c>
      <c r="P93" s="6">
        <v>10.66</v>
      </c>
      <c r="Q93" s="6">
        <v>10.44</v>
      </c>
      <c r="R93" s="6">
        <v>11.13</v>
      </c>
      <c r="S93" cm="1">
        <f t="array" ref="S93">SUMPRODUCT(INDEX(H:H, MATCH(VALUE(_xlfn.TEXTSPLIT($E93, ", ")), $D:$D, 0)), VALUE(_xlfn.TEXTSPLIT($G93, ", ")))</f>
        <v>9.93</v>
      </c>
      <c r="T93" cm="1">
        <f t="array" ref="T93">SUMPRODUCT(INDEX(I:I, MATCH(VALUE(_xlfn.TEXTSPLIT($E93, ", ")), $D:$D, 0)), VALUE(_xlfn.TEXTSPLIT($G93, ", ")))</f>
        <v>10.7</v>
      </c>
      <c r="U93" cm="1">
        <f t="array" ref="U93">SUMPRODUCT(INDEX(J:J, MATCH(VALUE(_xlfn.TEXTSPLIT($E93, ", ")), $D:$D, 0)), VALUE(_xlfn.TEXTSPLIT($G93, ", ")))</f>
        <v>11.2</v>
      </c>
      <c r="V93" cm="1">
        <f t="array" ref="V93">SUMPRODUCT(INDEX(K:K, MATCH(VALUE(_xlfn.TEXTSPLIT($E93, ", ")), $D:$D, 0)), VALUE(_xlfn.TEXTSPLIT($G93, ", ")))</f>
        <v>11.36</v>
      </c>
      <c r="W93" cm="1">
        <f t="array" ref="W93">SUMPRODUCT(INDEX(L:L, MATCH(VALUE(_xlfn.TEXTSPLIT($E93, ", ")), $D:$D, 0)), VALUE(_xlfn.TEXTSPLIT($G93, ", ")))</f>
        <v>12.09</v>
      </c>
      <c r="X93" cm="1">
        <f t="array" ref="X93">SUMPRODUCT(INDEX(M:M, MATCH(VALUE(_xlfn.TEXTSPLIT($E93, ", ")), $D:$D, 0)), VALUE(_xlfn.TEXTSPLIT($G93, ", ")))</f>
        <v>12.82</v>
      </c>
      <c r="Y93" cm="1">
        <f t="array" ref="Y93">SUMPRODUCT(INDEX(N:N, MATCH(VALUE(_xlfn.TEXTSPLIT($E93, ", ")), $D:$D, 0)), VALUE(_xlfn.TEXTSPLIT($G93, ", ")))</f>
        <v>12.94</v>
      </c>
      <c r="Z93" cm="1">
        <f t="array" ref="Z93">SUMPRODUCT(INDEX(O:O, MATCH(VALUE(_xlfn.TEXTSPLIT($E93, ", ")), $D:$D, 0)), VALUE(_xlfn.TEXTSPLIT($G93, ", ")))</f>
        <v>13.35</v>
      </c>
      <c r="AA93" cm="1">
        <f t="array" ref="AA93">SUMPRODUCT(INDEX(P:P, MATCH(VALUE(_xlfn.TEXTSPLIT($E93, ", ")), $D:$D, 0)), VALUE(_xlfn.TEXTSPLIT($G93, ", ")))</f>
        <v>13.69</v>
      </c>
      <c r="AB93" cm="1">
        <f t="array" ref="AB93">SUMPRODUCT(INDEX(Q:Q, MATCH(VALUE(_xlfn.TEXTSPLIT($E93, ", ")), $D:$D, 0)), VALUE(_xlfn.TEXTSPLIT($G93, ", ")))</f>
        <v>14.2</v>
      </c>
      <c r="AC93" cm="1">
        <f t="array" ref="AC93">SUMPRODUCT(INDEX(R:R, MATCH(VALUE(_xlfn.TEXTSPLIT($E93, ", ")), $D:$D, 0)), VALUE(_xlfn.TEXTSPLIT($G93, ", ")))</f>
        <v>14.62</v>
      </c>
    </row>
    <row r="94" spans="1:29" ht="45" x14ac:dyDescent="0.25">
      <c r="A94" s="44" t="s">
        <v>92</v>
      </c>
      <c r="B94" s="45" t="s">
        <v>202</v>
      </c>
      <c r="C94" s="14" t="s">
        <v>341</v>
      </c>
      <c r="D94" s="16">
        <v>91</v>
      </c>
      <c r="E94" s="4" t="e" cm="1" vm="1">
        <f t="array" ref="E94">_xlfn.TEXTJOIN(", ",TRUE,_xlfn._xlws.FILTER('SIC03 SIC07 Weights'!A:A,'SIC03 SIC07 Weights'!B:B=C94))</f>
        <v>#VALUE!</v>
      </c>
      <c r="F94" s="46" t="e" cm="1" vm="1">
        <f t="array" ref="F94">_xlfn.TEXTJOIN(", ",TRUE,TEXT(_xlfn._xlws.FILTER('SIC03 SIC07 Weights'!D:D,'SIC03 SIC07 Weights'!B:B=C94), "0.000"))</f>
        <v>#VALUE!</v>
      </c>
      <c r="G94" s="86" t="e" cm="1" vm="2">
        <f t="array" ref="G94">_xlfn.TEXTJOIN(", ",FALSE,TEXT(VALUE(_xlfn.TEXTSPLIT(F94,", "))/SUM(VALUE(_xlfn.TEXTSPLIT(F94,", "))), "0.000"))</f>
        <v>#VALUE!</v>
      </c>
      <c r="H94" s="6">
        <v>7.86</v>
      </c>
      <c r="I94" s="6">
        <v>8.1999999999999993</v>
      </c>
      <c r="J94" s="6">
        <v>8.8699999999999992</v>
      </c>
      <c r="K94" s="6">
        <v>9.5399999999999991</v>
      </c>
      <c r="L94" s="6">
        <v>9.58</v>
      </c>
      <c r="M94" s="6">
        <v>10.71</v>
      </c>
      <c r="N94" s="6">
        <v>11.53</v>
      </c>
      <c r="O94" s="6">
        <v>11.76</v>
      </c>
      <c r="P94" s="6">
        <v>12.54</v>
      </c>
      <c r="Q94" s="6">
        <v>13.22</v>
      </c>
      <c r="R94" s="6">
        <v>13.3</v>
      </c>
      <c r="S94" t="e" cm="1" vm="2">
        <f t="array" ref="S94">SUMPRODUCT(INDEX(H:H, MATCH(VALUE(_xlfn.TEXTSPLIT($E94, ", ")), $D:$D, 0)), VALUE(_xlfn.TEXTSPLIT($G94, ", ")))</f>
        <v>#VALUE!</v>
      </c>
      <c r="T94" t="e" cm="1" vm="2">
        <f t="array" ref="T94">SUMPRODUCT(INDEX(I:I, MATCH(VALUE(_xlfn.TEXTSPLIT($E94, ", ")), $D:$D, 0)), VALUE(_xlfn.TEXTSPLIT($G94, ", ")))</f>
        <v>#VALUE!</v>
      </c>
      <c r="U94" t="e" cm="1" vm="2">
        <f t="array" ref="U94">SUMPRODUCT(INDEX(J:J, MATCH(VALUE(_xlfn.TEXTSPLIT($E94, ", ")), $D:$D, 0)), VALUE(_xlfn.TEXTSPLIT($G94, ", ")))</f>
        <v>#VALUE!</v>
      </c>
      <c r="V94" t="e" cm="1" vm="2">
        <f t="array" ref="V94">SUMPRODUCT(INDEX(K:K, MATCH(VALUE(_xlfn.TEXTSPLIT($E94, ", ")), $D:$D, 0)), VALUE(_xlfn.TEXTSPLIT($G94, ", ")))</f>
        <v>#VALUE!</v>
      </c>
      <c r="W94" t="e" cm="1" vm="2">
        <f t="array" ref="W94">SUMPRODUCT(INDEX(L:L, MATCH(VALUE(_xlfn.TEXTSPLIT($E94, ", ")), $D:$D, 0)), VALUE(_xlfn.TEXTSPLIT($G94, ", ")))</f>
        <v>#VALUE!</v>
      </c>
      <c r="X94" t="e" cm="1" vm="2">
        <f t="array" ref="X94">SUMPRODUCT(INDEX(M:M, MATCH(VALUE(_xlfn.TEXTSPLIT($E94, ", ")), $D:$D, 0)), VALUE(_xlfn.TEXTSPLIT($G94, ", ")))</f>
        <v>#VALUE!</v>
      </c>
      <c r="Y94" t="e" cm="1" vm="2">
        <f t="array" ref="Y94">SUMPRODUCT(INDEX(N:N, MATCH(VALUE(_xlfn.TEXTSPLIT($E94, ", ")), $D:$D, 0)), VALUE(_xlfn.TEXTSPLIT($G94, ", ")))</f>
        <v>#VALUE!</v>
      </c>
      <c r="Z94" t="e" cm="1" vm="2">
        <f t="array" ref="Z94">SUMPRODUCT(INDEX(O:O, MATCH(VALUE(_xlfn.TEXTSPLIT($E94, ", ")), $D:$D, 0)), VALUE(_xlfn.TEXTSPLIT($G94, ", ")))</f>
        <v>#VALUE!</v>
      </c>
      <c r="AA94" t="e" cm="1" vm="2">
        <f t="array" ref="AA94">SUMPRODUCT(INDEX(P:P, MATCH(VALUE(_xlfn.TEXTSPLIT($E94, ", ")), $D:$D, 0)), VALUE(_xlfn.TEXTSPLIT($G94, ", ")))</f>
        <v>#VALUE!</v>
      </c>
      <c r="AB94" t="e" cm="1" vm="2">
        <f t="array" ref="AB94">SUMPRODUCT(INDEX(Q:Q, MATCH(VALUE(_xlfn.TEXTSPLIT($E94, ", ")), $D:$D, 0)), VALUE(_xlfn.TEXTSPLIT($G94, ", ")))</f>
        <v>#VALUE!</v>
      </c>
      <c r="AC94" t="e" cm="1" vm="2">
        <f t="array" ref="AC94">SUMPRODUCT(INDEX(R:R, MATCH(VALUE(_xlfn.TEXTSPLIT($E94, ", ")), $D:$D, 0)), VALUE(_xlfn.TEXTSPLIT($G94, ", ")))</f>
        <v>#VALUE!</v>
      </c>
    </row>
    <row r="95" spans="1:29" ht="45" x14ac:dyDescent="0.25">
      <c r="A95" s="44" t="s">
        <v>93</v>
      </c>
      <c r="B95" s="45" t="s">
        <v>203</v>
      </c>
      <c r="C95" s="14">
        <v>84</v>
      </c>
      <c r="D95" s="16">
        <v>92</v>
      </c>
      <c r="E95" s="4" t="str" cm="1">
        <f t="array" ref="E95">_xlfn.TEXTJOIN(", ",TRUE,_xlfn._xlws.FILTER('SIC03 SIC07 Weights'!A:A,'SIC03 SIC07 Weights'!B:B=C95))</f>
        <v>75</v>
      </c>
      <c r="F95" s="46" t="str" cm="1">
        <f t="array" ref="F95">_xlfn.TEXTJOIN(", ",TRUE,TEXT(_xlfn._xlws.FILTER('SIC03 SIC07 Weights'!D:D,'SIC03 SIC07 Weights'!B:B=C95), "0.000"))</f>
        <v>0.999</v>
      </c>
      <c r="G95" s="86" t="str" cm="1">
        <f t="array" ref="G95">_xlfn.TEXTJOIN(", ",FALSE,TEXT(VALUE(_xlfn.TEXTSPLIT(F95,", "))/SUM(VALUE(_xlfn.TEXTSPLIT(F95,", "))), "0.000"))</f>
        <v>1.000</v>
      </c>
      <c r="H95" s="6">
        <v>8.7799999999999994</v>
      </c>
      <c r="I95" s="6">
        <v>9.5399999999999991</v>
      </c>
      <c r="J95" s="6">
        <v>10.14</v>
      </c>
      <c r="K95" s="6">
        <v>10.59</v>
      </c>
      <c r="L95" s="6">
        <v>11.2</v>
      </c>
      <c r="M95" s="6">
        <v>12.24</v>
      </c>
      <c r="N95" s="6">
        <v>13.07</v>
      </c>
      <c r="O95" s="6">
        <v>13.05</v>
      </c>
      <c r="P95" s="6">
        <v>12.72</v>
      </c>
      <c r="Q95" s="6">
        <v>13.35</v>
      </c>
      <c r="R95" s="6">
        <v>13.06</v>
      </c>
      <c r="S95" cm="1">
        <f t="array" ref="S95">SUMPRODUCT(INDEX(H:H, MATCH(VALUE(_xlfn.TEXTSPLIT($E95, ", ")), $D:$D, 0)), VALUE(_xlfn.TEXTSPLIT($G95, ", ")))</f>
        <v>9.8800000000000008</v>
      </c>
      <c r="T95" cm="1">
        <f t="array" ref="T95">SUMPRODUCT(INDEX(I:I, MATCH(VALUE(_xlfn.TEXTSPLIT($E95, ", ")), $D:$D, 0)), VALUE(_xlfn.TEXTSPLIT($G95, ", ")))</f>
        <v>10.01</v>
      </c>
      <c r="U95" cm="1">
        <f t="array" ref="U95">SUMPRODUCT(INDEX(J:J, MATCH(VALUE(_xlfn.TEXTSPLIT($E95, ", ")), $D:$D, 0)), VALUE(_xlfn.TEXTSPLIT($G95, ", ")))</f>
        <v>10.4</v>
      </c>
      <c r="V95" cm="1">
        <f t="array" ref="V95">SUMPRODUCT(INDEX(K:K, MATCH(VALUE(_xlfn.TEXTSPLIT($E95, ", ")), $D:$D, 0)), VALUE(_xlfn.TEXTSPLIT($G95, ", ")))</f>
        <v>10.76</v>
      </c>
      <c r="W95" cm="1">
        <f t="array" ref="W95">SUMPRODUCT(INDEX(L:L, MATCH(VALUE(_xlfn.TEXTSPLIT($E95, ", ")), $D:$D, 0)), VALUE(_xlfn.TEXTSPLIT($G95, ", ")))</f>
        <v>11.13</v>
      </c>
      <c r="X95" cm="1">
        <f t="array" ref="X95">SUMPRODUCT(INDEX(M:M, MATCH(VALUE(_xlfn.TEXTSPLIT($E95, ", ")), $D:$D, 0)), VALUE(_xlfn.TEXTSPLIT($G95, ", ")))</f>
        <v>11.58</v>
      </c>
      <c r="Y95" cm="1">
        <f t="array" ref="Y95">SUMPRODUCT(INDEX(N:N, MATCH(VALUE(_xlfn.TEXTSPLIT($E95, ", ")), $D:$D, 0)), VALUE(_xlfn.TEXTSPLIT($G95, ", ")))</f>
        <v>11.75</v>
      </c>
      <c r="Z95" cm="1">
        <f t="array" ref="Z95">SUMPRODUCT(INDEX(O:O, MATCH(VALUE(_xlfn.TEXTSPLIT($E95, ", ")), $D:$D, 0)), VALUE(_xlfn.TEXTSPLIT($G95, ", ")))</f>
        <v>12.45</v>
      </c>
      <c r="AA95" cm="1">
        <f t="array" ref="AA95">SUMPRODUCT(INDEX(P:P, MATCH(VALUE(_xlfn.TEXTSPLIT($E95, ", ")), $D:$D, 0)), VALUE(_xlfn.TEXTSPLIT($G95, ", ")))</f>
        <v>13.13</v>
      </c>
      <c r="AB95" cm="1">
        <f t="array" ref="AB95">SUMPRODUCT(INDEX(Q:Q, MATCH(VALUE(_xlfn.TEXTSPLIT($E95, ", ")), $D:$D, 0)), VALUE(_xlfn.TEXTSPLIT($G95, ", ")))</f>
        <v>13.41</v>
      </c>
      <c r="AC95" cm="1">
        <f t="array" ref="AC95">SUMPRODUCT(INDEX(R:R, MATCH(VALUE(_xlfn.TEXTSPLIT($E95, ", ")), $D:$D, 0)), VALUE(_xlfn.TEXTSPLIT($G95, ", ")))</f>
        <v>13.86</v>
      </c>
    </row>
    <row r="96" spans="1:29" x14ac:dyDescent="0.25">
      <c r="A96" s="44" t="s">
        <v>94</v>
      </c>
      <c r="B96" s="45" t="s">
        <v>204</v>
      </c>
      <c r="C96" s="14" t="s">
        <v>343</v>
      </c>
      <c r="D96" s="16">
        <v>93</v>
      </c>
      <c r="E96" s="4" t="e" cm="1" vm="1">
        <f t="array" ref="E96">_xlfn.TEXTJOIN(", ",TRUE,_xlfn._xlws.FILTER('SIC03 SIC07 Weights'!A:A,'SIC03 SIC07 Weights'!B:B=C96))</f>
        <v>#VALUE!</v>
      </c>
      <c r="F96" s="46" t="e" cm="1" vm="1">
        <f t="array" ref="F96">_xlfn.TEXTJOIN(", ",TRUE,TEXT(_xlfn._xlws.FILTER('SIC03 SIC07 Weights'!D:D,'SIC03 SIC07 Weights'!B:B=C96), "0.000"))</f>
        <v>#VALUE!</v>
      </c>
      <c r="G96" s="86" t="e" cm="1" vm="2">
        <f t="array" ref="G96">_xlfn.TEXTJOIN(", ",FALSE,TEXT(VALUE(_xlfn.TEXTSPLIT(F96,", "))/SUM(VALUE(_xlfn.TEXTSPLIT(F96,", "))), "0.000"))</f>
        <v>#VALUE!</v>
      </c>
      <c r="H96" s="6">
        <v>5.84</v>
      </c>
      <c r="I96" s="6">
        <v>6.48</v>
      </c>
      <c r="J96" s="6">
        <v>7.03</v>
      </c>
      <c r="K96" s="6">
        <v>7.51</v>
      </c>
      <c r="L96" s="6">
        <v>7.55</v>
      </c>
      <c r="M96" s="6">
        <v>8.5399999999999991</v>
      </c>
      <c r="N96" s="6">
        <v>8.25</v>
      </c>
      <c r="O96" s="6">
        <v>8.66</v>
      </c>
      <c r="P96" s="6">
        <v>8.84</v>
      </c>
      <c r="Q96" s="6">
        <v>9.18</v>
      </c>
      <c r="R96" s="6">
        <v>9.75</v>
      </c>
      <c r="S96" t="e" cm="1" vm="2">
        <f t="array" ref="S96">SUMPRODUCT(INDEX(H:H, MATCH(VALUE(_xlfn.TEXTSPLIT($E96, ", ")), $D:$D, 0)), VALUE(_xlfn.TEXTSPLIT($G96, ", ")))</f>
        <v>#VALUE!</v>
      </c>
      <c r="T96" t="e" cm="1" vm="2">
        <f t="array" ref="T96">SUMPRODUCT(INDEX(I:I, MATCH(VALUE(_xlfn.TEXTSPLIT($E96, ", ")), $D:$D, 0)), VALUE(_xlfn.TEXTSPLIT($G96, ", ")))</f>
        <v>#VALUE!</v>
      </c>
      <c r="U96" t="e" cm="1" vm="2">
        <f t="array" ref="U96">SUMPRODUCT(INDEX(J:J, MATCH(VALUE(_xlfn.TEXTSPLIT($E96, ", ")), $D:$D, 0)), VALUE(_xlfn.TEXTSPLIT($G96, ", ")))</f>
        <v>#VALUE!</v>
      </c>
      <c r="V96" t="e" cm="1" vm="2">
        <f t="array" ref="V96">SUMPRODUCT(INDEX(K:K, MATCH(VALUE(_xlfn.TEXTSPLIT($E96, ", ")), $D:$D, 0)), VALUE(_xlfn.TEXTSPLIT($G96, ", ")))</f>
        <v>#VALUE!</v>
      </c>
      <c r="W96" t="e" cm="1" vm="2">
        <f t="array" ref="W96">SUMPRODUCT(INDEX(L:L, MATCH(VALUE(_xlfn.TEXTSPLIT($E96, ", ")), $D:$D, 0)), VALUE(_xlfn.TEXTSPLIT($G96, ", ")))</f>
        <v>#VALUE!</v>
      </c>
      <c r="X96" t="e" cm="1" vm="2">
        <f t="array" ref="X96">SUMPRODUCT(INDEX(M:M, MATCH(VALUE(_xlfn.TEXTSPLIT($E96, ", ")), $D:$D, 0)), VALUE(_xlfn.TEXTSPLIT($G96, ", ")))</f>
        <v>#VALUE!</v>
      </c>
      <c r="Y96" t="e" cm="1" vm="2">
        <f t="array" ref="Y96">SUMPRODUCT(INDEX(N:N, MATCH(VALUE(_xlfn.TEXTSPLIT($E96, ", ")), $D:$D, 0)), VALUE(_xlfn.TEXTSPLIT($G96, ", ")))</f>
        <v>#VALUE!</v>
      </c>
      <c r="Z96" t="e" cm="1" vm="2">
        <f t="array" ref="Z96">SUMPRODUCT(INDEX(O:O, MATCH(VALUE(_xlfn.TEXTSPLIT($E96, ", ")), $D:$D, 0)), VALUE(_xlfn.TEXTSPLIT($G96, ", ")))</f>
        <v>#VALUE!</v>
      </c>
      <c r="AA96" t="e" cm="1" vm="2">
        <f t="array" ref="AA96">SUMPRODUCT(INDEX(P:P, MATCH(VALUE(_xlfn.TEXTSPLIT($E96, ", ")), $D:$D, 0)), VALUE(_xlfn.TEXTSPLIT($G96, ", ")))</f>
        <v>#VALUE!</v>
      </c>
      <c r="AB96" t="e" cm="1" vm="2">
        <f t="array" ref="AB96">SUMPRODUCT(INDEX(Q:Q, MATCH(VALUE(_xlfn.TEXTSPLIT($E96, ", ")), $D:$D, 0)), VALUE(_xlfn.TEXTSPLIT($G96, ", ")))</f>
        <v>#VALUE!</v>
      </c>
      <c r="AC96" t="e" cm="1" vm="2">
        <f t="array" ref="AC96">SUMPRODUCT(INDEX(R:R, MATCH(VALUE(_xlfn.TEXTSPLIT($E96, ", ")), $D:$D, 0)), VALUE(_xlfn.TEXTSPLIT($G96, ", ")))</f>
        <v>#VALUE!</v>
      </c>
    </row>
    <row r="97" spans="1:29" ht="30" x14ac:dyDescent="0.25">
      <c r="A97" s="44" t="s">
        <v>95</v>
      </c>
      <c r="B97" s="45" t="s">
        <v>205</v>
      </c>
      <c r="C97" s="14">
        <v>85</v>
      </c>
      <c r="D97" s="16" t="s">
        <v>300</v>
      </c>
      <c r="E97" s="4" t="str" cm="1">
        <f t="array" ref="E97">_xlfn.TEXTJOIN(", ",TRUE,_xlfn._xlws.FILTER('SIC03 SIC07 Weights'!A:A,'SIC03 SIC07 Weights'!B:B=C97))</f>
        <v>63, 74, 80, 92, 93</v>
      </c>
      <c r="F97" s="46" t="str" cm="1">
        <f t="array" ref="F97">_xlfn.TEXTJOIN(", ",TRUE,TEXT(_xlfn._xlws.FILTER('SIC03 SIC07 Weights'!D:D,'SIC03 SIC07 Weights'!B:B=C97), "0.000"))</f>
        <v>0.000, 0.001, 1.000, 0.017, 0.000</v>
      </c>
      <c r="G97" s="86" t="str" cm="1">
        <f t="array" ref="G97">_xlfn.TEXTJOIN(", ",FALSE,TEXT(VALUE(_xlfn.TEXTSPLIT(F97,", "))/SUM(VALUE(_xlfn.TEXTSPLIT(F97,", "))), "0.000"))</f>
        <v>0.000, 0.001, 0.982, 0.017, 0.000</v>
      </c>
      <c r="H97" s="6"/>
      <c r="I97" s="6"/>
      <c r="J97" s="6"/>
      <c r="K97" s="8">
        <v>6.46</v>
      </c>
      <c r="L97" s="8">
        <v>6.99</v>
      </c>
      <c r="M97" s="8">
        <v>6.64</v>
      </c>
      <c r="N97" s="8">
        <v>7.13</v>
      </c>
      <c r="O97" s="12">
        <v>7.16</v>
      </c>
      <c r="P97" s="6">
        <v>8.02</v>
      </c>
      <c r="Q97" s="6">
        <v>8.74</v>
      </c>
      <c r="R97" s="6">
        <v>8.76</v>
      </c>
      <c r="S97" cm="1">
        <f t="array" ref="S97">SUMPRODUCT(INDEX(H:H, MATCH(VALUE(_xlfn.TEXTSPLIT($E97, ", ")), $D:$D, 0)), VALUE(_xlfn.TEXTSPLIT($G97, ", ")))</f>
        <v>10.05775</v>
      </c>
      <c r="T97" cm="1">
        <f t="array" ref="T97">SUMPRODUCT(INDEX(I:I, MATCH(VALUE(_xlfn.TEXTSPLIT($E97, ", ")), $D:$D, 0)), VALUE(_xlfn.TEXTSPLIT($G97, ", ")))</f>
        <v>10.2973</v>
      </c>
      <c r="U97" cm="1">
        <f t="array" ref="U97">SUMPRODUCT(INDEX(J:J, MATCH(VALUE(_xlfn.TEXTSPLIT($E97, ", ")), $D:$D, 0)), VALUE(_xlfn.TEXTSPLIT($G97, ", ")))</f>
        <v>10.700800000000001</v>
      </c>
      <c r="V97" cm="1">
        <f t="array" ref="V97">SUMPRODUCT(INDEX(K:K, MATCH(VALUE(_xlfn.TEXTSPLIT($E97, ", ")), $D:$D, 0)), VALUE(_xlfn.TEXTSPLIT($G97, ", ")))</f>
        <v>11.003209999999999</v>
      </c>
      <c r="W97" cm="1">
        <f t="array" ref="W97">SUMPRODUCT(INDEX(L:L, MATCH(VALUE(_xlfn.TEXTSPLIT($E97, ", ")), $D:$D, 0)), VALUE(_xlfn.TEXTSPLIT($G97, ", ")))</f>
        <v>11.338370000000001</v>
      </c>
      <c r="X97" cm="1">
        <f t="array" ref="X97">SUMPRODUCT(INDEX(M:M, MATCH(VALUE(_xlfn.TEXTSPLIT($E97, ", ")), $D:$D, 0)), VALUE(_xlfn.TEXTSPLIT($G97, ", ")))</f>
        <v>11.8085</v>
      </c>
      <c r="Y97" cm="1">
        <f t="array" ref="Y97">SUMPRODUCT(INDEX(N:N, MATCH(VALUE(_xlfn.TEXTSPLIT($E97, ", ")), $D:$D, 0)), VALUE(_xlfn.TEXTSPLIT($G97, ", ")))</f>
        <v>12.44139</v>
      </c>
      <c r="Z97" cm="1">
        <f t="array" ref="Z97">SUMPRODUCT(INDEX(O:O, MATCH(VALUE(_xlfn.TEXTSPLIT($E97, ", ")), $D:$D, 0)), VALUE(_xlfn.TEXTSPLIT($G97, ", ")))</f>
        <v>12.84408</v>
      </c>
      <c r="AA97" cm="1">
        <f t="array" ref="AA97">SUMPRODUCT(INDEX(P:P, MATCH(VALUE(_xlfn.TEXTSPLIT($E97, ", ")), $D:$D, 0)), VALUE(_xlfn.TEXTSPLIT($G97, ", ")))</f>
        <v>13.56549</v>
      </c>
      <c r="AB97" cm="1">
        <f t="array" ref="AB97">SUMPRODUCT(INDEX(Q:Q, MATCH(VALUE(_xlfn.TEXTSPLIT($E97, ", ")), $D:$D, 0)), VALUE(_xlfn.TEXTSPLIT($G97, ", ")))</f>
        <v>14.008790000000001</v>
      </c>
      <c r="AC97" cm="1">
        <f t="array" ref="AC97">SUMPRODUCT(INDEX(R:R, MATCH(VALUE(_xlfn.TEXTSPLIT($E97, ", ")), $D:$D, 0)), VALUE(_xlfn.TEXTSPLIT($G97, ", ")))</f>
        <v>14.33816</v>
      </c>
    </row>
    <row r="98" spans="1:29" ht="30" x14ac:dyDescent="0.25">
      <c r="A98" s="44" t="s">
        <v>96</v>
      </c>
      <c r="B98" s="45" t="s">
        <v>206</v>
      </c>
      <c r="C98" s="14" t="s">
        <v>344</v>
      </c>
      <c r="D98" s="16">
        <v>95</v>
      </c>
      <c r="E98" s="4" t="e" cm="1" vm="1">
        <f t="array" ref="E98">_xlfn.TEXTJOIN(", ",TRUE,_xlfn._xlws.FILTER('SIC03 SIC07 Weights'!A:A,'SIC03 SIC07 Weights'!B:B=C98))</f>
        <v>#VALUE!</v>
      </c>
      <c r="F98" s="46" t="e" cm="1" vm="1">
        <f t="array" ref="F98">_xlfn.TEXTJOIN(", ",TRUE,TEXT(_xlfn._xlws.FILTER('SIC03 SIC07 Weights'!D:D,'SIC03 SIC07 Weights'!B:B=C98), "0.000"))</f>
        <v>#VALUE!</v>
      </c>
      <c r="G98" s="86" t="e" cm="1" vm="2">
        <f t="array" ref="G98">_xlfn.TEXTJOIN(", ",FALSE,TEXT(VALUE(_xlfn.TEXTSPLIT(F98,", "))/SUM(VALUE(_xlfn.TEXTSPLIT(F98,", "))), "0.000"))</f>
        <v>#VALUE!</v>
      </c>
      <c r="H98" s="6"/>
      <c r="I98" s="6"/>
      <c r="J98" s="6"/>
      <c r="K98" s="8">
        <v>6.46</v>
      </c>
      <c r="L98" s="8">
        <v>6.99</v>
      </c>
      <c r="M98" s="8">
        <v>6.64</v>
      </c>
      <c r="N98" s="8">
        <v>7.13</v>
      </c>
      <c r="O98" s="12">
        <v>7.16</v>
      </c>
      <c r="P98" s="6">
        <v>8.02</v>
      </c>
      <c r="Q98" s="6">
        <v>8.74</v>
      </c>
      <c r="R98" s="6">
        <v>8.76</v>
      </c>
      <c r="S98" t="e" cm="1" vm="2">
        <f t="array" ref="S98">SUMPRODUCT(INDEX(H:H, MATCH(VALUE(_xlfn.TEXTSPLIT($E98, ", ")), $D:$D, 0)), VALUE(_xlfn.TEXTSPLIT($G98, ", ")))</f>
        <v>#VALUE!</v>
      </c>
      <c r="T98" t="e" cm="1" vm="2">
        <f t="array" ref="T98">SUMPRODUCT(INDEX(I:I, MATCH(VALUE(_xlfn.TEXTSPLIT($E98, ", ")), $D:$D, 0)), VALUE(_xlfn.TEXTSPLIT($G98, ", ")))</f>
        <v>#VALUE!</v>
      </c>
      <c r="U98" t="e" cm="1" vm="2">
        <f t="array" ref="U98">SUMPRODUCT(INDEX(J:J, MATCH(VALUE(_xlfn.TEXTSPLIT($E98, ", ")), $D:$D, 0)), VALUE(_xlfn.TEXTSPLIT($G98, ", ")))</f>
        <v>#VALUE!</v>
      </c>
      <c r="V98" t="e" cm="1" vm="2">
        <f t="array" ref="V98">SUMPRODUCT(INDEX(K:K, MATCH(VALUE(_xlfn.TEXTSPLIT($E98, ", ")), $D:$D, 0)), VALUE(_xlfn.TEXTSPLIT($G98, ", ")))</f>
        <v>#VALUE!</v>
      </c>
      <c r="W98" t="e" cm="1" vm="2">
        <f t="array" ref="W98">SUMPRODUCT(INDEX(L:L, MATCH(VALUE(_xlfn.TEXTSPLIT($E98, ", ")), $D:$D, 0)), VALUE(_xlfn.TEXTSPLIT($G98, ", ")))</f>
        <v>#VALUE!</v>
      </c>
      <c r="X98" t="e" cm="1" vm="2">
        <f t="array" ref="X98">SUMPRODUCT(INDEX(M:M, MATCH(VALUE(_xlfn.TEXTSPLIT($E98, ", ")), $D:$D, 0)), VALUE(_xlfn.TEXTSPLIT($G98, ", ")))</f>
        <v>#VALUE!</v>
      </c>
      <c r="Y98" t="e" cm="1" vm="2">
        <f t="array" ref="Y98">SUMPRODUCT(INDEX(N:N, MATCH(VALUE(_xlfn.TEXTSPLIT($E98, ", ")), $D:$D, 0)), VALUE(_xlfn.TEXTSPLIT($G98, ", ")))</f>
        <v>#VALUE!</v>
      </c>
      <c r="Z98" t="e" cm="1" vm="2">
        <f t="array" ref="Z98">SUMPRODUCT(INDEX(O:O, MATCH(VALUE(_xlfn.TEXTSPLIT($E98, ", ")), $D:$D, 0)), VALUE(_xlfn.TEXTSPLIT($G98, ", ")))</f>
        <v>#VALUE!</v>
      </c>
      <c r="AA98" t="e" cm="1" vm="2">
        <f t="array" ref="AA98">SUMPRODUCT(INDEX(P:P, MATCH(VALUE(_xlfn.TEXTSPLIT($E98, ", ")), $D:$D, 0)), VALUE(_xlfn.TEXTSPLIT($G98, ", ")))</f>
        <v>#VALUE!</v>
      </c>
      <c r="AB98" t="e" cm="1" vm="2">
        <f t="array" ref="AB98">SUMPRODUCT(INDEX(Q:Q, MATCH(VALUE(_xlfn.TEXTSPLIT($E98, ", ")), $D:$D, 0)), VALUE(_xlfn.TEXTSPLIT($G98, ", ")))</f>
        <v>#VALUE!</v>
      </c>
      <c r="AC98" t="e" cm="1" vm="2">
        <f t="array" ref="AC98">SUMPRODUCT(INDEX(R:R, MATCH(VALUE(_xlfn.TEXTSPLIT($E98, ", ")), $D:$D, 0)), VALUE(_xlfn.TEXTSPLIT($G98, ", ")))</f>
        <v>#VALUE!</v>
      </c>
    </row>
    <row r="99" spans="1:29" ht="30" x14ac:dyDescent="0.25">
      <c r="A99" s="44" t="s">
        <v>97</v>
      </c>
      <c r="B99" s="45" t="s">
        <v>207</v>
      </c>
      <c r="C99" s="14">
        <v>86</v>
      </c>
      <c r="D99" s="16" t="s">
        <v>302</v>
      </c>
      <c r="E99" s="4" t="str" cm="1">
        <f t="array" ref="E99">_xlfn.TEXTJOIN(", ",TRUE,_xlfn._xlws.FILTER('SIC03 SIC07 Weights'!A:A,'SIC03 SIC07 Weights'!B:B=C99))</f>
        <v>85</v>
      </c>
      <c r="F99" s="46" t="str" cm="1">
        <f t="array" ref="F99">_xlfn.TEXTJOIN(", ",TRUE,TEXT(_xlfn._xlws.FILTER('SIC03 SIC07 Weights'!D:D,'SIC03 SIC07 Weights'!B:B=C99), "0.000"))</f>
        <v>0.628</v>
      </c>
      <c r="G99" s="86" t="str" cm="1">
        <f t="array" ref="G99">_xlfn.TEXTJOIN(", ",FALSE,TEXT(VALUE(_xlfn.TEXTSPLIT(F99,", "))/SUM(VALUE(_xlfn.TEXTSPLIT(F99,", "))), "0.000"))</f>
        <v>1.000</v>
      </c>
      <c r="H99" s="6"/>
      <c r="I99" s="6"/>
      <c r="J99" s="6"/>
      <c r="K99" s="6"/>
      <c r="L99" s="9">
        <v>11.12</v>
      </c>
      <c r="M99" s="9">
        <v>14.79</v>
      </c>
      <c r="N99" s="1"/>
      <c r="O99" s="9">
        <v>14.02</v>
      </c>
      <c r="P99" s="9">
        <v>15.57</v>
      </c>
      <c r="Q99" s="9">
        <v>14.01</v>
      </c>
      <c r="R99" s="9">
        <v>16.8</v>
      </c>
      <c r="S99" cm="1">
        <f t="array" ref="S99">SUMPRODUCT(INDEX(H:H, MATCH(VALUE(_xlfn.TEXTSPLIT($E99, ", ")), $D:$D, 0)), VALUE(_xlfn.TEXTSPLIT($G99, ", ")))</f>
        <v>7.93</v>
      </c>
      <c r="T99" cm="1">
        <f t="array" ref="T99">SUMPRODUCT(INDEX(I:I, MATCH(VALUE(_xlfn.TEXTSPLIT($E99, ", ")), $D:$D, 0)), VALUE(_xlfn.TEXTSPLIT($G99, ", ")))</f>
        <v>8.33</v>
      </c>
      <c r="U99" cm="1">
        <f t="array" ref="U99">SUMPRODUCT(INDEX(J:J, MATCH(VALUE(_xlfn.TEXTSPLIT($E99, ", ")), $D:$D, 0)), VALUE(_xlfn.TEXTSPLIT($G99, ", ")))</f>
        <v>8.8000000000000007</v>
      </c>
      <c r="V99" cm="1">
        <f t="array" ref="V99">SUMPRODUCT(INDEX(K:K, MATCH(VALUE(_xlfn.TEXTSPLIT($E99, ", ")), $D:$D, 0)), VALUE(_xlfn.TEXTSPLIT($G99, ", ")))</f>
        <v>9.33</v>
      </c>
      <c r="W99" cm="1">
        <f t="array" ref="W99">SUMPRODUCT(INDEX(L:L, MATCH(VALUE(_xlfn.TEXTSPLIT($E99, ", ")), $D:$D, 0)), VALUE(_xlfn.TEXTSPLIT($G99, ", ")))</f>
        <v>9.91</v>
      </c>
      <c r="X99" cm="1">
        <f t="array" ref="X99">SUMPRODUCT(INDEX(M:M, MATCH(VALUE(_xlfn.TEXTSPLIT($E99, ", ")), $D:$D, 0)), VALUE(_xlfn.TEXTSPLIT($G99, ", ")))</f>
        <v>10.41</v>
      </c>
      <c r="Y99" cm="1">
        <f t="array" ref="Y99">SUMPRODUCT(INDEX(N:N, MATCH(VALUE(_xlfn.TEXTSPLIT($E99, ", ")), $D:$D, 0)), VALUE(_xlfn.TEXTSPLIT($G99, ", ")))</f>
        <v>10.9</v>
      </c>
      <c r="Z99" cm="1">
        <f t="array" ref="Z99">SUMPRODUCT(INDEX(O:O, MATCH(VALUE(_xlfn.TEXTSPLIT($E99, ", ")), $D:$D, 0)), VALUE(_xlfn.TEXTSPLIT($G99, ", ")))</f>
        <v>11.62</v>
      </c>
      <c r="AA99" cm="1">
        <f t="array" ref="AA99">SUMPRODUCT(INDEX(P:P, MATCH(VALUE(_xlfn.TEXTSPLIT($E99, ", ")), $D:$D, 0)), VALUE(_xlfn.TEXTSPLIT($G99, ", ")))</f>
        <v>12.27</v>
      </c>
      <c r="AB99" cm="1">
        <f t="array" ref="AB99">SUMPRODUCT(INDEX(Q:Q, MATCH(VALUE(_xlfn.TEXTSPLIT($E99, ", ")), $D:$D, 0)), VALUE(_xlfn.TEXTSPLIT($G99, ", ")))</f>
        <v>12.7</v>
      </c>
      <c r="AC99" cm="1">
        <f t="array" ref="AC99">SUMPRODUCT(INDEX(R:R, MATCH(VALUE(_xlfn.TEXTSPLIT($E99, ", ")), $D:$D, 0)), VALUE(_xlfn.TEXTSPLIT($G99, ", ")))</f>
        <v>13.05</v>
      </c>
    </row>
    <row r="100" spans="1:29" ht="30" x14ac:dyDescent="0.25">
      <c r="A100" s="44" t="s">
        <v>98</v>
      </c>
      <c r="B100" s="45" t="s">
        <v>208</v>
      </c>
      <c r="C100" s="14">
        <v>87</v>
      </c>
      <c r="D100" s="16">
        <v>99</v>
      </c>
      <c r="E100" s="4" t="str" cm="1">
        <f t="array" ref="E100">_xlfn.TEXTJOIN(", ",TRUE,_xlfn._xlws.FILTER('SIC03 SIC07 Weights'!A:A,'SIC03 SIC07 Weights'!B:B=C100))</f>
        <v>85</v>
      </c>
      <c r="F100" s="46" t="str" cm="1">
        <f t="array" ref="F100">_xlfn.TEXTJOIN(", ",TRUE,TEXT(_xlfn._xlws.FILTER('SIC03 SIC07 Weights'!D:D,'SIC03 SIC07 Weights'!B:B=C100), "0.000"))</f>
        <v>0.183</v>
      </c>
      <c r="G100" s="86" t="str" cm="1">
        <f t="array" ref="G100">_xlfn.TEXTJOIN(", ",FALSE,TEXT(VALUE(_xlfn.TEXTSPLIT(F100,", "))/SUM(VALUE(_xlfn.TEXTSPLIT(F100,", "))), "0.000"))</f>
        <v>1.000</v>
      </c>
      <c r="H100" s="6"/>
      <c r="I100" s="6"/>
      <c r="J100" s="6"/>
      <c r="K100" s="6"/>
      <c r="L100" s="9">
        <v>11.12</v>
      </c>
      <c r="M100" s="6"/>
      <c r="N100" s="1"/>
      <c r="O100" s="9">
        <v>14.02</v>
      </c>
      <c r="P100" s="9">
        <v>15.57</v>
      </c>
      <c r="Q100" s="9">
        <v>14.01</v>
      </c>
      <c r="R100" s="9">
        <v>16.8</v>
      </c>
      <c r="S100" cm="1">
        <f t="array" ref="S100">SUMPRODUCT(INDEX(H:H, MATCH(VALUE(_xlfn.TEXTSPLIT($E100, ", ")), $D:$D, 0)), VALUE(_xlfn.TEXTSPLIT($G100, ", ")))</f>
        <v>7.93</v>
      </c>
      <c r="T100" cm="1">
        <f t="array" ref="T100">SUMPRODUCT(INDEX(I:I, MATCH(VALUE(_xlfn.TEXTSPLIT($E100, ", ")), $D:$D, 0)), VALUE(_xlfn.TEXTSPLIT($G100, ", ")))</f>
        <v>8.33</v>
      </c>
      <c r="U100" cm="1">
        <f t="array" ref="U100">SUMPRODUCT(INDEX(J:J, MATCH(VALUE(_xlfn.TEXTSPLIT($E100, ", ")), $D:$D, 0)), VALUE(_xlfn.TEXTSPLIT($G100, ", ")))</f>
        <v>8.8000000000000007</v>
      </c>
      <c r="V100" cm="1">
        <f t="array" ref="V100">SUMPRODUCT(INDEX(K:K, MATCH(VALUE(_xlfn.TEXTSPLIT($E100, ", ")), $D:$D, 0)), VALUE(_xlfn.TEXTSPLIT($G100, ", ")))</f>
        <v>9.33</v>
      </c>
      <c r="W100" cm="1">
        <f t="array" ref="W100">SUMPRODUCT(INDEX(L:L, MATCH(VALUE(_xlfn.TEXTSPLIT($E100, ", ")), $D:$D, 0)), VALUE(_xlfn.TEXTSPLIT($G100, ", ")))</f>
        <v>9.91</v>
      </c>
      <c r="X100" cm="1">
        <f t="array" ref="X100">SUMPRODUCT(INDEX(M:M, MATCH(VALUE(_xlfn.TEXTSPLIT($E100, ", ")), $D:$D, 0)), VALUE(_xlfn.TEXTSPLIT($G100, ", ")))</f>
        <v>10.41</v>
      </c>
      <c r="Y100" cm="1">
        <f t="array" ref="Y100">SUMPRODUCT(INDEX(N:N, MATCH(VALUE(_xlfn.TEXTSPLIT($E100, ", ")), $D:$D, 0)), VALUE(_xlfn.TEXTSPLIT($G100, ", ")))</f>
        <v>10.9</v>
      </c>
      <c r="Z100" cm="1">
        <f t="array" ref="Z100">SUMPRODUCT(INDEX(O:O, MATCH(VALUE(_xlfn.TEXTSPLIT($E100, ", ")), $D:$D, 0)), VALUE(_xlfn.TEXTSPLIT($G100, ", ")))</f>
        <v>11.62</v>
      </c>
      <c r="AA100" cm="1">
        <f t="array" ref="AA100">SUMPRODUCT(INDEX(P:P, MATCH(VALUE(_xlfn.TEXTSPLIT($E100, ", ")), $D:$D, 0)), VALUE(_xlfn.TEXTSPLIT($G100, ", ")))</f>
        <v>12.27</v>
      </c>
      <c r="AB100" cm="1">
        <f t="array" ref="AB100">SUMPRODUCT(INDEX(Q:Q, MATCH(VALUE(_xlfn.TEXTSPLIT($E100, ", ")), $D:$D, 0)), VALUE(_xlfn.TEXTSPLIT($G100, ", ")))</f>
        <v>12.7</v>
      </c>
      <c r="AC100" cm="1">
        <f t="array" ref="AC100">SUMPRODUCT(INDEX(R:R, MATCH(VALUE(_xlfn.TEXTSPLIT($E100, ", ")), $D:$D, 0)), VALUE(_xlfn.TEXTSPLIT($G100, ", ")))</f>
        <v>13.05</v>
      </c>
    </row>
    <row r="101" spans="1:29" ht="30" x14ac:dyDescent="0.25">
      <c r="A101" s="44" t="s">
        <v>99</v>
      </c>
      <c r="B101" s="45" t="s">
        <v>114</v>
      </c>
      <c r="C101" s="14">
        <v>88</v>
      </c>
      <c r="E101" s="4" t="str" cm="1">
        <f t="array" ref="E101">_xlfn.TEXTJOIN(", ",TRUE,_xlfn._xlws.FILTER('SIC03 SIC07 Weights'!A:A,'SIC03 SIC07 Weights'!B:B=C101))</f>
        <v>85</v>
      </c>
      <c r="F101" s="46" t="str" cm="1">
        <f t="array" ref="F101">_xlfn.TEXTJOIN(", ",TRUE,TEXT(_xlfn._xlws.FILTER('SIC03 SIC07 Weights'!D:D,'SIC03 SIC07 Weights'!B:B=C101), "0.000"))</f>
        <v>0.176</v>
      </c>
      <c r="G101" s="86" t="str" cm="1">
        <f t="array" ref="G101">_xlfn.TEXTJOIN(", ",FALSE,TEXT(VALUE(_xlfn.TEXTSPLIT(F101,", "))/SUM(VALUE(_xlfn.TEXTSPLIT(F101,", "))), "0.000"))</f>
        <v>1.000</v>
      </c>
      <c r="H101" s="6">
        <v>7.98</v>
      </c>
      <c r="I101" s="8">
        <v>6.82</v>
      </c>
      <c r="J101" s="8">
        <v>7.44</v>
      </c>
      <c r="K101" s="8">
        <v>6.07</v>
      </c>
      <c r="L101" s="8">
        <v>7.24</v>
      </c>
      <c r="M101" s="8">
        <v>8.9600000000000009</v>
      </c>
      <c r="N101" s="1"/>
      <c r="O101" s="12">
        <v>12.4</v>
      </c>
      <c r="P101" s="12">
        <v>9.3699999999999992</v>
      </c>
      <c r="Q101" s="12">
        <v>9.92</v>
      </c>
      <c r="R101" s="9" t="s">
        <v>211</v>
      </c>
      <c r="S101" cm="1">
        <f t="array" ref="S101">SUMPRODUCT(INDEX(H:H, MATCH(VALUE(_xlfn.TEXTSPLIT($E101, ", ")), $D:$D, 0)), VALUE(_xlfn.TEXTSPLIT($G101, ", ")))</f>
        <v>7.93</v>
      </c>
      <c r="T101" cm="1">
        <f t="array" ref="T101">SUMPRODUCT(INDEX(I:I, MATCH(VALUE(_xlfn.TEXTSPLIT($E101, ", ")), $D:$D, 0)), VALUE(_xlfn.TEXTSPLIT($G101, ", ")))</f>
        <v>8.33</v>
      </c>
      <c r="U101" cm="1">
        <f t="array" ref="U101">SUMPRODUCT(INDEX(J:J, MATCH(VALUE(_xlfn.TEXTSPLIT($E101, ", ")), $D:$D, 0)), VALUE(_xlfn.TEXTSPLIT($G101, ", ")))</f>
        <v>8.8000000000000007</v>
      </c>
      <c r="V101" cm="1">
        <f t="array" ref="V101">SUMPRODUCT(INDEX(K:K, MATCH(VALUE(_xlfn.TEXTSPLIT($E101, ", ")), $D:$D, 0)), VALUE(_xlfn.TEXTSPLIT($G101, ", ")))</f>
        <v>9.33</v>
      </c>
      <c r="W101" cm="1">
        <f t="array" ref="W101">SUMPRODUCT(INDEX(L:L, MATCH(VALUE(_xlfn.TEXTSPLIT($E101, ", ")), $D:$D, 0)), VALUE(_xlfn.TEXTSPLIT($G101, ", ")))</f>
        <v>9.91</v>
      </c>
      <c r="X101" cm="1">
        <f t="array" ref="X101">SUMPRODUCT(INDEX(M:M, MATCH(VALUE(_xlfn.TEXTSPLIT($E101, ", ")), $D:$D, 0)), VALUE(_xlfn.TEXTSPLIT($G101, ", ")))</f>
        <v>10.41</v>
      </c>
      <c r="Y101" cm="1">
        <f t="array" ref="Y101">SUMPRODUCT(INDEX(N:N, MATCH(VALUE(_xlfn.TEXTSPLIT($E101, ", ")), $D:$D, 0)), VALUE(_xlfn.TEXTSPLIT($G101, ", ")))</f>
        <v>10.9</v>
      </c>
      <c r="Z101" cm="1">
        <f t="array" ref="Z101">SUMPRODUCT(INDEX(O:O, MATCH(VALUE(_xlfn.TEXTSPLIT($E101, ", ")), $D:$D, 0)), VALUE(_xlfn.TEXTSPLIT($G101, ", ")))</f>
        <v>11.62</v>
      </c>
      <c r="AA101" cm="1">
        <f t="array" ref="AA101">SUMPRODUCT(INDEX(P:P, MATCH(VALUE(_xlfn.TEXTSPLIT($E101, ", ")), $D:$D, 0)), VALUE(_xlfn.TEXTSPLIT($G101, ", ")))</f>
        <v>12.27</v>
      </c>
      <c r="AB101" cm="1">
        <f t="array" ref="AB101">SUMPRODUCT(INDEX(Q:Q, MATCH(VALUE(_xlfn.TEXTSPLIT($E101, ", ")), $D:$D, 0)), VALUE(_xlfn.TEXTSPLIT($G101, ", ")))</f>
        <v>12.7</v>
      </c>
      <c r="AC101" cm="1">
        <f t="array" ref="AC101">SUMPRODUCT(INDEX(R:R, MATCH(VALUE(_xlfn.TEXTSPLIT($E101, ", ")), $D:$D, 0)), VALUE(_xlfn.TEXTSPLIT($G101, ", ")))</f>
        <v>13.05</v>
      </c>
    </row>
    <row r="102" spans="1:29" ht="30" x14ac:dyDescent="0.25">
      <c r="A102" s="44" t="s">
        <v>100</v>
      </c>
      <c r="C102" s="14" t="s">
        <v>348</v>
      </c>
      <c r="E102" s="4" t="e" cm="1" vm="1">
        <f t="array" ref="E102">_xlfn.TEXTJOIN(", ",TRUE,_xlfn._xlws.FILTER('SIC03 SIC07 Weights'!A:A,'SIC03 SIC07 Weights'!B:B=C102))</f>
        <v>#VALUE!</v>
      </c>
      <c r="F102" s="46" t="e" cm="1" vm="1">
        <f t="array" ref="F102">_xlfn.TEXTJOIN(", ",TRUE,TEXT(_xlfn._xlws.FILTER('SIC03 SIC07 Weights'!D:D,'SIC03 SIC07 Weights'!B:B=C102), "0.000"))</f>
        <v>#VALUE!</v>
      </c>
      <c r="G102" s="86" t="e" cm="1" vm="2">
        <f t="array" ref="G102">_xlfn.TEXTJOIN(", ",FALSE,TEXT(VALUE(_xlfn.TEXTSPLIT(F102,", "))/SUM(VALUE(_xlfn.TEXTSPLIT(F102,", "))), "0.000"))</f>
        <v>#VALUE!</v>
      </c>
      <c r="S102" t="e" cm="1" vm="2">
        <f t="array" ref="S102">SUMPRODUCT(INDEX(H:H, MATCH(VALUE(_xlfn.TEXTSPLIT($E102, ", ")), $D:$D, 0)), VALUE(_xlfn.TEXTSPLIT($G102, ", ")))</f>
        <v>#VALUE!</v>
      </c>
      <c r="T102" t="e" cm="1" vm="2">
        <f t="array" ref="T102">SUMPRODUCT(INDEX(I:I, MATCH(VALUE(_xlfn.TEXTSPLIT($E102, ", ")), $D:$D, 0)), VALUE(_xlfn.TEXTSPLIT($G102, ", ")))</f>
        <v>#VALUE!</v>
      </c>
      <c r="U102" t="e" cm="1" vm="2">
        <f t="array" ref="U102">SUMPRODUCT(INDEX(J:J, MATCH(VALUE(_xlfn.TEXTSPLIT($E102, ", ")), $D:$D, 0)), VALUE(_xlfn.TEXTSPLIT($G102, ", ")))</f>
        <v>#VALUE!</v>
      </c>
      <c r="V102" t="e" cm="1" vm="2">
        <f t="array" ref="V102">SUMPRODUCT(INDEX(K:K, MATCH(VALUE(_xlfn.TEXTSPLIT($E102, ", ")), $D:$D, 0)), VALUE(_xlfn.TEXTSPLIT($G102, ", ")))</f>
        <v>#VALUE!</v>
      </c>
      <c r="W102" t="e" cm="1" vm="2">
        <f t="array" ref="W102">SUMPRODUCT(INDEX(L:L, MATCH(VALUE(_xlfn.TEXTSPLIT($E102, ", ")), $D:$D, 0)), VALUE(_xlfn.TEXTSPLIT($G102, ", ")))</f>
        <v>#VALUE!</v>
      </c>
      <c r="X102" t="e" cm="1" vm="2">
        <f t="array" ref="X102">SUMPRODUCT(INDEX(M:M, MATCH(VALUE(_xlfn.TEXTSPLIT($E102, ", ")), $D:$D, 0)), VALUE(_xlfn.TEXTSPLIT($G102, ", ")))</f>
        <v>#VALUE!</v>
      </c>
      <c r="Y102" t="e" cm="1" vm="2">
        <f t="array" ref="Y102">SUMPRODUCT(INDEX(N:N, MATCH(VALUE(_xlfn.TEXTSPLIT($E102, ", ")), $D:$D, 0)), VALUE(_xlfn.TEXTSPLIT($G102, ", ")))</f>
        <v>#VALUE!</v>
      </c>
      <c r="Z102" t="e" cm="1" vm="2">
        <f t="array" ref="Z102">SUMPRODUCT(INDEX(O:O, MATCH(VALUE(_xlfn.TEXTSPLIT($E102, ", ")), $D:$D, 0)), VALUE(_xlfn.TEXTSPLIT($G102, ", ")))</f>
        <v>#VALUE!</v>
      </c>
      <c r="AA102" t="e" cm="1" vm="2">
        <f t="array" ref="AA102">SUMPRODUCT(INDEX(P:P, MATCH(VALUE(_xlfn.TEXTSPLIT($E102, ", ")), $D:$D, 0)), VALUE(_xlfn.TEXTSPLIT($G102, ", ")))</f>
        <v>#VALUE!</v>
      </c>
      <c r="AB102" t="e" cm="1" vm="2">
        <f t="array" ref="AB102">SUMPRODUCT(INDEX(Q:Q, MATCH(VALUE(_xlfn.TEXTSPLIT($E102, ", ")), $D:$D, 0)), VALUE(_xlfn.TEXTSPLIT($G102, ", ")))</f>
        <v>#VALUE!</v>
      </c>
      <c r="AC102" t="e" cm="1" vm="2">
        <f t="array" ref="AC102">SUMPRODUCT(INDEX(R:R, MATCH(VALUE(_xlfn.TEXTSPLIT($E102, ", ")), $D:$D, 0)), VALUE(_xlfn.TEXTSPLIT($G102, ", ")))</f>
        <v>#VALUE!</v>
      </c>
    </row>
    <row r="103" spans="1:29" ht="30" x14ac:dyDescent="0.25">
      <c r="A103" s="44" t="s">
        <v>101</v>
      </c>
      <c r="C103" s="14">
        <v>90</v>
      </c>
      <c r="E103" s="4" t="str" cm="1">
        <f t="array" ref="E103">_xlfn.TEXTJOIN(", ",TRUE,_xlfn._xlws.FILTER('SIC03 SIC07 Weights'!A:A,'SIC03 SIC07 Weights'!B:B=C103))</f>
        <v>92</v>
      </c>
      <c r="F103" s="46" t="str" cm="1">
        <f t="array" ref="F103">_xlfn.TEXTJOIN(", ",TRUE,TEXT(_xlfn._xlws.FILTER('SIC03 SIC07 Weights'!D:D,'SIC03 SIC07 Weights'!B:B=C103), "0.000"))</f>
        <v>0.124</v>
      </c>
      <c r="G103" s="86" t="str" cm="1">
        <f t="array" ref="G103">_xlfn.TEXTJOIN(", ",FALSE,TEXT(VALUE(_xlfn.TEXTSPLIT(F103,", "))/SUM(VALUE(_xlfn.TEXTSPLIT(F103,", "))), "0.000"))</f>
        <v>1.000</v>
      </c>
      <c r="S103" cm="1">
        <f t="array" ref="S103">SUMPRODUCT(INDEX(H:H, MATCH(VALUE(_xlfn.TEXTSPLIT($E103, ", ")), $D:$D, 0)), VALUE(_xlfn.TEXTSPLIT($G103, ", ")))</f>
        <v>8.7799999999999994</v>
      </c>
      <c r="T103" cm="1">
        <f t="array" ref="T103">SUMPRODUCT(INDEX(I:I, MATCH(VALUE(_xlfn.TEXTSPLIT($E103, ", ")), $D:$D, 0)), VALUE(_xlfn.TEXTSPLIT($G103, ", ")))</f>
        <v>9.5399999999999991</v>
      </c>
      <c r="U103" cm="1">
        <f t="array" ref="U103">SUMPRODUCT(INDEX(J:J, MATCH(VALUE(_xlfn.TEXTSPLIT($E103, ", ")), $D:$D, 0)), VALUE(_xlfn.TEXTSPLIT($G103, ", ")))</f>
        <v>10.14</v>
      </c>
      <c r="V103" cm="1">
        <f t="array" ref="V103">SUMPRODUCT(INDEX(K:K, MATCH(VALUE(_xlfn.TEXTSPLIT($E103, ", ")), $D:$D, 0)), VALUE(_xlfn.TEXTSPLIT($G103, ", ")))</f>
        <v>10.59</v>
      </c>
      <c r="W103" cm="1">
        <f t="array" ref="W103">SUMPRODUCT(INDEX(L:L, MATCH(VALUE(_xlfn.TEXTSPLIT($E103, ", ")), $D:$D, 0)), VALUE(_xlfn.TEXTSPLIT($G103, ", ")))</f>
        <v>11.2</v>
      </c>
      <c r="X103" cm="1">
        <f t="array" ref="X103">SUMPRODUCT(INDEX(M:M, MATCH(VALUE(_xlfn.TEXTSPLIT($E103, ", ")), $D:$D, 0)), VALUE(_xlfn.TEXTSPLIT($G103, ", ")))</f>
        <v>12.24</v>
      </c>
      <c r="Y103" cm="1">
        <f t="array" ref="Y103">SUMPRODUCT(INDEX(N:N, MATCH(VALUE(_xlfn.TEXTSPLIT($E103, ", ")), $D:$D, 0)), VALUE(_xlfn.TEXTSPLIT($G103, ", ")))</f>
        <v>13.07</v>
      </c>
      <c r="Z103" cm="1">
        <f t="array" ref="Z103">SUMPRODUCT(INDEX(O:O, MATCH(VALUE(_xlfn.TEXTSPLIT($E103, ", ")), $D:$D, 0)), VALUE(_xlfn.TEXTSPLIT($G103, ", ")))</f>
        <v>13.05</v>
      </c>
      <c r="AA103" cm="1">
        <f t="array" ref="AA103">SUMPRODUCT(INDEX(P:P, MATCH(VALUE(_xlfn.TEXTSPLIT($E103, ", ")), $D:$D, 0)), VALUE(_xlfn.TEXTSPLIT($G103, ", ")))</f>
        <v>12.72</v>
      </c>
      <c r="AB103" cm="1">
        <f t="array" ref="AB103">SUMPRODUCT(INDEX(Q:Q, MATCH(VALUE(_xlfn.TEXTSPLIT($E103, ", ")), $D:$D, 0)), VALUE(_xlfn.TEXTSPLIT($G103, ", ")))</f>
        <v>13.35</v>
      </c>
      <c r="AC103" cm="1">
        <f t="array" ref="AC103">SUMPRODUCT(INDEX(R:R, MATCH(VALUE(_xlfn.TEXTSPLIT($E103, ", ")), $D:$D, 0)), VALUE(_xlfn.TEXTSPLIT($G103, ", ")))</f>
        <v>13.06</v>
      </c>
    </row>
    <row r="104" spans="1:29" ht="30" x14ac:dyDescent="0.25">
      <c r="A104" s="44" t="s">
        <v>102</v>
      </c>
      <c r="C104" s="14">
        <v>91</v>
      </c>
      <c r="E104" s="4" t="str" cm="1">
        <f t="array" ref="E104">_xlfn.TEXTJOIN(", ",TRUE,_xlfn._xlws.FILTER('SIC03 SIC07 Weights'!A:A,'SIC03 SIC07 Weights'!B:B=C104))</f>
        <v>75, 92</v>
      </c>
      <c r="F104" s="46" t="str" cm="1">
        <f t="array" ref="F104">_xlfn.TEXTJOIN(", ",TRUE,TEXT(_xlfn._xlws.FILTER('SIC03 SIC07 Weights'!D:D,'SIC03 SIC07 Weights'!B:B=C104), "0.000"))</f>
        <v>0.001, 0.073</v>
      </c>
      <c r="G104" s="86" t="str" cm="1">
        <f t="array" ref="G104">_xlfn.TEXTJOIN(", ",FALSE,TEXT(VALUE(_xlfn.TEXTSPLIT(F104,", "))/SUM(VALUE(_xlfn.TEXTSPLIT(F104,", "))), "0.000"))</f>
        <v>0.014, 0.986</v>
      </c>
      <c r="S104" cm="1">
        <f t="array" ref="S104">SUMPRODUCT(INDEX(H:H, MATCH(VALUE(_xlfn.TEXTSPLIT($E104, ", ")), $D:$D, 0)), VALUE(_xlfn.TEXTSPLIT($G104, ", ")))</f>
        <v>8.795399999999999</v>
      </c>
      <c r="T104" cm="1">
        <f t="array" ref="T104">SUMPRODUCT(INDEX(I:I, MATCH(VALUE(_xlfn.TEXTSPLIT($E104, ", ")), $D:$D, 0)), VALUE(_xlfn.TEXTSPLIT($G104, ", ")))</f>
        <v>9.5465800000000005</v>
      </c>
      <c r="U104" cm="1">
        <f t="array" ref="U104">SUMPRODUCT(INDEX(J:J, MATCH(VALUE(_xlfn.TEXTSPLIT($E104, ", ")), $D:$D, 0)), VALUE(_xlfn.TEXTSPLIT($G104, ", ")))</f>
        <v>10.14364</v>
      </c>
      <c r="V104" cm="1">
        <f t="array" ref="V104">SUMPRODUCT(INDEX(K:K, MATCH(VALUE(_xlfn.TEXTSPLIT($E104, ", ")), $D:$D, 0)), VALUE(_xlfn.TEXTSPLIT($G104, ", ")))</f>
        <v>10.592379999999999</v>
      </c>
      <c r="W104" cm="1">
        <f t="array" ref="W104">SUMPRODUCT(INDEX(L:L, MATCH(VALUE(_xlfn.TEXTSPLIT($E104, ", ")), $D:$D, 0)), VALUE(_xlfn.TEXTSPLIT($G104, ", ")))</f>
        <v>11.199019999999999</v>
      </c>
      <c r="X104" cm="1">
        <f t="array" ref="X104">SUMPRODUCT(INDEX(M:M, MATCH(VALUE(_xlfn.TEXTSPLIT($E104, ", ")), $D:$D, 0)), VALUE(_xlfn.TEXTSPLIT($G104, ", ")))</f>
        <v>12.23076</v>
      </c>
      <c r="Y104" cm="1">
        <f t="array" ref="Y104">SUMPRODUCT(INDEX(N:N, MATCH(VALUE(_xlfn.TEXTSPLIT($E104, ", ")), $D:$D, 0)), VALUE(_xlfn.TEXTSPLIT($G104, ", ")))</f>
        <v>13.05152</v>
      </c>
      <c r="Z104" cm="1">
        <f t="array" ref="Z104">SUMPRODUCT(INDEX(O:O, MATCH(VALUE(_xlfn.TEXTSPLIT($E104, ", ")), $D:$D, 0)), VALUE(_xlfn.TEXTSPLIT($G104, ", ")))</f>
        <v>13.041600000000001</v>
      </c>
      <c r="AA104" cm="1">
        <f t="array" ref="AA104">SUMPRODUCT(INDEX(P:P, MATCH(VALUE(_xlfn.TEXTSPLIT($E104, ", ")), $D:$D, 0)), VALUE(_xlfn.TEXTSPLIT($G104, ", ")))</f>
        <v>12.725740000000002</v>
      </c>
      <c r="AB104" cm="1">
        <f t="array" ref="AB104">SUMPRODUCT(INDEX(Q:Q, MATCH(VALUE(_xlfn.TEXTSPLIT($E104, ", ")), $D:$D, 0)), VALUE(_xlfn.TEXTSPLIT($G104, ", ")))</f>
        <v>13.35084</v>
      </c>
      <c r="AC104" cm="1">
        <f t="array" ref="AC104">SUMPRODUCT(INDEX(R:R, MATCH(VALUE(_xlfn.TEXTSPLIT($E104, ", ")), $D:$D, 0)), VALUE(_xlfn.TEXTSPLIT($G104, ", ")))</f>
        <v>13.071199999999999</v>
      </c>
    </row>
    <row r="105" spans="1:29" x14ac:dyDescent="0.25">
      <c r="A105" s="44" t="s">
        <v>103</v>
      </c>
      <c r="C105" s="14">
        <v>92</v>
      </c>
      <c r="E105" s="4" t="str" cm="1">
        <f t="array" ref="E105">_xlfn.TEXTJOIN(", ",TRUE,_xlfn._xlws.FILTER('SIC03 SIC07 Weights'!A:A,'SIC03 SIC07 Weights'!B:B=C105))</f>
        <v>92</v>
      </c>
      <c r="F105" s="46" t="str" cm="1">
        <f t="array" ref="F105">_xlfn.TEXTJOIN(", ",TRUE,TEXT(_xlfn._xlws.FILTER('SIC03 SIC07 Weights'!D:D,'SIC03 SIC07 Weights'!B:B=C105), "0.000"))</f>
        <v>0.145</v>
      </c>
      <c r="G105" s="86" t="str" cm="1">
        <f t="array" ref="G105">_xlfn.TEXTJOIN(", ",FALSE,TEXT(VALUE(_xlfn.TEXTSPLIT(F105,", "))/SUM(VALUE(_xlfn.TEXTSPLIT(F105,", "))), "0.000"))</f>
        <v>1.000</v>
      </c>
      <c r="S105" cm="1">
        <f t="array" ref="S105">SUMPRODUCT(INDEX(H:H, MATCH(VALUE(_xlfn.TEXTSPLIT($E105, ", ")), $D:$D, 0)), VALUE(_xlfn.TEXTSPLIT($G105, ", ")))</f>
        <v>8.7799999999999994</v>
      </c>
      <c r="T105" cm="1">
        <f t="array" ref="T105">SUMPRODUCT(INDEX(I:I, MATCH(VALUE(_xlfn.TEXTSPLIT($E105, ", ")), $D:$D, 0)), VALUE(_xlfn.TEXTSPLIT($G105, ", ")))</f>
        <v>9.5399999999999991</v>
      </c>
      <c r="U105" cm="1">
        <f t="array" ref="U105">SUMPRODUCT(INDEX(J:J, MATCH(VALUE(_xlfn.TEXTSPLIT($E105, ", ")), $D:$D, 0)), VALUE(_xlfn.TEXTSPLIT($G105, ", ")))</f>
        <v>10.14</v>
      </c>
      <c r="V105" cm="1">
        <f t="array" ref="V105">SUMPRODUCT(INDEX(K:K, MATCH(VALUE(_xlfn.TEXTSPLIT($E105, ", ")), $D:$D, 0)), VALUE(_xlfn.TEXTSPLIT($G105, ", ")))</f>
        <v>10.59</v>
      </c>
      <c r="W105" cm="1">
        <f t="array" ref="W105">SUMPRODUCT(INDEX(L:L, MATCH(VALUE(_xlfn.TEXTSPLIT($E105, ", ")), $D:$D, 0)), VALUE(_xlfn.TEXTSPLIT($G105, ", ")))</f>
        <v>11.2</v>
      </c>
      <c r="X105" cm="1">
        <f t="array" ref="X105">SUMPRODUCT(INDEX(M:M, MATCH(VALUE(_xlfn.TEXTSPLIT($E105, ", ")), $D:$D, 0)), VALUE(_xlfn.TEXTSPLIT($G105, ", ")))</f>
        <v>12.24</v>
      </c>
      <c r="Y105" cm="1">
        <f t="array" ref="Y105">SUMPRODUCT(INDEX(N:N, MATCH(VALUE(_xlfn.TEXTSPLIT($E105, ", ")), $D:$D, 0)), VALUE(_xlfn.TEXTSPLIT($G105, ", ")))</f>
        <v>13.07</v>
      </c>
      <c r="Z105" cm="1">
        <f t="array" ref="Z105">SUMPRODUCT(INDEX(O:O, MATCH(VALUE(_xlfn.TEXTSPLIT($E105, ", ")), $D:$D, 0)), VALUE(_xlfn.TEXTSPLIT($G105, ", ")))</f>
        <v>13.05</v>
      </c>
      <c r="AA105" cm="1">
        <f t="array" ref="AA105">SUMPRODUCT(INDEX(P:P, MATCH(VALUE(_xlfn.TEXTSPLIT($E105, ", ")), $D:$D, 0)), VALUE(_xlfn.TEXTSPLIT($G105, ", ")))</f>
        <v>12.72</v>
      </c>
      <c r="AB105" cm="1">
        <f t="array" ref="AB105">SUMPRODUCT(INDEX(Q:Q, MATCH(VALUE(_xlfn.TEXTSPLIT($E105, ", ")), $D:$D, 0)), VALUE(_xlfn.TEXTSPLIT($G105, ", ")))</f>
        <v>13.35</v>
      </c>
      <c r="AC105" cm="1">
        <f t="array" ref="AC105">SUMPRODUCT(INDEX(R:R, MATCH(VALUE(_xlfn.TEXTSPLIT($E105, ", ")), $D:$D, 0)), VALUE(_xlfn.TEXTSPLIT($G105, ", ")))</f>
        <v>13.06</v>
      </c>
    </row>
    <row r="106" spans="1:29" ht="45" x14ac:dyDescent="0.25">
      <c r="A106" s="44" t="s">
        <v>104</v>
      </c>
      <c r="C106" s="14">
        <v>93</v>
      </c>
      <c r="E106" s="4" t="str" cm="1">
        <f t="array" ref="E106">_xlfn.TEXTJOIN(", ",TRUE,_xlfn._xlws.FILTER('SIC03 SIC07 Weights'!A:A,'SIC03 SIC07 Weights'!B:B=C106))</f>
        <v>92, 93</v>
      </c>
      <c r="F106" s="46" t="str" cm="1">
        <f t="array" ref="F106">_xlfn.TEXTJOIN(", ",TRUE,TEXT(_xlfn._xlws.FILTER('SIC03 SIC07 Weights'!D:D,'SIC03 SIC07 Weights'!B:B=C106), "0.000"))</f>
        <v>0.440, 0.072</v>
      </c>
      <c r="G106" s="86" t="str" cm="1">
        <f t="array" ref="G106">_xlfn.TEXTJOIN(", ",FALSE,TEXT(VALUE(_xlfn.TEXTSPLIT(F106,", "))/SUM(VALUE(_xlfn.TEXTSPLIT(F106,", "))), "0.000"))</f>
        <v>0.859, 0.141</v>
      </c>
      <c r="S106" cm="1">
        <f t="array" ref="S106">SUMPRODUCT(INDEX(H:H, MATCH(VALUE(_xlfn.TEXTSPLIT($E106, ", ")), $D:$D, 0)), VALUE(_xlfn.TEXTSPLIT($G106, ", ")))</f>
        <v>8.3654599999999988</v>
      </c>
      <c r="T106" cm="1">
        <f t="array" ref="T106">SUMPRODUCT(INDEX(I:I, MATCH(VALUE(_xlfn.TEXTSPLIT($E106, ", ")), $D:$D, 0)), VALUE(_xlfn.TEXTSPLIT($G106, ", ")))</f>
        <v>9.1085399999999979</v>
      </c>
      <c r="U106" cm="1">
        <f t="array" ref="U106">SUMPRODUCT(INDEX(J:J, MATCH(VALUE(_xlfn.TEXTSPLIT($E106, ", ")), $D:$D, 0)), VALUE(_xlfn.TEXTSPLIT($G106, ", ")))</f>
        <v>9.7014899999999997</v>
      </c>
      <c r="V106" cm="1">
        <f t="array" ref="V106">SUMPRODUCT(INDEX(K:K, MATCH(VALUE(_xlfn.TEXTSPLIT($E106, ", ")), $D:$D, 0)), VALUE(_xlfn.TEXTSPLIT($G106, ", ")))</f>
        <v>10.155719999999999</v>
      </c>
      <c r="W106" cm="1">
        <f t="array" ref="W106">SUMPRODUCT(INDEX(L:L, MATCH(VALUE(_xlfn.TEXTSPLIT($E106, ", ")), $D:$D, 0)), VALUE(_xlfn.TEXTSPLIT($G106, ", ")))</f>
        <v>10.68535</v>
      </c>
      <c r="X106" cm="1">
        <f t="array" ref="X106">SUMPRODUCT(INDEX(M:M, MATCH(VALUE(_xlfn.TEXTSPLIT($E106, ", ")), $D:$D, 0)), VALUE(_xlfn.TEXTSPLIT($G106, ", ")))</f>
        <v>11.718299999999999</v>
      </c>
      <c r="Y106" cm="1">
        <f t="array" ref="Y106">SUMPRODUCT(INDEX(N:N, MATCH(VALUE(_xlfn.TEXTSPLIT($E106, ", ")), $D:$D, 0)), VALUE(_xlfn.TEXTSPLIT($G106, ", ")))</f>
        <v>12.39038</v>
      </c>
      <c r="Z106" cm="1">
        <f t="array" ref="Z106">SUMPRODUCT(INDEX(O:O, MATCH(VALUE(_xlfn.TEXTSPLIT($E106, ", ")), $D:$D, 0)), VALUE(_xlfn.TEXTSPLIT($G106, ", ")))</f>
        <v>12.431010000000001</v>
      </c>
      <c r="AA106" cm="1">
        <f t="array" ref="AA106">SUMPRODUCT(INDEX(P:P, MATCH(VALUE(_xlfn.TEXTSPLIT($E106, ", ")), $D:$D, 0)), VALUE(_xlfn.TEXTSPLIT($G106, ", ")))</f>
        <v>12.17292</v>
      </c>
      <c r="AB106" cm="1">
        <f t="array" ref="AB106">SUMPRODUCT(INDEX(Q:Q, MATCH(VALUE(_xlfn.TEXTSPLIT($E106, ", ")), $D:$D, 0)), VALUE(_xlfn.TEXTSPLIT($G106, ", ")))</f>
        <v>12.762029999999999</v>
      </c>
      <c r="AC106" cm="1">
        <f t="array" ref="AC106">SUMPRODUCT(INDEX(R:R, MATCH(VALUE(_xlfn.TEXTSPLIT($E106, ", ")), $D:$D, 0)), VALUE(_xlfn.TEXTSPLIT($G106, ", ")))</f>
        <v>12.593290000000001</v>
      </c>
    </row>
    <row r="107" spans="1:29" x14ac:dyDescent="0.25">
      <c r="A107" s="44" t="s">
        <v>105</v>
      </c>
      <c r="C107" s="14" t="s">
        <v>349</v>
      </c>
      <c r="E107" s="4" t="e" cm="1" vm="1">
        <f t="array" ref="E107">_xlfn.TEXTJOIN(", ",TRUE,_xlfn._xlws.FILTER('SIC03 SIC07 Weights'!A:A,'SIC03 SIC07 Weights'!B:B=C107))</f>
        <v>#VALUE!</v>
      </c>
      <c r="F107" s="46" t="e" cm="1" vm="1">
        <f t="array" ref="F107">_xlfn.TEXTJOIN(", ",TRUE,TEXT(_xlfn._xlws.FILTER('SIC03 SIC07 Weights'!D:D,'SIC03 SIC07 Weights'!B:B=C107), "0.000"))</f>
        <v>#VALUE!</v>
      </c>
      <c r="G107" s="86" t="e" cm="1" vm="2">
        <f t="array" ref="G107">_xlfn.TEXTJOIN(", ",FALSE,TEXT(VALUE(_xlfn.TEXTSPLIT(F107,", "))/SUM(VALUE(_xlfn.TEXTSPLIT(F107,", "))), "0.000"))</f>
        <v>#VALUE!</v>
      </c>
      <c r="S107" t="e" cm="1" vm="2">
        <f t="array" ref="S107">SUMPRODUCT(INDEX(H:H, MATCH(VALUE(_xlfn.TEXTSPLIT($E107, ", ")), $D:$D, 0)), VALUE(_xlfn.TEXTSPLIT($G107, ", ")))</f>
        <v>#VALUE!</v>
      </c>
      <c r="T107" t="e" cm="1" vm="2">
        <f t="array" ref="T107">SUMPRODUCT(INDEX(I:I, MATCH(VALUE(_xlfn.TEXTSPLIT($E107, ", ")), $D:$D, 0)), VALUE(_xlfn.TEXTSPLIT($G107, ", ")))</f>
        <v>#VALUE!</v>
      </c>
      <c r="U107" t="e" cm="1" vm="2">
        <f t="array" ref="U107">SUMPRODUCT(INDEX(J:J, MATCH(VALUE(_xlfn.TEXTSPLIT($E107, ", ")), $D:$D, 0)), VALUE(_xlfn.TEXTSPLIT($G107, ", ")))</f>
        <v>#VALUE!</v>
      </c>
      <c r="V107" t="e" cm="1" vm="2">
        <f t="array" ref="V107">SUMPRODUCT(INDEX(K:K, MATCH(VALUE(_xlfn.TEXTSPLIT($E107, ", ")), $D:$D, 0)), VALUE(_xlfn.TEXTSPLIT($G107, ", ")))</f>
        <v>#VALUE!</v>
      </c>
      <c r="W107" t="e" cm="1" vm="2">
        <f t="array" ref="W107">SUMPRODUCT(INDEX(L:L, MATCH(VALUE(_xlfn.TEXTSPLIT($E107, ", ")), $D:$D, 0)), VALUE(_xlfn.TEXTSPLIT($G107, ", ")))</f>
        <v>#VALUE!</v>
      </c>
      <c r="X107" t="e" cm="1" vm="2">
        <f t="array" ref="X107">SUMPRODUCT(INDEX(M:M, MATCH(VALUE(_xlfn.TEXTSPLIT($E107, ", ")), $D:$D, 0)), VALUE(_xlfn.TEXTSPLIT($G107, ", ")))</f>
        <v>#VALUE!</v>
      </c>
      <c r="Y107" t="e" cm="1" vm="2">
        <f t="array" ref="Y107">SUMPRODUCT(INDEX(N:N, MATCH(VALUE(_xlfn.TEXTSPLIT($E107, ", ")), $D:$D, 0)), VALUE(_xlfn.TEXTSPLIT($G107, ", ")))</f>
        <v>#VALUE!</v>
      </c>
      <c r="Z107" t="e" cm="1" vm="2">
        <f t="array" ref="Z107">SUMPRODUCT(INDEX(O:O, MATCH(VALUE(_xlfn.TEXTSPLIT($E107, ", ")), $D:$D, 0)), VALUE(_xlfn.TEXTSPLIT($G107, ", ")))</f>
        <v>#VALUE!</v>
      </c>
      <c r="AA107" t="e" cm="1" vm="2">
        <f t="array" ref="AA107">SUMPRODUCT(INDEX(P:P, MATCH(VALUE(_xlfn.TEXTSPLIT($E107, ", ")), $D:$D, 0)), VALUE(_xlfn.TEXTSPLIT($G107, ", ")))</f>
        <v>#VALUE!</v>
      </c>
      <c r="AB107" t="e" cm="1" vm="2">
        <f t="array" ref="AB107">SUMPRODUCT(INDEX(Q:Q, MATCH(VALUE(_xlfn.TEXTSPLIT($E107, ", ")), $D:$D, 0)), VALUE(_xlfn.TEXTSPLIT($G107, ", ")))</f>
        <v>#VALUE!</v>
      </c>
      <c r="AC107" t="e" cm="1" vm="2">
        <f t="array" ref="AC107">SUMPRODUCT(INDEX(R:R, MATCH(VALUE(_xlfn.TEXTSPLIT($E107, ", ")), $D:$D, 0)), VALUE(_xlfn.TEXTSPLIT($G107, ", ")))</f>
        <v>#VALUE!</v>
      </c>
    </row>
    <row r="108" spans="1:29" ht="30" x14ac:dyDescent="0.25">
      <c r="A108" s="44" t="s">
        <v>106</v>
      </c>
      <c r="C108" s="14">
        <v>94</v>
      </c>
      <c r="E108" s="4" t="str" cm="1">
        <f t="array" ref="E108">_xlfn.TEXTJOIN(", ",TRUE,_xlfn._xlws.FILTER('SIC03 SIC07 Weights'!A:A,'SIC03 SIC07 Weights'!B:B=C108))</f>
        <v>91</v>
      </c>
      <c r="F108" s="46" t="str" cm="1">
        <f t="array" ref="F108">_xlfn.TEXTJOIN(", ",TRUE,TEXT(_xlfn._xlws.FILTER('SIC03 SIC07 Weights'!D:D,'SIC03 SIC07 Weights'!B:B=C108), "0.000"))</f>
        <v>1.000</v>
      </c>
      <c r="G108" s="86" t="str" cm="1">
        <f t="array" ref="G108">_xlfn.TEXTJOIN(", ",FALSE,TEXT(VALUE(_xlfn.TEXTSPLIT(F108,", "))/SUM(VALUE(_xlfn.TEXTSPLIT(F108,", "))), "0.000"))</f>
        <v>1.000</v>
      </c>
      <c r="S108" cm="1">
        <f t="array" ref="S108">SUMPRODUCT(INDEX(H:H, MATCH(VALUE(_xlfn.TEXTSPLIT($E108, ", ")), $D:$D, 0)), VALUE(_xlfn.TEXTSPLIT($G108, ", ")))</f>
        <v>7.86</v>
      </c>
      <c r="T108" cm="1">
        <f t="array" ref="T108">SUMPRODUCT(INDEX(I:I, MATCH(VALUE(_xlfn.TEXTSPLIT($E108, ", ")), $D:$D, 0)), VALUE(_xlfn.TEXTSPLIT($G108, ", ")))</f>
        <v>8.1999999999999993</v>
      </c>
      <c r="U108" cm="1">
        <f t="array" ref="U108">SUMPRODUCT(INDEX(J:J, MATCH(VALUE(_xlfn.TEXTSPLIT($E108, ", ")), $D:$D, 0)), VALUE(_xlfn.TEXTSPLIT($G108, ", ")))</f>
        <v>8.8699999999999992</v>
      </c>
      <c r="V108" cm="1">
        <f t="array" ref="V108">SUMPRODUCT(INDEX(K:K, MATCH(VALUE(_xlfn.TEXTSPLIT($E108, ", ")), $D:$D, 0)), VALUE(_xlfn.TEXTSPLIT($G108, ", ")))</f>
        <v>9.5399999999999991</v>
      </c>
      <c r="W108" cm="1">
        <f t="array" ref="W108">SUMPRODUCT(INDEX(L:L, MATCH(VALUE(_xlfn.TEXTSPLIT($E108, ", ")), $D:$D, 0)), VALUE(_xlfn.TEXTSPLIT($G108, ", ")))</f>
        <v>9.58</v>
      </c>
      <c r="X108" cm="1">
        <f t="array" ref="X108">SUMPRODUCT(INDEX(M:M, MATCH(VALUE(_xlfn.TEXTSPLIT($E108, ", ")), $D:$D, 0)), VALUE(_xlfn.TEXTSPLIT($G108, ", ")))</f>
        <v>10.71</v>
      </c>
      <c r="Y108" cm="1">
        <f t="array" ref="Y108">SUMPRODUCT(INDEX(N:N, MATCH(VALUE(_xlfn.TEXTSPLIT($E108, ", ")), $D:$D, 0)), VALUE(_xlfn.TEXTSPLIT($G108, ", ")))</f>
        <v>11.53</v>
      </c>
      <c r="Z108" cm="1">
        <f t="array" ref="Z108">SUMPRODUCT(INDEX(O:O, MATCH(VALUE(_xlfn.TEXTSPLIT($E108, ", ")), $D:$D, 0)), VALUE(_xlfn.TEXTSPLIT($G108, ", ")))</f>
        <v>11.76</v>
      </c>
      <c r="AA108" cm="1">
        <f t="array" ref="AA108">SUMPRODUCT(INDEX(P:P, MATCH(VALUE(_xlfn.TEXTSPLIT($E108, ", ")), $D:$D, 0)), VALUE(_xlfn.TEXTSPLIT($G108, ", ")))</f>
        <v>12.54</v>
      </c>
      <c r="AB108" cm="1">
        <f t="array" ref="AB108">SUMPRODUCT(INDEX(Q:Q, MATCH(VALUE(_xlfn.TEXTSPLIT($E108, ", ")), $D:$D, 0)), VALUE(_xlfn.TEXTSPLIT($G108, ", ")))</f>
        <v>13.22</v>
      </c>
      <c r="AC108" cm="1">
        <f t="array" ref="AC108">SUMPRODUCT(INDEX(R:R, MATCH(VALUE(_xlfn.TEXTSPLIT($E108, ", ")), $D:$D, 0)), VALUE(_xlfn.TEXTSPLIT($G108, ", ")))</f>
        <v>13.3</v>
      </c>
    </row>
    <row r="109" spans="1:29" ht="30" x14ac:dyDescent="0.25">
      <c r="A109" s="44" t="s">
        <v>107</v>
      </c>
      <c r="C109" s="14">
        <v>95</v>
      </c>
      <c r="E109" s="4" t="str" cm="1">
        <f t="array" ref="E109">_xlfn.TEXTJOIN(", ",TRUE,_xlfn._xlws.FILTER('SIC03 SIC07 Weights'!A:A,'SIC03 SIC07 Weights'!B:B=C109))</f>
        <v>29, 30, 32, 36, 52, 72</v>
      </c>
      <c r="F109" s="46" t="str" cm="1">
        <f t="array" ref="F109">_xlfn.TEXTJOIN(", ",TRUE,TEXT(_xlfn._xlws.FILTER('SIC03 SIC07 Weights'!D:D,'SIC03 SIC07 Weights'!B:B=C109), "0.000"))</f>
        <v>0.001, 0.023, 0.058, 0.016, 0.004, 0.032</v>
      </c>
      <c r="G109" s="86" t="str" cm="1">
        <f t="array" ref="G109">_xlfn.TEXTJOIN(", ",FALSE,TEXT(VALUE(_xlfn.TEXTSPLIT(F109,", "))/SUM(VALUE(_xlfn.TEXTSPLIT(F109,", "))), "0.000"))</f>
        <v>0.007, 0.172, 0.433, 0.119, 0.030, 0.239</v>
      </c>
      <c r="S109" cm="1">
        <f t="array" ref="S109">SUMPRODUCT(INDEX(H:H, MATCH(VALUE(_xlfn.TEXTSPLIT($E109, ", ")), $D:$D, 0)), VALUE(_xlfn.TEXTSPLIT($G109, ", ")))</f>
        <v>9.6258800000000004</v>
      </c>
      <c r="T109" cm="1">
        <f t="array" ref="T109">SUMPRODUCT(INDEX(I:I, MATCH(VALUE(_xlfn.TEXTSPLIT($E109, ", ")), $D:$D, 0)), VALUE(_xlfn.TEXTSPLIT($G109, ", ")))</f>
        <v>10.393619999999999</v>
      </c>
      <c r="U109" cm="1">
        <f t="array" ref="U109">SUMPRODUCT(INDEX(J:J, MATCH(VALUE(_xlfn.TEXTSPLIT($E109, ", ")), $D:$D, 0)), VALUE(_xlfn.TEXTSPLIT($G109, ", ")))</f>
        <v>10.822559999999999</v>
      </c>
      <c r="V109" cm="1">
        <f t="array" ref="V109">SUMPRODUCT(INDEX(K:K, MATCH(VALUE(_xlfn.TEXTSPLIT($E109, ", ")), $D:$D, 0)), VALUE(_xlfn.TEXTSPLIT($G109, ", ")))</f>
        <v>11.30467</v>
      </c>
      <c r="W109" cm="1">
        <f t="array" ref="W109">SUMPRODUCT(INDEX(L:L, MATCH(VALUE(_xlfn.TEXTSPLIT($E109, ", ")), $D:$D, 0)), VALUE(_xlfn.TEXTSPLIT($G109, ", ")))</f>
        <v>13.001090000000001</v>
      </c>
      <c r="X109" cm="1">
        <f t="array" ref="X109">SUMPRODUCT(INDEX(M:M, MATCH(VALUE(_xlfn.TEXTSPLIT($E109, ", ")), $D:$D, 0)), VALUE(_xlfn.TEXTSPLIT($G109, ", ")))</f>
        <v>13.306429999999999</v>
      </c>
      <c r="Y109" cm="1">
        <f t="array" ref="Y109">SUMPRODUCT(INDEX(N:N, MATCH(VALUE(_xlfn.TEXTSPLIT($E109, ", ")), $D:$D, 0)), VALUE(_xlfn.TEXTSPLIT($G109, ", ")))</f>
        <v>13.735360000000002</v>
      </c>
      <c r="Z109" cm="1">
        <f t="array" ref="Z109">SUMPRODUCT(INDEX(O:O, MATCH(VALUE(_xlfn.TEXTSPLIT($E109, ", ")), $D:$D, 0)), VALUE(_xlfn.TEXTSPLIT($G109, ", ")))</f>
        <v>13.99849</v>
      </c>
      <c r="AA109" cm="1">
        <f t="array" ref="AA109">SUMPRODUCT(INDEX(P:P, MATCH(VALUE(_xlfn.TEXTSPLIT($E109, ", ")), $D:$D, 0)), VALUE(_xlfn.TEXTSPLIT($G109, ", ")))</f>
        <v>14.566929999999999</v>
      </c>
      <c r="AB109" cm="1">
        <f t="array" ref="AB109">SUMPRODUCT(INDEX(Q:Q, MATCH(VALUE(_xlfn.TEXTSPLIT($E109, ", ")), $D:$D, 0)), VALUE(_xlfn.TEXTSPLIT($G109, ", ")))</f>
        <v>14.905289999999999</v>
      </c>
      <c r="AC109" cm="1">
        <f t="array" ref="AC109">SUMPRODUCT(INDEX(R:R, MATCH(VALUE(_xlfn.TEXTSPLIT($E109, ", ")), $D:$D, 0)), VALUE(_xlfn.TEXTSPLIT($G109, ", ")))</f>
        <v>15.239230000000001</v>
      </c>
    </row>
    <row r="110" spans="1:29" ht="30" x14ac:dyDescent="0.25">
      <c r="A110" s="44" t="s">
        <v>108</v>
      </c>
      <c r="C110" s="14">
        <v>96</v>
      </c>
      <c r="E110" s="4" t="str" cm="1">
        <f t="array" ref="E110">_xlfn.TEXTJOIN(", ",TRUE,_xlfn._xlws.FILTER('SIC03 SIC07 Weights'!A:A,'SIC03 SIC07 Weights'!B:B=C110))</f>
        <v>52, 93</v>
      </c>
      <c r="F110" s="46" t="str" cm="1">
        <f t="array" ref="F110">_xlfn.TEXTJOIN(", ",TRUE,TEXT(_xlfn._xlws.FILTER('SIC03 SIC07 Weights'!D:D,'SIC03 SIC07 Weights'!B:B=C110), "0.000"))</f>
        <v>0.004, 0.928</v>
      </c>
      <c r="G110" s="86" t="str" cm="1">
        <f t="array" ref="G110">_xlfn.TEXTJOIN(", ",FALSE,TEXT(VALUE(_xlfn.TEXTSPLIT(F110,", "))/SUM(VALUE(_xlfn.TEXTSPLIT(F110,", "))), "0.000"))</f>
        <v>0.004, 0.996</v>
      </c>
      <c r="S110" cm="1">
        <f t="array" ref="S110">SUMPRODUCT(INDEX(H:H, MATCH(VALUE(_xlfn.TEXTSPLIT($E110, ", ")), $D:$D, 0)), VALUE(_xlfn.TEXTSPLIT($G110, ", ")))</f>
        <v>5.8416399999999999</v>
      </c>
      <c r="T110" cm="1">
        <f t="array" ref="T110">SUMPRODUCT(INDEX(I:I, MATCH(VALUE(_xlfn.TEXTSPLIT($E110, ", ")), $D:$D, 0)), VALUE(_xlfn.TEXTSPLIT($G110, ", ")))</f>
        <v>6.4802</v>
      </c>
      <c r="U110" cm="1">
        <f t="array" ref="U110">SUMPRODUCT(INDEX(J:J, MATCH(VALUE(_xlfn.TEXTSPLIT($E110, ", ")), $D:$D, 0)), VALUE(_xlfn.TEXTSPLIT($G110, ", ")))</f>
        <v>7.0287199999999999</v>
      </c>
      <c r="V110" cm="1">
        <f t="array" ref="V110">SUMPRODUCT(INDEX(K:K, MATCH(VALUE(_xlfn.TEXTSPLIT($E110, ", ")), $D:$D, 0)), VALUE(_xlfn.TEXTSPLIT($G110, ", ")))</f>
        <v>7.5077600000000002</v>
      </c>
      <c r="W110" cm="1">
        <f t="array" ref="W110">SUMPRODUCT(INDEX(L:L, MATCH(VALUE(_xlfn.TEXTSPLIT($E110, ", ")), $D:$D, 0)), VALUE(_xlfn.TEXTSPLIT($G110, ", ")))</f>
        <v>7.5488400000000002</v>
      </c>
      <c r="X110" cm="1">
        <f t="array" ref="X110">SUMPRODUCT(INDEX(M:M, MATCH(VALUE(_xlfn.TEXTSPLIT($E110, ", ")), $D:$D, 0)), VALUE(_xlfn.TEXTSPLIT($G110, ", ")))</f>
        <v>8.5360799999999983</v>
      </c>
      <c r="Y110" cm="1">
        <f t="array" ref="Y110">SUMPRODUCT(INDEX(N:N, MATCH(VALUE(_xlfn.TEXTSPLIT($E110, ", ")), $D:$D, 0)), VALUE(_xlfn.TEXTSPLIT($G110, ", ")))</f>
        <v>8.2482800000000012</v>
      </c>
      <c r="Z110" cm="1">
        <f t="array" ref="Z110">SUMPRODUCT(INDEX(O:O, MATCH(VALUE(_xlfn.TEXTSPLIT($E110, ", ")), $D:$D, 0)), VALUE(_xlfn.TEXTSPLIT($G110, ", ")))</f>
        <v>8.6573200000000003</v>
      </c>
      <c r="AA110" cm="1">
        <f t="array" ref="AA110">SUMPRODUCT(INDEX(P:P, MATCH(VALUE(_xlfn.TEXTSPLIT($E110, ", ")), $D:$D, 0)), VALUE(_xlfn.TEXTSPLIT($G110, ", ")))</f>
        <v>8.8376799999999989</v>
      </c>
      <c r="AB110" cm="1">
        <f t="array" ref="AB110">SUMPRODUCT(INDEX(Q:Q, MATCH(VALUE(_xlfn.TEXTSPLIT($E110, ", ")), $D:$D, 0)), VALUE(_xlfn.TEXTSPLIT($G110, ", ")))</f>
        <v>9.1782399999999988</v>
      </c>
      <c r="AC110" cm="1">
        <f t="array" ref="AC110">SUMPRODUCT(INDEX(R:R, MATCH(VALUE(_xlfn.TEXTSPLIT($E110, ", ")), $D:$D, 0)), VALUE(_xlfn.TEXTSPLIT($G110, ", ")))</f>
        <v>9.7472399999999997</v>
      </c>
    </row>
    <row r="111" spans="1:29" ht="90" x14ac:dyDescent="0.25">
      <c r="A111" s="44" t="s">
        <v>109</v>
      </c>
      <c r="C111" s="14" t="s">
        <v>352</v>
      </c>
      <c r="E111" s="4" t="e" cm="1" vm="1">
        <f t="array" ref="E111">_xlfn.TEXTJOIN(", ",TRUE,_xlfn._xlws.FILTER('SIC03 SIC07 Weights'!A:A,'SIC03 SIC07 Weights'!B:B=C111))</f>
        <v>#VALUE!</v>
      </c>
      <c r="F111" s="46" t="e" cm="1" vm="1">
        <f t="array" ref="F111">_xlfn.TEXTJOIN(", ",TRUE,TEXT(_xlfn._xlws.FILTER('SIC03 SIC07 Weights'!D:D,'SIC03 SIC07 Weights'!B:B=C111), "0.000"))</f>
        <v>#VALUE!</v>
      </c>
      <c r="G111" s="86" t="e" cm="1" vm="2">
        <f t="array" ref="G111">_xlfn.TEXTJOIN(", ",FALSE,TEXT(VALUE(_xlfn.TEXTSPLIT(F111,", "))/SUM(VALUE(_xlfn.TEXTSPLIT(F111,", "))), "0.000"))</f>
        <v>#VALUE!</v>
      </c>
      <c r="S111" t="e" cm="1" vm="2">
        <f t="array" ref="S111">SUMPRODUCT(INDEX(H:H, MATCH(VALUE(_xlfn.TEXTSPLIT($E111, ", ")), $D:$D, 0)), VALUE(_xlfn.TEXTSPLIT($G111, ", ")))</f>
        <v>#VALUE!</v>
      </c>
      <c r="T111" t="e" cm="1" vm="2">
        <f t="array" ref="T111">SUMPRODUCT(INDEX(I:I, MATCH(VALUE(_xlfn.TEXTSPLIT($E111, ", ")), $D:$D, 0)), VALUE(_xlfn.TEXTSPLIT($G111, ", ")))</f>
        <v>#VALUE!</v>
      </c>
      <c r="U111" t="e" cm="1" vm="2">
        <f t="array" ref="U111">SUMPRODUCT(INDEX(J:J, MATCH(VALUE(_xlfn.TEXTSPLIT($E111, ", ")), $D:$D, 0)), VALUE(_xlfn.TEXTSPLIT($G111, ", ")))</f>
        <v>#VALUE!</v>
      </c>
      <c r="V111" t="e" cm="1" vm="2">
        <f t="array" ref="V111">SUMPRODUCT(INDEX(K:K, MATCH(VALUE(_xlfn.TEXTSPLIT($E111, ", ")), $D:$D, 0)), VALUE(_xlfn.TEXTSPLIT($G111, ", ")))</f>
        <v>#VALUE!</v>
      </c>
      <c r="W111" t="e" cm="1" vm="2">
        <f t="array" ref="W111">SUMPRODUCT(INDEX(L:L, MATCH(VALUE(_xlfn.TEXTSPLIT($E111, ", ")), $D:$D, 0)), VALUE(_xlfn.TEXTSPLIT($G111, ", ")))</f>
        <v>#VALUE!</v>
      </c>
      <c r="X111" t="e" cm="1" vm="2">
        <f t="array" ref="X111">SUMPRODUCT(INDEX(M:M, MATCH(VALUE(_xlfn.TEXTSPLIT($E111, ", ")), $D:$D, 0)), VALUE(_xlfn.TEXTSPLIT($G111, ", ")))</f>
        <v>#VALUE!</v>
      </c>
      <c r="Y111" t="e" cm="1" vm="2">
        <f t="array" ref="Y111">SUMPRODUCT(INDEX(N:N, MATCH(VALUE(_xlfn.TEXTSPLIT($E111, ", ")), $D:$D, 0)), VALUE(_xlfn.TEXTSPLIT($G111, ", ")))</f>
        <v>#VALUE!</v>
      </c>
      <c r="Z111" t="e" cm="1" vm="2">
        <f t="array" ref="Z111">SUMPRODUCT(INDEX(O:O, MATCH(VALUE(_xlfn.TEXTSPLIT($E111, ", ")), $D:$D, 0)), VALUE(_xlfn.TEXTSPLIT($G111, ", ")))</f>
        <v>#VALUE!</v>
      </c>
      <c r="AA111" t="e" cm="1" vm="2">
        <f t="array" ref="AA111">SUMPRODUCT(INDEX(P:P, MATCH(VALUE(_xlfn.TEXTSPLIT($E111, ", ")), $D:$D, 0)), VALUE(_xlfn.TEXTSPLIT($G111, ", ")))</f>
        <v>#VALUE!</v>
      </c>
      <c r="AB111" t="e" cm="1" vm="2">
        <f t="array" ref="AB111">SUMPRODUCT(INDEX(Q:Q, MATCH(VALUE(_xlfn.TEXTSPLIT($E111, ", ")), $D:$D, 0)), VALUE(_xlfn.TEXTSPLIT($G111, ", ")))</f>
        <v>#VALUE!</v>
      </c>
      <c r="AC111" t="e" cm="1" vm="2">
        <f t="array" ref="AC111">SUMPRODUCT(INDEX(R:R, MATCH(VALUE(_xlfn.TEXTSPLIT($E111, ", ")), $D:$D, 0)), VALUE(_xlfn.TEXTSPLIT($G111, ", ")))</f>
        <v>#VALUE!</v>
      </c>
    </row>
    <row r="112" spans="1:29" ht="45" x14ac:dyDescent="0.25">
      <c r="A112" s="44" t="s">
        <v>110</v>
      </c>
      <c r="C112" s="14">
        <v>97</v>
      </c>
      <c r="E112" s="4" t="e" cm="1" vm="1">
        <f t="array" ref="E112">_xlfn.TEXTJOIN(", ",TRUE,_xlfn._xlws.FILTER('SIC03 SIC07 Weights'!A:A,'SIC03 SIC07 Weights'!B:B=C112))</f>
        <v>#VALUE!</v>
      </c>
      <c r="F112" s="46" t="e" cm="1" vm="1">
        <f t="array" ref="F112">_xlfn.TEXTJOIN(", ",TRUE,TEXT(_xlfn._xlws.FILTER('SIC03 SIC07 Weights'!D:D,'SIC03 SIC07 Weights'!B:B=C112), "0.000"))</f>
        <v>#VALUE!</v>
      </c>
      <c r="G112" s="86" t="e" cm="1" vm="2">
        <f t="array" ref="G112">_xlfn.TEXTJOIN(", ",FALSE,TEXT(VALUE(_xlfn.TEXTSPLIT(F112,", "))/SUM(VALUE(_xlfn.TEXTSPLIT(F112,", "))), "0.000"))</f>
        <v>#VALUE!</v>
      </c>
      <c r="S112" t="e" cm="1" vm="2">
        <f t="array" ref="S112">SUMPRODUCT(INDEX(H:H, MATCH(VALUE(_xlfn.TEXTSPLIT($E112, ", ")), $D:$D, 0)), VALUE(_xlfn.TEXTSPLIT($G112, ", ")))</f>
        <v>#VALUE!</v>
      </c>
      <c r="T112" t="e" cm="1" vm="2">
        <f t="array" ref="T112">SUMPRODUCT(INDEX(I:I, MATCH(VALUE(_xlfn.TEXTSPLIT($E112, ", ")), $D:$D, 0)), VALUE(_xlfn.TEXTSPLIT($G112, ", ")))</f>
        <v>#VALUE!</v>
      </c>
      <c r="U112" t="e" cm="1" vm="2">
        <f t="array" ref="U112">SUMPRODUCT(INDEX(J:J, MATCH(VALUE(_xlfn.TEXTSPLIT($E112, ", ")), $D:$D, 0)), VALUE(_xlfn.TEXTSPLIT($G112, ", ")))</f>
        <v>#VALUE!</v>
      </c>
      <c r="V112" t="e" cm="1" vm="2">
        <f t="array" ref="V112">SUMPRODUCT(INDEX(K:K, MATCH(VALUE(_xlfn.TEXTSPLIT($E112, ", ")), $D:$D, 0)), VALUE(_xlfn.TEXTSPLIT($G112, ", ")))</f>
        <v>#VALUE!</v>
      </c>
      <c r="W112" t="e" cm="1" vm="2">
        <f t="array" ref="W112">SUMPRODUCT(INDEX(L:L, MATCH(VALUE(_xlfn.TEXTSPLIT($E112, ", ")), $D:$D, 0)), VALUE(_xlfn.TEXTSPLIT($G112, ", ")))</f>
        <v>#VALUE!</v>
      </c>
      <c r="X112" t="e" cm="1" vm="2">
        <f t="array" ref="X112">SUMPRODUCT(INDEX(M:M, MATCH(VALUE(_xlfn.TEXTSPLIT($E112, ", ")), $D:$D, 0)), VALUE(_xlfn.TEXTSPLIT($G112, ", ")))</f>
        <v>#VALUE!</v>
      </c>
      <c r="Y112" t="e" cm="1" vm="2">
        <f t="array" ref="Y112">SUMPRODUCT(INDEX(N:N, MATCH(VALUE(_xlfn.TEXTSPLIT($E112, ", ")), $D:$D, 0)), VALUE(_xlfn.TEXTSPLIT($G112, ", ")))</f>
        <v>#VALUE!</v>
      </c>
      <c r="Z112" t="e" cm="1" vm="2">
        <f t="array" ref="Z112">SUMPRODUCT(INDEX(O:O, MATCH(VALUE(_xlfn.TEXTSPLIT($E112, ", ")), $D:$D, 0)), VALUE(_xlfn.TEXTSPLIT($G112, ", ")))</f>
        <v>#VALUE!</v>
      </c>
      <c r="AA112" t="e" cm="1" vm="2">
        <f t="array" ref="AA112">SUMPRODUCT(INDEX(P:P, MATCH(VALUE(_xlfn.TEXTSPLIT($E112, ", ")), $D:$D, 0)), VALUE(_xlfn.TEXTSPLIT($G112, ", ")))</f>
        <v>#VALUE!</v>
      </c>
      <c r="AB112" t="e" cm="1" vm="2">
        <f t="array" ref="AB112">SUMPRODUCT(INDEX(Q:Q, MATCH(VALUE(_xlfn.TEXTSPLIT($E112, ", ")), $D:$D, 0)), VALUE(_xlfn.TEXTSPLIT($G112, ", ")))</f>
        <v>#VALUE!</v>
      </c>
      <c r="AC112" t="e" cm="1" vm="2">
        <f t="array" ref="AC112">SUMPRODUCT(INDEX(R:R, MATCH(VALUE(_xlfn.TEXTSPLIT($E112, ", ")), $D:$D, 0)), VALUE(_xlfn.TEXTSPLIT($G112, ", ")))</f>
        <v>#VALUE!</v>
      </c>
    </row>
    <row r="113" spans="1:29" ht="45" x14ac:dyDescent="0.25">
      <c r="A113" s="44" t="s">
        <v>111</v>
      </c>
      <c r="C113" s="14">
        <v>98</v>
      </c>
      <c r="E113" s="4" t="e" cm="1" vm="1">
        <f t="array" ref="E113">_xlfn.TEXTJOIN(", ",TRUE,_xlfn._xlws.FILTER('SIC03 SIC07 Weights'!A:A,'SIC03 SIC07 Weights'!B:B=C113))</f>
        <v>#VALUE!</v>
      </c>
      <c r="F113" s="46" t="e" cm="1" vm="1">
        <f t="array" ref="F113">_xlfn.TEXTJOIN(", ",TRUE,TEXT(_xlfn._xlws.FILTER('SIC03 SIC07 Weights'!D:D,'SIC03 SIC07 Weights'!B:B=C113), "0.000"))</f>
        <v>#VALUE!</v>
      </c>
      <c r="G113" s="86" t="e" cm="1" vm="2">
        <f t="array" ref="G113">_xlfn.TEXTJOIN(", ",FALSE,TEXT(VALUE(_xlfn.TEXTSPLIT(F113,", "))/SUM(VALUE(_xlfn.TEXTSPLIT(F113,", "))), "0.000"))</f>
        <v>#VALUE!</v>
      </c>
      <c r="S113" t="e" cm="1" vm="2">
        <f t="array" ref="S113">SUMPRODUCT(INDEX(H:H, MATCH(VALUE(_xlfn.TEXTSPLIT($E113, ", ")), $D:$D, 0)), VALUE(_xlfn.TEXTSPLIT($G113, ", ")))</f>
        <v>#VALUE!</v>
      </c>
      <c r="T113" t="e" cm="1" vm="2">
        <f t="array" ref="T113">SUMPRODUCT(INDEX(I:I, MATCH(VALUE(_xlfn.TEXTSPLIT($E113, ", ")), $D:$D, 0)), VALUE(_xlfn.TEXTSPLIT($G113, ", ")))</f>
        <v>#VALUE!</v>
      </c>
      <c r="U113" t="e" cm="1" vm="2">
        <f t="array" ref="U113">SUMPRODUCT(INDEX(J:J, MATCH(VALUE(_xlfn.TEXTSPLIT($E113, ", ")), $D:$D, 0)), VALUE(_xlfn.TEXTSPLIT($G113, ", ")))</f>
        <v>#VALUE!</v>
      </c>
      <c r="V113" t="e" cm="1" vm="2">
        <f t="array" ref="V113">SUMPRODUCT(INDEX(K:K, MATCH(VALUE(_xlfn.TEXTSPLIT($E113, ", ")), $D:$D, 0)), VALUE(_xlfn.TEXTSPLIT($G113, ", ")))</f>
        <v>#VALUE!</v>
      </c>
      <c r="W113" t="e" cm="1" vm="2">
        <f t="array" ref="W113">SUMPRODUCT(INDEX(L:L, MATCH(VALUE(_xlfn.TEXTSPLIT($E113, ", ")), $D:$D, 0)), VALUE(_xlfn.TEXTSPLIT($G113, ", ")))</f>
        <v>#VALUE!</v>
      </c>
      <c r="X113" t="e" cm="1" vm="2">
        <f t="array" ref="X113">SUMPRODUCT(INDEX(M:M, MATCH(VALUE(_xlfn.TEXTSPLIT($E113, ", ")), $D:$D, 0)), VALUE(_xlfn.TEXTSPLIT($G113, ", ")))</f>
        <v>#VALUE!</v>
      </c>
      <c r="Y113" t="e" cm="1" vm="2">
        <f t="array" ref="Y113">SUMPRODUCT(INDEX(N:N, MATCH(VALUE(_xlfn.TEXTSPLIT($E113, ", ")), $D:$D, 0)), VALUE(_xlfn.TEXTSPLIT($G113, ", ")))</f>
        <v>#VALUE!</v>
      </c>
      <c r="Z113" t="e" cm="1" vm="2">
        <f t="array" ref="Z113">SUMPRODUCT(INDEX(O:O, MATCH(VALUE(_xlfn.TEXTSPLIT($E113, ", ")), $D:$D, 0)), VALUE(_xlfn.TEXTSPLIT($G113, ", ")))</f>
        <v>#VALUE!</v>
      </c>
      <c r="AA113" t="e" cm="1" vm="2">
        <f t="array" ref="AA113">SUMPRODUCT(INDEX(P:P, MATCH(VALUE(_xlfn.TEXTSPLIT($E113, ", ")), $D:$D, 0)), VALUE(_xlfn.TEXTSPLIT($G113, ", ")))</f>
        <v>#VALUE!</v>
      </c>
      <c r="AB113" t="e" cm="1" vm="2">
        <f t="array" ref="AB113">SUMPRODUCT(INDEX(Q:Q, MATCH(VALUE(_xlfn.TEXTSPLIT($E113, ", ")), $D:$D, 0)), VALUE(_xlfn.TEXTSPLIT($G113, ", ")))</f>
        <v>#VALUE!</v>
      </c>
      <c r="AC113" t="e" cm="1" vm="2">
        <f t="array" ref="AC113">SUMPRODUCT(INDEX(R:R, MATCH(VALUE(_xlfn.TEXTSPLIT($E113, ", ")), $D:$D, 0)), VALUE(_xlfn.TEXTSPLIT($G113, ", ")))</f>
        <v>#VALUE!</v>
      </c>
    </row>
    <row r="114" spans="1:29" ht="45" x14ac:dyDescent="0.25">
      <c r="A114" s="44" t="s">
        <v>112</v>
      </c>
      <c r="C114" s="14" t="s">
        <v>355</v>
      </c>
      <c r="E114" s="4" t="e" cm="1" vm="1">
        <f t="array" ref="E114">_xlfn.TEXTJOIN(", ",TRUE,_xlfn._xlws.FILTER('SIC03 SIC07 Weights'!A:A,'SIC03 SIC07 Weights'!B:B=C114))</f>
        <v>#VALUE!</v>
      </c>
      <c r="F114" s="46" t="e" cm="1" vm="1">
        <f t="array" ref="F114">_xlfn.TEXTJOIN(", ",TRUE,TEXT(_xlfn._xlws.FILTER('SIC03 SIC07 Weights'!D:D,'SIC03 SIC07 Weights'!B:B=C114), "0.000"))</f>
        <v>#VALUE!</v>
      </c>
      <c r="G114" s="86" t="e" cm="1" vm="2">
        <f t="array" ref="G114">_xlfn.TEXTJOIN(", ",FALSE,TEXT(VALUE(_xlfn.TEXTSPLIT(F114,", "))/SUM(VALUE(_xlfn.TEXTSPLIT(F114,", "))), "0.000"))</f>
        <v>#VALUE!</v>
      </c>
      <c r="S114" t="e" cm="1" vm="2">
        <f t="array" ref="S114">SUMPRODUCT(INDEX(H:H, MATCH(VALUE(_xlfn.TEXTSPLIT($E114, ", ")), $D:$D, 0)), VALUE(_xlfn.TEXTSPLIT($G114, ", ")))</f>
        <v>#VALUE!</v>
      </c>
      <c r="T114" t="e" cm="1" vm="2">
        <f t="array" ref="T114">SUMPRODUCT(INDEX(I:I, MATCH(VALUE(_xlfn.TEXTSPLIT($E114, ", ")), $D:$D, 0)), VALUE(_xlfn.TEXTSPLIT($G114, ", ")))</f>
        <v>#VALUE!</v>
      </c>
      <c r="U114" t="e" cm="1" vm="2">
        <f t="array" ref="U114">SUMPRODUCT(INDEX(J:J, MATCH(VALUE(_xlfn.TEXTSPLIT($E114, ", ")), $D:$D, 0)), VALUE(_xlfn.TEXTSPLIT($G114, ", ")))</f>
        <v>#VALUE!</v>
      </c>
      <c r="V114" t="e" cm="1" vm="2">
        <f t="array" ref="V114">SUMPRODUCT(INDEX(K:K, MATCH(VALUE(_xlfn.TEXTSPLIT($E114, ", ")), $D:$D, 0)), VALUE(_xlfn.TEXTSPLIT($G114, ", ")))</f>
        <v>#VALUE!</v>
      </c>
      <c r="W114" t="e" cm="1" vm="2">
        <f t="array" ref="W114">SUMPRODUCT(INDEX(L:L, MATCH(VALUE(_xlfn.TEXTSPLIT($E114, ", ")), $D:$D, 0)), VALUE(_xlfn.TEXTSPLIT($G114, ", ")))</f>
        <v>#VALUE!</v>
      </c>
      <c r="X114" t="e" cm="1" vm="2">
        <f t="array" ref="X114">SUMPRODUCT(INDEX(M:M, MATCH(VALUE(_xlfn.TEXTSPLIT($E114, ", ")), $D:$D, 0)), VALUE(_xlfn.TEXTSPLIT($G114, ", ")))</f>
        <v>#VALUE!</v>
      </c>
      <c r="Y114" t="e" cm="1" vm="2">
        <f t="array" ref="Y114">SUMPRODUCT(INDEX(N:N, MATCH(VALUE(_xlfn.TEXTSPLIT($E114, ", ")), $D:$D, 0)), VALUE(_xlfn.TEXTSPLIT($G114, ", ")))</f>
        <v>#VALUE!</v>
      </c>
      <c r="Z114" t="e" cm="1" vm="2">
        <f t="array" ref="Z114">SUMPRODUCT(INDEX(O:O, MATCH(VALUE(_xlfn.TEXTSPLIT($E114, ", ")), $D:$D, 0)), VALUE(_xlfn.TEXTSPLIT($G114, ", ")))</f>
        <v>#VALUE!</v>
      </c>
      <c r="AA114" t="e" cm="1" vm="2">
        <f t="array" ref="AA114">SUMPRODUCT(INDEX(P:P, MATCH(VALUE(_xlfn.TEXTSPLIT($E114, ", ")), $D:$D, 0)), VALUE(_xlfn.TEXTSPLIT($G114, ", ")))</f>
        <v>#VALUE!</v>
      </c>
      <c r="AB114" t="e" cm="1" vm="2">
        <f t="array" ref="AB114">SUMPRODUCT(INDEX(Q:Q, MATCH(VALUE(_xlfn.TEXTSPLIT($E114, ", ")), $D:$D, 0)), VALUE(_xlfn.TEXTSPLIT($G114, ", ")))</f>
        <v>#VALUE!</v>
      </c>
      <c r="AC114" t="e" cm="1" vm="2">
        <f t="array" ref="AC114">SUMPRODUCT(INDEX(R:R, MATCH(VALUE(_xlfn.TEXTSPLIT($E114, ", ")), $D:$D, 0)), VALUE(_xlfn.TEXTSPLIT($G114, ", ")))</f>
        <v>#VALUE!</v>
      </c>
    </row>
    <row r="115" spans="1:29" ht="30" x14ac:dyDescent="0.25">
      <c r="A115" s="44" t="s">
        <v>113</v>
      </c>
      <c r="C115" s="14">
        <v>99</v>
      </c>
      <c r="E115" s="4" t="e" cm="1" vm="1">
        <f t="array" ref="E115">_xlfn.TEXTJOIN(", ",TRUE,_xlfn._xlws.FILTER('SIC03 SIC07 Weights'!A:A,'SIC03 SIC07 Weights'!B:B=C115))</f>
        <v>#VALUE!</v>
      </c>
      <c r="F115" s="46" t="e" cm="1" vm="1">
        <f t="array" ref="F115">_xlfn.TEXTJOIN(", ",TRUE,TEXT(_xlfn._xlws.FILTER('SIC03 SIC07 Weights'!D:D,'SIC03 SIC07 Weights'!B:B=C115), "0.000"))</f>
        <v>#VALUE!</v>
      </c>
      <c r="G115" s="86" t="e" cm="1" vm="2">
        <f t="array" ref="G115">_xlfn.TEXTJOIN(", ",FALSE,TEXT(VALUE(_xlfn.TEXTSPLIT(F115,", "))/SUM(VALUE(_xlfn.TEXTSPLIT(F115,", "))), "0.000"))</f>
        <v>#VALUE!</v>
      </c>
      <c r="S115" t="e" cm="1" vm="2">
        <f t="array" ref="S115">SUMPRODUCT(INDEX(H:H, MATCH(VALUE(_xlfn.TEXTSPLIT($E115, ", ")), $D:$D, 0)), VALUE(_xlfn.TEXTSPLIT($G115, ", ")))</f>
        <v>#VALUE!</v>
      </c>
      <c r="T115" t="e" cm="1" vm="2">
        <f t="array" ref="T115">SUMPRODUCT(INDEX(I:I, MATCH(VALUE(_xlfn.TEXTSPLIT($E115, ", ")), $D:$D, 0)), VALUE(_xlfn.TEXTSPLIT($G115, ", ")))</f>
        <v>#VALUE!</v>
      </c>
      <c r="U115" t="e" cm="1" vm="2">
        <f t="array" ref="U115">SUMPRODUCT(INDEX(J:J, MATCH(VALUE(_xlfn.TEXTSPLIT($E115, ", ")), $D:$D, 0)), VALUE(_xlfn.TEXTSPLIT($G115, ", ")))</f>
        <v>#VALUE!</v>
      </c>
      <c r="V115" t="e" cm="1" vm="2">
        <f t="array" ref="V115">SUMPRODUCT(INDEX(K:K, MATCH(VALUE(_xlfn.TEXTSPLIT($E115, ", ")), $D:$D, 0)), VALUE(_xlfn.TEXTSPLIT($G115, ", ")))</f>
        <v>#VALUE!</v>
      </c>
      <c r="W115" t="e" cm="1" vm="2">
        <f t="array" ref="W115">SUMPRODUCT(INDEX(L:L, MATCH(VALUE(_xlfn.TEXTSPLIT($E115, ", ")), $D:$D, 0)), VALUE(_xlfn.TEXTSPLIT($G115, ", ")))</f>
        <v>#VALUE!</v>
      </c>
      <c r="X115" t="e" cm="1" vm="2">
        <f t="array" ref="X115">SUMPRODUCT(INDEX(M:M, MATCH(VALUE(_xlfn.TEXTSPLIT($E115, ", ")), $D:$D, 0)), VALUE(_xlfn.TEXTSPLIT($G115, ", ")))</f>
        <v>#VALUE!</v>
      </c>
      <c r="Y115" t="e" cm="1" vm="2">
        <f t="array" ref="Y115">SUMPRODUCT(INDEX(N:N, MATCH(VALUE(_xlfn.TEXTSPLIT($E115, ", ")), $D:$D, 0)), VALUE(_xlfn.TEXTSPLIT($G115, ", ")))</f>
        <v>#VALUE!</v>
      </c>
      <c r="Z115" t="e" cm="1" vm="2">
        <f t="array" ref="Z115">SUMPRODUCT(INDEX(O:O, MATCH(VALUE(_xlfn.TEXTSPLIT($E115, ", ")), $D:$D, 0)), VALUE(_xlfn.TEXTSPLIT($G115, ", ")))</f>
        <v>#VALUE!</v>
      </c>
      <c r="AA115" t="e" cm="1" vm="2">
        <f t="array" ref="AA115">SUMPRODUCT(INDEX(P:P, MATCH(VALUE(_xlfn.TEXTSPLIT($E115, ", ")), $D:$D, 0)), VALUE(_xlfn.TEXTSPLIT($G115, ", ")))</f>
        <v>#VALUE!</v>
      </c>
      <c r="AB115" t="e" cm="1" vm="2">
        <f t="array" ref="AB115">SUMPRODUCT(INDEX(Q:Q, MATCH(VALUE(_xlfn.TEXTSPLIT($E115, ", ")), $D:$D, 0)), VALUE(_xlfn.TEXTSPLIT($G115, ", ")))</f>
        <v>#VALUE!</v>
      </c>
      <c r="AC115" t="e" cm="1" vm="2">
        <f t="array" ref="AC115">SUMPRODUCT(INDEX(R:R, MATCH(VALUE(_xlfn.TEXTSPLIT($E115, ", ")), $D:$D, 0)), VALUE(_xlfn.TEXTSPLIT($G115, ", ")))</f>
        <v>#VALUE!</v>
      </c>
    </row>
    <row r="116" spans="1:29" x14ac:dyDescent="0.25">
      <c r="A116" s="44" t="s">
        <v>114</v>
      </c>
      <c r="E116" s="4" t="str" cm="1">
        <f t="array" ref="E116">_xlfn.TEXTJOIN(", ",TRUE,_xlfn._xlws.FILTER('SIC03 SIC07 Weights'!A:A,'SIC03 SIC07 Weights'!B:B=C116))</f>
        <v/>
      </c>
      <c r="F116" s="46" t="e" cm="1" vm="3">
        <f t="array" ref="F116">_xlfn.TEXTJOIN(", ",TRUE,TEXT(_xlfn._xlws.FILTER('SIC03 SIC07 Weights'!D:D,'SIC03 SIC07 Weights'!B:B=C116), "0.000"))</f>
        <v>#VALUE!</v>
      </c>
      <c r="G116" s="86" t="e" cm="1" vm="2">
        <f t="array" ref="G116">_xlfn.TEXTJOIN(", ",FALSE,TEXT(VALUE(_xlfn.TEXTSPLIT(F116,", "))/SUM(VALUE(_xlfn.TEXTSPLIT(F116,", "))), "0.000"))</f>
        <v>#VALUE!</v>
      </c>
      <c r="S116" t="e" cm="1">
        <f t="array" ref="S116">SUMPRODUCT(INDEX(H:H, MATCH(VALUE(_xlfn.TEXTSPLIT($E116, ", ")), $D:$D, 0)), VALUE(_xlfn.TEXTSPLIT($G116, ", ")))</f>
        <v>#VALUE!</v>
      </c>
      <c r="T116" t="e" cm="1">
        <f t="array" ref="T116">SUMPRODUCT(INDEX(I:I, MATCH(VALUE(_xlfn.TEXTSPLIT($E116, ", ")), $D:$D, 0)), VALUE(_xlfn.TEXTSPLIT($G116, ", ")))</f>
        <v>#VALUE!</v>
      </c>
      <c r="U116" t="e" cm="1">
        <f t="array" ref="U116">SUMPRODUCT(INDEX(J:J, MATCH(VALUE(_xlfn.TEXTSPLIT($E116, ", ")), $D:$D, 0)), VALUE(_xlfn.TEXTSPLIT($G116, ", ")))</f>
        <v>#VALUE!</v>
      </c>
      <c r="V116" t="e" cm="1">
        <f t="array" ref="V116">SUMPRODUCT(INDEX(K:K, MATCH(VALUE(_xlfn.TEXTSPLIT($E116, ", ")), $D:$D, 0)), VALUE(_xlfn.TEXTSPLIT($G116, ", ")))</f>
        <v>#VALUE!</v>
      </c>
      <c r="W116" t="e" cm="1">
        <f t="array" ref="W116">SUMPRODUCT(INDEX(L:L, MATCH(VALUE(_xlfn.TEXTSPLIT($E116, ", ")), $D:$D, 0)), VALUE(_xlfn.TEXTSPLIT($G116, ", ")))</f>
        <v>#VALUE!</v>
      </c>
      <c r="X116" t="e" cm="1">
        <f t="array" ref="X116">SUMPRODUCT(INDEX(M:M, MATCH(VALUE(_xlfn.TEXTSPLIT($E116, ", ")), $D:$D, 0)), VALUE(_xlfn.TEXTSPLIT($G116, ", ")))</f>
        <v>#VALUE!</v>
      </c>
      <c r="Y116" t="e" cm="1">
        <f t="array" ref="Y116">SUMPRODUCT(INDEX(N:N, MATCH(VALUE(_xlfn.TEXTSPLIT($E116, ", ")), $D:$D, 0)), VALUE(_xlfn.TEXTSPLIT($G116, ", ")))</f>
        <v>#VALUE!</v>
      </c>
      <c r="Z116" t="e" cm="1">
        <f t="array" ref="Z116">SUMPRODUCT(INDEX(O:O, MATCH(VALUE(_xlfn.TEXTSPLIT($E116, ", ")), $D:$D, 0)), VALUE(_xlfn.TEXTSPLIT($G116, ", ")))</f>
        <v>#VALUE!</v>
      </c>
      <c r="AA116" t="e" cm="1">
        <f t="array" ref="AA116">SUMPRODUCT(INDEX(P:P, MATCH(VALUE(_xlfn.TEXTSPLIT($E116, ", ")), $D:$D, 0)), VALUE(_xlfn.TEXTSPLIT($G116, ", ")))</f>
        <v>#VALUE!</v>
      </c>
      <c r="AB116" t="e" cm="1">
        <f t="array" ref="AB116">SUMPRODUCT(INDEX(Q:Q, MATCH(VALUE(_xlfn.TEXTSPLIT($E116, ", ")), $D:$D, 0)), VALUE(_xlfn.TEXTSPLIT($G116, ", ")))</f>
        <v>#VALUE!</v>
      </c>
      <c r="AC116" t="e" cm="1">
        <f t="array" ref="AC116">SUMPRODUCT(INDEX(R:R, MATCH(VALUE(_xlfn.TEXTSPLIT($E116, ", ")), $D:$D, 0)), VALUE(_xlfn.TEXTSPLIT($G116, ", ")))</f>
        <v>#VALUE!</v>
      </c>
    </row>
  </sheetData>
  <mergeCells count="1">
    <mergeCell ref="E5:F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A88C-A643-45D7-950B-6194E4D27A5A}">
  <sheetPr>
    <tabColor theme="2" tint="-0.249977111117893"/>
  </sheetPr>
  <dimension ref="A1:AB116"/>
  <sheetViews>
    <sheetView workbookViewId="0">
      <pane xSplit="2" ySplit="6" topLeftCell="G7" activePane="bottomRight" state="frozen"/>
      <selection activeCell="E84" sqref="E84"/>
      <selection pane="topRight" activeCell="E84" sqref="E84"/>
      <selection pane="bottomLeft" activeCell="E84" sqref="E84"/>
      <selection pane="bottomRight" activeCell="E84" sqref="E84"/>
    </sheetView>
  </sheetViews>
  <sheetFormatPr defaultRowHeight="15" x14ac:dyDescent="0.25"/>
  <cols>
    <col min="1" max="2" width="28.7109375" style="1" customWidth="1"/>
    <col min="5" max="5" width="12.140625" customWidth="1"/>
    <col min="6" max="6" width="18.5703125" customWidth="1"/>
  </cols>
  <sheetData>
    <row r="1" spans="1:28" x14ac:dyDescent="0.25">
      <c r="A1" s="50" t="s">
        <v>424</v>
      </c>
      <c r="B1" s="51" t="s">
        <v>423</v>
      </c>
      <c r="C1" s="40"/>
      <c r="D1" s="40"/>
      <c r="E1" s="41"/>
      <c r="F1" s="41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28" x14ac:dyDescent="0.25">
      <c r="A2" s="44" t="s">
        <v>0</v>
      </c>
      <c r="B2" s="45" t="s">
        <v>0</v>
      </c>
      <c r="C2" s="39"/>
      <c r="D2" s="39"/>
      <c r="E2" s="38"/>
      <c r="F2" s="38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8" x14ac:dyDescent="0.25">
      <c r="A3" s="44" t="s">
        <v>1</v>
      </c>
      <c r="B3" s="45" t="s">
        <v>1</v>
      </c>
      <c r="C3" s="39"/>
      <c r="D3" s="39"/>
      <c r="E3" s="38"/>
      <c r="F3" s="38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28" ht="30" x14ac:dyDescent="0.25">
      <c r="A4" s="44" t="s">
        <v>2</v>
      </c>
      <c r="B4" s="45" t="s">
        <v>2</v>
      </c>
      <c r="C4" s="39"/>
      <c r="D4" s="39"/>
      <c r="E4" s="38"/>
      <c r="F4" s="38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</row>
    <row r="5" spans="1:28" x14ac:dyDescent="0.25">
      <c r="A5" s="44" t="s">
        <v>3</v>
      </c>
      <c r="B5" s="45" t="s">
        <v>3</v>
      </c>
      <c r="C5" s="39"/>
      <c r="D5" s="39"/>
      <c r="E5" s="78" t="s">
        <v>427</v>
      </c>
      <c r="F5" s="78"/>
      <c r="G5" s="48" t="s">
        <v>421</v>
      </c>
      <c r="H5" s="48" t="s">
        <v>1281</v>
      </c>
      <c r="I5" s="15"/>
      <c r="J5" s="15"/>
      <c r="K5" s="15"/>
      <c r="L5" s="15"/>
      <c r="M5" s="15"/>
      <c r="N5" s="15"/>
      <c r="O5" s="15"/>
      <c r="P5" s="15"/>
      <c r="Q5" s="15"/>
      <c r="R5" s="49" t="s">
        <v>422</v>
      </c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5">
      <c r="A6" s="44" t="s">
        <v>4</v>
      </c>
      <c r="B6" s="45" t="s">
        <v>4</v>
      </c>
      <c r="C6" s="42" t="s">
        <v>422</v>
      </c>
      <c r="D6" s="43" t="s">
        <v>421</v>
      </c>
      <c r="E6" s="3" t="s">
        <v>425</v>
      </c>
      <c r="F6" s="3" t="s">
        <v>426</v>
      </c>
      <c r="G6" s="15">
        <v>1997</v>
      </c>
      <c r="H6" s="15">
        <v>1998</v>
      </c>
      <c r="I6" s="15">
        <v>1999</v>
      </c>
      <c r="J6" s="15">
        <v>2000</v>
      </c>
      <c r="K6" s="15">
        <v>2001</v>
      </c>
      <c r="L6" s="15">
        <v>2002</v>
      </c>
      <c r="M6" s="15">
        <v>2003</v>
      </c>
      <c r="N6" s="15">
        <v>2004</v>
      </c>
      <c r="O6" s="15">
        <v>2005</v>
      </c>
      <c r="P6" s="15">
        <v>2006</v>
      </c>
      <c r="Q6" s="15">
        <v>2007</v>
      </c>
      <c r="R6" s="5">
        <v>1997</v>
      </c>
      <c r="S6" s="5">
        <v>1998</v>
      </c>
      <c r="T6" s="5">
        <v>1999</v>
      </c>
      <c r="U6" s="5">
        <v>2000</v>
      </c>
      <c r="V6" s="5">
        <v>2001</v>
      </c>
      <c r="W6" s="5">
        <v>2002</v>
      </c>
      <c r="X6" s="5">
        <v>2003</v>
      </c>
      <c r="Y6" s="5">
        <v>2004</v>
      </c>
      <c r="Z6" s="5">
        <v>2005</v>
      </c>
      <c r="AA6" s="5">
        <v>2006</v>
      </c>
      <c r="AB6" s="5">
        <v>2007</v>
      </c>
    </row>
    <row r="7" spans="1:28" ht="30" x14ac:dyDescent="0.25">
      <c r="A7" s="44" t="s">
        <v>5</v>
      </c>
      <c r="B7" s="45" t="s">
        <v>115</v>
      </c>
      <c r="C7" s="14" t="s">
        <v>306</v>
      </c>
      <c r="D7" s="16" t="s">
        <v>213</v>
      </c>
      <c r="E7" s="4" t="e" cm="1">
        <f t="array" ref="E7">_xlfn.TEXTJOIN(", ",TRUE,_xlfn._xlws.FILTER(#REF!,#REF!=C7))</f>
        <v>#REF!</v>
      </c>
      <c r="F7" s="4" t="e" cm="1">
        <f t="array" ref="F7">_xlfn.TEXTJOIN(", ",TRUE,TEXT(_xlfn._xlws.FILTER(#REF!,#REF!=C7), "0%"))</f>
        <v>#REF!</v>
      </c>
      <c r="G7">
        <v>158</v>
      </c>
      <c r="H7">
        <v>147</v>
      </c>
      <c r="I7">
        <v>138</v>
      </c>
      <c r="J7">
        <v>144</v>
      </c>
      <c r="K7">
        <v>131</v>
      </c>
      <c r="L7">
        <v>127</v>
      </c>
      <c r="M7">
        <v>123</v>
      </c>
      <c r="N7">
        <v>127</v>
      </c>
      <c r="O7">
        <v>140</v>
      </c>
      <c r="P7">
        <v>126</v>
      </c>
      <c r="Q7">
        <v>131</v>
      </c>
    </row>
    <row r="8" spans="1:28" ht="45" x14ac:dyDescent="0.25">
      <c r="A8" s="44" t="s">
        <v>6</v>
      </c>
      <c r="B8" s="45" t="s">
        <v>116</v>
      </c>
      <c r="C8" s="14">
        <v>1</v>
      </c>
      <c r="D8" s="16">
        <v>1</v>
      </c>
      <c r="E8" s="4" t="str" cm="1">
        <f t="array" ref="E8">_xlfn.TEXTJOIN(", ",TRUE,_xlfn._xlws.FILTER('SIC03 SIC07 Weights'!A:A,'SIC03 SIC07 Weights'!B:B=C8))</f>
        <v>1, 2, 28</v>
      </c>
      <c r="F8" s="46" t="str" cm="1">
        <f t="array" ref="F8">_xlfn.TEXTJOIN(", ",TRUE,TEXT(_xlfn._xlws.FILTER('SIC03 SIC07 Weights'!D:D,'SIC03 SIC07 Weights'!B:B=C8), "0.00"))</f>
        <v>0.87, 0.01, 0.00</v>
      </c>
      <c r="G8">
        <v>151</v>
      </c>
      <c r="H8">
        <v>141</v>
      </c>
      <c r="I8">
        <v>132</v>
      </c>
      <c r="J8">
        <v>138</v>
      </c>
      <c r="K8">
        <v>127</v>
      </c>
      <c r="L8">
        <v>123</v>
      </c>
      <c r="M8">
        <v>115</v>
      </c>
      <c r="N8">
        <v>120</v>
      </c>
      <c r="O8">
        <v>132</v>
      </c>
      <c r="P8">
        <v>120</v>
      </c>
      <c r="Q8">
        <v>122</v>
      </c>
      <c r="R8" cm="1">
        <f t="array" ref="R8">SUMPRODUCT(VALUE(INDEX(G:G, MATCH(VALUE(_xlfn.TEXTSPLIT($E8, ", ")), $D:$D, 0))), VALUE(_xlfn.TEXTSPLIT($F8, ", ")))</f>
        <v>131.44</v>
      </c>
      <c r="S8" cm="1">
        <f t="array" ref="S8">SUMPRODUCT(VALUE(INDEX(H:H, MATCH(VALUE(_xlfn.TEXTSPLIT($E8, ", ")), $D:$D, 0))), VALUE(_xlfn.TEXTSPLIT($F8, ", ")))</f>
        <v>122.73</v>
      </c>
      <c r="T8" cm="1">
        <f t="array" ref="T8">SUMPRODUCT(VALUE(INDEX(I:I, MATCH(VALUE(_xlfn.TEXTSPLIT($E8, ", ")), $D:$D, 0))), VALUE(_xlfn.TEXTSPLIT($F8, ", ")))</f>
        <v>114.9</v>
      </c>
      <c r="U8" cm="1">
        <f t="array" ref="U8">SUMPRODUCT(VALUE(INDEX(J:J, MATCH(VALUE(_xlfn.TEXTSPLIT($E8, ", ")), $D:$D, 0))), VALUE(_xlfn.TEXTSPLIT($F8, ", ")))</f>
        <v>120.12</v>
      </c>
      <c r="V8" cm="1">
        <f t="array" ref="V8">SUMPRODUCT(VALUE(INDEX(K:K, MATCH(VALUE(_xlfn.TEXTSPLIT($E8, ", ")), $D:$D, 0))), VALUE(_xlfn.TEXTSPLIT($F8, ", ")))</f>
        <v>110.49</v>
      </c>
      <c r="W8" cm="1">
        <f t="array" ref="W8">SUMPRODUCT(VALUE(INDEX(L:L, MATCH(VALUE(_xlfn.TEXTSPLIT($E8, ", ")), $D:$D, 0))), VALUE(_xlfn.TEXTSPLIT($F8, ", ")))</f>
        <v>107.01</v>
      </c>
      <c r="X8" cm="1">
        <f t="array" ref="X8">SUMPRODUCT(VALUE(INDEX(M:M, MATCH(VALUE(_xlfn.TEXTSPLIT($E8, ", ")), $D:$D, 0))), VALUE(_xlfn.TEXTSPLIT($F8, ", ")))</f>
        <v>100.13</v>
      </c>
      <c r="Y8" cm="1">
        <f t="array" ref="Y8">SUMPRODUCT(VALUE(INDEX(N:N, MATCH(VALUE(_xlfn.TEXTSPLIT($E8, ", ")), $D:$D, 0))), VALUE(_xlfn.TEXTSPLIT($F8, ", ")))</f>
        <v>104.47</v>
      </c>
      <c r="Z8" cm="1">
        <f t="array" ref="Z8">SUMPRODUCT(VALUE(INDEX(O:O, MATCH(VALUE(_xlfn.TEXTSPLIT($E8, ", ")), $D:$D, 0))), VALUE(_xlfn.TEXTSPLIT($F8, ", ")))</f>
        <v>114.91</v>
      </c>
      <c r="AA8" cm="1">
        <f t="array" ref="AA8">SUMPRODUCT(VALUE(INDEX(P:P, MATCH(VALUE(_xlfn.TEXTSPLIT($E8, ", ")), $D:$D, 0))), VALUE(_xlfn.TEXTSPLIT($F8, ", ")))</f>
        <v>104.47</v>
      </c>
      <c r="AB8" cm="1">
        <f t="array" ref="AB8">SUMPRODUCT(VALUE(INDEX(Q:Q, MATCH(VALUE(_xlfn.TEXTSPLIT($E8, ", ")), $D:$D, 0))), VALUE(_xlfn.TEXTSPLIT($F8, ", ")))</f>
        <v>106.22</v>
      </c>
    </row>
    <row r="9" spans="1:28" ht="30" x14ac:dyDescent="0.25">
      <c r="A9" s="44" t="s">
        <v>7</v>
      </c>
      <c r="B9" s="45" t="s">
        <v>117</v>
      </c>
      <c r="C9" s="14">
        <v>2</v>
      </c>
      <c r="D9" s="16">
        <v>2</v>
      </c>
      <c r="E9" s="4" t="str" cm="1">
        <f t="array" ref="E9">_xlfn.TEXTJOIN(", ",TRUE,_xlfn._xlws.FILTER('SIC03 SIC07 Weights'!A:A,'SIC03 SIC07 Weights'!B:B=C9))</f>
        <v>1, 2, 74</v>
      </c>
      <c r="F9" s="46" t="str" cm="1">
        <f t="array" ref="F9">_xlfn.TEXTJOIN(", ",TRUE,TEXT(_xlfn._xlws.FILTER('SIC03 SIC07 Weights'!D:D,'SIC03 SIC07 Weights'!B:B=C9), "0.00"))</f>
        <v>0.00, 0.99, 0.00</v>
      </c>
      <c r="G9">
        <v>7</v>
      </c>
      <c r="H9">
        <v>6</v>
      </c>
      <c r="I9">
        <v>6</v>
      </c>
      <c r="J9">
        <v>6</v>
      </c>
      <c r="K9">
        <v>0</v>
      </c>
      <c r="L9">
        <v>0</v>
      </c>
      <c r="M9">
        <v>8</v>
      </c>
      <c r="N9">
        <v>7</v>
      </c>
      <c r="O9">
        <v>7</v>
      </c>
      <c r="P9">
        <v>7</v>
      </c>
      <c r="Q9">
        <v>8</v>
      </c>
      <c r="R9" cm="1">
        <f t="array" ref="R9">SUMPRODUCT(VALUE(INDEX(G:G, MATCH(VALUE(_xlfn.TEXTSPLIT($E9, ", ")), $D:$D, 0))), VALUE(_xlfn.TEXTSPLIT($F9, ", ")))</f>
        <v>6.93</v>
      </c>
      <c r="S9" cm="1">
        <f t="array" ref="S9">SUMPRODUCT(VALUE(INDEX(H:H, MATCH(VALUE(_xlfn.TEXTSPLIT($E9, ", ")), $D:$D, 0))), VALUE(_xlfn.TEXTSPLIT($F9, ", ")))</f>
        <v>5.9399999999999995</v>
      </c>
      <c r="T9" cm="1">
        <f t="array" ref="T9">SUMPRODUCT(VALUE(INDEX(I:I, MATCH(VALUE(_xlfn.TEXTSPLIT($E9, ", ")), $D:$D, 0))), VALUE(_xlfn.TEXTSPLIT($F9, ", ")))</f>
        <v>5.9399999999999995</v>
      </c>
      <c r="U9" cm="1">
        <f t="array" ref="U9">SUMPRODUCT(VALUE(INDEX(J:J, MATCH(VALUE(_xlfn.TEXTSPLIT($E9, ", ")), $D:$D, 0))), VALUE(_xlfn.TEXTSPLIT($F9, ", ")))</f>
        <v>5.9399999999999995</v>
      </c>
      <c r="V9" cm="1">
        <f t="array" ref="V9">SUMPRODUCT(VALUE(INDEX(K:K, MATCH(VALUE(_xlfn.TEXTSPLIT($E9, ", ")), $D:$D, 0))), VALUE(_xlfn.TEXTSPLIT($F9, ", ")))</f>
        <v>0</v>
      </c>
      <c r="W9" cm="1">
        <f t="array" ref="W9">SUMPRODUCT(VALUE(INDEX(L:L, MATCH(VALUE(_xlfn.TEXTSPLIT($E9, ", ")), $D:$D, 0))), VALUE(_xlfn.TEXTSPLIT($F9, ", ")))</f>
        <v>0</v>
      </c>
      <c r="X9" cm="1">
        <f t="array" ref="X9">SUMPRODUCT(VALUE(INDEX(M:M, MATCH(VALUE(_xlfn.TEXTSPLIT($E9, ", ")), $D:$D, 0))), VALUE(_xlfn.TEXTSPLIT($F9, ", ")))</f>
        <v>7.92</v>
      </c>
      <c r="Y9" cm="1">
        <f t="array" ref="Y9">SUMPRODUCT(VALUE(INDEX(N:N, MATCH(VALUE(_xlfn.TEXTSPLIT($E9, ", ")), $D:$D, 0))), VALUE(_xlfn.TEXTSPLIT($F9, ", ")))</f>
        <v>6.93</v>
      </c>
      <c r="Z9" cm="1">
        <f t="array" ref="Z9">SUMPRODUCT(VALUE(INDEX(O:O, MATCH(VALUE(_xlfn.TEXTSPLIT($E9, ", ")), $D:$D, 0))), VALUE(_xlfn.TEXTSPLIT($F9, ", ")))</f>
        <v>6.93</v>
      </c>
      <c r="AA9" cm="1">
        <f t="array" ref="AA9">SUMPRODUCT(VALUE(INDEX(P:P, MATCH(VALUE(_xlfn.TEXTSPLIT($E9, ", ")), $D:$D, 0))), VALUE(_xlfn.TEXTSPLIT($F9, ", ")))</f>
        <v>6.93</v>
      </c>
      <c r="AB9" cm="1">
        <f t="array" ref="AB9">SUMPRODUCT(VALUE(INDEX(Q:Q, MATCH(VALUE(_xlfn.TEXTSPLIT($E9, ", ")), $D:$D, 0))), VALUE(_xlfn.TEXTSPLIT($F9, ", ")))</f>
        <v>7.92</v>
      </c>
    </row>
    <row r="10" spans="1:28" x14ac:dyDescent="0.25">
      <c r="A10" s="44" t="s">
        <v>8</v>
      </c>
      <c r="B10" s="45" t="s">
        <v>118</v>
      </c>
      <c r="C10" s="14">
        <v>3</v>
      </c>
      <c r="D10" s="16" t="s">
        <v>216</v>
      </c>
      <c r="E10" s="4" t="str" cm="1">
        <f t="array" ref="E10">_xlfn.TEXTJOIN(", ",TRUE,_xlfn._xlws.FILTER('SIC03 SIC07 Weights'!A:A,'SIC03 SIC07 Weights'!B:B=C10))</f>
        <v>1, 5</v>
      </c>
      <c r="F10" s="46" t="str" cm="1">
        <f t="array" ref="F10">_xlfn.TEXTJOIN(", ",TRUE,TEXT(_xlfn._xlws.FILTER('SIC03 SIC07 Weights'!D:D,'SIC03 SIC07 Weights'!B:B=C10), "0.00"))</f>
        <v>0.00, 1.00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cm="1">
        <f t="array" ref="R10">SUMPRODUCT(VALUE(INDEX(G:G, MATCH(VALUE(_xlfn.TEXTSPLIT($E10, ", ")), $D:$D, 0))), VALUE(_xlfn.TEXTSPLIT($F10, ", ")))</f>
        <v>0</v>
      </c>
      <c r="S10" cm="1">
        <f t="array" ref="S10">SUMPRODUCT(VALUE(INDEX(H:H, MATCH(VALUE(_xlfn.TEXTSPLIT($E10, ", ")), $D:$D, 0))), VALUE(_xlfn.TEXTSPLIT($F10, ", ")))</f>
        <v>0</v>
      </c>
      <c r="T10" cm="1">
        <f t="array" ref="T10">SUMPRODUCT(VALUE(INDEX(I:I, MATCH(VALUE(_xlfn.TEXTSPLIT($E10, ", ")), $D:$D, 0))), VALUE(_xlfn.TEXTSPLIT($F10, ", ")))</f>
        <v>0</v>
      </c>
      <c r="U10" cm="1">
        <f t="array" ref="U10">SUMPRODUCT(VALUE(INDEX(J:J, MATCH(VALUE(_xlfn.TEXTSPLIT($E10, ", ")), $D:$D, 0))), VALUE(_xlfn.TEXTSPLIT($F10, ", ")))</f>
        <v>0</v>
      </c>
      <c r="V10" cm="1">
        <f t="array" ref="V10">SUMPRODUCT(VALUE(INDEX(K:K, MATCH(VALUE(_xlfn.TEXTSPLIT($E10, ", ")), $D:$D, 0))), VALUE(_xlfn.TEXTSPLIT($F10, ", ")))</f>
        <v>0</v>
      </c>
      <c r="W10" cm="1">
        <f t="array" ref="W10">SUMPRODUCT(VALUE(INDEX(L:L, MATCH(VALUE(_xlfn.TEXTSPLIT($E10, ", ")), $D:$D, 0))), VALUE(_xlfn.TEXTSPLIT($F10, ", ")))</f>
        <v>0</v>
      </c>
      <c r="X10" cm="1">
        <f t="array" ref="X10">SUMPRODUCT(VALUE(INDEX(M:M, MATCH(VALUE(_xlfn.TEXTSPLIT($E10, ", ")), $D:$D, 0))), VALUE(_xlfn.TEXTSPLIT($F10, ", ")))</f>
        <v>0</v>
      </c>
      <c r="Y10" cm="1">
        <f t="array" ref="Y10">SUMPRODUCT(VALUE(INDEX(N:N, MATCH(VALUE(_xlfn.TEXTSPLIT($E10, ", ")), $D:$D, 0))), VALUE(_xlfn.TEXTSPLIT($F10, ", ")))</f>
        <v>0</v>
      </c>
      <c r="Z10" cm="1">
        <f t="array" ref="Z10">SUMPRODUCT(VALUE(INDEX(O:O, MATCH(VALUE(_xlfn.TEXTSPLIT($E10, ", ")), $D:$D, 0))), VALUE(_xlfn.TEXTSPLIT($F10, ", ")))</f>
        <v>0</v>
      </c>
      <c r="AA10" cm="1">
        <f t="array" ref="AA10">SUMPRODUCT(VALUE(INDEX(P:P, MATCH(VALUE(_xlfn.TEXTSPLIT($E10, ", ")), $D:$D, 0))), VALUE(_xlfn.TEXTSPLIT($F10, ", ")))</f>
        <v>0</v>
      </c>
      <c r="AB10" cm="1">
        <f t="array" ref="AB10">SUMPRODUCT(VALUE(INDEX(Q:Q, MATCH(VALUE(_xlfn.TEXTSPLIT($E10, ", ")), $D:$D, 0))), VALUE(_xlfn.TEXTSPLIT($F10, ", ")))</f>
        <v>0</v>
      </c>
    </row>
    <row r="11" spans="1:28" ht="60" x14ac:dyDescent="0.25">
      <c r="A11" s="44" t="s">
        <v>9</v>
      </c>
      <c r="B11" s="45" t="s">
        <v>119</v>
      </c>
      <c r="C11" s="14" t="s">
        <v>308</v>
      </c>
      <c r="D11" s="16">
        <v>5</v>
      </c>
      <c r="E11" s="4" t="e" cm="1" vm="1">
        <f t="array" ref="E11">_xlfn.TEXTJOIN(", ",TRUE,_xlfn._xlws.FILTER('SIC03 SIC07 Weights'!A:A,'SIC03 SIC07 Weights'!B:B=C11))</f>
        <v>#VALUE!</v>
      </c>
      <c r="F11" s="46" t="e" cm="1" vm="1">
        <f t="array" ref="F11">_xlfn.TEXTJOIN(", ",TRUE,TEXT(_xlfn._xlws.FILTER('SIC03 SIC07 Weights'!D:D,'SIC03 SIC07 Weights'!B:B=C11), "0.00"))</f>
        <v>#VALUE!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e" cm="1" vm="2">
        <f t="array" ref="R11">SUMPRODUCT(VALUE(INDEX(G:G, MATCH(VALUE(_xlfn.TEXTSPLIT($E11, ", ")), $D:$D, 0))), VALUE(_xlfn.TEXTSPLIT($F11, ", ")))</f>
        <v>#VALUE!</v>
      </c>
      <c r="S11" t="e" cm="1" vm="2">
        <f t="array" ref="S11">SUMPRODUCT(VALUE(INDEX(H:H, MATCH(VALUE(_xlfn.TEXTSPLIT($E11, ", ")), $D:$D, 0))), VALUE(_xlfn.TEXTSPLIT($F11, ", ")))</f>
        <v>#VALUE!</v>
      </c>
      <c r="T11" t="e" cm="1" vm="2">
        <f t="array" ref="T11">SUMPRODUCT(VALUE(INDEX(I:I, MATCH(VALUE(_xlfn.TEXTSPLIT($E11, ", ")), $D:$D, 0))), VALUE(_xlfn.TEXTSPLIT($F11, ", ")))</f>
        <v>#VALUE!</v>
      </c>
      <c r="U11" t="e" cm="1" vm="2">
        <f t="array" ref="U11">SUMPRODUCT(VALUE(INDEX(J:J, MATCH(VALUE(_xlfn.TEXTSPLIT($E11, ", ")), $D:$D, 0))), VALUE(_xlfn.TEXTSPLIT($F11, ", ")))</f>
        <v>#VALUE!</v>
      </c>
      <c r="V11" t="e" cm="1" vm="2">
        <f t="array" ref="V11">SUMPRODUCT(VALUE(INDEX(K:K, MATCH(VALUE(_xlfn.TEXTSPLIT($E11, ", ")), $D:$D, 0))), VALUE(_xlfn.TEXTSPLIT($F11, ", ")))</f>
        <v>#VALUE!</v>
      </c>
      <c r="W11" t="e" cm="1" vm="2">
        <f t="array" ref="W11">SUMPRODUCT(VALUE(INDEX(L:L, MATCH(VALUE(_xlfn.TEXTSPLIT($E11, ", ")), $D:$D, 0))), VALUE(_xlfn.TEXTSPLIT($F11, ", ")))</f>
        <v>#VALUE!</v>
      </c>
      <c r="X11" t="e" cm="1" vm="2">
        <f t="array" ref="X11">SUMPRODUCT(VALUE(INDEX(M:M, MATCH(VALUE(_xlfn.TEXTSPLIT($E11, ", ")), $D:$D, 0))), VALUE(_xlfn.TEXTSPLIT($F11, ", ")))</f>
        <v>#VALUE!</v>
      </c>
      <c r="Y11" t="e" cm="1" vm="2">
        <f t="array" ref="Y11">SUMPRODUCT(VALUE(INDEX(N:N, MATCH(VALUE(_xlfn.TEXTSPLIT($E11, ", ")), $D:$D, 0))), VALUE(_xlfn.TEXTSPLIT($F11, ", ")))</f>
        <v>#VALUE!</v>
      </c>
      <c r="Z11" t="e" cm="1" vm="2">
        <f t="array" ref="Z11">SUMPRODUCT(VALUE(INDEX(O:O, MATCH(VALUE(_xlfn.TEXTSPLIT($E11, ", ")), $D:$D, 0))), VALUE(_xlfn.TEXTSPLIT($F11, ", ")))</f>
        <v>#VALUE!</v>
      </c>
      <c r="AA11" t="e" cm="1" vm="2">
        <f t="array" ref="AA11">SUMPRODUCT(VALUE(INDEX(P:P, MATCH(VALUE(_xlfn.TEXTSPLIT($E11, ", ")), $D:$D, 0))), VALUE(_xlfn.TEXTSPLIT($F11, ", ")))</f>
        <v>#VALUE!</v>
      </c>
      <c r="AB11" t="e" cm="1" vm="2">
        <f t="array" ref="AB11">SUMPRODUCT(VALUE(INDEX(Q:Q, MATCH(VALUE(_xlfn.TEXTSPLIT($E11, ", ")), $D:$D, 0))), VALUE(_xlfn.TEXTSPLIT($F11, ", ")))</f>
        <v>#VALUE!</v>
      </c>
    </row>
    <row r="12" spans="1:28" x14ac:dyDescent="0.25">
      <c r="A12" s="44" t="s">
        <v>10</v>
      </c>
      <c r="B12" s="45" t="s">
        <v>120</v>
      </c>
      <c r="C12" s="14">
        <v>5</v>
      </c>
      <c r="D12" s="16" t="s">
        <v>218</v>
      </c>
      <c r="E12" s="4" t="str" cm="1">
        <f t="array" ref="E12">_xlfn.TEXTJOIN(", ",TRUE,_xlfn._xlws.FILTER('SIC03 SIC07 Weights'!A:A,'SIC03 SIC07 Weights'!B:B=C12))</f>
        <v>10</v>
      </c>
      <c r="F12" s="46" t="str" cm="1">
        <f t="array" ref="F12">_xlfn.TEXTJOIN(", ",TRUE,TEXT(_xlfn._xlws.FILTER('SIC03 SIC07 Weights'!D:D,'SIC03 SIC07 Weights'!B:B=C12), "0.00"))</f>
        <v>0.91</v>
      </c>
      <c r="G12">
        <v>69</v>
      </c>
      <c r="H12">
        <v>74</v>
      </c>
      <c r="I12">
        <v>56</v>
      </c>
      <c r="J12">
        <v>58</v>
      </c>
      <c r="K12">
        <v>54</v>
      </c>
      <c r="L12">
        <v>43</v>
      </c>
      <c r="M12">
        <v>47</v>
      </c>
      <c r="N12">
        <v>42</v>
      </c>
      <c r="O12">
        <v>37</v>
      </c>
      <c r="P12">
        <v>53</v>
      </c>
      <c r="Q12">
        <v>46</v>
      </c>
      <c r="R12" cm="1">
        <f t="array" ref="R12">SUMPRODUCT(VALUE(INDEX(G:G, MATCH(VALUE(_xlfn.TEXTSPLIT($E12, ", ")), $D:$D, 0))), VALUE(_xlfn.TEXTSPLIT($F12, ", ")))</f>
        <v>10.92</v>
      </c>
      <c r="S12" cm="1">
        <f t="array" ref="S12">SUMPRODUCT(VALUE(INDEX(H:H, MATCH(VALUE(_xlfn.TEXTSPLIT($E12, ", ")), $D:$D, 0))), VALUE(_xlfn.TEXTSPLIT($F12, ", ")))</f>
        <v>0</v>
      </c>
      <c r="T12" cm="1">
        <f t="array" ref="T12">SUMPRODUCT(VALUE(INDEX(I:I, MATCH(VALUE(_xlfn.TEXTSPLIT($E12, ", ")), $D:$D, 0))), VALUE(_xlfn.TEXTSPLIT($F12, ", ")))</f>
        <v>8.19</v>
      </c>
      <c r="U12" cm="1">
        <f t="array" ref="U12">SUMPRODUCT(VALUE(INDEX(J:J, MATCH(VALUE(_xlfn.TEXTSPLIT($E12, ", ")), $D:$D, 0))), VALUE(_xlfn.TEXTSPLIT($F12, ", ")))</f>
        <v>6.37</v>
      </c>
      <c r="V12" cm="1">
        <f t="array" ref="V12">SUMPRODUCT(VALUE(INDEX(K:K, MATCH(VALUE(_xlfn.TEXTSPLIT($E12, ", ")), $D:$D, 0))), VALUE(_xlfn.TEXTSPLIT($F12, ", ")))</f>
        <v>0</v>
      </c>
      <c r="W12" cm="1">
        <f t="array" ref="W12">SUMPRODUCT(VALUE(INDEX(L:L, MATCH(VALUE(_xlfn.TEXTSPLIT($E12, ", ")), $D:$D, 0))), VALUE(_xlfn.TEXTSPLIT($F12, ", ")))</f>
        <v>0</v>
      </c>
      <c r="X12" cm="1">
        <f t="array" ref="X12">SUMPRODUCT(VALUE(INDEX(M:M, MATCH(VALUE(_xlfn.TEXTSPLIT($E12, ", ")), $D:$D, 0))), VALUE(_xlfn.TEXTSPLIT($F12, ", ")))</f>
        <v>0</v>
      </c>
      <c r="Y12" cm="1">
        <f t="array" ref="Y12">SUMPRODUCT(VALUE(INDEX(N:N, MATCH(VALUE(_xlfn.TEXTSPLIT($E12, ", ")), $D:$D, 0))), VALUE(_xlfn.TEXTSPLIT($F12, ", ")))</f>
        <v>7.28</v>
      </c>
      <c r="Z12" cm="1">
        <f t="array" ref="Z12">SUMPRODUCT(VALUE(INDEX(O:O, MATCH(VALUE(_xlfn.TEXTSPLIT($E12, ", ")), $D:$D, 0))), VALUE(_xlfn.TEXTSPLIT($F12, ", ")))</f>
        <v>9.1</v>
      </c>
      <c r="AA12" cm="1">
        <f t="array" ref="AA12">SUMPRODUCT(VALUE(INDEX(P:P, MATCH(VALUE(_xlfn.TEXTSPLIT($E12, ", ")), $D:$D, 0))), VALUE(_xlfn.TEXTSPLIT($F12, ", ")))</f>
        <v>8.19</v>
      </c>
      <c r="AB12" cm="1">
        <f t="array" ref="AB12">SUMPRODUCT(VALUE(INDEX(Q:Q, MATCH(VALUE(_xlfn.TEXTSPLIT($E12, ", ")), $D:$D, 0))), VALUE(_xlfn.TEXTSPLIT($F12, ", ")))</f>
        <v>6.37</v>
      </c>
    </row>
    <row r="13" spans="1:28" ht="45" x14ac:dyDescent="0.25">
      <c r="A13" s="44" t="s">
        <v>11</v>
      </c>
      <c r="B13" s="45" t="s">
        <v>121</v>
      </c>
      <c r="C13" s="14">
        <v>6</v>
      </c>
      <c r="D13" s="16" t="s">
        <v>219</v>
      </c>
      <c r="E13" s="4" t="str" cm="1">
        <f t="array" ref="E13">_xlfn.TEXTJOIN(", ",TRUE,_xlfn._xlws.FILTER('SIC03 SIC07 Weights'!A:A,'SIC03 SIC07 Weights'!B:B=C13))</f>
        <v>11</v>
      </c>
      <c r="F13" s="46" t="str" cm="1">
        <f t="array" ref="F13">_xlfn.TEXTJOIN(", ",TRUE,TEXT(_xlfn._xlws.FILTER('SIC03 SIC07 Weights'!D:D,'SIC03 SIC07 Weights'!B:B=C13), "0.00"))</f>
        <v>0.39</v>
      </c>
      <c r="G13">
        <v>38</v>
      </c>
      <c r="H13">
        <v>42</v>
      </c>
      <c r="I13">
        <v>27</v>
      </c>
      <c r="J13">
        <v>27</v>
      </c>
      <c r="K13">
        <v>25</v>
      </c>
      <c r="L13">
        <v>22</v>
      </c>
      <c r="M13">
        <v>25</v>
      </c>
      <c r="N13">
        <v>20</v>
      </c>
      <c r="O13">
        <v>23</v>
      </c>
      <c r="P13">
        <v>27</v>
      </c>
      <c r="Q13">
        <v>21</v>
      </c>
      <c r="R13" cm="1">
        <f t="array" ref="R13">SUMPRODUCT(VALUE(INDEX(G:G, MATCH(VALUE(_xlfn.TEXTSPLIT($E13, ", ")), $D:$D, 0))), VALUE(_xlfn.TEXTSPLIT($F13, ", ")))</f>
        <v>10.14</v>
      </c>
      <c r="S13" cm="1">
        <f t="array" ref="S13">SUMPRODUCT(VALUE(INDEX(H:H, MATCH(VALUE(_xlfn.TEXTSPLIT($E13, ", ")), $D:$D, 0))), VALUE(_xlfn.TEXTSPLIT($F13, ", ")))</f>
        <v>0</v>
      </c>
      <c r="T13" cm="1">
        <f t="array" ref="T13">SUMPRODUCT(VALUE(INDEX(I:I, MATCH(VALUE(_xlfn.TEXTSPLIT($E13, ", ")), $D:$D, 0))), VALUE(_xlfn.TEXTSPLIT($F13, ", ")))</f>
        <v>0</v>
      </c>
      <c r="U13" cm="1">
        <f t="array" ref="U13">SUMPRODUCT(VALUE(INDEX(J:J, MATCH(VALUE(_xlfn.TEXTSPLIT($E13, ", ")), $D:$D, 0))), VALUE(_xlfn.TEXTSPLIT($F13, ", ")))</f>
        <v>7.8000000000000007</v>
      </c>
      <c r="V13" cm="1">
        <f t="array" ref="V13">SUMPRODUCT(VALUE(INDEX(K:K, MATCH(VALUE(_xlfn.TEXTSPLIT($E13, ", ")), $D:$D, 0))), VALUE(_xlfn.TEXTSPLIT($F13, ", ")))</f>
        <v>7.0200000000000005</v>
      </c>
      <c r="W13" cm="1">
        <f t="array" ref="W13">SUMPRODUCT(VALUE(INDEX(L:L, MATCH(VALUE(_xlfn.TEXTSPLIT($E13, ", ")), $D:$D, 0))), VALUE(_xlfn.TEXTSPLIT($F13, ", ")))</f>
        <v>0</v>
      </c>
      <c r="X13" cm="1">
        <f t="array" ref="X13">SUMPRODUCT(VALUE(INDEX(M:M, MATCH(VALUE(_xlfn.TEXTSPLIT($E13, ", ")), $D:$D, 0))), VALUE(_xlfn.TEXTSPLIT($F13, ", ")))</f>
        <v>5.8500000000000005</v>
      </c>
      <c r="Y13" cm="1">
        <f t="array" ref="Y13">SUMPRODUCT(VALUE(INDEX(N:N, MATCH(VALUE(_xlfn.TEXTSPLIT($E13, ", ")), $D:$D, 0))), VALUE(_xlfn.TEXTSPLIT($F13, ", ")))</f>
        <v>5.07</v>
      </c>
      <c r="Z13" cm="1">
        <f t="array" ref="Z13">SUMPRODUCT(VALUE(INDEX(O:O, MATCH(VALUE(_xlfn.TEXTSPLIT($E13, ", ")), $D:$D, 0))), VALUE(_xlfn.TEXTSPLIT($F13, ", ")))</f>
        <v>5.07</v>
      </c>
      <c r="AA13" cm="1">
        <f t="array" ref="AA13">SUMPRODUCT(VALUE(INDEX(P:P, MATCH(VALUE(_xlfn.TEXTSPLIT($E13, ", ")), $D:$D, 0))), VALUE(_xlfn.TEXTSPLIT($F13, ", ")))</f>
        <v>7.0200000000000005</v>
      </c>
      <c r="AB13" cm="1">
        <f t="array" ref="AB13">SUMPRODUCT(VALUE(INDEX(Q:Q, MATCH(VALUE(_xlfn.TEXTSPLIT($E13, ", ")), $D:$D, 0))), VALUE(_xlfn.TEXTSPLIT($F13, ", ")))</f>
        <v>5.8500000000000005</v>
      </c>
    </row>
    <row r="14" spans="1:28" ht="30" x14ac:dyDescent="0.25">
      <c r="A14" s="44" t="s">
        <v>12</v>
      </c>
      <c r="B14" s="45" t="s">
        <v>122</v>
      </c>
      <c r="C14" s="14">
        <v>7</v>
      </c>
      <c r="D14" s="16">
        <v>10</v>
      </c>
      <c r="E14" s="4" t="str" cm="1">
        <f t="array" ref="E14">_xlfn.TEXTJOIN(", ",TRUE,_xlfn._xlws.FILTER('SIC03 SIC07 Weights'!A:A,'SIC03 SIC07 Weights'!B:B=C14))</f>
        <v>13</v>
      </c>
      <c r="F14" s="46" t="str" cm="1">
        <f t="array" ref="F14">_xlfn.TEXTJOIN(", ",TRUE,TEXT(_xlfn._xlws.FILTER('SIC03 SIC07 Weights'!D:D,'SIC03 SIC07 Weights'!B:B=C14), "0.00"))</f>
        <v>1.00</v>
      </c>
      <c r="G14">
        <v>12</v>
      </c>
      <c r="H14">
        <v>0</v>
      </c>
      <c r="I14">
        <v>9</v>
      </c>
      <c r="J14">
        <v>7</v>
      </c>
      <c r="K14">
        <v>0</v>
      </c>
      <c r="L14">
        <v>0</v>
      </c>
      <c r="M14">
        <v>0</v>
      </c>
      <c r="N14">
        <v>8</v>
      </c>
      <c r="O14">
        <v>10</v>
      </c>
      <c r="P14">
        <v>9</v>
      </c>
      <c r="Q14">
        <v>7</v>
      </c>
      <c r="R14" cm="1">
        <f t="array" ref="R14">SUMPRODUCT(VALUE(INDEX(G:G, MATCH(VALUE(_xlfn.TEXTSPLIT($E14, ", ")), $D:$D, 0))), VALUE(_xlfn.TEXTSPLIT($F14, ", ")))</f>
        <v>0</v>
      </c>
      <c r="S14" cm="1">
        <f t="array" ref="S14">SUMPRODUCT(VALUE(INDEX(H:H, MATCH(VALUE(_xlfn.TEXTSPLIT($E14, ", ")), $D:$D, 0))), VALUE(_xlfn.TEXTSPLIT($F14, ", ")))</f>
        <v>0</v>
      </c>
      <c r="T14" cm="1">
        <f t="array" ref="T14">SUMPRODUCT(VALUE(INDEX(I:I, MATCH(VALUE(_xlfn.TEXTSPLIT($E14, ", ")), $D:$D, 0))), VALUE(_xlfn.TEXTSPLIT($F14, ", ")))</f>
        <v>0</v>
      </c>
      <c r="U14" cm="1">
        <f t="array" ref="U14">SUMPRODUCT(VALUE(INDEX(J:J, MATCH(VALUE(_xlfn.TEXTSPLIT($E14, ", ")), $D:$D, 0))), VALUE(_xlfn.TEXTSPLIT($F14, ", ")))</f>
        <v>0</v>
      </c>
      <c r="V14" cm="1">
        <f t="array" ref="V14">SUMPRODUCT(VALUE(INDEX(K:K, MATCH(VALUE(_xlfn.TEXTSPLIT($E14, ", ")), $D:$D, 0))), VALUE(_xlfn.TEXTSPLIT($F14, ", ")))</f>
        <v>0</v>
      </c>
      <c r="W14" cm="1">
        <f t="array" ref="W14">SUMPRODUCT(VALUE(INDEX(L:L, MATCH(VALUE(_xlfn.TEXTSPLIT($E14, ", ")), $D:$D, 0))), VALUE(_xlfn.TEXTSPLIT($F14, ", ")))</f>
        <v>0</v>
      </c>
      <c r="X14" cm="1">
        <f t="array" ref="X14">SUMPRODUCT(VALUE(INDEX(M:M, MATCH(VALUE(_xlfn.TEXTSPLIT($E14, ", ")), $D:$D, 0))), VALUE(_xlfn.TEXTSPLIT($F14, ", ")))</f>
        <v>0</v>
      </c>
      <c r="Y14" cm="1">
        <f t="array" ref="Y14">SUMPRODUCT(VALUE(INDEX(N:N, MATCH(VALUE(_xlfn.TEXTSPLIT($E14, ", ")), $D:$D, 0))), VALUE(_xlfn.TEXTSPLIT($F14, ", ")))</f>
        <v>0</v>
      </c>
      <c r="Z14" cm="1">
        <f t="array" ref="Z14">SUMPRODUCT(VALUE(INDEX(O:O, MATCH(VALUE(_xlfn.TEXTSPLIT($E14, ", ")), $D:$D, 0))), VALUE(_xlfn.TEXTSPLIT($F14, ", ")))</f>
        <v>0</v>
      </c>
      <c r="AA14" cm="1">
        <f t="array" ref="AA14">SUMPRODUCT(VALUE(INDEX(P:P, MATCH(VALUE(_xlfn.TEXTSPLIT($E14, ", ")), $D:$D, 0))), VALUE(_xlfn.TEXTSPLIT($F14, ", ")))</f>
        <v>0</v>
      </c>
      <c r="AB14" cm="1">
        <f t="array" ref="AB14">SUMPRODUCT(VALUE(INDEX(Q:Q, MATCH(VALUE(_xlfn.TEXTSPLIT($E14, ", ")), $D:$D, 0))), VALUE(_xlfn.TEXTSPLIT($F14, ", ")))</f>
        <v>0</v>
      </c>
    </row>
    <row r="15" spans="1:28" ht="75" x14ac:dyDescent="0.25">
      <c r="A15" s="44" t="s">
        <v>13</v>
      </c>
      <c r="B15" s="45" t="s">
        <v>123</v>
      </c>
      <c r="C15" s="14">
        <v>8</v>
      </c>
      <c r="D15" s="16">
        <v>11</v>
      </c>
      <c r="E15" s="4" t="str" cm="1">
        <f t="array" ref="E15">_xlfn.TEXTJOIN(", ",TRUE,_xlfn._xlws.FILTER('SIC03 SIC07 Weights'!A:A,'SIC03 SIC07 Weights'!B:B=C15))</f>
        <v>10, 14</v>
      </c>
      <c r="F15" s="46" t="str" cm="1">
        <f t="array" ref="F15">_xlfn.TEXTJOIN(", ",TRUE,TEXT(_xlfn._xlws.FILTER('SIC03 SIC07 Weights'!D:D,'SIC03 SIC07 Weights'!B:B=C15), "0.00"))</f>
        <v>0.06, 0.99</v>
      </c>
      <c r="G15">
        <v>26</v>
      </c>
      <c r="H15">
        <v>0</v>
      </c>
      <c r="I15">
        <v>0</v>
      </c>
      <c r="J15">
        <v>20</v>
      </c>
      <c r="K15">
        <v>18</v>
      </c>
      <c r="L15">
        <v>0</v>
      </c>
      <c r="M15">
        <v>15</v>
      </c>
      <c r="N15">
        <v>13</v>
      </c>
      <c r="O15">
        <v>13</v>
      </c>
      <c r="P15">
        <v>18</v>
      </c>
      <c r="Q15">
        <v>15</v>
      </c>
      <c r="R15" cm="1">
        <f t="array" ref="R15">SUMPRODUCT(VALUE(INDEX(G:G, MATCH(VALUE(_xlfn.TEXTSPLIT($E15, ", ")), $D:$D, 0))), VALUE(_xlfn.TEXTSPLIT($F15, ", ")))</f>
        <v>30.419999999999998</v>
      </c>
      <c r="S15" cm="1">
        <f t="array" ref="S15">SUMPRODUCT(VALUE(INDEX(H:H, MATCH(VALUE(_xlfn.TEXTSPLIT($E15, ", ")), $D:$D, 0))), VALUE(_xlfn.TEXTSPLIT($F15, ", ")))</f>
        <v>31.68</v>
      </c>
      <c r="T15" cm="1">
        <f t="array" ref="T15">SUMPRODUCT(VALUE(INDEX(I:I, MATCH(VALUE(_xlfn.TEXTSPLIT($E15, ", ")), $D:$D, 0))), VALUE(_xlfn.TEXTSPLIT($F15, ", ")))</f>
        <v>30.24</v>
      </c>
      <c r="U15" cm="1">
        <f t="array" ref="U15">SUMPRODUCT(VALUE(INDEX(J:J, MATCH(VALUE(_xlfn.TEXTSPLIT($E15, ", ")), $D:$D, 0))), VALUE(_xlfn.TEXTSPLIT($F15, ", ")))</f>
        <v>32.1</v>
      </c>
      <c r="V15" cm="1">
        <f t="array" ref="V15">SUMPRODUCT(VALUE(INDEX(K:K, MATCH(VALUE(_xlfn.TEXTSPLIT($E15, ", ")), $D:$D, 0))), VALUE(_xlfn.TEXTSPLIT($F15, ", ")))</f>
        <v>28.71</v>
      </c>
      <c r="W15" cm="1">
        <f t="array" ref="W15">SUMPRODUCT(VALUE(INDEX(L:L, MATCH(VALUE(_xlfn.TEXTSPLIT($E15, ", ")), $D:$D, 0))), VALUE(_xlfn.TEXTSPLIT($F15, ", ")))</f>
        <v>0</v>
      </c>
      <c r="X15" cm="1">
        <f t="array" ref="X15">SUMPRODUCT(VALUE(INDEX(M:M, MATCH(VALUE(_xlfn.TEXTSPLIT($E15, ", ")), $D:$D, 0))), VALUE(_xlfn.TEXTSPLIT($F15, ", ")))</f>
        <v>0</v>
      </c>
      <c r="Y15" cm="1">
        <f t="array" ref="Y15">SUMPRODUCT(VALUE(INDEX(N:N, MATCH(VALUE(_xlfn.TEXTSPLIT($E15, ", ")), $D:$D, 0))), VALUE(_xlfn.TEXTSPLIT($F15, ", ")))</f>
        <v>21.27</v>
      </c>
      <c r="Z15" cm="1">
        <f t="array" ref="Z15">SUMPRODUCT(VALUE(INDEX(O:O, MATCH(VALUE(_xlfn.TEXTSPLIT($E15, ", ")), $D:$D, 0))), VALUE(_xlfn.TEXTSPLIT($F15, ", ")))</f>
        <v>14.459999999999999</v>
      </c>
      <c r="AA15" cm="1">
        <f t="array" ref="AA15">SUMPRODUCT(VALUE(INDEX(P:P, MATCH(VALUE(_xlfn.TEXTSPLIT($E15, ", ")), $D:$D, 0))), VALUE(_xlfn.TEXTSPLIT($F15, ", ")))</f>
        <v>26.279999999999998</v>
      </c>
      <c r="AB15" cm="1">
        <f t="array" ref="AB15">SUMPRODUCT(VALUE(INDEX(Q:Q, MATCH(VALUE(_xlfn.TEXTSPLIT($E15, ", ")), $D:$D, 0))), VALUE(_xlfn.TEXTSPLIT($F15, ", ")))</f>
        <v>25.17</v>
      </c>
    </row>
    <row r="16" spans="1:28" ht="30" x14ac:dyDescent="0.25">
      <c r="A16" s="44" t="s">
        <v>14</v>
      </c>
      <c r="B16" s="45" t="s">
        <v>124</v>
      </c>
      <c r="C16" s="14">
        <v>9</v>
      </c>
      <c r="D16" s="16">
        <v>12</v>
      </c>
      <c r="E16" s="4" t="str" cm="1">
        <f t="array" ref="E16">_xlfn.TEXTJOIN(", ",TRUE,_xlfn._xlws.FILTER('SIC03 SIC07 Weights'!A:A,'SIC03 SIC07 Weights'!B:B=C16))</f>
        <v>11, 14</v>
      </c>
      <c r="F16" s="46" t="str" cm="1">
        <f t="array" ref="F16">_xlfn.TEXTJOIN(", ",TRUE,TEXT(_xlfn._xlws.FILTER('SIC03 SIC07 Weights'!D:D,'SIC03 SIC07 Weights'!B:B=C16), "0.00"))</f>
        <v>0.61, 0.01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cm="1">
        <f t="array" ref="R16">SUMPRODUCT(VALUE(INDEX(G:G, MATCH(VALUE(_xlfn.TEXTSPLIT($E16, ", ")), $D:$D, 0))), VALUE(_xlfn.TEXTSPLIT($F16, ", ")))</f>
        <v>16.16</v>
      </c>
      <c r="S16" cm="1">
        <f t="array" ref="S16">SUMPRODUCT(VALUE(INDEX(H:H, MATCH(VALUE(_xlfn.TEXTSPLIT($E16, ", ")), $D:$D, 0))), VALUE(_xlfn.TEXTSPLIT($F16, ", ")))</f>
        <v>0.32</v>
      </c>
      <c r="T16" cm="1">
        <f t="array" ref="T16">SUMPRODUCT(VALUE(INDEX(I:I, MATCH(VALUE(_xlfn.TEXTSPLIT($E16, ", ")), $D:$D, 0))), VALUE(_xlfn.TEXTSPLIT($F16, ", ")))</f>
        <v>0.3</v>
      </c>
      <c r="U16" cm="1">
        <f t="array" ref="U16">SUMPRODUCT(VALUE(INDEX(J:J, MATCH(VALUE(_xlfn.TEXTSPLIT($E16, ", ")), $D:$D, 0))), VALUE(_xlfn.TEXTSPLIT($F16, ", ")))</f>
        <v>12.52</v>
      </c>
      <c r="V16" cm="1">
        <f t="array" ref="V16">SUMPRODUCT(VALUE(INDEX(K:K, MATCH(VALUE(_xlfn.TEXTSPLIT($E16, ", ")), $D:$D, 0))), VALUE(_xlfn.TEXTSPLIT($F16, ", ")))</f>
        <v>11.27</v>
      </c>
      <c r="W16" cm="1">
        <f t="array" ref="W16">SUMPRODUCT(VALUE(INDEX(L:L, MATCH(VALUE(_xlfn.TEXTSPLIT($E16, ", ")), $D:$D, 0))), VALUE(_xlfn.TEXTSPLIT($F16, ", ")))</f>
        <v>0</v>
      </c>
      <c r="X16" cm="1">
        <f t="array" ref="X16">SUMPRODUCT(VALUE(INDEX(M:M, MATCH(VALUE(_xlfn.TEXTSPLIT($E16, ", ")), $D:$D, 0))), VALUE(_xlfn.TEXTSPLIT($F16, ", ")))</f>
        <v>9.15</v>
      </c>
      <c r="Y16" cm="1">
        <f t="array" ref="Y16">SUMPRODUCT(VALUE(INDEX(N:N, MATCH(VALUE(_xlfn.TEXTSPLIT($E16, ", ")), $D:$D, 0))), VALUE(_xlfn.TEXTSPLIT($F16, ", ")))</f>
        <v>8.14</v>
      </c>
      <c r="Z16" cm="1">
        <f t="array" ref="Z16">SUMPRODUCT(VALUE(INDEX(O:O, MATCH(VALUE(_xlfn.TEXTSPLIT($E16, ", ")), $D:$D, 0))), VALUE(_xlfn.TEXTSPLIT($F16, ", ")))</f>
        <v>8.07</v>
      </c>
      <c r="AA16" cm="1">
        <f t="array" ref="AA16">SUMPRODUCT(VALUE(INDEX(P:P, MATCH(VALUE(_xlfn.TEXTSPLIT($E16, ", ")), $D:$D, 0))), VALUE(_xlfn.TEXTSPLIT($F16, ", ")))</f>
        <v>11.24</v>
      </c>
      <c r="AB16" cm="1">
        <f t="array" ref="AB16">SUMPRODUCT(VALUE(INDEX(Q:Q, MATCH(VALUE(_xlfn.TEXTSPLIT($E16, ", ")), $D:$D, 0))), VALUE(_xlfn.TEXTSPLIT($F16, ", ")))</f>
        <v>9.4</v>
      </c>
    </row>
    <row r="17" spans="1:28" ht="45" x14ac:dyDescent="0.25">
      <c r="A17" s="44" t="s">
        <v>15</v>
      </c>
      <c r="B17" s="45" t="s">
        <v>125</v>
      </c>
      <c r="C17" s="14" t="s">
        <v>313</v>
      </c>
      <c r="D17" s="16" t="s">
        <v>223</v>
      </c>
      <c r="E17" s="4" t="e" cm="1" vm="1">
        <f t="array" ref="E17">_xlfn.TEXTJOIN(", ",TRUE,_xlfn._xlws.FILTER('SIC03 SIC07 Weights'!A:A,'SIC03 SIC07 Weights'!B:B=C17))</f>
        <v>#VALUE!</v>
      </c>
      <c r="F17" s="46" t="e" cm="1" vm="1">
        <f t="array" ref="F17">_xlfn.TEXTJOIN(", ",TRUE,TEXT(_xlfn._xlws.FILTER('SIC03 SIC07 Weights'!D:D,'SIC03 SIC07 Weights'!B:B=C17), "0.00"))</f>
        <v>#VALUE!</v>
      </c>
      <c r="G17">
        <v>30</v>
      </c>
      <c r="H17">
        <v>32</v>
      </c>
      <c r="I17">
        <v>30</v>
      </c>
      <c r="J17">
        <v>32</v>
      </c>
      <c r="K17">
        <v>29</v>
      </c>
      <c r="L17">
        <v>22</v>
      </c>
      <c r="M17">
        <v>22</v>
      </c>
      <c r="N17">
        <v>21</v>
      </c>
      <c r="O17">
        <v>14</v>
      </c>
      <c r="P17">
        <v>26</v>
      </c>
      <c r="Q17">
        <v>25</v>
      </c>
      <c r="R17" t="e" cm="1" vm="2">
        <f t="array" ref="R17">SUMPRODUCT(VALUE(INDEX(G:G, MATCH(VALUE(_xlfn.TEXTSPLIT($E17, ", ")), $D:$D, 0))), VALUE(_xlfn.TEXTSPLIT($F17, ", ")))</f>
        <v>#VALUE!</v>
      </c>
      <c r="S17" t="e" cm="1" vm="2">
        <f t="array" ref="S17">SUMPRODUCT(VALUE(INDEX(H:H, MATCH(VALUE(_xlfn.TEXTSPLIT($E17, ", ")), $D:$D, 0))), VALUE(_xlfn.TEXTSPLIT($F17, ", ")))</f>
        <v>#VALUE!</v>
      </c>
      <c r="T17" t="e" cm="1" vm="2">
        <f t="array" ref="T17">SUMPRODUCT(VALUE(INDEX(I:I, MATCH(VALUE(_xlfn.TEXTSPLIT($E17, ", ")), $D:$D, 0))), VALUE(_xlfn.TEXTSPLIT($F17, ", ")))</f>
        <v>#VALUE!</v>
      </c>
      <c r="U17" t="e" cm="1" vm="2">
        <f t="array" ref="U17">SUMPRODUCT(VALUE(INDEX(J:J, MATCH(VALUE(_xlfn.TEXTSPLIT($E17, ", ")), $D:$D, 0))), VALUE(_xlfn.TEXTSPLIT($F17, ", ")))</f>
        <v>#VALUE!</v>
      </c>
      <c r="V17" t="e" cm="1" vm="2">
        <f t="array" ref="V17">SUMPRODUCT(VALUE(INDEX(K:K, MATCH(VALUE(_xlfn.TEXTSPLIT($E17, ", ")), $D:$D, 0))), VALUE(_xlfn.TEXTSPLIT($F17, ", ")))</f>
        <v>#VALUE!</v>
      </c>
      <c r="W17" t="e" cm="1" vm="2">
        <f t="array" ref="W17">SUMPRODUCT(VALUE(INDEX(L:L, MATCH(VALUE(_xlfn.TEXTSPLIT($E17, ", ")), $D:$D, 0))), VALUE(_xlfn.TEXTSPLIT($F17, ", ")))</f>
        <v>#VALUE!</v>
      </c>
      <c r="X17" t="e" cm="1" vm="2">
        <f t="array" ref="X17">SUMPRODUCT(VALUE(INDEX(M:M, MATCH(VALUE(_xlfn.TEXTSPLIT($E17, ", ")), $D:$D, 0))), VALUE(_xlfn.TEXTSPLIT($F17, ", ")))</f>
        <v>#VALUE!</v>
      </c>
      <c r="Y17" t="e" cm="1" vm="2">
        <f t="array" ref="Y17">SUMPRODUCT(VALUE(INDEX(N:N, MATCH(VALUE(_xlfn.TEXTSPLIT($E17, ", ")), $D:$D, 0))), VALUE(_xlfn.TEXTSPLIT($F17, ", ")))</f>
        <v>#VALUE!</v>
      </c>
      <c r="Z17" t="e" cm="1" vm="2">
        <f t="array" ref="Z17">SUMPRODUCT(VALUE(INDEX(O:O, MATCH(VALUE(_xlfn.TEXTSPLIT($E17, ", ")), $D:$D, 0))), VALUE(_xlfn.TEXTSPLIT($F17, ", ")))</f>
        <v>#VALUE!</v>
      </c>
      <c r="AA17" t="e" cm="1" vm="2">
        <f t="array" ref="AA17">SUMPRODUCT(VALUE(INDEX(P:P, MATCH(VALUE(_xlfn.TEXTSPLIT($E17, ", ")), $D:$D, 0))), VALUE(_xlfn.TEXTSPLIT($F17, ", ")))</f>
        <v>#VALUE!</v>
      </c>
      <c r="AB17" t="e" cm="1" vm="2">
        <f t="array" ref="AB17">SUMPRODUCT(VALUE(INDEX(Q:Q, MATCH(VALUE(_xlfn.TEXTSPLIT($E17, ", ")), $D:$D, 0))), VALUE(_xlfn.TEXTSPLIT($F17, ", ")))</f>
        <v>#VALUE!</v>
      </c>
    </row>
    <row r="18" spans="1:28" x14ac:dyDescent="0.25">
      <c r="A18" s="44" t="s">
        <v>16</v>
      </c>
      <c r="B18" s="45" t="s">
        <v>126</v>
      </c>
      <c r="C18" s="14">
        <v>10</v>
      </c>
      <c r="D18" s="16">
        <v>13</v>
      </c>
      <c r="E18" s="4" t="str" cm="1">
        <f t="array" ref="E18">_xlfn.TEXTJOIN(", ",TRUE,_xlfn._xlws.FILTER('SIC03 SIC07 Weights'!A:A,'SIC03 SIC07 Weights'!B:B=C18))</f>
        <v>1, 14, 15, 51</v>
      </c>
      <c r="F18" s="46" t="str" cm="1">
        <f t="array" ref="F18">_xlfn.TEXTJOIN(", ",TRUE,TEXT(_xlfn._xlws.FILTER('SIC03 SIC07 Weights'!D:D,'SIC03 SIC07 Weights'!B:B=C18), "0.00"))</f>
        <v>0.00, 0.00, 0.89, 0.00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cm="1">
        <f t="array" ref="R18">SUMPRODUCT(VALUE(INDEX(G:G, MATCH(VALUE(_xlfn.TEXTSPLIT($E18, ", ")), $D:$D, 0))), VALUE(_xlfn.TEXTSPLIT($F18, ", ")))</f>
        <v>371.13</v>
      </c>
      <c r="S18" cm="1">
        <f t="array" ref="S18">SUMPRODUCT(VALUE(INDEX(H:H, MATCH(VALUE(_xlfn.TEXTSPLIT($E18, ", ")), $D:$D, 0))), VALUE(_xlfn.TEXTSPLIT($F18, ", ")))</f>
        <v>371.13</v>
      </c>
      <c r="T18" cm="1">
        <f t="array" ref="T18">SUMPRODUCT(VALUE(INDEX(I:I, MATCH(VALUE(_xlfn.TEXTSPLIT($E18, ", ")), $D:$D, 0))), VALUE(_xlfn.TEXTSPLIT($F18, ", ")))</f>
        <v>380.03000000000003</v>
      </c>
      <c r="U18" cm="1">
        <f t="array" ref="U18">SUMPRODUCT(VALUE(INDEX(J:J, MATCH(VALUE(_xlfn.TEXTSPLIT($E18, ", ")), $D:$D, 0))), VALUE(_xlfn.TEXTSPLIT($F18, ", ")))</f>
        <v>377.36</v>
      </c>
      <c r="V18" cm="1">
        <f t="array" ref="V18">SUMPRODUCT(VALUE(INDEX(K:K, MATCH(VALUE(_xlfn.TEXTSPLIT($E18, ", ")), $D:$D, 0))), VALUE(_xlfn.TEXTSPLIT($F18, ", ")))</f>
        <v>388.93</v>
      </c>
      <c r="W18" cm="1">
        <f t="array" ref="W18">SUMPRODUCT(VALUE(INDEX(L:L, MATCH(VALUE(_xlfn.TEXTSPLIT($E18, ", ")), $D:$D, 0))), VALUE(_xlfn.TEXTSPLIT($F18, ", ")))</f>
        <v>381.81</v>
      </c>
      <c r="X18" cm="1">
        <f t="array" ref="X18">SUMPRODUCT(VALUE(INDEX(M:M, MATCH(VALUE(_xlfn.TEXTSPLIT($E18, ", ")), $D:$D, 0))), VALUE(_xlfn.TEXTSPLIT($F18, ", ")))</f>
        <v>372.02</v>
      </c>
      <c r="Y18" cm="1">
        <f t="array" ref="Y18">SUMPRODUCT(VALUE(INDEX(N:N, MATCH(VALUE(_xlfn.TEXTSPLIT($E18, ", ")), $D:$D, 0))), VALUE(_xlfn.TEXTSPLIT($F18, ", ")))</f>
        <v>367.57</v>
      </c>
      <c r="Z18" cm="1">
        <f t="array" ref="Z18">SUMPRODUCT(VALUE(INDEX(O:O, MATCH(VALUE(_xlfn.TEXTSPLIT($E18, ", ")), $D:$D, 0))), VALUE(_xlfn.TEXTSPLIT($F18, ", ")))</f>
        <v>409.40000000000003</v>
      </c>
      <c r="AA18" cm="1">
        <f t="array" ref="AA18">SUMPRODUCT(VALUE(INDEX(P:P, MATCH(VALUE(_xlfn.TEXTSPLIT($E18, ", ")), $D:$D, 0))), VALUE(_xlfn.TEXTSPLIT($F18, ", ")))</f>
        <v>395.16</v>
      </c>
      <c r="AB18" cm="1">
        <f t="array" ref="AB18">SUMPRODUCT(VALUE(INDEX(Q:Q, MATCH(VALUE(_xlfn.TEXTSPLIT($E18, ", ")), $D:$D, 0))), VALUE(_xlfn.TEXTSPLIT($F18, ", ")))</f>
        <v>391.6</v>
      </c>
    </row>
    <row r="19" spans="1:28" x14ac:dyDescent="0.25">
      <c r="A19" s="44" t="s">
        <v>17</v>
      </c>
      <c r="B19" s="45" t="s">
        <v>127</v>
      </c>
      <c r="C19" s="14">
        <v>11</v>
      </c>
      <c r="D19" s="16">
        <v>14</v>
      </c>
      <c r="E19" s="4" t="str" cm="1">
        <f t="array" ref="E19">_xlfn.TEXTJOIN(", ",TRUE,_xlfn._xlws.FILTER('SIC03 SIC07 Weights'!A:A,'SIC03 SIC07 Weights'!B:B=C19))</f>
        <v>15, 51</v>
      </c>
      <c r="F19" s="46" t="str" cm="1">
        <f t="array" ref="F19">_xlfn.TEXTJOIN(", ",TRUE,TEXT(_xlfn._xlws.FILTER('SIC03 SIC07 Weights'!D:D,'SIC03 SIC07 Weights'!B:B=C19), "0.00"))</f>
        <v>0.11, 0.00</v>
      </c>
      <c r="G19">
        <v>30</v>
      </c>
      <c r="H19">
        <v>32</v>
      </c>
      <c r="I19">
        <v>30</v>
      </c>
      <c r="J19">
        <v>32</v>
      </c>
      <c r="K19">
        <v>29</v>
      </c>
      <c r="L19">
        <v>0</v>
      </c>
      <c r="M19">
        <v>0</v>
      </c>
      <c r="N19">
        <v>21</v>
      </c>
      <c r="O19">
        <v>14</v>
      </c>
      <c r="P19">
        <v>26</v>
      </c>
      <c r="Q19">
        <v>25</v>
      </c>
      <c r="R19" cm="1">
        <f t="array" ref="R19">SUMPRODUCT(VALUE(INDEX(G:G, MATCH(VALUE(_xlfn.TEXTSPLIT($E19, ", ")), $D:$D, 0))), VALUE(_xlfn.TEXTSPLIT($F19, ", ")))</f>
        <v>45.87</v>
      </c>
      <c r="S19" cm="1">
        <f t="array" ref="S19">SUMPRODUCT(VALUE(INDEX(H:H, MATCH(VALUE(_xlfn.TEXTSPLIT($E19, ", ")), $D:$D, 0))), VALUE(_xlfn.TEXTSPLIT($F19, ", ")))</f>
        <v>45.87</v>
      </c>
      <c r="T19" cm="1">
        <f t="array" ref="T19">SUMPRODUCT(VALUE(INDEX(I:I, MATCH(VALUE(_xlfn.TEXTSPLIT($E19, ", ")), $D:$D, 0))), VALUE(_xlfn.TEXTSPLIT($F19, ", ")))</f>
        <v>46.97</v>
      </c>
      <c r="U19" cm="1">
        <f t="array" ref="U19">SUMPRODUCT(VALUE(INDEX(J:J, MATCH(VALUE(_xlfn.TEXTSPLIT($E19, ", ")), $D:$D, 0))), VALUE(_xlfn.TEXTSPLIT($F19, ", ")))</f>
        <v>46.64</v>
      </c>
      <c r="V19" cm="1">
        <f t="array" ref="V19">SUMPRODUCT(VALUE(INDEX(K:K, MATCH(VALUE(_xlfn.TEXTSPLIT($E19, ", ")), $D:$D, 0))), VALUE(_xlfn.TEXTSPLIT($F19, ", ")))</f>
        <v>48.07</v>
      </c>
      <c r="W19" cm="1">
        <f t="array" ref="W19">SUMPRODUCT(VALUE(INDEX(L:L, MATCH(VALUE(_xlfn.TEXTSPLIT($E19, ", ")), $D:$D, 0))), VALUE(_xlfn.TEXTSPLIT($F19, ", ")))</f>
        <v>47.19</v>
      </c>
      <c r="X19" cm="1">
        <f t="array" ref="X19">SUMPRODUCT(VALUE(INDEX(M:M, MATCH(VALUE(_xlfn.TEXTSPLIT($E19, ", ")), $D:$D, 0))), VALUE(_xlfn.TEXTSPLIT($F19, ", ")))</f>
        <v>45.98</v>
      </c>
      <c r="Y19" cm="1">
        <f t="array" ref="Y19">SUMPRODUCT(VALUE(INDEX(N:N, MATCH(VALUE(_xlfn.TEXTSPLIT($E19, ", ")), $D:$D, 0))), VALUE(_xlfn.TEXTSPLIT($F19, ", ")))</f>
        <v>45.43</v>
      </c>
      <c r="Z19" cm="1">
        <f t="array" ref="Z19">SUMPRODUCT(VALUE(INDEX(O:O, MATCH(VALUE(_xlfn.TEXTSPLIT($E19, ", ")), $D:$D, 0))), VALUE(_xlfn.TEXTSPLIT($F19, ", ")))</f>
        <v>50.6</v>
      </c>
      <c r="AA19" cm="1">
        <f t="array" ref="AA19">SUMPRODUCT(VALUE(INDEX(P:P, MATCH(VALUE(_xlfn.TEXTSPLIT($E19, ", ")), $D:$D, 0))), VALUE(_xlfn.TEXTSPLIT($F19, ", ")))</f>
        <v>48.84</v>
      </c>
      <c r="AB19" cm="1">
        <f t="array" ref="AB19">SUMPRODUCT(VALUE(INDEX(Q:Q, MATCH(VALUE(_xlfn.TEXTSPLIT($E19, ", ")), $D:$D, 0))), VALUE(_xlfn.TEXTSPLIT($F19, ", ")))</f>
        <v>48.4</v>
      </c>
    </row>
    <row r="20" spans="1:28" ht="30" x14ac:dyDescent="0.25">
      <c r="A20" s="44" t="s">
        <v>18</v>
      </c>
      <c r="B20" s="45" t="s">
        <v>128</v>
      </c>
      <c r="C20" s="14">
        <v>12</v>
      </c>
      <c r="D20" s="16" t="s">
        <v>226</v>
      </c>
      <c r="E20" s="4" t="str" cm="1">
        <f t="array" ref="E20">_xlfn.TEXTJOIN(", ",TRUE,_xlfn._xlws.FILTER('SIC03 SIC07 Weights'!A:A,'SIC03 SIC07 Weights'!B:B=C20))</f>
        <v>16</v>
      </c>
      <c r="F20" s="46" t="str" cm="1">
        <f t="array" ref="F20">_xlfn.TEXTJOIN(", ",TRUE,TEXT(_xlfn._xlws.FILTER('SIC03 SIC07 Weights'!D:D,'SIC03 SIC07 Weights'!B:B=C20), "0.00"))</f>
        <v>1.00</v>
      </c>
      <c r="G20" s="64">
        <v>3996</v>
      </c>
      <c r="H20" s="64">
        <v>3941</v>
      </c>
      <c r="I20" s="64">
        <v>3826</v>
      </c>
      <c r="J20" s="64">
        <v>3720</v>
      </c>
      <c r="K20" s="64">
        <v>3703</v>
      </c>
      <c r="L20" s="64">
        <v>3477</v>
      </c>
      <c r="M20" s="64">
        <v>3306</v>
      </c>
      <c r="N20" s="64">
        <v>3083</v>
      </c>
      <c r="O20" s="64">
        <v>3185</v>
      </c>
      <c r="P20" s="64">
        <v>3044</v>
      </c>
      <c r="Q20" s="64">
        <v>2980</v>
      </c>
      <c r="R20" cm="1">
        <f t="array" ref="R20">SUMPRODUCT(VALUE(INDEX(G:G, MATCH(VALUE(_xlfn.TEXTSPLIT($E20, ", ")), $D:$D, 0))), VALUE(_xlfn.TEXTSPLIT($F20, ", ")))</f>
        <v>9</v>
      </c>
      <c r="S20" cm="1">
        <f t="array" ref="S20">SUMPRODUCT(VALUE(INDEX(H:H, MATCH(VALUE(_xlfn.TEXTSPLIT($E20, ", ")), $D:$D, 0))), VALUE(_xlfn.TEXTSPLIT($F20, ", ")))</f>
        <v>9</v>
      </c>
      <c r="T20" cm="1">
        <f t="array" ref="T20">SUMPRODUCT(VALUE(INDEX(I:I, MATCH(VALUE(_xlfn.TEXTSPLIT($E20, ", ")), $D:$D, 0))), VALUE(_xlfn.TEXTSPLIT($F20, ", ")))</f>
        <v>8</v>
      </c>
      <c r="U20" cm="1">
        <f t="array" ref="U20">SUMPRODUCT(VALUE(INDEX(J:J, MATCH(VALUE(_xlfn.TEXTSPLIT($E20, ", ")), $D:$D, 0))), VALUE(_xlfn.TEXTSPLIT($F20, ", ")))</f>
        <v>0</v>
      </c>
      <c r="V20" cm="1">
        <f t="array" ref="V20">SUMPRODUCT(VALUE(INDEX(K:K, MATCH(VALUE(_xlfn.TEXTSPLIT($E20, ", ")), $D:$D, 0))), VALUE(_xlfn.TEXTSPLIT($F20, ", ")))</f>
        <v>7</v>
      </c>
      <c r="W20" cm="1">
        <f t="array" ref="W20">SUMPRODUCT(VALUE(INDEX(L:L, MATCH(VALUE(_xlfn.TEXTSPLIT($E20, ", ")), $D:$D, 0))), VALUE(_xlfn.TEXTSPLIT($F20, ", ")))</f>
        <v>0</v>
      </c>
      <c r="X20" cm="1">
        <f t="array" ref="X20">SUMPRODUCT(VALUE(INDEX(M:M, MATCH(VALUE(_xlfn.TEXTSPLIT($E20, ", ")), $D:$D, 0))), VALUE(_xlfn.TEXTSPLIT($F20, ", ")))</f>
        <v>5</v>
      </c>
      <c r="Y20" cm="1">
        <f t="array" ref="Y20">SUMPRODUCT(VALUE(INDEX(N:N, MATCH(VALUE(_xlfn.TEXTSPLIT($E20, ", ")), $D:$D, 0))), VALUE(_xlfn.TEXTSPLIT($F20, ", ")))</f>
        <v>7</v>
      </c>
      <c r="Z20" cm="1">
        <f t="array" ref="Z20">SUMPRODUCT(VALUE(INDEX(O:O, MATCH(VALUE(_xlfn.TEXTSPLIT($E20, ", ")), $D:$D, 0))), VALUE(_xlfn.TEXTSPLIT($F20, ", ")))</f>
        <v>7</v>
      </c>
      <c r="AA20" cm="1">
        <f t="array" ref="AA20">SUMPRODUCT(VALUE(INDEX(P:P, MATCH(VALUE(_xlfn.TEXTSPLIT($E20, ", ")), $D:$D, 0))), VALUE(_xlfn.TEXTSPLIT($F20, ", ")))</f>
        <v>8</v>
      </c>
      <c r="AB20" cm="1">
        <f t="array" ref="AB20">SUMPRODUCT(VALUE(INDEX(Q:Q, MATCH(VALUE(_xlfn.TEXTSPLIT($E20, ", ")), $D:$D, 0))), VALUE(_xlfn.TEXTSPLIT($F20, ", ")))</f>
        <v>7</v>
      </c>
    </row>
    <row r="21" spans="1:28" ht="45" x14ac:dyDescent="0.25">
      <c r="A21" s="44" t="s">
        <v>19</v>
      </c>
      <c r="B21" s="45" t="s">
        <v>129</v>
      </c>
      <c r="C21" s="14">
        <v>13</v>
      </c>
      <c r="D21" s="16" t="s">
        <v>227</v>
      </c>
      <c r="E21" s="4" t="str" cm="1">
        <f t="array" ref="E21">_xlfn.TEXTJOIN(", ",TRUE,_xlfn._xlws.FILTER('SIC03 SIC07 Weights'!A:A,'SIC03 SIC07 Weights'!B:B=C21))</f>
        <v>17, 36</v>
      </c>
      <c r="F21" s="46" t="str" cm="1">
        <f t="array" ref="F21">_xlfn.TEXTJOIN(", ",TRUE,TEXT(_xlfn._xlws.FILTER('SIC03 SIC07 Weights'!D:D,'SIC03 SIC07 Weights'!B:B=C21), "0.00"))</f>
        <v>0.91, 0.00</v>
      </c>
      <c r="G21">
        <v>426</v>
      </c>
      <c r="H21">
        <v>425</v>
      </c>
      <c r="I21">
        <v>435</v>
      </c>
      <c r="J21">
        <v>432</v>
      </c>
      <c r="K21">
        <v>444</v>
      </c>
      <c r="L21">
        <v>435</v>
      </c>
      <c r="M21">
        <v>423</v>
      </c>
      <c r="N21">
        <v>419</v>
      </c>
      <c r="O21">
        <v>467</v>
      </c>
      <c r="P21">
        <v>451</v>
      </c>
      <c r="Q21">
        <v>447</v>
      </c>
      <c r="R21" cm="1">
        <f t="array" ref="R21">SUMPRODUCT(VALUE(INDEX(G:G, MATCH(VALUE(_xlfn.TEXTSPLIT($E21, ", ")), $D:$D, 0))), VALUE(_xlfn.TEXTSPLIT($F21, ", ")))</f>
        <v>151.06</v>
      </c>
      <c r="S21" cm="1">
        <f t="array" ref="S21">SUMPRODUCT(VALUE(INDEX(H:H, MATCH(VALUE(_xlfn.TEXTSPLIT($E21, ", ")), $D:$D, 0))), VALUE(_xlfn.TEXTSPLIT($F21, ", ")))</f>
        <v>142.87</v>
      </c>
      <c r="T21" cm="1">
        <f t="array" ref="T21">SUMPRODUCT(VALUE(INDEX(I:I, MATCH(VALUE(_xlfn.TEXTSPLIT($E21, ", ")), $D:$D, 0))), VALUE(_xlfn.TEXTSPLIT($F21, ", ")))</f>
        <v>126.49000000000001</v>
      </c>
      <c r="U21" cm="1">
        <f t="array" ref="U21">SUMPRODUCT(VALUE(INDEX(J:J, MATCH(VALUE(_xlfn.TEXTSPLIT($E21, ", ")), $D:$D, 0))), VALUE(_xlfn.TEXTSPLIT($F21, ", ")))</f>
        <v>113.75</v>
      </c>
      <c r="V21" cm="1">
        <f t="array" ref="V21">SUMPRODUCT(VALUE(INDEX(K:K, MATCH(VALUE(_xlfn.TEXTSPLIT($E21, ", ")), $D:$D, 0))), VALUE(_xlfn.TEXTSPLIT($F21, ", ")))</f>
        <v>99.19</v>
      </c>
      <c r="W21" cm="1">
        <f t="array" ref="W21">SUMPRODUCT(VALUE(INDEX(L:L, MATCH(VALUE(_xlfn.TEXTSPLIT($E21, ", ")), $D:$D, 0))), VALUE(_xlfn.TEXTSPLIT($F21, ", ")))</f>
        <v>89.18</v>
      </c>
      <c r="X21" cm="1">
        <f t="array" ref="X21">SUMPRODUCT(VALUE(INDEX(M:M, MATCH(VALUE(_xlfn.TEXTSPLIT($E21, ", ")), $D:$D, 0))), VALUE(_xlfn.TEXTSPLIT($F21, ", ")))</f>
        <v>84.63000000000001</v>
      </c>
      <c r="Y21" cm="1">
        <f t="array" ref="Y21">SUMPRODUCT(VALUE(INDEX(N:N, MATCH(VALUE(_xlfn.TEXTSPLIT($E21, ", ")), $D:$D, 0))), VALUE(_xlfn.TEXTSPLIT($F21, ", ")))</f>
        <v>70.070000000000007</v>
      </c>
      <c r="Z21" cm="1">
        <f t="array" ref="Z21">SUMPRODUCT(VALUE(INDEX(O:O, MATCH(VALUE(_xlfn.TEXTSPLIT($E21, ", ")), $D:$D, 0))), VALUE(_xlfn.TEXTSPLIT($F21, ", ")))</f>
        <v>63.7</v>
      </c>
      <c r="AA21" cm="1">
        <f t="array" ref="AA21">SUMPRODUCT(VALUE(INDEX(P:P, MATCH(VALUE(_xlfn.TEXTSPLIT($E21, ", ")), $D:$D, 0))), VALUE(_xlfn.TEXTSPLIT($F21, ", ")))</f>
        <v>60.06</v>
      </c>
      <c r="AB21" cm="1">
        <f t="array" ref="AB21">SUMPRODUCT(VALUE(INDEX(Q:Q, MATCH(VALUE(_xlfn.TEXTSPLIT($E21, ", ")), $D:$D, 0))), VALUE(_xlfn.TEXTSPLIT($F21, ", ")))</f>
        <v>61.88</v>
      </c>
    </row>
    <row r="22" spans="1:28" ht="30" x14ac:dyDescent="0.25">
      <c r="A22" s="44" t="s">
        <v>20</v>
      </c>
      <c r="B22" s="45" t="s">
        <v>130</v>
      </c>
      <c r="C22" s="14">
        <v>14</v>
      </c>
      <c r="D22" s="16">
        <v>15</v>
      </c>
      <c r="E22" s="4" t="str" cm="1">
        <f t="array" ref="E22">_xlfn.TEXTJOIN(", ",TRUE,_xlfn._xlws.FILTER('SIC03 SIC07 Weights'!A:A,'SIC03 SIC07 Weights'!B:B=C22))</f>
        <v>17, 18</v>
      </c>
      <c r="F22" s="46" t="str" cm="1">
        <f t="array" ref="F22">_xlfn.TEXTJOIN(", ",TRUE,TEXT(_xlfn._xlws.FILTER('SIC03 SIC07 Weights'!D:D,'SIC03 SIC07 Weights'!B:B=C22), "0.00"))</f>
        <v>0.08, 0.97</v>
      </c>
      <c r="G22">
        <v>417</v>
      </c>
      <c r="H22">
        <v>417</v>
      </c>
      <c r="I22">
        <v>427</v>
      </c>
      <c r="J22">
        <v>424</v>
      </c>
      <c r="K22">
        <v>437</v>
      </c>
      <c r="L22">
        <v>429</v>
      </c>
      <c r="M22">
        <v>418</v>
      </c>
      <c r="N22">
        <v>413</v>
      </c>
      <c r="O22">
        <v>460</v>
      </c>
      <c r="P22">
        <v>444</v>
      </c>
      <c r="Q22">
        <v>440</v>
      </c>
      <c r="R22" cm="1">
        <f t="array" ref="R22">SUMPRODUCT(VALUE(INDEX(G:G, MATCH(VALUE(_xlfn.TEXTSPLIT($E22, ", ")), $D:$D, 0))), VALUE(_xlfn.TEXTSPLIT($F22, ", ")))</f>
        <v>110.28</v>
      </c>
      <c r="S22" cm="1">
        <f t="array" ref="S22">SUMPRODUCT(VALUE(INDEX(H:H, MATCH(VALUE(_xlfn.TEXTSPLIT($E22, ", ")), $D:$D, 0))), VALUE(_xlfn.TEXTSPLIT($F22, ", ")))</f>
        <v>102.77</v>
      </c>
      <c r="T22" cm="1">
        <f t="array" ref="T22">SUMPRODUCT(VALUE(INDEX(I:I, MATCH(VALUE(_xlfn.TEXTSPLIT($E22, ", ")), $D:$D, 0))), VALUE(_xlfn.TEXTSPLIT($F22, ", ")))</f>
        <v>92.600000000000009</v>
      </c>
      <c r="U22" cm="1">
        <f t="array" ref="U22">SUMPRODUCT(VALUE(INDEX(J:J, MATCH(VALUE(_xlfn.TEXTSPLIT($E22, ", ")), $D:$D, 0))), VALUE(_xlfn.TEXTSPLIT($F22, ", ")))</f>
        <v>80.81</v>
      </c>
      <c r="V22" cm="1">
        <f t="array" ref="V22">SUMPRODUCT(VALUE(INDEX(K:K, MATCH(VALUE(_xlfn.TEXTSPLIT($E22, ", ")), $D:$D, 0))), VALUE(_xlfn.TEXTSPLIT($F22, ", ")))</f>
        <v>64.98</v>
      </c>
      <c r="W22" cm="1">
        <f t="array" ref="W22">SUMPRODUCT(VALUE(INDEX(L:L, MATCH(VALUE(_xlfn.TEXTSPLIT($E22, ", ")), $D:$D, 0))), VALUE(_xlfn.TEXTSPLIT($F22, ", ")))</f>
        <v>54.400000000000006</v>
      </c>
      <c r="X22" cm="1">
        <f t="array" ref="X22">SUMPRODUCT(VALUE(INDEX(M:M, MATCH(VALUE(_xlfn.TEXTSPLIT($E22, ", ")), $D:$D, 0))), VALUE(_xlfn.TEXTSPLIT($F22, ", ")))</f>
        <v>41.389999999999993</v>
      </c>
      <c r="Y22" cm="1">
        <f t="array" ref="Y22">SUMPRODUCT(VALUE(INDEX(N:N, MATCH(VALUE(_xlfn.TEXTSPLIT($E22, ", ")), $D:$D, 0))), VALUE(_xlfn.TEXTSPLIT($F22, ", ")))</f>
        <v>32.349999999999994</v>
      </c>
      <c r="Z22" cm="1">
        <f t="array" ref="Z22">SUMPRODUCT(VALUE(INDEX(O:O, MATCH(VALUE(_xlfn.TEXTSPLIT($E22, ", ")), $D:$D, 0))), VALUE(_xlfn.TEXTSPLIT($F22, ", ")))</f>
        <v>27.91</v>
      </c>
      <c r="AA22" cm="1">
        <f t="array" ref="AA22">SUMPRODUCT(VALUE(INDEX(P:P, MATCH(VALUE(_xlfn.TEXTSPLIT($E22, ", ")), $D:$D, 0))), VALUE(_xlfn.TEXTSPLIT($F22, ", ")))</f>
        <v>25.650000000000002</v>
      </c>
      <c r="AB22" cm="1">
        <f t="array" ref="AB22">SUMPRODUCT(VALUE(INDEX(Q:Q, MATCH(VALUE(_xlfn.TEXTSPLIT($E22, ", ")), $D:$D, 0))), VALUE(_xlfn.TEXTSPLIT($F22, ", ")))</f>
        <v>26.78</v>
      </c>
    </row>
    <row r="23" spans="1:28" ht="30" x14ac:dyDescent="0.25">
      <c r="A23" s="44" t="s">
        <v>21</v>
      </c>
      <c r="B23" s="45" t="s">
        <v>131</v>
      </c>
      <c r="C23" s="14">
        <v>15</v>
      </c>
      <c r="D23" s="16">
        <v>16</v>
      </c>
      <c r="E23" s="4" t="str" cm="1">
        <f t="array" ref="E23">_xlfn.TEXTJOIN(", ",TRUE,_xlfn._xlws.FILTER('SIC03 SIC07 Weights'!A:A,'SIC03 SIC07 Weights'!B:B=C23))</f>
        <v>18, 19</v>
      </c>
      <c r="F23" s="46" t="str" cm="1">
        <f t="array" ref="F23">_xlfn.TEXTJOIN(", ",TRUE,TEXT(_xlfn._xlws.FILTER('SIC03 SIC07 Weights'!D:D,'SIC03 SIC07 Weights'!B:B=C23), "0.00"))</f>
        <v>0.00, 0.80</v>
      </c>
      <c r="G23">
        <v>9</v>
      </c>
      <c r="H23">
        <v>9</v>
      </c>
      <c r="I23">
        <v>8</v>
      </c>
      <c r="J23">
        <v>0</v>
      </c>
      <c r="K23">
        <v>7</v>
      </c>
      <c r="L23">
        <v>0</v>
      </c>
      <c r="M23">
        <v>5</v>
      </c>
      <c r="N23">
        <v>7</v>
      </c>
      <c r="O23">
        <v>7</v>
      </c>
      <c r="P23">
        <v>8</v>
      </c>
      <c r="Q23">
        <v>7</v>
      </c>
      <c r="R23" cm="1">
        <f t="array" ref="R23">SUMPRODUCT(VALUE(INDEX(G:G, MATCH(VALUE(_xlfn.TEXTSPLIT($E23, ", ")), $D:$D, 0))), VALUE(_xlfn.TEXTSPLIT($F23, ", ")))</f>
        <v>26.400000000000002</v>
      </c>
      <c r="S23" cm="1">
        <f t="array" ref="S23">SUMPRODUCT(VALUE(INDEX(H:H, MATCH(VALUE(_xlfn.TEXTSPLIT($E23, ", ")), $D:$D, 0))), VALUE(_xlfn.TEXTSPLIT($F23, ", ")))</f>
        <v>24</v>
      </c>
      <c r="T23" cm="1">
        <f t="array" ref="T23">SUMPRODUCT(VALUE(INDEX(I:I, MATCH(VALUE(_xlfn.TEXTSPLIT($E23, ", ")), $D:$D, 0))), VALUE(_xlfn.TEXTSPLIT($F23, ", ")))</f>
        <v>20</v>
      </c>
      <c r="U23" cm="1">
        <f t="array" ref="U23">SUMPRODUCT(VALUE(INDEX(J:J, MATCH(VALUE(_xlfn.TEXTSPLIT($E23, ", ")), $D:$D, 0))), VALUE(_xlfn.TEXTSPLIT($F23, ", ")))</f>
        <v>16.8</v>
      </c>
      <c r="V23" cm="1">
        <f t="array" ref="V23">SUMPRODUCT(VALUE(INDEX(K:K, MATCH(VALUE(_xlfn.TEXTSPLIT($E23, ", ")), $D:$D, 0))), VALUE(_xlfn.TEXTSPLIT($F23, ", ")))</f>
        <v>14.4</v>
      </c>
      <c r="W23" cm="1">
        <f t="array" ref="W23">SUMPRODUCT(VALUE(INDEX(L:L, MATCH(VALUE(_xlfn.TEXTSPLIT($E23, ", ")), $D:$D, 0))), VALUE(_xlfn.TEXTSPLIT($F23, ", ")))</f>
        <v>11.200000000000001</v>
      </c>
      <c r="X23" cm="1">
        <f t="array" ref="X23">SUMPRODUCT(VALUE(INDEX(M:M, MATCH(VALUE(_xlfn.TEXTSPLIT($E23, ", ")), $D:$D, 0))), VALUE(_xlfn.TEXTSPLIT($F23, ", ")))</f>
        <v>11.200000000000001</v>
      </c>
      <c r="Y23" cm="1">
        <f t="array" ref="Y23">SUMPRODUCT(VALUE(INDEX(N:N, MATCH(VALUE(_xlfn.TEXTSPLIT($E23, ", ")), $D:$D, 0))), VALUE(_xlfn.TEXTSPLIT($F23, ", ")))</f>
        <v>8</v>
      </c>
      <c r="Z23" cm="1">
        <f t="array" ref="Z23">SUMPRODUCT(VALUE(INDEX(O:O, MATCH(VALUE(_xlfn.TEXTSPLIT($E23, ", ")), $D:$D, 0))), VALUE(_xlfn.TEXTSPLIT($F23, ", ")))</f>
        <v>8</v>
      </c>
      <c r="AA23" cm="1">
        <f t="array" ref="AA23">SUMPRODUCT(VALUE(INDEX(P:P, MATCH(VALUE(_xlfn.TEXTSPLIT($E23, ", ")), $D:$D, 0))), VALUE(_xlfn.TEXTSPLIT($F23, ", ")))</f>
        <v>7.2</v>
      </c>
      <c r="AB23" cm="1">
        <f t="array" ref="AB23">SUMPRODUCT(VALUE(INDEX(Q:Q, MATCH(VALUE(_xlfn.TEXTSPLIT($E23, ", ")), $D:$D, 0))), VALUE(_xlfn.TEXTSPLIT($F23, ", ")))</f>
        <v>6.4</v>
      </c>
    </row>
    <row r="24" spans="1:28" ht="75" x14ac:dyDescent="0.25">
      <c r="A24" s="44" t="s">
        <v>22</v>
      </c>
      <c r="B24" s="45" t="s">
        <v>132</v>
      </c>
      <c r="C24" s="14">
        <v>16</v>
      </c>
      <c r="D24" s="16" t="s">
        <v>230</v>
      </c>
      <c r="E24" s="4" t="str" cm="1">
        <f t="array" ref="E24">_xlfn.TEXTJOIN(", ",TRUE,_xlfn._xlws.FILTER('SIC03 SIC07 Weights'!A:A,'SIC03 SIC07 Weights'!B:B=C24))</f>
        <v>20, 36</v>
      </c>
      <c r="F24" s="46" t="str" cm="1">
        <f t="array" ref="F24">_xlfn.TEXTJOIN(", ",TRUE,TEXT(_xlfn._xlws.FILTER('SIC03 SIC07 Weights'!D:D,'SIC03 SIC07 Weights'!B:B=C24), "0.00"))</f>
        <v>0.97, 0.00</v>
      </c>
      <c r="G24">
        <v>266</v>
      </c>
      <c r="H24">
        <v>250</v>
      </c>
      <c r="I24">
        <v>223</v>
      </c>
      <c r="J24">
        <v>198</v>
      </c>
      <c r="K24">
        <v>167</v>
      </c>
      <c r="L24">
        <v>146</v>
      </c>
      <c r="M24">
        <v>128</v>
      </c>
      <c r="N24">
        <v>104</v>
      </c>
      <c r="O24">
        <v>93</v>
      </c>
      <c r="P24">
        <v>88</v>
      </c>
      <c r="Q24">
        <v>89</v>
      </c>
      <c r="R24" cm="1">
        <f t="array" ref="R24">SUMPRODUCT(VALUE(INDEX(G:G, MATCH(VALUE(_xlfn.TEXTSPLIT($E24, ", ")), $D:$D, 0))), VALUE(_xlfn.TEXTSPLIT($F24, ", ")))</f>
        <v>73.72</v>
      </c>
      <c r="S24" cm="1">
        <f t="array" ref="S24">SUMPRODUCT(VALUE(INDEX(H:H, MATCH(VALUE(_xlfn.TEXTSPLIT($E24, ", ")), $D:$D, 0))), VALUE(_xlfn.TEXTSPLIT($F24, ", ")))</f>
        <v>72.75</v>
      </c>
      <c r="T24" cm="1">
        <f t="array" ref="T24">SUMPRODUCT(VALUE(INDEX(I:I, MATCH(VALUE(_xlfn.TEXTSPLIT($E24, ", ")), $D:$D, 0))), VALUE(_xlfn.TEXTSPLIT($F24, ", ")))</f>
        <v>64.989999999999995</v>
      </c>
      <c r="U24" cm="1">
        <f t="array" ref="U24">SUMPRODUCT(VALUE(INDEX(J:J, MATCH(VALUE(_xlfn.TEXTSPLIT($E24, ", ")), $D:$D, 0))), VALUE(_xlfn.TEXTSPLIT($F24, ", ")))</f>
        <v>69.84</v>
      </c>
      <c r="V24" cm="1">
        <f t="array" ref="V24">SUMPRODUCT(VALUE(INDEX(K:K, MATCH(VALUE(_xlfn.TEXTSPLIT($E24, ", ")), $D:$D, 0))), VALUE(_xlfn.TEXTSPLIT($F24, ", ")))</f>
        <v>66.929999999999993</v>
      </c>
      <c r="W24" cm="1">
        <f t="array" ref="W24">SUMPRODUCT(VALUE(INDEX(L:L, MATCH(VALUE(_xlfn.TEXTSPLIT($E24, ", ")), $D:$D, 0))), VALUE(_xlfn.TEXTSPLIT($F24, ", ")))</f>
        <v>64.989999999999995</v>
      </c>
      <c r="X24" cm="1">
        <f t="array" ref="X24">SUMPRODUCT(VALUE(INDEX(M:M, MATCH(VALUE(_xlfn.TEXTSPLIT($E24, ", ")), $D:$D, 0))), VALUE(_xlfn.TEXTSPLIT($F24, ", ")))</f>
        <v>63.05</v>
      </c>
      <c r="Y24" cm="1">
        <f t="array" ref="Y24">SUMPRODUCT(VALUE(INDEX(N:N, MATCH(VALUE(_xlfn.TEXTSPLIT($E24, ", ")), $D:$D, 0))), VALUE(_xlfn.TEXTSPLIT($F24, ", ")))</f>
        <v>59.17</v>
      </c>
      <c r="Z24" cm="1">
        <f t="array" ref="Z24">SUMPRODUCT(VALUE(INDEX(O:O, MATCH(VALUE(_xlfn.TEXTSPLIT($E24, ", ")), $D:$D, 0))), VALUE(_xlfn.TEXTSPLIT($F24, ", ")))</f>
        <v>64.02</v>
      </c>
      <c r="AA24" cm="1">
        <f t="array" ref="AA24">SUMPRODUCT(VALUE(INDEX(P:P, MATCH(VALUE(_xlfn.TEXTSPLIT($E24, ", ")), $D:$D, 0))), VALUE(_xlfn.TEXTSPLIT($F24, ", ")))</f>
        <v>60.14</v>
      </c>
      <c r="AB24" cm="1">
        <f t="array" ref="AB24">SUMPRODUCT(VALUE(INDEX(Q:Q, MATCH(VALUE(_xlfn.TEXTSPLIT($E24, ", ")), $D:$D, 0))), VALUE(_xlfn.TEXTSPLIT($F24, ", ")))</f>
        <v>61.11</v>
      </c>
    </row>
    <row r="25" spans="1:28" ht="30" x14ac:dyDescent="0.25">
      <c r="A25" s="44" t="s">
        <v>23</v>
      </c>
      <c r="B25" s="45" t="s">
        <v>133</v>
      </c>
      <c r="C25" s="14">
        <v>17</v>
      </c>
      <c r="D25" s="16">
        <v>17</v>
      </c>
      <c r="E25" s="4" t="str" cm="1">
        <f t="array" ref="E25">_xlfn.TEXTJOIN(", ",TRUE,_xlfn._xlws.FILTER('SIC03 SIC07 Weights'!A:A,'SIC03 SIC07 Weights'!B:B=C25))</f>
        <v>17, 21, 22, 36</v>
      </c>
      <c r="F25" s="46" t="str" cm="1">
        <f t="array" ref="F25">_xlfn.TEXTJOIN(", ",TRUE,TEXT(_xlfn._xlws.FILTER('SIC03 SIC07 Weights'!D:D,'SIC03 SIC07 Weights'!B:B=C25), "0.00"))</f>
        <v>0.00, 0.94, 0.00, 0.01</v>
      </c>
      <c r="G25">
        <v>166</v>
      </c>
      <c r="H25">
        <v>157</v>
      </c>
      <c r="I25">
        <v>139</v>
      </c>
      <c r="J25">
        <v>125</v>
      </c>
      <c r="K25">
        <v>109</v>
      </c>
      <c r="L25">
        <v>98</v>
      </c>
      <c r="M25">
        <v>93</v>
      </c>
      <c r="N25">
        <v>77</v>
      </c>
      <c r="O25">
        <v>70</v>
      </c>
      <c r="P25">
        <v>66</v>
      </c>
      <c r="Q25">
        <v>68</v>
      </c>
      <c r="R25" cm="1">
        <f t="array" ref="R25">SUMPRODUCT(VALUE(INDEX(G:G, MATCH(VALUE(_xlfn.TEXTSPLIT($E25, ", ")), $D:$D, 0))), VALUE(_xlfn.TEXTSPLIT($F25, ", ")))</f>
        <v>115.19999999999999</v>
      </c>
      <c r="S25" cm="1">
        <f t="array" ref="S25">SUMPRODUCT(VALUE(INDEX(H:H, MATCH(VALUE(_xlfn.TEXTSPLIT($E25, ", ")), $D:$D, 0))), VALUE(_xlfn.TEXTSPLIT($F25, ", ")))</f>
        <v>110.55999999999999</v>
      </c>
      <c r="T25" cm="1">
        <f t="array" ref="T25">SUMPRODUCT(VALUE(INDEX(I:I, MATCH(VALUE(_xlfn.TEXTSPLIT($E25, ", ")), $D:$D, 0))), VALUE(_xlfn.TEXTSPLIT($F25, ", ")))</f>
        <v>98.279999999999987</v>
      </c>
      <c r="U25" cm="1">
        <f t="array" ref="U25">SUMPRODUCT(VALUE(INDEX(J:J, MATCH(VALUE(_xlfn.TEXTSPLIT($E25, ", ")), $D:$D, 0))), VALUE(_xlfn.TEXTSPLIT($F25, ", ")))</f>
        <v>96.47</v>
      </c>
      <c r="V25" cm="1">
        <f t="array" ref="V25">SUMPRODUCT(VALUE(INDEX(K:K, MATCH(VALUE(_xlfn.TEXTSPLIT($E25, ", ")), $D:$D, 0))), VALUE(_xlfn.TEXTSPLIT($F25, ", ")))</f>
        <v>90.759999999999991</v>
      </c>
      <c r="W25" cm="1">
        <f t="array" ref="W25">SUMPRODUCT(VALUE(INDEX(L:L, MATCH(VALUE(_xlfn.TEXTSPLIT($E25, ", ")), $D:$D, 0))), VALUE(_xlfn.TEXTSPLIT($F25, ", ")))</f>
        <v>84.21</v>
      </c>
      <c r="X25" cm="1">
        <f t="array" ref="X25">SUMPRODUCT(VALUE(INDEX(M:M, MATCH(VALUE(_xlfn.TEXTSPLIT($E25, ", ")), $D:$D, 0))), VALUE(_xlfn.TEXTSPLIT($F25, ", ")))</f>
        <v>78.47</v>
      </c>
      <c r="Y25" cm="1">
        <f t="array" ref="Y25">SUMPRODUCT(VALUE(INDEX(N:N, MATCH(VALUE(_xlfn.TEXTSPLIT($E25, ", ")), $D:$D, 0))), VALUE(_xlfn.TEXTSPLIT($F25, ", ")))</f>
        <v>70.83</v>
      </c>
      <c r="Z25" cm="1">
        <f t="array" ref="Z25">SUMPRODUCT(VALUE(INDEX(O:O, MATCH(VALUE(_xlfn.TEXTSPLIT($E25, ", ")), $D:$D, 0))), VALUE(_xlfn.TEXTSPLIT($F25, ", ")))</f>
        <v>71.75</v>
      </c>
      <c r="AA25" cm="1">
        <f t="array" ref="AA25">SUMPRODUCT(VALUE(INDEX(P:P, MATCH(VALUE(_xlfn.TEXTSPLIT($E25, ", ")), $D:$D, 0))), VALUE(_xlfn.TEXTSPLIT($F25, ", ")))</f>
        <v>65.11999999999999</v>
      </c>
      <c r="AB25" cm="1">
        <f t="array" ref="AB25">SUMPRODUCT(VALUE(INDEX(Q:Q, MATCH(VALUE(_xlfn.TEXTSPLIT($E25, ", ")), $D:$D, 0))), VALUE(_xlfn.TEXTSPLIT($F25, ", ")))</f>
        <v>71.7</v>
      </c>
    </row>
    <row r="26" spans="1:28" ht="45" x14ac:dyDescent="0.25">
      <c r="A26" s="44" t="s">
        <v>24</v>
      </c>
      <c r="B26" s="45" t="s">
        <v>134</v>
      </c>
      <c r="C26" s="14">
        <v>18</v>
      </c>
      <c r="D26" s="16">
        <v>18</v>
      </c>
      <c r="E26" s="4" t="str" cm="1">
        <f t="array" ref="E26">_xlfn.TEXTJOIN(", ",TRUE,_xlfn._xlws.FILTER('SIC03 SIC07 Weights'!A:A,'SIC03 SIC07 Weights'!B:B=C26))</f>
        <v>21, 22</v>
      </c>
      <c r="F26" s="46" t="str" cm="1">
        <f t="array" ref="F26">_xlfn.TEXTJOIN(", ",TRUE,TEXT(_xlfn._xlws.FILTER('SIC03 SIC07 Weights'!D:D,'SIC03 SIC07 Weights'!B:B=C26), "0.00"))</f>
        <v>0.06, 0.45</v>
      </c>
      <c r="G26">
        <v>100</v>
      </c>
      <c r="H26">
        <v>93</v>
      </c>
      <c r="I26">
        <v>84</v>
      </c>
      <c r="J26">
        <v>73</v>
      </c>
      <c r="K26">
        <v>58</v>
      </c>
      <c r="L26">
        <v>48</v>
      </c>
      <c r="M26">
        <v>35</v>
      </c>
      <c r="N26">
        <v>27</v>
      </c>
      <c r="O26">
        <v>23</v>
      </c>
      <c r="P26">
        <v>21</v>
      </c>
      <c r="Q26">
        <v>22</v>
      </c>
      <c r="R26" cm="1">
        <f t="array" ref="R26">SUMPRODUCT(VALUE(INDEX(G:G, MATCH(VALUE(_xlfn.TEXTSPLIT($E26, ", ")), $D:$D, 0))), VALUE(_xlfn.TEXTSPLIT($F26, ", ")))</f>
        <v>150.81</v>
      </c>
      <c r="S26" cm="1">
        <f t="array" ref="S26">SUMPRODUCT(VALUE(INDEX(H:H, MATCH(VALUE(_xlfn.TEXTSPLIT($E26, ", ")), $D:$D, 0))), VALUE(_xlfn.TEXTSPLIT($F26, ", ")))</f>
        <v>149.61000000000001</v>
      </c>
      <c r="T26" cm="1">
        <f t="array" ref="T26">SUMPRODUCT(VALUE(INDEX(I:I, MATCH(VALUE(_xlfn.TEXTSPLIT($E26, ", ")), $D:$D, 0))), VALUE(_xlfn.TEXTSPLIT($F26, ", ")))</f>
        <v>153.33000000000001</v>
      </c>
      <c r="U26" cm="1">
        <f t="array" ref="U26">SUMPRODUCT(VALUE(INDEX(J:J, MATCH(VALUE(_xlfn.TEXTSPLIT($E26, ", ")), $D:$D, 0))), VALUE(_xlfn.TEXTSPLIT($F26, ", ")))</f>
        <v>150.06</v>
      </c>
      <c r="V26" cm="1">
        <f t="array" ref="V26">SUMPRODUCT(VALUE(INDEX(K:K, MATCH(VALUE(_xlfn.TEXTSPLIT($E26, ", ")), $D:$D, 0))), VALUE(_xlfn.TEXTSPLIT($F26, ", ")))</f>
        <v>154.65</v>
      </c>
      <c r="W26" cm="1">
        <f t="array" ref="W26">SUMPRODUCT(VALUE(INDEX(L:L, MATCH(VALUE(_xlfn.TEXTSPLIT($E26, ", ")), $D:$D, 0))), VALUE(_xlfn.TEXTSPLIT($F26, ", ")))</f>
        <v>146.58000000000001</v>
      </c>
      <c r="X26" cm="1">
        <f t="array" ref="X26">SUMPRODUCT(VALUE(INDEX(M:M, MATCH(VALUE(_xlfn.TEXTSPLIT($E26, ", ")), $D:$D, 0))), VALUE(_xlfn.TEXTSPLIT($F26, ", ")))</f>
        <v>142.16999999999999</v>
      </c>
      <c r="Y26" cm="1">
        <f t="array" ref="Y26">SUMPRODUCT(VALUE(INDEX(N:N, MATCH(VALUE(_xlfn.TEXTSPLIT($E26, ", ")), $D:$D, 0))), VALUE(_xlfn.TEXTSPLIT($F26, ", ")))</f>
        <v>132.69</v>
      </c>
      <c r="Z26" cm="1">
        <f t="array" ref="Z26">SUMPRODUCT(VALUE(INDEX(O:O, MATCH(VALUE(_xlfn.TEXTSPLIT($E26, ", ")), $D:$D, 0))), VALUE(_xlfn.TEXTSPLIT($F26, ", ")))</f>
        <v>146.70000000000002</v>
      </c>
      <c r="AA26" cm="1">
        <f t="array" ref="AA26">SUMPRODUCT(VALUE(INDEX(P:P, MATCH(VALUE(_xlfn.TEXTSPLIT($E26, ", ")), $D:$D, 0))), VALUE(_xlfn.TEXTSPLIT($F26, ", ")))</f>
        <v>142.68</v>
      </c>
      <c r="AB26" cm="1">
        <f t="array" ref="AB26">SUMPRODUCT(VALUE(INDEX(Q:Q, MATCH(VALUE(_xlfn.TEXTSPLIT($E26, ", ")), $D:$D, 0))), VALUE(_xlfn.TEXTSPLIT($F26, ", ")))</f>
        <v>136.35</v>
      </c>
    </row>
    <row r="27" spans="1:28" ht="30" x14ac:dyDescent="0.25">
      <c r="A27" s="44" t="s">
        <v>25</v>
      </c>
      <c r="B27" s="45" t="s">
        <v>135</v>
      </c>
      <c r="C27" s="14">
        <v>19</v>
      </c>
      <c r="D27" s="16" t="s">
        <v>233</v>
      </c>
      <c r="E27" s="4" t="str" cm="1">
        <f t="array" ref="E27">_xlfn.TEXTJOIN(", ",TRUE,_xlfn._xlws.FILTER('SIC03 SIC07 Weights'!A:A,'SIC03 SIC07 Weights'!B:B=C27))</f>
        <v>10, 23</v>
      </c>
      <c r="F27" s="46" t="str" cm="1">
        <f t="array" ref="F27">_xlfn.TEXTJOIN(", ",TRUE,TEXT(_xlfn._xlws.FILTER('SIC03 SIC07 Weights'!D:D,'SIC03 SIC07 Weights'!B:B=C27), "0.00"))</f>
        <v>0.03, 0.36</v>
      </c>
      <c r="G27">
        <v>33</v>
      </c>
      <c r="H27">
        <v>30</v>
      </c>
      <c r="I27">
        <v>25</v>
      </c>
      <c r="J27">
        <v>21</v>
      </c>
      <c r="K27">
        <v>18</v>
      </c>
      <c r="L27">
        <v>14</v>
      </c>
      <c r="M27">
        <v>14</v>
      </c>
      <c r="N27">
        <v>10</v>
      </c>
      <c r="O27">
        <v>10</v>
      </c>
      <c r="P27">
        <v>9</v>
      </c>
      <c r="Q27">
        <v>8</v>
      </c>
      <c r="R27" cm="1">
        <f t="array" ref="R27">SUMPRODUCT(VALUE(INDEX(G:G, MATCH(VALUE(_xlfn.TEXTSPLIT($E27, ", ")), $D:$D, 0))), VALUE(_xlfn.TEXTSPLIT($F27, ", ")))</f>
        <v>13.68</v>
      </c>
      <c r="S27" cm="1">
        <f t="array" ref="S27">SUMPRODUCT(VALUE(INDEX(H:H, MATCH(VALUE(_xlfn.TEXTSPLIT($E27, ", ")), $D:$D, 0))), VALUE(_xlfn.TEXTSPLIT($F27, ", ")))</f>
        <v>11.16</v>
      </c>
      <c r="T27" cm="1">
        <f t="array" ref="T27">SUMPRODUCT(VALUE(INDEX(I:I, MATCH(VALUE(_xlfn.TEXTSPLIT($E27, ", ")), $D:$D, 0))), VALUE(_xlfn.TEXTSPLIT($F27, ", ")))</f>
        <v>10.35</v>
      </c>
      <c r="U27" cm="1">
        <f t="array" ref="U27">SUMPRODUCT(VALUE(INDEX(J:J, MATCH(VALUE(_xlfn.TEXTSPLIT($E27, ", ")), $D:$D, 0))), VALUE(_xlfn.TEXTSPLIT($F27, ", ")))</f>
        <v>10.65</v>
      </c>
      <c r="V27" cm="1">
        <f t="array" ref="V27">SUMPRODUCT(VALUE(INDEX(K:K, MATCH(VALUE(_xlfn.TEXTSPLIT($E27, ", ")), $D:$D, 0))), VALUE(_xlfn.TEXTSPLIT($F27, ", ")))</f>
        <v>10.44</v>
      </c>
      <c r="W27" cm="1">
        <f t="array" ref="W27">SUMPRODUCT(VALUE(INDEX(L:L, MATCH(VALUE(_xlfn.TEXTSPLIT($E27, ", ")), $D:$D, 0))), VALUE(_xlfn.TEXTSPLIT($F27, ", ")))</f>
        <v>13.32</v>
      </c>
      <c r="X27" cm="1">
        <f t="array" ref="X27">SUMPRODUCT(VALUE(INDEX(M:M, MATCH(VALUE(_xlfn.TEXTSPLIT($E27, ", ")), $D:$D, 0))), VALUE(_xlfn.TEXTSPLIT($F27, ", ")))</f>
        <v>11.52</v>
      </c>
      <c r="Y27" cm="1">
        <f t="array" ref="Y27">SUMPRODUCT(VALUE(INDEX(N:N, MATCH(VALUE(_xlfn.TEXTSPLIT($E27, ", ")), $D:$D, 0))), VALUE(_xlfn.TEXTSPLIT($F27, ", ")))</f>
        <v>12.48</v>
      </c>
      <c r="Z27" cm="1">
        <f t="array" ref="Z27">SUMPRODUCT(VALUE(INDEX(O:O, MATCH(VALUE(_xlfn.TEXTSPLIT($E27, ", ")), $D:$D, 0))), VALUE(_xlfn.TEXTSPLIT($F27, ", ")))</f>
        <v>17.580000000000002</v>
      </c>
      <c r="AA27" cm="1">
        <f t="array" ref="AA27">SUMPRODUCT(VALUE(INDEX(P:P, MATCH(VALUE(_xlfn.TEXTSPLIT($E27, ", ")), $D:$D, 0))), VALUE(_xlfn.TEXTSPLIT($F27, ", ")))</f>
        <v>16.829999999999998</v>
      </c>
      <c r="AB27" cm="1">
        <f t="array" ref="AB27">SUMPRODUCT(VALUE(INDEX(Q:Q, MATCH(VALUE(_xlfn.TEXTSPLIT($E27, ", ")), $D:$D, 0))), VALUE(_xlfn.TEXTSPLIT($F27, ", ")))</f>
        <v>14.25</v>
      </c>
    </row>
    <row r="28" spans="1:28" ht="60" x14ac:dyDescent="0.25">
      <c r="A28" s="44" t="s">
        <v>26</v>
      </c>
      <c r="B28" s="45" t="s">
        <v>136</v>
      </c>
      <c r="C28" s="14">
        <v>20</v>
      </c>
      <c r="D28" s="16">
        <v>19</v>
      </c>
      <c r="E28" s="4" t="str" cm="1">
        <f t="array" ref="E28">_xlfn.TEXTJOIN(", ",TRUE,_xlfn._xlws.FILTER('SIC03 SIC07 Weights'!A:A,'SIC03 SIC07 Weights'!B:B=C28))</f>
        <v>23, 24, 36</v>
      </c>
      <c r="F28" s="46" t="str" cm="1">
        <f t="array" ref="F28">_xlfn.TEXTJOIN(", ",TRUE,TEXT(_xlfn._xlws.FILTER('SIC03 SIC07 Weights'!D:D,'SIC03 SIC07 Weights'!B:B=C28), "0.00"))</f>
        <v>0.02, 0.66, 0.00</v>
      </c>
      <c r="G28">
        <v>33</v>
      </c>
      <c r="H28">
        <v>30</v>
      </c>
      <c r="I28">
        <v>25</v>
      </c>
      <c r="J28">
        <v>21</v>
      </c>
      <c r="K28">
        <v>18</v>
      </c>
      <c r="L28">
        <v>14</v>
      </c>
      <c r="M28">
        <v>14</v>
      </c>
      <c r="N28">
        <v>10</v>
      </c>
      <c r="O28">
        <v>10</v>
      </c>
      <c r="P28">
        <v>9</v>
      </c>
      <c r="Q28">
        <v>8</v>
      </c>
      <c r="R28" cm="1">
        <f t="array" ref="R28">SUMPRODUCT(VALUE(INDEX(G:G, MATCH(VALUE(_xlfn.TEXTSPLIT($E28, ", ")), $D:$D, 0))), VALUE(_xlfn.TEXTSPLIT($F28, ", ")))</f>
        <v>232.40000000000003</v>
      </c>
      <c r="S28" cm="1">
        <f t="array" ref="S28">SUMPRODUCT(VALUE(INDEX(H:H, MATCH(VALUE(_xlfn.TEXTSPLIT($E28, ", ")), $D:$D, 0))), VALUE(_xlfn.TEXTSPLIT($F28, ", ")))</f>
        <v>225.02</v>
      </c>
      <c r="T28" cm="1">
        <f t="array" ref="T28">SUMPRODUCT(VALUE(INDEX(I:I, MATCH(VALUE(_xlfn.TEXTSPLIT($E28, ", ")), $D:$D, 0))), VALUE(_xlfn.TEXTSPLIT($F28, ", ")))</f>
        <v>192.62</v>
      </c>
      <c r="U28" cm="1">
        <f t="array" ref="U28">SUMPRODUCT(VALUE(INDEX(J:J, MATCH(VALUE(_xlfn.TEXTSPLIT($E28, ", ")), $D:$D, 0))), VALUE(_xlfn.TEXTSPLIT($F28, ", ")))</f>
        <v>186.04000000000002</v>
      </c>
      <c r="V28" cm="1">
        <f t="array" ref="V28">SUMPRODUCT(VALUE(INDEX(K:K, MATCH(VALUE(_xlfn.TEXTSPLIT($E28, ", ")), $D:$D, 0))), VALUE(_xlfn.TEXTSPLIT($F28, ", ")))</f>
        <v>186.70000000000002</v>
      </c>
      <c r="W28" cm="1">
        <f t="array" ref="W28">SUMPRODUCT(VALUE(INDEX(L:L, MATCH(VALUE(_xlfn.TEXTSPLIT($E28, ", ")), $D:$D, 0))), VALUE(_xlfn.TEXTSPLIT($F28, ", ")))</f>
        <v>178.28000000000003</v>
      </c>
      <c r="X28" cm="1">
        <f t="array" ref="X28">SUMPRODUCT(VALUE(INDEX(M:M, MATCH(VALUE(_xlfn.TEXTSPLIT($E28, ", ")), $D:$D, 0))), VALUE(_xlfn.TEXTSPLIT($F28, ", ")))</f>
        <v>171.57999999999998</v>
      </c>
      <c r="Y28" cm="1">
        <f t="array" ref="Y28">SUMPRODUCT(VALUE(INDEX(N:N, MATCH(VALUE(_xlfn.TEXTSPLIT($E28, ", ")), $D:$D, 0))), VALUE(_xlfn.TEXTSPLIT($F28, ", ")))</f>
        <v>147.86000000000001</v>
      </c>
      <c r="Z28" cm="1">
        <f t="array" ref="Z28">SUMPRODUCT(VALUE(INDEX(O:O, MATCH(VALUE(_xlfn.TEXTSPLIT($E28, ", ")), $D:$D, 0))), VALUE(_xlfn.TEXTSPLIT($F28, ", ")))</f>
        <v>159.36000000000001</v>
      </c>
      <c r="AA28" cm="1">
        <f t="array" ref="AA28">SUMPRODUCT(VALUE(INDEX(P:P, MATCH(VALUE(_xlfn.TEXTSPLIT($E28, ", ")), $D:$D, 0))), VALUE(_xlfn.TEXTSPLIT($F28, ", ")))</f>
        <v>149.41999999999999</v>
      </c>
      <c r="AB28" cm="1">
        <f t="array" ref="AB28">SUMPRODUCT(VALUE(INDEX(Q:Q, MATCH(VALUE(_xlfn.TEXTSPLIT($E28, ", ")), $D:$D, 0))), VALUE(_xlfn.TEXTSPLIT($F28, ", ")))</f>
        <v>147.30000000000001</v>
      </c>
    </row>
    <row r="29" spans="1:28" ht="45" x14ac:dyDescent="0.25">
      <c r="A29" s="44" t="s">
        <v>27</v>
      </c>
      <c r="B29" s="45" t="s">
        <v>137</v>
      </c>
      <c r="C29" s="14">
        <v>21</v>
      </c>
      <c r="D29" s="16" t="s">
        <v>235</v>
      </c>
      <c r="E29" s="4" t="str" cm="1">
        <f t="array" ref="E29">_xlfn.TEXTJOIN(", ",TRUE,_xlfn._xlws.FILTER('SIC03 SIC07 Weights'!A:A,'SIC03 SIC07 Weights'!B:B=C29))</f>
        <v>24</v>
      </c>
      <c r="F29" s="46" t="str" cm="1">
        <f t="array" ref="F29">_xlfn.TEXTJOIN(", ",TRUE,TEXT(_xlfn._xlws.FILTER('SIC03 SIC07 Weights'!D:D,'SIC03 SIC07 Weights'!B:B=C29), "0.00"))</f>
        <v>0.32</v>
      </c>
      <c r="G29">
        <v>76</v>
      </c>
      <c r="H29">
        <v>75</v>
      </c>
      <c r="I29">
        <v>67</v>
      </c>
      <c r="J29">
        <v>72</v>
      </c>
      <c r="K29">
        <v>69</v>
      </c>
      <c r="L29">
        <v>67</v>
      </c>
      <c r="M29">
        <v>65</v>
      </c>
      <c r="N29">
        <v>61</v>
      </c>
      <c r="O29">
        <v>66</v>
      </c>
      <c r="P29">
        <v>62</v>
      </c>
      <c r="Q29">
        <v>63</v>
      </c>
      <c r="R29" cm="1">
        <f t="array" ref="R29">SUMPRODUCT(VALUE(INDEX(G:G, MATCH(VALUE(_xlfn.TEXTSPLIT($E29, ", ")), $D:$D, 0))), VALUE(_xlfn.TEXTSPLIT($F29, ", ")))</f>
        <v>112.32000000000001</v>
      </c>
      <c r="S29" cm="1">
        <f t="array" ref="S29">SUMPRODUCT(VALUE(INDEX(H:H, MATCH(VALUE(_xlfn.TEXTSPLIT($E29, ", ")), $D:$D, 0))), VALUE(_xlfn.TEXTSPLIT($F29, ", ")))</f>
        <v>108.8</v>
      </c>
      <c r="T29" cm="1">
        <f t="array" ref="T29">SUMPRODUCT(VALUE(INDEX(I:I, MATCH(VALUE(_xlfn.TEXTSPLIT($E29, ", ")), $D:$D, 0))), VALUE(_xlfn.TEXTSPLIT($F29, ", ")))</f>
        <v>93.12</v>
      </c>
      <c r="U29" cm="1">
        <f t="array" ref="U29">SUMPRODUCT(VALUE(INDEX(J:J, MATCH(VALUE(_xlfn.TEXTSPLIT($E29, ", ")), $D:$D, 0))), VALUE(_xlfn.TEXTSPLIT($F29, ", ")))</f>
        <v>89.92</v>
      </c>
      <c r="V29" cm="1">
        <f t="array" ref="V29">SUMPRODUCT(VALUE(INDEX(K:K, MATCH(VALUE(_xlfn.TEXTSPLIT($E29, ", ")), $D:$D, 0))), VALUE(_xlfn.TEXTSPLIT($F29, ", ")))</f>
        <v>90.24</v>
      </c>
      <c r="W29" cm="1">
        <f t="array" ref="W29">SUMPRODUCT(VALUE(INDEX(L:L, MATCH(VALUE(_xlfn.TEXTSPLIT($E29, ", ")), $D:$D, 0))), VALUE(_xlfn.TEXTSPLIT($F29, ", ")))</f>
        <v>86.08</v>
      </c>
      <c r="X29" cm="1">
        <f t="array" ref="X29">SUMPRODUCT(VALUE(INDEX(M:M, MATCH(VALUE(_xlfn.TEXTSPLIT($E29, ", ")), $D:$D, 0))), VALUE(_xlfn.TEXTSPLIT($F29, ", ")))</f>
        <v>82.88</v>
      </c>
      <c r="Y29" cm="1">
        <f t="array" ref="Y29">SUMPRODUCT(VALUE(INDEX(N:N, MATCH(VALUE(_xlfn.TEXTSPLIT($E29, ", ")), $D:$D, 0))), VALUE(_xlfn.TEXTSPLIT($F29, ", ")))</f>
        <v>71.36</v>
      </c>
      <c r="Z29" cm="1">
        <f t="array" ref="Z29">SUMPRODUCT(VALUE(INDEX(O:O, MATCH(VALUE(_xlfn.TEXTSPLIT($E29, ", ")), $D:$D, 0))), VALUE(_xlfn.TEXTSPLIT($F29, ", ")))</f>
        <v>76.8</v>
      </c>
      <c r="AA29" cm="1">
        <f t="array" ref="AA29">SUMPRODUCT(VALUE(INDEX(P:P, MATCH(VALUE(_xlfn.TEXTSPLIT($E29, ", ")), $D:$D, 0))), VALUE(_xlfn.TEXTSPLIT($F29, ", ")))</f>
        <v>72</v>
      </c>
      <c r="AB29" cm="1">
        <f t="array" ref="AB29">SUMPRODUCT(VALUE(INDEX(Q:Q, MATCH(VALUE(_xlfn.TEXTSPLIT($E29, ", ")), $D:$D, 0))), VALUE(_xlfn.TEXTSPLIT($F29, ", ")))</f>
        <v>71.040000000000006</v>
      </c>
    </row>
    <row r="30" spans="1:28" ht="75" x14ac:dyDescent="0.25">
      <c r="A30" s="44" t="s">
        <v>28</v>
      </c>
      <c r="B30" s="45" t="s">
        <v>138</v>
      </c>
      <c r="C30" s="14">
        <v>22</v>
      </c>
      <c r="D30" s="16">
        <v>20</v>
      </c>
      <c r="E30" s="4" t="str" cm="1">
        <f t="array" ref="E30">_xlfn.TEXTJOIN(", ",TRUE,_xlfn._xlws.FILTER('SIC03 SIC07 Weights'!A:A,'SIC03 SIC07 Weights'!B:B=C30))</f>
        <v>19, 25, 36</v>
      </c>
      <c r="F30" s="46" t="str" cm="1">
        <f t="array" ref="F30">_xlfn.TEXTJOIN(", ",TRUE,TEXT(_xlfn._xlws.FILTER('SIC03 SIC07 Weights'!D:D,'SIC03 SIC07 Weights'!B:B=C30), "0.00"))</f>
        <v>0.00, 1.00, 0.01</v>
      </c>
      <c r="G30">
        <v>76</v>
      </c>
      <c r="H30">
        <v>75</v>
      </c>
      <c r="I30">
        <v>67</v>
      </c>
      <c r="J30">
        <v>72</v>
      </c>
      <c r="K30">
        <v>69</v>
      </c>
      <c r="L30">
        <v>67</v>
      </c>
      <c r="M30">
        <v>65</v>
      </c>
      <c r="N30">
        <v>61</v>
      </c>
      <c r="O30">
        <v>66</v>
      </c>
      <c r="P30">
        <v>62</v>
      </c>
      <c r="Q30">
        <v>63</v>
      </c>
      <c r="R30" cm="1">
        <f t="array" ref="R30">SUMPRODUCT(VALUE(INDEX(G:G, MATCH(VALUE(_xlfn.TEXTSPLIT($E30, ", ")), $D:$D, 0))), VALUE(_xlfn.TEXTSPLIT($F30, ", ")))</f>
        <v>208.46</v>
      </c>
      <c r="S30" cm="1">
        <f t="array" ref="S30">SUMPRODUCT(VALUE(INDEX(H:H, MATCH(VALUE(_xlfn.TEXTSPLIT($E30, ", ")), $D:$D, 0))), VALUE(_xlfn.TEXTSPLIT($F30, ", ")))</f>
        <v>209.52</v>
      </c>
      <c r="T30" cm="1">
        <f t="array" ref="T30">SUMPRODUCT(VALUE(INDEX(I:I, MATCH(VALUE(_xlfn.TEXTSPLIT($E30, ", ")), $D:$D, 0))), VALUE(_xlfn.TEXTSPLIT($F30, ", ")))</f>
        <v>225.46</v>
      </c>
      <c r="U30" cm="1">
        <f t="array" ref="U30">SUMPRODUCT(VALUE(INDEX(J:J, MATCH(VALUE(_xlfn.TEXTSPLIT($E30, ", ")), $D:$D, 0))), VALUE(_xlfn.TEXTSPLIT($F30, ", ")))</f>
        <v>229.53</v>
      </c>
      <c r="V30" cm="1">
        <f t="array" ref="V30">SUMPRODUCT(VALUE(INDEX(K:K, MATCH(VALUE(_xlfn.TEXTSPLIT($E30, ", ")), $D:$D, 0))), VALUE(_xlfn.TEXTSPLIT($F30, ", ")))</f>
        <v>227.46</v>
      </c>
      <c r="W30" cm="1">
        <f t="array" ref="W30">SUMPRODUCT(VALUE(INDEX(L:L, MATCH(VALUE(_xlfn.TEXTSPLIT($E30, ", ")), $D:$D, 0))), VALUE(_xlfn.TEXTSPLIT($F30, ", ")))</f>
        <v>203.49</v>
      </c>
      <c r="X30" cm="1">
        <f t="array" ref="X30">SUMPRODUCT(VALUE(INDEX(M:M, MATCH(VALUE(_xlfn.TEXTSPLIT($E30, ", ")), $D:$D, 0))), VALUE(_xlfn.TEXTSPLIT($F30, ", ")))</f>
        <v>198.39</v>
      </c>
      <c r="Y30" cm="1">
        <f t="array" ref="Y30">SUMPRODUCT(VALUE(INDEX(N:N, MATCH(VALUE(_xlfn.TEXTSPLIT($E30, ", ")), $D:$D, 0))), VALUE(_xlfn.TEXTSPLIT($F30, ", ")))</f>
        <v>199.27</v>
      </c>
      <c r="Z30" cm="1">
        <f t="array" ref="Z30">SUMPRODUCT(VALUE(INDEX(O:O, MATCH(VALUE(_xlfn.TEXTSPLIT($E30, ", ")), $D:$D, 0))), VALUE(_xlfn.TEXTSPLIT($F30, ", ")))</f>
        <v>194.25</v>
      </c>
      <c r="AA30" cm="1">
        <f t="array" ref="AA30">SUMPRODUCT(VALUE(INDEX(P:P, MATCH(VALUE(_xlfn.TEXTSPLIT($E30, ", ")), $D:$D, 0))), VALUE(_xlfn.TEXTSPLIT($F30, ", ")))</f>
        <v>181.2</v>
      </c>
      <c r="AB30" cm="1">
        <f t="array" ref="AB30">SUMPRODUCT(VALUE(INDEX(Q:Q, MATCH(VALUE(_xlfn.TEXTSPLIT($E30, ", ")), $D:$D, 0))), VALUE(_xlfn.TEXTSPLIT($F30, ", ")))</f>
        <v>180.2</v>
      </c>
    </row>
    <row r="31" spans="1:28" ht="45" x14ac:dyDescent="0.25">
      <c r="A31" s="44" t="s">
        <v>29</v>
      </c>
      <c r="B31" s="45" t="s">
        <v>139</v>
      </c>
      <c r="C31" s="14">
        <v>23</v>
      </c>
      <c r="D31" s="16" t="s">
        <v>237</v>
      </c>
      <c r="E31" s="4" t="str" cm="1">
        <f t="array" ref="E31">_xlfn.TEXTJOIN(", ",TRUE,_xlfn._xlws.FILTER('SIC03 SIC07 Weights'!A:A,'SIC03 SIC07 Weights'!B:B=C31))</f>
        <v>26, 31</v>
      </c>
      <c r="F31" s="46" t="str" cm="1">
        <f t="array" ref="F31">_xlfn.TEXTJOIN(", ",TRUE,TEXT(_xlfn._xlws.FILTER('SIC03 SIC07 Weights'!D:D,'SIC03 SIC07 Weights'!B:B=C31), "0.00"))</f>
        <v>1.00, 0.00</v>
      </c>
      <c r="G31">
        <v>439</v>
      </c>
      <c r="H31">
        <v>433</v>
      </c>
      <c r="I31">
        <v>430</v>
      </c>
      <c r="J31">
        <v>421</v>
      </c>
      <c r="K31">
        <v>426</v>
      </c>
      <c r="L31">
        <v>402</v>
      </c>
      <c r="M31">
        <v>387</v>
      </c>
      <c r="N31">
        <v>359</v>
      </c>
      <c r="O31">
        <v>391</v>
      </c>
      <c r="P31">
        <v>376</v>
      </c>
      <c r="Q31">
        <v>368</v>
      </c>
      <c r="R31" cm="1">
        <f t="array" ref="R31">SUMPRODUCT(VALUE(INDEX(G:G, MATCH(VALUE(_xlfn.TEXTSPLIT($E31, ", ")), $D:$D, 0))), VALUE(_xlfn.TEXTSPLIT($F31, ", ")))</f>
        <v>148</v>
      </c>
      <c r="S31" cm="1">
        <f t="array" ref="S31">SUMPRODUCT(VALUE(INDEX(H:H, MATCH(VALUE(_xlfn.TEXTSPLIT($E31, ", ")), $D:$D, 0))), VALUE(_xlfn.TEXTSPLIT($F31, ", ")))</f>
        <v>139</v>
      </c>
      <c r="T31" cm="1">
        <f t="array" ref="T31">SUMPRODUCT(VALUE(INDEX(I:I, MATCH(VALUE(_xlfn.TEXTSPLIT($E31, ", ")), $D:$D, 0))), VALUE(_xlfn.TEXTSPLIT($F31, ", ")))</f>
        <v>132</v>
      </c>
      <c r="U31" cm="1">
        <f t="array" ref="U31">SUMPRODUCT(VALUE(INDEX(J:J, MATCH(VALUE(_xlfn.TEXTSPLIT($E31, ", ")), $D:$D, 0))), VALUE(_xlfn.TEXTSPLIT($F31, ", ")))</f>
        <v>131</v>
      </c>
      <c r="V31" cm="1">
        <f t="array" ref="V31">SUMPRODUCT(VALUE(INDEX(K:K, MATCH(VALUE(_xlfn.TEXTSPLIT($E31, ", ")), $D:$D, 0))), VALUE(_xlfn.TEXTSPLIT($F31, ", ")))</f>
        <v>122</v>
      </c>
      <c r="W31" cm="1">
        <f t="array" ref="W31">SUMPRODUCT(VALUE(INDEX(L:L, MATCH(VALUE(_xlfn.TEXTSPLIT($E31, ", ")), $D:$D, 0))), VALUE(_xlfn.TEXTSPLIT($F31, ", ")))</f>
        <v>116</v>
      </c>
      <c r="X31" cm="1">
        <f t="array" ref="X31">SUMPRODUCT(VALUE(INDEX(M:M, MATCH(VALUE(_xlfn.TEXTSPLIT($E31, ", ")), $D:$D, 0))), VALUE(_xlfn.TEXTSPLIT($F31, ", ")))</f>
        <v>122</v>
      </c>
      <c r="Y31" cm="1">
        <f t="array" ref="Y31">SUMPRODUCT(VALUE(INDEX(N:N, MATCH(VALUE(_xlfn.TEXTSPLIT($E31, ", ")), $D:$D, 0))), VALUE(_xlfn.TEXTSPLIT($F31, ", ")))</f>
        <v>116</v>
      </c>
      <c r="Z31" cm="1">
        <f t="array" ref="Z31">SUMPRODUCT(VALUE(INDEX(O:O, MATCH(VALUE(_xlfn.TEXTSPLIT($E31, ", ")), $D:$D, 0))), VALUE(_xlfn.TEXTSPLIT($F31, ", ")))</f>
        <v>124</v>
      </c>
      <c r="AA31" cm="1">
        <f t="array" ref="AA31">SUMPRODUCT(VALUE(INDEX(P:P, MATCH(VALUE(_xlfn.TEXTSPLIT($E31, ", ")), $D:$D, 0))), VALUE(_xlfn.TEXTSPLIT($F31, ", ")))</f>
        <v>117</v>
      </c>
      <c r="AB31" cm="1">
        <f t="array" ref="AB31">SUMPRODUCT(VALUE(INDEX(Q:Q, MATCH(VALUE(_xlfn.TEXTSPLIT($E31, ", ")), $D:$D, 0))), VALUE(_xlfn.TEXTSPLIT($F31, ", ")))</f>
        <v>106</v>
      </c>
    </row>
    <row r="32" spans="1:28" ht="30" x14ac:dyDescent="0.25">
      <c r="A32" s="44" t="s">
        <v>30</v>
      </c>
      <c r="B32" s="45" t="s">
        <v>140</v>
      </c>
      <c r="C32" s="14">
        <v>24</v>
      </c>
      <c r="D32" s="16">
        <v>21</v>
      </c>
      <c r="E32" s="4" t="str" cm="1">
        <f t="array" ref="E32">_xlfn.TEXTJOIN(", ",TRUE,_xlfn._xlws.FILTER('SIC03 SIC07 Weights'!A:A,'SIC03 SIC07 Weights'!B:B=C32))</f>
        <v>23, 27, 28</v>
      </c>
      <c r="F32" s="46" t="str" cm="1">
        <f t="array" ref="F32">_xlfn.TEXTJOIN(", ",TRUE,TEXT(_xlfn._xlws.FILTER('SIC03 SIC07 Weights'!D:D,'SIC03 SIC07 Weights'!B:B=C32), "0.00"))</f>
        <v>0.46, 1.00, 0.00</v>
      </c>
      <c r="G32">
        <v>121</v>
      </c>
      <c r="H32">
        <v>116</v>
      </c>
      <c r="I32">
        <v>103</v>
      </c>
      <c r="J32">
        <v>101</v>
      </c>
      <c r="K32">
        <v>95</v>
      </c>
      <c r="L32">
        <v>88</v>
      </c>
      <c r="M32">
        <v>82</v>
      </c>
      <c r="N32">
        <v>74</v>
      </c>
      <c r="O32">
        <v>75</v>
      </c>
      <c r="P32">
        <v>68</v>
      </c>
      <c r="Q32">
        <v>75</v>
      </c>
      <c r="R32" cm="1">
        <f t="array" ref="R32">SUMPRODUCT(VALUE(INDEX(G:G, MATCH(VALUE(_xlfn.TEXTSPLIT($E32, ", ")), $D:$D, 0))), VALUE(_xlfn.TEXTSPLIT($F32, ", ")))</f>
        <v>171.02</v>
      </c>
      <c r="S32" cm="1">
        <f t="array" ref="S32">SUMPRODUCT(VALUE(INDEX(H:H, MATCH(VALUE(_xlfn.TEXTSPLIT($E32, ", ")), $D:$D, 0))), VALUE(_xlfn.TEXTSPLIT($F32, ", ")))</f>
        <v>157.26</v>
      </c>
      <c r="T32" cm="1">
        <f t="array" ref="T32">SUMPRODUCT(VALUE(INDEX(I:I, MATCH(VALUE(_xlfn.TEXTSPLIT($E32, ", ")), $D:$D, 0))), VALUE(_xlfn.TEXTSPLIT($F32, ", ")))</f>
        <v>141.88</v>
      </c>
      <c r="U32" cm="1">
        <f t="array" ref="U32">SUMPRODUCT(VALUE(INDEX(J:J, MATCH(VALUE(_xlfn.TEXTSPLIT($E32, ", ")), $D:$D, 0))), VALUE(_xlfn.TEXTSPLIT($F32, ", ")))</f>
        <v>135.34</v>
      </c>
      <c r="V32" cm="1">
        <f t="array" ref="V32">SUMPRODUCT(VALUE(INDEX(K:K, MATCH(VALUE(_xlfn.TEXTSPLIT($E32, ", ")), $D:$D, 0))), VALUE(_xlfn.TEXTSPLIT($F32, ", ")))</f>
        <v>132.34</v>
      </c>
      <c r="W32" cm="1">
        <f t="array" ref="W32">SUMPRODUCT(VALUE(INDEX(L:L, MATCH(VALUE(_xlfn.TEXTSPLIT($E32, ", ")), $D:$D, 0))), VALUE(_xlfn.TEXTSPLIT($F32, ", ")))</f>
        <v>132.02000000000001</v>
      </c>
      <c r="X32" cm="1">
        <f t="array" ref="X32">SUMPRODUCT(VALUE(INDEX(M:M, MATCH(VALUE(_xlfn.TEXTSPLIT($E32, ", ")), $D:$D, 0))), VALUE(_xlfn.TEXTSPLIT($F32, ", ")))</f>
        <v>115.72</v>
      </c>
      <c r="Y32" cm="1">
        <f t="array" ref="Y32">SUMPRODUCT(VALUE(INDEX(N:N, MATCH(VALUE(_xlfn.TEXTSPLIT($E32, ", ")), $D:$D, 0))), VALUE(_xlfn.TEXTSPLIT($F32, ", ")))</f>
        <v>107.64</v>
      </c>
      <c r="Z32" cm="1">
        <f t="array" ref="Z32">SUMPRODUCT(VALUE(INDEX(O:O, MATCH(VALUE(_xlfn.TEXTSPLIT($E32, ", ")), $D:$D, 0))), VALUE(_xlfn.TEXTSPLIT($F32, ", ")))</f>
        <v>115.08</v>
      </c>
      <c r="AA32" cm="1">
        <f t="array" ref="AA32">SUMPRODUCT(VALUE(INDEX(P:P, MATCH(VALUE(_xlfn.TEXTSPLIT($E32, ", ")), $D:$D, 0))), VALUE(_xlfn.TEXTSPLIT($F32, ", ")))</f>
        <v>110.16</v>
      </c>
      <c r="AB32" cm="1">
        <f t="array" ref="AB32">SUMPRODUCT(VALUE(INDEX(Q:Q, MATCH(VALUE(_xlfn.TEXTSPLIT($E32, ", ")), $D:$D, 0))), VALUE(_xlfn.TEXTSPLIT($F32, ", ")))</f>
        <v>108.94</v>
      </c>
    </row>
    <row r="33" spans="1:28" ht="45" x14ac:dyDescent="0.25">
      <c r="A33" s="44" t="s">
        <v>31</v>
      </c>
      <c r="B33" s="45" t="s">
        <v>141</v>
      </c>
      <c r="C33" s="14">
        <v>25</v>
      </c>
      <c r="D33" s="16">
        <v>22</v>
      </c>
      <c r="E33" s="4" t="str" cm="1">
        <f t="array" ref="E33">_xlfn.TEXTJOIN(", ",TRUE,_xlfn._xlws.FILTER('SIC03 SIC07 Weights'!A:A,'SIC03 SIC07 Weights'!B:B=C33))</f>
        <v>28, 29, 31, 36</v>
      </c>
      <c r="F33" s="46" t="str" cm="1">
        <f t="array" ref="F33">_xlfn.TEXTJOIN(", ",TRUE,TEXT(_xlfn._xlws.FILTER('SIC03 SIC07 Weights'!D:D,'SIC03 SIC07 Weights'!B:B=C33), "0.00"))</f>
        <v>0.96, 0.05, 0.00, 0.00</v>
      </c>
      <c r="G33">
        <v>319</v>
      </c>
      <c r="H33">
        <v>317</v>
      </c>
      <c r="I33">
        <v>327</v>
      </c>
      <c r="J33">
        <v>320</v>
      </c>
      <c r="K33">
        <v>331</v>
      </c>
      <c r="L33">
        <v>314</v>
      </c>
      <c r="M33">
        <v>305</v>
      </c>
      <c r="N33">
        <v>285</v>
      </c>
      <c r="O33">
        <v>316</v>
      </c>
      <c r="P33">
        <v>308</v>
      </c>
      <c r="Q33">
        <v>293</v>
      </c>
      <c r="R33" cm="1">
        <f t="array" ref="R33">SUMPRODUCT(VALUE(INDEX(G:G, MATCH(VALUE(_xlfn.TEXTSPLIT($E33, ", ")), $D:$D, 0))), VALUE(_xlfn.TEXTSPLIT($F33, ", ")))</f>
        <v>355.22999999999996</v>
      </c>
      <c r="S33" cm="1">
        <f t="array" ref="S33">SUMPRODUCT(VALUE(INDEX(H:H, MATCH(VALUE(_xlfn.TEXTSPLIT($E33, ", ")), $D:$D, 0))), VALUE(_xlfn.TEXTSPLIT($F33, ", ")))</f>
        <v>345.03</v>
      </c>
      <c r="T33" cm="1">
        <f t="array" ref="T33">SUMPRODUCT(VALUE(INDEX(I:I, MATCH(VALUE(_xlfn.TEXTSPLIT($E33, ", ")), $D:$D, 0))), VALUE(_xlfn.TEXTSPLIT($F33, ", ")))</f>
        <v>340.34999999999997</v>
      </c>
      <c r="U33" cm="1">
        <f t="array" ref="U33">SUMPRODUCT(VALUE(INDEX(J:J, MATCH(VALUE(_xlfn.TEXTSPLIT($E33, ", ")), $D:$D, 0))), VALUE(_xlfn.TEXTSPLIT($F33, ", ")))</f>
        <v>335.28999999999996</v>
      </c>
      <c r="V33" cm="1">
        <f t="array" ref="V33">SUMPRODUCT(VALUE(INDEX(K:K, MATCH(VALUE(_xlfn.TEXTSPLIT($E33, ", ")), $D:$D, 0))), VALUE(_xlfn.TEXTSPLIT($F33, ", ")))</f>
        <v>336.66999999999996</v>
      </c>
      <c r="W33" cm="1">
        <f t="array" ref="W33">SUMPRODUCT(VALUE(INDEX(L:L, MATCH(VALUE(_xlfn.TEXTSPLIT($E33, ", ")), $D:$D, 0))), VALUE(_xlfn.TEXTSPLIT($F33, ", ")))</f>
        <v>309.53999999999996</v>
      </c>
      <c r="X33" cm="1">
        <f t="array" ref="X33">SUMPRODUCT(VALUE(INDEX(M:M, MATCH(VALUE(_xlfn.TEXTSPLIT($E33, ", ")), $D:$D, 0))), VALUE(_xlfn.TEXTSPLIT($F33, ", ")))</f>
        <v>287.58</v>
      </c>
      <c r="Y33" cm="1">
        <f t="array" ref="Y33">SUMPRODUCT(VALUE(INDEX(N:N, MATCH(VALUE(_xlfn.TEXTSPLIT($E33, ", ")), $D:$D, 0))), VALUE(_xlfn.TEXTSPLIT($F33, ", ")))</f>
        <v>279.25</v>
      </c>
      <c r="Z33" cm="1">
        <f t="array" ref="Z33">SUMPRODUCT(VALUE(INDEX(O:O, MATCH(VALUE(_xlfn.TEXTSPLIT($E33, ", ")), $D:$D, 0))), VALUE(_xlfn.TEXTSPLIT($F33, ", ")))</f>
        <v>283.75</v>
      </c>
      <c r="AA33" cm="1">
        <f t="array" ref="AA33">SUMPRODUCT(VALUE(INDEX(P:P, MATCH(VALUE(_xlfn.TEXTSPLIT($E33, ", ")), $D:$D, 0))), VALUE(_xlfn.TEXTSPLIT($F33, ", ")))</f>
        <v>275.57</v>
      </c>
      <c r="AB33" cm="1">
        <f t="array" ref="AB33">SUMPRODUCT(VALUE(INDEX(Q:Q, MATCH(VALUE(_xlfn.TEXTSPLIT($E33, ", ")), $D:$D, 0))), VALUE(_xlfn.TEXTSPLIT($F33, ", ")))</f>
        <v>290.12</v>
      </c>
    </row>
    <row r="34" spans="1:28" ht="45" x14ac:dyDescent="0.25">
      <c r="A34" s="44" t="s">
        <v>32</v>
      </c>
      <c r="B34" s="45" t="s">
        <v>142</v>
      </c>
      <c r="C34" s="14">
        <v>26</v>
      </c>
      <c r="D34" s="16" t="s">
        <v>240</v>
      </c>
      <c r="E34" s="4" t="str" cm="1">
        <f t="array" ref="E34">_xlfn.TEXTJOIN(", ",TRUE,_xlfn._xlws.FILTER('SIC03 SIC07 Weights'!A:A,'SIC03 SIC07 Weights'!B:B=C34))</f>
        <v>24, 30, 31, 32, 33, 36</v>
      </c>
      <c r="F34" s="46" t="str" cm="1">
        <f t="array" ref="F34">_xlfn.TEXTJOIN(", ",TRUE,TEXT(_xlfn._xlws.FILTER('SIC03 SIC07 Weights'!D:D,'SIC03 SIC07 Weights'!B:B=C34), "0.00"))</f>
        <v>0.00, 0.57, 0.11, 0.77, 0.59, 0.00</v>
      </c>
      <c r="G34">
        <v>37</v>
      </c>
      <c r="H34">
        <v>31</v>
      </c>
      <c r="I34">
        <v>28</v>
      </c>
      <c r="J34">
        <v>29</v>
      </c>
      <c r="K34">
        <v>29</v>
      </c>
      <c r="L34">
        <v>37</v>
      </c>
      <c r="M34">
        <v>32</v>
      </c>
      <c r="N34">
        <v>34</v>
      </c>
      <c r="O34">
        <v>48</v>
      </c>
      <c r="P34">
        <v>46</v>
      </c>
      <c r="Q34">
        <v>39</v>
      </c>
      <c r="R34" cm="1">
        <f t="array" ref="R34">SUMPRODUCT(VALUE(INDEX(G:G, MATCH(VALUE(_xlfn.TEXTSPLIT($E34, ", ")), $D:$D, 0))), VALUE(_xlfn.TEXTSPLIT($F34, ", ")))</f>
        <v>236.45000000000002</v>
      </c>
      <c r="S34" cm="1">
        <f t="array" ref="S34">SUMPRODUCT(VALUE(INDEX(H:H, MATCH(VALUE(_xlfn.TEXTSPLIT($E34, ", ")), $D:$D, 0))), VALUE(_xlfn.TEXTSPLIT($F34, ", ")))</f>
        <v>241.82999999999998</v>
      </c>
      <c r="T34" cm="1">
        <f t="array" ref="T34">SUMPRODUCT(VALUE(INDEX(I:I, MATCH(VALUE(_xlfn.TEXTSPLIT($E34, ", ")), $D:$D, 0))), VALUE(_xlfn.TEXTSPLIT($F34, ", ")))</f>
        <v>235.72</v>
      </c>
      <c r="U34" cm="1">
        <f t="array" ref="U34">SUMPRODUCT(VALUE(INDEX(J:J, MATCH(VALUE(_xlfn.TEXTSPLIT($E34, ", ")), $D:$D, 0))), VALUE(_xlfn.TEXTSPLIT($F34, ", ")))</f>
        <v>225.45</v>
      </c>
      <c r="V34" cm="1">
        <f t="array" ref="V34">SUMPRODUCT(VALUE(INDEX(K:K, MATCH(VALUE(_xlfn.TEXTSPLIT($E34, ", ")), $D:$D, 0))), VALUE(_xlfn.TEXTSPLIT($F34, ", ")))</f>
        <v>251.05</v>
      </c>
      <c r="W34" cm="1">
        <f t="array" ref="W34">SUMPRODUCT(VALUE(INDEX(L:L, MATCH(VALUE(_xlfn.TEXTSPLIT($E34, ", ")), $D:$D, 0))), VALUE(_xlfn.TEXTSPLIT($F34, ", ")))</f>
        <v>207.9</v>
      </c>
      <c r="X34" cm="1">
        <f t="array" ref="X34">SUMPRODUCT(VALUE(INDEX(M:M, MATCH(VALUE(_xlfn.TEXTSPLIT($E34, ", ")), $D:$D, 0))), VALUE(_xlfn.TEXTSPLIT($F34, ", ")))</f>
        <v>179.27999999999997</v>
      </c>
      <c r="Y34" cm="1">
        <f t="array" ref="Y34">SUMPRODUCT(VALUE(INDEX(N:N, MATCH(VALUE(_xlfn.TEXTSPLIT($E34, ", ")), $D:$D, 0))), VALUE(_xlfn.TEXTSPLIT($F34, ", ")))</f>
        <v>162.91999999999999</v>
      </c>
      <c r="Z34" cm="1">
        <f t="array" ref="Z34">SUMPRODUCT(VALUE(INDEX(O:O, MATCH(VALUE(_xlfn.TEXTSPLIT($E34, ", ")), $D:$D, 0))), VALUE(_xlfn.TEXTSPLIT($F34, ", ")))</f>
        <v>161.12</v>
      </c>
      <c r="AA34" cm="1">
        <f t="array" ref="AA34">SUMPRODUCT(VALUE(INDEX(P:P, MATCH(VALUE(_xlfn.TEXTSPLIT($E34, ", ")), $D:$D, 0))), VALUE(_xlfn.TEXTSPLIT($F34, ", ")))</f>
        <v>149.84</v>
      </c>
      <c r="AB34" cm="1">
        <f t="array" ref="AB34">SUMPRODUCT(VALUE(INDEX(Q:Q, MATCH(VALUE(_xlfn.TEXTSPLIT($E34, ", ")), $D:$D, 0))), VALUE(_xlfn.TEXTSPLIT($F34, ", ")))</f>
        <v>149.44999999999999</v>
      </c>
    </row>
    <row r="35" spans="1:28" ht="45" x14ac:dyDescent="0.25">
      <c r="A35" s="44" t="s">
        <v>33</v>
      </c>
      <c r="B35" s="45" t="s">
        <v>143</v>
      </c>
      <c r="C35" s="14">
        <v>27</v>
      </c>
      <c r="D35" s="16">
        <v>23</v>
      </c>
      <c r="E35" s="4" t="str" cm="1">
        <f t="array" ref="E35">_xlfn.TEXTJOIN(", ",TRUE,_xlfn._xlws.FILTER('SIC03 SIC07 Weights'!A:A,'SIC03 SIC07 Weights'!B:B=C35))</f>
        <v>25, 29, 31, 32, 33</v>
      </c>
      <c r="F35" s="46" t="str" cm="1">
        <f t="array" ref="F35">_xlfn.TEXTJOIN(", ",TRUE,TEXT(_xlfn._xlws.FILTER('SIC03 SIC07 Weights'!D:D,'SIC03 SIC07 Weights'!B:B=C35), "0.00"))</f>
        <v>0.00, 0.06, 0.77, 0.03, 0.00</v>
      </c>
      <c r="G35">
        <v>37</v>
      </c>
      <c r="H35">
        <v>31</v>
      </c>
      <c r="I35">
        <v>28</v>
      </c>
      <c r="J35">
        <v>29</v>
      </c>
      <c r="K35">
        <v>29</v>
      </c>
      <c r="L35">
        <v>37</v>
      </c>
      <c r="M35">
        <v>32</v>
      </c>
      <c r="N35">
        <v>34</v>
      </c>
      <c r="O35">
        <v>48</v>
      </c>
      <c r="P35">
        <v>46</v>
      </c>
      <c r="Q35">
        <v>39</v>
      </c>
      <c r="R35" cm="1">
        <f t="array" ref="R35">SUMPRODUCT(VALUE(INDEX(G:G, MATCH(VALUE(_xlfn.TEXTSPLIT($E35, ", ")), $D:$D, 0))), VALUE(_xlfn.TEXTSPLIT($F35, ", ")))</f>
        <v>173.95</v>
      </c>
      <c r="S35" cm="1">
        <f t="array" ref="S35">SUMPRODUCT(VALUE(INDEX(H:H, MATCH(VALUE(_xlfn.TEXTSPLIT($E35, ", ")), $D:$D, 0))), VALUE(_xlfn.TEXTSPLIT($F35, ", ")))</f>
        <v>171.66</v>
      </c>
      <c r="T35" cm="1">
        <f t="array" ref="T35">SUMPRODUCT(VALUE(INDEX(I:I, MATCH(VALUE(_xlfn.TEXTSPLIT($E35, ", ")), $D:$D, 0))), VALUE(_xlfn.TEXTSPLIT($F35, ", ")))</f>
        <v>170.85999999999999</v>
      </c>
      <c r="U35" cm="1">
        <f t="array" ref="U35">SUMPRODUCT(VALUE(INDEX(J:J, MATCH(VALUE(_xlfn.TEXTSPLIT($E35, ", ")), $D:$D, 0))), VALUE(_xlfn.TEXTSPLIT($F35, ", ")))</f>
        <v>162.22000000000003</v>
      </c>
      <c r="V35" cm="1">
        <f t="array" ref="V35">SUMPRODUCT(VALUE(INDEX(K:K, MATCH(VALUE(_xlfn.TEXTSPLIT($E35, ", ")), $D:$D, 0))), VALUE(_xlfn.TEXTSPLIT($F35, ", ")))</f>
        <v>159.86999999999998</v>
      </c>
      <c r="W35" cm="1">
        <f t="array" ref="W35">SUMPRODUCT(VALUE(INDEX(L:L, MATCH(VALUE(_xlfn.TEXTSPLIT($E35, ", ")), $D:$D, 0))), VALUE(_xlfn.TEXTSPLIT($F35, ", ")))</f>
        <v>139.38999999999999</v>
      </c>
      <c r="X35" cm="1">
        <f t="array" ref="X35">SUMPRODUCT(VALUE(INDEX(M:M, MATCH(VALUE(_xlfn.TEXTSPLIT($E35, ", ")), $D:$D, 0))), VALUE(_xlfn.TEXTSPLIT($F35, ", ")))</f>
        <v>127.36000000000001</v>
      </c>
      <c r="Y35" cm="1">
        <f t="array" ref="Y35">SUMPRODUCT(VALUE(INDEX(N:N, MATCH(VALUE(_xlfn.TEXTSPLIT($E35, ", ")), $D:$D, 0))), VALUE(_xlfn.TEXTSPLIT($F35, ", ")))</f>
        <v>120.65</v>
      </c>
      <c r="Z35" cm="1">
        <f t="array" ref="Z35">SUMPRODUCT(VALUE(INDEX(O:O, MATCH(VALUE(_xlfn.TEXTSPLIT($E35, ", ")), $D:$D, 0))), VALUE(_xlfn.TEXTSPLIT($F35, ", ")))</f>
        <v>116.32</v>
      </c>
      <c r="AA35" cm="1">
        <f t="array" ref="AA35">SUMPRODUCT(VALUE(INDEX(P:P, MATCH(VALUE(_xlfn.TEXTSPLIT($E35, ", ")), $D:$D, 0))), VALUE(_xlfn.TEXTSPLIT($F35, ", ")))</f>
        <v>110.71</v>
      </c>
      <c r="AB35" cm="1">
        <f t="array" ref="AB35">SUMPRODUCT(VALUE(INDEX(Q:Q, MATCH(VALUE(_xlfn.TEXTSPLIT($E35, ", ")), $D:$D, 0))), VALUE(_xlfn.TEXTSPLIT($F35, ", ")))</f>
        <v>101.89</v>
      </c>
    </row>
    <row r="36" spans="1:28" ht="45" x14ac:dyDescent="0.25">
      <c r="A36" s="44" t="s">
        <v>34</v>
      </c>
      <c r="B36" s="45" t="s">
        <v>144</v>
      </c>
      <c r="C36" s="14">
        <v>28</v>
      </c>
      <c r="D36" s="16" t="s">
        <v>242</v>
      </c>
      <c r="E36" s="4" t="str" cm="1">
        <f t="array" ref="E36">_xlfn.TEXTJOIN(", ",TRUE,_xlfn._xlws.FILTER('SIC03 SIC07 Weights'!A:A,'SIC03 SIC07 Weights'!B:B=C36))</f>
        <v>28, 29, 30, 31, 32, 33, 34, 35, 36</v>
      </c>
      <c r="F36" s="46" t="str" cm="1">
        <f t="array" ref="F36">_xlfn.TEXTJOIN(", ",TRUE,TEXT(_xlfn._xlws.FILTER('SIC03 SIC07 Weights'!D:D,'SIC03 SIC07 Weights'!B:B=C36), "0.00"))</f>
        <v>0.00, 0.75, 0.40, 0.00, 0.00, 0.01, 0.03, 0.00, 0.00</v>
      </c>
      <c r="G36">
        <v>351</v>
      </c>
      <c r="H36">
        <v>340</v>
      </c>
      <c r="I36">
        <v>291</v>
      </c>
      <c r="J36">
        <v>281</v>
      </c>
      <c r="K36">
        <v>282</v>
      </c>
      <c r="L36">
        <v>269</v>
      </c>
      <c r="M36">
        <v>259</v>
      </c>
      <c r="N36">
        <v>223</v>
      </c>
      <c r="O36">
        <v>240</v>
      </c>
      <c r="P36">
        <v>225</v>
      </c>
      <c r="Q36">
        <v>222</v>
      </c>
      <c r="R36" cm="1">
        <f t="array" ref="R36">SUMPRODUCT(VALUE(INDEX(G:G, MATCH(VALUE(_xlfn.TEXTSPLIT($E36, ", ")), $D:$D, 0))), VALUE(_xlfn.TEXTSPLIT($F36, ", ")))</f>
        <v>349.81</v>
      </c>
      <c r="S36" cm="1">
        <f t="array" ref="S36">SUMPRODUCT(VALUE(INDEX(H:H, MATCH(VALUE(_xlfn.TEXTSPLIT($E36, ", ")), $D:$D, 0))), VALUE(_xlfn.TEXTSPLIT($F36, ", ")))</f>
        <v>343.5</v>
      </c>
      <c r="T36" cm="1">
        <f t="array" ref="T36">SUMPRODUCT(VALUE(INDEX(I:I, MATCH(VALUE(_xlfn.TEXTSPLIT($E36, ", ")), $D:$D, 0))), VALUE(_xlfn.TEXTSPLIT($F36, ", ")))</f>
        <v>315.72000000000003</v>
      </c>
      <c r="U36" cm="1">
        <f t="array" ref="U36">SUMPRODUCT(VALUE(INDEX(J:J, MATCH(VALUE(_xlfn.TEXTSPLIT($E36, ", ")), $D:$D, 0))), VALUE(_xlfn.TEXTSPLIT($F36, ", ")))</f>
        <v>322.42</v>
      </c>
      <c r="V36" cm="1">
        <f t="array" ref="V36">SUMPRODUCT(VALUE(INDEX(K:K, MATCH(VALUE(_xlfn.TEXTSPLIT($E36, ", ")), $D:$D, 0))), VALUE(_xlfn.TEXTSPLIT($F36, ", ")))</f>
        <v>303.56000000000006</v>
      </c>
      <c r="W36" cm="1">
        <f t="array" ref="W36">SUMPRODUCT(VALUE(INDEX(L:L, MATCH(VALUE(_xlfn.TEXTSPLIT($E36, ", ")), $D:$D, 0))), VALUE(_xlfn.TEXTSPLIT($F36, ", ")))</f>
        <v>288</v>
      </c>
      <c r="X36" cm="1">
        <f t="array" ref="X36">SUMPRODUCT(VALUE(INDEX(M:M, MATCH(VALUE(_xlfn.TEXTSPLIT($E36, ", ")), $D:$D, 0))), VALUE(_xlfn.TEXTSPLIT($F36, ", ")))</f>
        <v>259.58000000000004</v>
      </c>
      <c r="Y36" cm="1">
        <f t="array" ref="Y36">SUMPRODUCT(VALUE(INDEX(N:N, MATCH(VALUE(_xlfn.TEXTSPLIT($E36, ", ")), $D:$D, 0))), VALUE(_xlfn.TEXTSPLIT($F36, ", ")))</f>
        <v>247.85</v>
      </c>
      <c r="Z36" cm="1">
        <f t="array" ref="Z36">SUMPRODUCT(VALUE(INDEX(O:O, MATCH(VALUE(_xlfn.TEXTSPLIT($E36, ", ")), $D:$D, 0))), VALUE(_xlfn.TEXTSPLIT($F36, ", ")))</f>
        <v>242.39</v>
      </c>
      <c r="AA36" cm="1">
        <f t="array" ref="AA36">SUMPRODUCT(VALUE(INDEX(P:P, MATCH(VALUE(_xlfn.TEXTSPLIT($E36, ", ")), $D:$D, 0))), VALUE(_xlfn.TEXTSPLIT($F36, ", ")))</f>
        <v>234.85000000000002</v>
      </c>
      <c r="AB36" cm="1">
        <f t="array" ref="AB36">SUMPRODUCT(VALUE(INDEX(Q:Q, MATCH(VALUE(_xlfn.TEXTSPLIT($E36, ", ")), $D:$D, 0))), VALUE(_xlfn.TEXTSPLIT($F36, ", ")))</f>
        <v>235.03</v>
      </c>
    </row>
    <row r="37" spans="1:28" ht="30" x14ac:dyDescent="0.25">
      <c r="A37" s="44" t="s">
        <v>35</v>
      </c>
      <c r="B37" s="45" t="s">
        <v>145</v>
      </c>
      <c r="C37" s="14">
        <v>29</v>
      </c>
      <c r="D37" s="16">
        <v>24</v>
      </c>
      <c r="E37" s="4" t="str" cm="1">
        <f t="array" ref="E37">_xlfn.TEXTJOIN(", ",TRUE,_xlfn._xlws.FILTER('SIC03 SIC07 Weights'!A:A,'SIC03 SIC07 Weights'!B:B=C37))</f>
        <v>31, 34, 36</v>
      </c>
      <c r="F37" s="46" t="str" cm="1">
        <f t="array" ref="F37">_xlfn.TEXTJOIN(", ",TRUE,TEXT(_xlfn._xlws.FILTER('SIC03 SIC07 Weights'!D:D,'SIC03 SIC07 Weights'!B:B=C37), "0.00"))</f>
        <v>0.04, 0.97, 0.03</v>
      </c>
      <c r="G37">
        <v>351</v>
      </c>
      <c r="H37">
        <v>340</v>
      </c>
      <c r="I37">
        <v>291</v>
      </c>
      <c r="J37">
        <v>281</v>
      </c>
      <c r="K37">
        <v>282</v>
      </c>
      <c r="L37">
        <v>269</v>
      </c>
      <c r="M37">
        <v>259</v>
      </c>
      <c r="N37">
        <v>223</v>
      </c>
      <c r="O37">
        <v>240</v>
      </c>
      <c r="P37">
        <v>225</v>
      </c>
      <c r="Q37">
        <v>222</v>
      </c>
      <c r="R37" cm="1">
        <f t="array" ref="R37">SUMPRODUCT(VALUE(INDEX(G:G, MATCH(VALUE(_xlfn.TEXTSPLIT($E37, ", ")), $D:$D, 0))), VALUE(_xlfn.TEXTSPLIT($F37, ", ")))</f>
        <v>242.76</v>
      </c>
      <c r="S37" cm="1">
        <f t="array" ref="S37">SUMPRODUCT(VALUE(INDEX(H:H, MATCH(VALUE(_xlfn.TEXTSPLIT($E37, ", ")), $D:$D, 0))), VALUE(_xlfn.TEXTSPLIT($F37, ", ")))</f>
        <v>250.62</v>
      </c>
      <c r="T37" cm="1">
        <f t="array" ref="T37">SUMPRODUCT(VALUE(INDEX(I:I, MATCH(VALUE(_xlfn.TEXTSPLIT($E37, ", ")), $D:$D, 0))), VALUE(_xlfn.TEXTSPLIT($F37, ", ")))</f>
        <v>264.09999999999997</v>
      </c>
      <c r="U37" cm="1">
        <f t="array" ref="U37">SUMPRODUCT(VALUE(INDEX(J:J, MATCH(VALUE(_xlfn.TEXTSPLIT($E37, ", ")), $D:$D, 0))), VALUE(_xlfn.TEXTSPLIT($F37, ", ")))</f>
        <v>243.45999999999998</v>
      </c>
      <c r="V37" cm="1">
        <f t="array" ref="V37">SUMPRODUCT(VALUE(INDEX(K:K, MATCH(VALUE(_xlfn.TEXTSPLIT($E37, ", ")), $D:$D, 0))), VALUE(_xlfn.TEXTSPLIT($F37, ", ")))</f>
        <v>247.04999999999998</v>
      </c>
      <c r="W37" cm="1">
        <f t="array" ref="W37">SUMPRODUCT(VALUE(INDEX(L:L, MATCH(VALUE(_xlfn.TEXTSPLIT($E37, ", ")), $D:$D, 0))), VALUE(_xlfn.TEXTSPLIT($F37, ", ")))</f>
        <v>239.35</v>
      </c>
      <c r="X37" cm="1">
        <f t="array" ref="X37">SUMPRODUCT(VALUE(INDEX(M:M, MATCH(VALUE(_xlfn.TEXTSPLIT($E37, ", ")), $D:$D, 0))), VALUE(_xlfn.TEXTSPLIT($F37, ", ")))</f>
        <v>249.23999999999998</v>
      </c>
      <c r="Y37" cm="1">
        <f t="array" ref="Y37">SUMPRODUCT(VALUE(INDEX(N:N, MATCH(VALUE(_xlfn.TEXTSPLIT($E37, ", ")), $D:$D, 0))), VALUE(_xlfn.TEXTSPLIT($F37, ", ")))</f>
        <v>210.76999999999998</v>
      </c>
      <c r="Z37" cm="1">
        <f t="array" ref="Z37">SUMPRODUCT(VALUE(INDEX(O:O, MATCH(VALUE(_xlfn.TEXTSPLIT($E37, ", ")), $D:$D, 0))), VALUE(_xlfn.TEXTSPLIT($F37, ", ")))</f>
        <v>216.32999999999998</v>
      </c>
      <c r="AA37" cm="1">
        <f t="array" ref="AA37">SUMPRODUCT(VALUE(INDEX(P:P, MATCH(VALUE(_xlfn.TEXTSPLIT($E37, ", ")), $D:$D, 0))), VALUE(_xlfn.TEXTSPLIT($F37, ", ")))</f>
        <v>202.35999999999999</v>
      </c>
      <c r="AB37" cm="1">
        <f t="array" ref="AB37">SUMPRODUCT(VALUE(INDEX(Q:Q, MATCH(VALUE(_xlfn.TEXTSPLIT($E37, ", ")), $D:$D, 0))), VALUE(_xlfn.TEXTSPLIT($F37, ", ")))</f>
        <v>188.29999999999998</v>
      </c>
    </row>
    <row r="38" spans="1:28" ht="30" x14ac:dyDescent="0.25">
      <c r="A38" s="44" t="s">
        <v>36</v>
      </c>
      <c r="B38" s="45" t="s">
        <v>146</v>
      </c>
      <c r="C38" s="14">
        <v>30</v>
      </c>
      <c r="D38" s="16" t="s">
        <v>244</v>
      </c>
      <c r="E38" s="4" t="str" cm="1">
        <f t="array" ref="E38">_xlfn.TEXTJOIN(", ",TRUE,_xlfn._xlws.FILTER('SIC03 SIC07 Weights'!A:A,'SIC03 SIC07 Weights'!B:B=C38))</f>
        <v>29, 31, 35, 36</v>
      </c>
      <c r="F38" s="46" t="str" cm="1">
        <f t="array" ref="F38">_xlfn.TEXTJOIN(", ",TRUE,TEXT(_xlfn._xlws.FILTER('SIC03 SIC07 Weights'!D:D,'SIC03 SIC07 Weights'!B:B=C38), "0.00"))</f>
        <v>0.00, 0.00, 0.84, 0.03</v>
      </c>
      <c r="G38">
        <v>207</v>
      </c>
      <c r="H38">
        <v>208</v>
      </c>
      <c r="I38">
        <v>224</v>
      </c>
      <c r="J38">
        <v>228</v>
      </c>
      <c r="K38">
        <v>226</v>
      </c>
      <c r="L38">
        <v>202</v>
      </c>
      <c r="M38">
        <v>197</v>
      </c>
      <c r="N38">
        <v>198</v>
      </c>
      <c r="O38">
        <v>193</v>
      </c>
      <c r="P38">
        <v>180</v>
      </c>
      <c r="Q38">
        <v>179</v>
      </c>
      <c r="R38" cm="1">
        <f t="array" ref="R38">SUMPRODUCT(VALUE(INDEX(G:G, MATCH(VALUE(_xlfn.TEXTSPLIT($E38, ", ")), $D:$D, 0))), VALUE(_xlfn.TEXTSPLIT($F38, ", ")))</f>
        <v>158.1</v>
      </c>
      <c r="S38" cm="1">
        <f t="array" ref="S38">SUMPRODUCT(VALUE(INDEX(H:H, MATCH(VALUE(_xlfn.TEXTSPLIT($E38, ", ")), $D:$D, 0))), VALUE(_xlfn.TEXTSPLIT($F38, ", ")))</f>
        <v>164.16</v>
      </c>
      <c r="T38" cm="1">
        <f t="array" ref="T38">SUMPRODUCT(VALUE(INDEX(I:I, MATCH(VALUE(_xlfn.TEXTSPLIT($E38, ", ")), $D:$D, 0))), VALUE(_xlfn.TEXTSPLIT($F38, ", ")))</f>
        <v>172.38</v>
      </c>
      <c r="U38" cm="1">
        <f t="array" ref="U38">SUMPRODUCT(VALUE(INDEX(J:J, MATCH(VALUE(_xlfn.TEXTSPLIT($E38, ", ")), $D:$D, 0))), VALUE(_xlfn.TEXTSPLIT($F38, ", ")))</f>
        <v>151.59</v>
      </c>
      <c r="V38" cm="1">
        <f t="array" ref="V38">SUMPRODUCT(VALUE(INDEX(K:K, MATCH(VALUE(_xlfn.TEXTSPLIT($E38, ", ")), $D:$D, 0))), VALUE(_xlfn.TEXTSPLIT($F38, ", ")))</f>
        <v>163.13999999999999</v>
      </c>
      <c r="W38" cm="1">
        <f t="array" ref="W38">SUMPRODUCT(VALUE(INDEX(L:L, MATCH(VALUE(_xlfn.TEXTSPLIT($E38, ", ")), $D:$D, 0))), VALUE(_xlfn.TEXTSPLIT($F38, ", ")))</f>
        <v>157.35</v>
      </c>
      <c r="X38" cm="1">
        <f t="array" ref="X38">SUMPRODUCT(VALUE(INDEX(M:M, MATCH(VALUE(_xlfn.TEXTSPLIT($E38, ", ")), $D:$D, 0))), VALUE(_xlfn.TEXTSPLIT($F38, ", ")))</f>
        <v>166.29</v>
      </c>
      <c r="Y38" cm="1">
        <f t="array" ref="Y38">SUMPRODUCT(VALUE(INDEX(N:N, MATCH(VALUE(_xlfn.TEXTSPLIT($E38, ", ")), $D:$D, 0))), VALUE(_xlfn.TEXTSPLIT($F38, ", ")))</f>
        <v>156.69</v>
      </c>
      <c r="Z38" cm="1">
        <f t="array" ref="Z38">SUMPRODUCT(VALUE(INDEX(O:O, MATCH(VALUE(_xlfn.TEXTSPLIT($E38, ", ")), $D:$D, 0))), VALUE(_xlfn.TEXTSPLIT($F38, ", ")))</f>
        <v>154.10999999999999</v>
      </c>
      <c r="AA38" cm="1">
        <f t="array" ref="AA38">SUMPRODUCT(VALUE(INDEX(P:P, MATCH(VALUE(_xlfn.TEXTSPLIT($E38, ", ")), $D:$D, 0))), VALUE(_xlfn.TEXTSPLIT($F38, ", ")))</f>
        <v>151.44</v>
      </c>
      <c r="AB38" cm="1">
        <f t="array" ref="AB38">SUMPRODUCT(VALUE(INDEX(Q:Q, MATCH(VALUE(_xlfn.TEXTSPLIT($E38, ", ")), $D:$D, 0))), VALUE(_xlfn.TEXTSPLIT($F38, ", ")))</f>
        <v>129.6</v>
      </c>
    </row>
    <row r="39" spans="1:28" ht="30" x14ac:dyDescent="0.25">
      <c r="A39" s="44" t="s">
        <v>37</v>
      </c>
      <c r="B39" s="45" t="s">
        <v>147</v>
      </c>
      <c r="C39" s="14">
        <v>31</v>
      </c>
      <c r="D39" s="16">
        <v>25</v>
      </c>
      <c r="E39" s="4" t="str" cm="1">
        <f t="array" ref="E39">_xlfn.TEXTJOIN(", ",TRUE,_xlfn._xlws.FILTER('SIC03 SIC07 Weights'!A:A,'SIC03 SIC07 Weights'!B:B=C39))</f>
        <v>36</v>
      </c>
      <c r="F39" s="46" t="str" cm="1">
        <f t="array" ref="F39">_xlfn.TEXTJOIN(", ",TRUE,TEXT(_xlfn._xlws.FILTER('SIC03 SIC07 Weights'!D:D,'SIC03 SIC07 Weights'!B:B=C39), "0.00"))</f>
        <v>0.61</v>
      </c>
      <c r="G39">
        <v>207</v>
      </c>
      <c r="H39">
        <v>208</v>
      </c>
      <c r="I39">
        <v>224</v>
      </c>
      <c r="J39">
        <v>228</v>
      </c>
      <c r="K39">
        <v>226</v>
      </c>
      <c r="L39">
        <v>202</v>
      </c>
      <c r="M39">
        <v>197</v>
      </c>
      <c r="N39">
        <v>198</v>
      </c>
      <c r="O39">
        <v>193</v>
      </c>
      <c r="P39">
        <v>180</v>
      </c>
      <c r="Q39">
        <v>179</v>
      </c>
      <c r="R39" cm="1">
        <f t="array" ref="R39">SUMPRODUCT(VALUE(INDEX(G:G, MATCH(VALUE(_xlfn.TEXTSPLIT($E39, ", ")), $D:$D, 0))), VALUE(_xlfn.TEXTSPLIT($F39, ", ")))</f>
        <v>89.06</v>
      </c>
      <c r="S39" cm="1">
        <f t="array" ref="S39">SUMPRODUCT(VALUE(INDEX(H:H, MATCH(VALUE(_xlfn.TEXTSPLIT($E39, ", ")), $D:$D, 0))), VALUE(_xlfn.TEXTSPLIT($F39, ", ")))</f>
        <v>92.72</v>
      </c>
      <c r="T39" cm="1">
        <f t="array" ref="T39">SUMPRODUCT(VALUE(INDEX(I:I, MATCH(VALUE(_xlfn.TEXTSPLIT($E39, ", ")), $D:$D, 0))), VALUE(_xlfn.TEXTSPLIT($F39, ", ")))</f>
        <v>89.06</v>
      </c>
      <c r="U39" cm="1">
        <f t="array" ref="U39">SUMPRODUCT(VALUE(INDEX(J:J, MATCH(VALUE(_xlfn.TEXTSPLIT($E39, ", ")), $D:$D, 0))), VALUE(_xlfn.TEXTSPLIT($F39, ", ")))</f>
        <v>93.33</v>
      </c>
      <c r="V39" cm="1">
        <f t="array" ref="V39">SUMPRODUCT(VALUE(INDEX(K:K, MATCH(VALUE(_xlfn.TEXTSPLIT($E39, ", ")), $D:$D, 0))), VALUE(_xlfn.TEXTSPLIT($F39, ", ")))</f>
        <v>89.06</v>
      </c>
      <c r="W39" cm="1">
        <f t="array" ref="W39">SUMPRODUCT(VALUE(INDEX(L:L, MATCH(VALUE(_xlfn.TEXTSPLIT($E39, ", ")), $D:$D, 0))), VALUE(_xlfn.TEXTSPLIT($F39, ", ")))</f>
        <v>90.89</v>
      </c>
      <c r="X39" cm="1">
        <f t="array" ref="X39">SUMPRODUCT(VALUE(INDEX(M:M, MATCH(VALUE(_xlfn.TEXTSPLIT($E39, ", ")), $D:$D, 0))), VALUE(_xlfn.TEXTSPLIT($F39, ", ")))</f>
        <v>84.789999999999992</v>
      </c>
      <c r="Y39" cm="1">
        <f t="array" ref="Y39">SUMPRODUCT(VALUE(INDEX(N:N, MATCH(VALUE(_xlfn.TEXTSPLIT($E39, ", ")), $D:$D, 0))), VALUE(_xlfn.TEXTSPLIT($F39, ", ")))</f>
        <v>77.47</v>
      </c>
      <c r="Z39" cm="1">
        <f t="array" ref="Z39">SUMPRODUCT(VALUE(INDEX(O:O, MATCH(VALUE(_xlfn.TEXTSPLIT($E39, ", ")), $D:$D, 0))), VALUE(_xlfn.TEXTSPLIT($F39, ", ")))</f>
        <v>76.25</v>
      </c>
      <c r="AA39" cm="1">
        <f t="array" ref="AA39">SUMPRODUCT(VALUE(INDEX(P:P, MATCH(VALUE(_xlfn.TEXTSPLIT($E39, ", ")), $D:$D, 0))), VALUE(_xlfn.TEXTSPLIT($F39, ", ")))</f>
        <v>73.2</v>
      </c>
      <c r="AB39" cm="1">
        <f t="array" ref="AB39">SUMPRODUCT(VALUE(INDEX(Q:Q, MATCH(VALUE(_xlfn.TEXTSPLIT($E39, ", ")), $D:$D, 0))), VALUE(_xlfn.TEXTSPLIT($F39, ", ")))</f>
        <v>73.2</v>
      </c>
    </row>
    <row r="40" spans="1:28" ht="45" x14ac:dyDescent="0.25">
      <c r="A40" s="44" t="s">
        <v>38</v>
      </c>
      <c r="B40" s="45" t="s">
        <v>148</v>
      </c>
      <c r="C40" s="14">
        <v>32</v>
      </c>
      <c r="D40" s="16" t="s">
        <v>246</v>
      </c>
      <c r="E40" s="4" t="str" cm="1">
        <f t="array" ref="E40">_xlfn.TEXTJOIN(", ",TRUE,_xlfn._xlws.FILTER('SIC03 SIC07 Weights'!A:A,'SIC03 SIC07 Weights'!B:B=C40))</f>
        <v>18, 19, 20, 24, 25, 28, 29, 33, 36</v>
      </c>
      <c r="F40" s="46" t="str" cm="1">
        <f t="array" ref="F40">_xlfn.TEXTJOIN(", ",TRUE,TEXT(_xlfn._xlws.FILTER('SIC03 SIC07 Weights'!D:D,'SIC03 SIC07 Weights'!B:B=C40), "0.00"))</f>
        <v>0.02, 0.20, 0.01, 0.02, 0.00, 0.00, 0.00, 0.34, 0.29</v>
      </c>
      <c r="G40">
        <v>148</v>
      </c>
      <c r="H40">
        <v>139</v>
      </c>
      <c r="I40">
        <v>132</v>
      </c>
      <c r="J40">
        <v>131</v>
      </c>
      <c r="K40">
        <v>122</v>
      </c>
      <c r="L40">
        <v>116</v>
      </c>
      <c r="M40">
        <v>122</v>
      </c>
      <c r="N40">
        <v>116</v>
      </c>
      <c r="O40">
        <v>124</v>
      </c>
      <c r="P40">
        <v>117</v>
      </c>
      <c r="Q40">
        <v>106</v>
      </c>
      <c r="R40" cm="1">
        <f t="array" ref="R40">SUMPRODUCT(VALUE(INDEX(G:G, MATCH(VALUE(_xlfn.TEXTSPLIT($E40, ", ")), $D:$D, 0))), VALUE(_xlfn.TEXTSPLIT($F40, ", ")))</f>
        <v>107</v>
      </c>
      <c r="S40" cm="1">
        <f t="array" ref="S40">SUMPRODUCT(VALUE(INDEX(H:H, MATCH(VALUE(_xlfn.TEXTSPLIT($E40, ", ")), $D:$D, 0))), VALUE(_xlfn.TEXTSPLIT($F40, ", ")))</f>
        <v>109.47</v>
      </c>
      <c r="T40" cm="1">
        <f t="array" ref="T40">SUMPRODUCT(VALUE(INDEX(I:I, MATCH(VALUE(_xlfn.TEXTSPLIT($E40, ", ")), $D:$D, 0))), VALUE(_xlfn.TEXTSPLIT($F40, ", ")))</f>
        <v>105.49000000000001</v>
      </c>
      <c r="U40" cm="1">
        <f t="array" ref="U40">SUMPRODUCT(VALUE(INDEX(J:J, MATCH(VALUE(_xlfn.TEXTSPLIT($E40, ", ")), $D:$D, 0))), VALUE(_xlfn.TEXTSPLIT($F40, ", ")))</f>
        <v>107.37</v>
      </c>
      <c r="V40" cm="1">
        <f t="array" ref="V40">SUMPRODUCT(VALUE(INDEX(K:K, MATCH(VALUE(_xlfn.TEXTSPLIT($E40, ", ")), $D:$D, 0))), VALUE(_xlfn.TEXTSPLIT($F40, ", ")))</f>
        <v>101.71000000000001</v>
      </c>
      <c r="W40" cm="1">
        <f t="array" ref="W40">SUMPRODUCT(VALUE(INDEX(L:L, MATCH(VALUE(_xlfn.TEXTSPLIT($E40, ", ")), $D:$D, 0))), VALUE(_xlfn.TEXTSPLIT($F40, ", ")))</f>
        <v>101.3</v>
      </c>
      <c r="X40" cm="1">
        <f t="array" ref="X40">SUMPRODUCT(VALUE(INDEX(M:M, MATCH(VALUE(_xlfn.TEXTSPLIT($E40, ", ")), $D:$D, 0))), VALUE(_xlfn.TEXTSPLIT($F40, ", ")))</f>
        <v>92.82</v>
      </c>
      <c r="Y40" cm="1">
        <f t="array" ref="Y40">SUMPRODUCT(VALUE(INDEX(N:N, MATCH(VALUE(_xlfn.TEXTSPLIT($E40, ", ")), $D:$D, 0))), VALUE(_xlfn.TEXTSPLIT($F40, ", ")))</f>
        <v>87.28</v>
      </c>
      <c r="Z40" cm="1">
        <f t="array" ref="Z40">SUMPRODUCT(VALUE(INDEX(O:O, MATCH(VALUE(_xlfn.TEXTSPLIT($E40, ", ")), $D:$D, 0))), VALUE(_xlfn.TEXTSPLIT($F40, ", ")))</f>
        <v>89.050000000000011</v>
      </c>
      <c r="AA40" cm="1">
        <f t="array" ref="AA40">SUMPRODUCT(VALUE(INDEX(P:P, MATCH(VALUE(_xlfn.TEXTSPLIT($E40, ", ")), $D:$D, 0))), VALUE(_xlfn.TEXTSPLIT($F40, ", ")))</f>
        <v>86.34</v>
      </c>
      <c r="AB40" cm="1">
        <f t="array" ref="AB40">SUMPRODUCT(VALUE(INDEX(Q:Q, MATCH(VALUE(_xlfn.TEXTSPLIT($E40, ", ")), $D:$D, 0))), VALUE(_xlfn.TEXTSPLIT($F40, ", ")))</f>
        <v>84.41</v>
      </c>
    </row>
    <row r="41" spans="1:28" ht="75" x14ac:dyDescent="0.25">
      <c r="A41" s="44" t="s">
        <v>39</v>
      </c>
      <c r="B41" s="45" t="s">
        <v>149</v>
      </c>
      <c r="C41" s="14">
        <v>33</v>
      </c>
      <c r="D41" s="16">
        <v>26</v>
      </c>
      <c r="E41" s="4" t="str" cm="1">
        <f t="array" ref="E41">_xlfn.TEXTJOIN(", ",TRUE,_xlfn._xlws.FILTER('SIC03 SIC07 Weights'!A:A,'SIC03 SIC07 Weights'!B:B=C41))</f>
        <v>17, 20, 25, 26, 28, 29, 30, 31, 32, 33, 34, 35, 36, 72</v>
      </c>
      <c r="F41" s="46" t="str" cm="1">
        <f t="array" ref="F41">_xlfn.TEXTJOIN(", ",TRUE,TEXT(_xlfn._xlws.FILTER('SIC03 SIC07 Weights'!D:D,'SIC03 SIC07 Weights'!B:B=C41), "0.00"))</f>
        <v>0.01, 0.01, 0.00, 0.00, 0.02, 0.12, 0.00, 0.07, 0.14, 0.06, 0.00, 0.16, 0.00, 0.00</v>
      </c>
      <c r="G41">
        <v>148</v>
      </c>
      <c r="H41">
        <v>139</v>
      </c>
      <c r="I41">
        <v>132</v>
      </c>
      <c r="J41">
        <v>131</v>
      </c>
      <c r="K41">
        <v>122</v>
      </c>
      <c r="L41">
        <v>116</v>
      </c>
      <c r="M41">
        <v>122</v>
      </c>
      <c r="N41">
        <v>116</v>
      </c>
      <c r="O41">
        <v>124</v>
      </c>
      <c r="P41">
        <v>117</v>
      </c>
      <c r="Q41">
        <v>106</v>
      </c>
      <c r="R41" cm="1">
        <f t="array" ref="R41">SUMPRODUCT(VALUE(INDEX(G:G, MATCH(VALUE(_xlfn.TEXTSPLIT($E41, ", ")), $D:$D, 0))), VALUE(_xlfn.TEXTSPLIT($F41, ", ")))</f>
        <v>128.88</v>
      </c>
      <c r="S41" cm="1">
        <f t="array" ref="S41">SUMPRODUCT(VALUE(INDEX(H:H, MATCH(VALUE(_xlfn.TEXTSPLIT($E41, ", ")), $D:$D, 0))), VALUE(_xlfn.TEXTSPLIT($F41, ", ")))</f>
        <v>128.28</v>
      </c>
      <c r="T41" cm="1">
        <f t="array" ref="T41">SUMPRODUCT(VALUE(INDEX(I:I, MATCH(VALUE(_xlfn.TEXTSPLIT($E41, ", ")), $D:$D, 0))), VALUE(_xlfn.TEXTSPLIT($F41, ", ")))</f>
        <v>124.53999999999999</v>
      </c>
      <c r="U41" cm="1">
        <f t="array" ref="U41">SUMPRODUCT(VALUE(INDEX(J:J, MATCH(VALUE(_xlfn.TEXTSPLIT($E41, ", ")), $D:$D, 0))), VALUE(_xlfn.TEXTSPLIT($F41, ", ")))</f>
        <v>120.23000000000002</v>
      </c>
      <c r="V41" cm="1">
        <f t="array" ref="V41">SUMPRODUCT(VALUE(INDEX(K:K, MATCH(VALUE(_xlfn.TEXTSPLIT($E41, ", ")), $D:$D, 0))), VALUE(_xlfn.TEXTSPLIT($F41, ", ")))</f>
        <v>122.74000000000001</v>
      </c>
      <c r="W41" cm="1">
        <f t="array" ref="W41">SUMPRODUCT(VALUE(INDEX(L:L, MATCH(VALUE(_xlfn.TEXTSPLIT($E41, ", ")), $D:$D, 0))), VALUE(_xlfn.TEXTSPLIT($F41, ", ")))</f>
        <v>114.24</v>
      </c>
      <c r="X41" cm="1">
        <f t="array" ref="X41">SUMPRODUCT(VALUE(INDEX(M:M, MATCH(VALUE(_xlfn.TEXTSPLIT($E41, ", ")), $D:$D, 0))), VALUE(_xlfn.TEXTSPLIT($F41, ", ")))</f>
        <v>106.51</v>
      </c>
      <c r="Y41" cm="1">
        <f t="array" ref="Y41">SUMPRODUCT(VALUE(INDEX(N:N, MATCH(VALUE(_xlfn.TEXTSPLIT($E41, ", ")), $D:$D, 0))), VALUE(_xlfn.TEXTSPLIT($F41, ", ")))</f>
        <v>99.76</v>
      </c>
      <c r="Z41" cm="1">
        <f t="array" ref="Z41">SUMPRODUCT(VALUE(INDEX(O:O, MATCH(VALUE(_xlfn.TEXTSPLIT($E41, ", ")), $D:$D, 0))), VALUE(_xlfn.TEXTSPLIT($F41, ", ")))</f>
        <v>98.09</v>
      </c>
      <c r="AA41" cm="1">
        <f t="array" ref="AA41">SUMPRODUCT(VALUE(INDEX(P:P, MATCH(VALUE(_xlfn.TEXTSPLIT($E41, ", ")), $D:$D, 0))), VALUE(_xlfn.TEXTSPLIT($F41, ", ")))</f>
        <v>93.809999999999988</v>
      </c>
      <c r="AB41" cm="1">
        <f t="array" ref="AB41">SUMPRODUCT(VALUE(INDEX(Q:Q, MATCH(VALUE(_xlfn.TEXTSPLIT($E41, ", ")), $D:$D, 0))), VALUE(_xlfn.TEXTSPLIT($F41, ", ")))</f>
        <v>90.320000000000007</v>
      </c>
    </row>
    <row r="42" spans="1:28" ht="45" x14ac:dyDescent="0.25">
      <c r="A42" s="44" t="s">
        <v>40</v>
      </c>
      <c r="B42" s="45" t="s">
        <v>150</v>
      </c>
      <c r="C42" s="14" t="s">
        <v>314</v>
      </c>
      <c r="D42" s="16" t="s">
        <v>248</v>
      </c>
      <c r="E42" s="4" t="e" cm="1" vm="1">
        <f t="array" ref="E42">_xlfn.TEXTJOIN(", ",TRUE,_xlfn._xlws.FILTER('SIC03 SIC07 Weights'!A:A,'SIC03 SIC07 Weights'!B:B=C42))</f>
        <v>#VALUE!</v>
      </c>
      <c r="F42" s="46" t="e" cm="1" vm="1">
        <f t="array" ref="F42">_xlfn.TEXTJOIN(", ",TRUE,TEXT(_xlfn._xlws.FILTER('SIC03 SIC07 Weights'!D:D,'SIC03 SIC07 Weights'!B:B=C42), "0.00"))</f>
        <v>#VALUE!</v>
      </c>
      <c r="G42">
        <v>501</v>
      </c>
      <c r="H42">
        <v>481</v>
      </c>
      <c r="I42">
        <v>465</v>
      </c>
      <c r="J42">
        <v>451</v>
      </c>
      <c r="K42">
        <v>451</v>
      </c>
      <c r="L42">
        <v>418</v>
      </c>
      <c r="M42">
        <v>383</v>
      </c>
      <c r="N42">
        <v>368</v>
      </c>
      <c r="O42">
        <v>373</v>
      </c>
      <c r="P42">
        <v>361</v>
      </c>
      <c r="Q42">
        <v>378</v>
      </c>
      <c r="R42" t="e" cm="1" vm="2">
        <f t="array" ref="R42">SUMPRODUCT(VALUE(INDEX(G:G, MATCH(VALUE(_xlfn.TEXTSPLIT($E42, ", ")), $D:$D, 0))), VALUE(_xlfn.TEXTSPLIT($F42, ", ")))</f>
        <v>#VALUE!</v>
      </c>
      <c r="S42" t="e" cm="1" vm="2">
        <f t="array" ref="S42">SUMPRODUCT(VALUE(INDEX(H:H, MATCH(VALUE(_xlfn.TEXTSPLIT($E42, ", ")), $D:$D, 0))), VALUE(_xlfn.TEXTSPLIT($F42, ", ")))</f>
        <v>#VALUE!</v>
      </c>
      <c r="T42" t="e" cm="1" vm="2">
        <f t="array" ref="T42">SUMPRODUCT(VALUE(INDEX(I:I, MATCH(VALUE(_xlfn.TEXTSPLIT($E42, ", ")), $D:$D, 0))), VALUE(_xlfn.TEXTSPLIT($F42, ", ")))</f>
        <v>#VALUE!</v>
      </c>
      <c r="U42" t="e" cm="1" vm="2">
        <f t="array" ref="U42">SUMPRODUCT(VALUE(INDEX(J:J, MATCH(VALUE(_xlfn.TEXTSPLIT($E42, ", ")), $D:$D, 0))), VALUE(_xlfn.TEXTSPLIT($F42, ", ")))</f>
        <v>#VALUE!</v>
      </c>
      <c r="V42" t="e" cm="1" vm="2">
        <f t="array" ref="V42">SUMPRODUCT(VALUE(INDEX(K:K, MATCH(VALUE(_xlfn.TEXTSPLIT($E42, ", ")), $D:$D, 0))), VALUE(_xlfn.TEXTSPLIT($F42, ", ")))</f>
        <v>#VALUE!</v>
      </c>
      <c r="W42" t="e" cm="1" vm="2">
        <f t="array" ref="W42">SUMPRODUCT(VALUE(INDEX(L:L, MATCH(VALUE(_xlfn.TEXTSPLIT($E42, ", ")), $D:$D, 0))), VALUE(_xlfn.TEXTSPLIT($F42, ", ")))</f>
        <v>#VALUE!</v>
      </c>
      <c r="X42" t="e" cm="1" vm="2">
        <f t="array" ref="X42">SUMPRODUCT(VALUE(INDEX(M:M, MATCH(VALUE(_xlfn.TEXTSPLIT($E42, ", ")), $D:$D, 0))), VALUE(_xlfn.TEXTSPLIT($F42, ", ")))</f>
        <v>#VALUE!</v>
      </c>
      <c r="Y42" t="e" cm="1" vm="2">
        <f t="array" ref="Y42">SUMPRODUCT(VALUE(INDEX(N:N, MATCH(VALUE(_xlfn.TEXTSPLIT($E42, ", ")), $D:$D, 0))), VALUE(_xlfn.TEXTSPLIT($F42, ", ")))</f>
        <v>#VALUE!</v>
      </c>
      <c r="Z42" t="e" cm="1" vm="2">
        <f t="array" ref="Z42">SUMPRODUCT(VALUE(INDEX(O:O, MATCH(VALUE(_xlfn.TEXTSPLIT($E42, ", ")), $D:$D, 0))), VALUE(_xlfn.TEXTSPLIT($F42, ", ")))</f>
        <v>#VALUE!</v>
      </c>
      <c r="AA42" t="e" cm="1" vm="2">
        <f t="array" ref="AA42">SUMPRODUCT(VALUE(INDEX(P:P, MATCH(VALUE(_xlfn.TEXTSPLIT($E42, ", ")), $D:$D, 0))), VALUE(_xlfn.TEXTSPLIT($F42, ", ")))</f>
        <v>#VALUE!</v>
      </c>
      <c r="AB42" t="e" cm="1" vm="2">
        <f t="array" ref="AB42">SUMPRODUCT(VALUE(INDEX(Q:Q, MATCH(VALUE(_xlfn.TEXTSPLIT($E42, ", ")), $D:$D, 0))), VALUE(_xlfn.TEXTSPLIT($F42, ", ")))</f>
        <v>#VALUE!</v>
      </c>
    </row>
    <row r="43" spans="1:28" ht="30" x14ac:dyDescent="0.25">
      <c r="A43" s="44" t="s">
        <v>41</v>
      </c>
      <c r="B43" s="45" t="s">
        <v>151</v>
      </c>
      <c r="C43" s="14">
        <v>35</v>
      </c>
      <c r="D43" s="16">
        <v>27</v>
      </c>
      <c r="E43" s="4" t="str" cm="1">
        <f t="array" ref="E43">_xlfn.TEXTJOIN(", ",TRUE,_xlfn._xlws.FILTER('SIC03 SIC07 Weights'!A:A,'SIC03 SIC07 Weights'!B:B=C43))</f>
        <v>33, 40</v>
      </c>
      <c r="F43" s="46" t="str" cm="1">
        <f t="array" ref="F43">_xlfn.TEXTJOIN(", ",TRUE,TEXT(_xlfn._xlws.FILTER('SIC03 SIC07 Weights'!D:D,'SIC03 SIC07 Weights'!B:B=C43), "0.00"))</f>
        <v>0.00, 1.00</v>
      </c>
      <c r="G43">
        <v>154</v>
      </c>
      <c r="H43">
        <v>143</v>
      </c>
      <c r="I43">
        <v>129</v>
      </c>
      <c r="J43">
        <v>122</v>
      </c>
      <c r="K43">
        <v>119</v>
      </c>
      <c r="L43">
        <v>115</v>
      </c>
      <c r="M43">
        <v>101</v>
      </c>
      <c r="N43">
        <v>92</v>
      </c>
      <c r="O43">
        <v>93</v>
      </c>
      <c r="P43">
        <v>89</v>
      </c>
      <c r="Q43">
        <v>91</v>
      </c>
      <c r="R43" cm="1">
        <f t="array" ref="R43">SUMPRODUCT(VALUE(INDEX(G:G, MATCH(VALUE(_xlfn.TEXTSPLIT($E43, ", ")), $D:$D, 0))), VALUE(_xlfn.TEXTSPLIT($F43, ", ")))</f>
        <v>149</v>
      </c>
      <c r="S43" cm="1">
        <f t="array" ref="S43">SUMPRODUCT(VALUE(INDEX(H:H, MATCH(VALUE(_xlfn.TEXTSPLIT($E43, ", ")), $D:$D, 0))), VALUE(_xlfn.TEXTSPLIT($F43, ", ")))</f>
        <v>146</v>
      </c>
      <c r="T43" cm="1">
        <f t="array" ref="T43">SUMPRODUCT(VALUE(INDEX(I:I, MATCH(VALUE(_xlfn.TEXTSPLIT($E43, ", ")), $D:$D, 0))), VALUE(_xlfn.TEXTSPLIT($F43, ", ")))</f>
        <v>143</v>
      </c>
      <c r="U43" cm="1">
        <f t="array" ref="U43">SUMPRODUCT(VALUE(INDEX(J:J, MATCH(VALUE(_xlfn.TEXTSPLIT($E43, ", ")), $D:$D, 0))), VALUE(_xlfn.TEXTSPLIT($F43, ", ")))</f>
        <v>134</v>
      </c>
      <c r="V43" cm="1">
        <f t="array" ref="V43">SUMPRODUCT(VALUE(INDEX(K:K, MATCH(VALUE(_xlfn.TEXTSPLIT($E43, ", ")), $D:$D, 0))), VALUE(_xlfn.TEXTSPLIT($F43, ", ")))</f>
        <v>99</v>
      </c>
      <c r="W43" cm="1">
        <f t="array" ref="W43">SUMPRODUCT(VALUE(INDEX(L:L, MATCH(VALUE(_xlfn.TEXTSPLIT($E43, ", ")), $D:$D, 0))), VALUE(_xlfn.TEXTSPLIT($F43, ", ")))</f>
        <v>91</v>
      </c>
      <c r="X43" cm="1">
        <f t="array" ref="X43">SUMPRODUCT(VALUE(INDEX(M:M, MATCH(VALUE(_xlfn.TEXTSPLIT($E43, ", ")), $D:$D, 0))), VALUE(_xlfn.TEXTSPLIT($F43, ", ")))</f>
        <v>82</v>
      </c>
      <c r="Y43" cm="1">
        <f t="array" ref="Y43">SUMPRODUCT(VALUE(INDEX(N:N, MATCH(VALUE(_xlfn.TEXTSPLIT($E43, ", ")), $D:$D, 0))), VALUE(_xlfn.TEXTSPLIT($F43, ", ")))</f>
        <v>73</v>
      </c>
      <c r="Z43" cm="1">
        <f t="array" ref="Z43">SUMPRODUCT(VALUE(INDEX(O:O, MATCH(VALUE(_xlfn.TEXTSPLIT($E43, ", ")), $D:$D, 0))), VALUE(_xlfn.TEXTSPLIT($F43, ", ")))</f>
        <v>66</v>
      </c>
      <c r="AA43" cm="1">
        <f t="array" ref="AA43">SUMPRODUCT(VALUE(INDEX(P:P, MATCH(VALUE(_xlfn.TEXTSPLIT($E43, ", ")), $D:$D, 0))), VALUE(_xlfn.TEXTSPLIT($F43, ", ")))</f>
        <v>97</v>
      </c>
      <c r="AB43" cm="1">
        <f t="array" ref="AB43">SUMPRODUCT(VALUE(INDEX(Q:Q, MATCH(VALUE(_xlfn.TEXTSPLIT($E43, ", ")), $D:$D, 0))), VALUE(_xlfn.TEXTSPLIT($F43, ", ")))</f>
        <v>100</v>
      </c>
    </row>
    <row r="44" spans="1:28" ht="45" x14ac:dyDescent="0.25">
      <c r="A44" s="44" t="s">
        <v>42</v>
      </c>
      <c r="B44" s="45" t="s">
        <v>152</v>
      </c>
      <c r="C44" s="14" t="s">
        <v>315</v>
      </c>
      <c r="D44" s="16">
        <v>28</v>
      </c>
      <c r="E44" s="4" t="e" cm="1" vm="1">
        <f t="array" ref="E44">_xlfn.TEXTJOIN(", ",TRUE,_xlfn._xlws.FILTER('SIC03 SIC07 Weights'!A:A,'SIC03 SIC07 Weights'!B:B=C44))</f>
        <v>#VALUE!</v>
      </c>
      <c r="F44" s="46" t="e" cm="1" vm="1">
        <f t="array" ref="F44">_xlfn.TEXTJOIN(", ",TRUE,TEXT(_xlfn._xlws.FILTER('SIC03 SIC07 Weights'!D:D,'SIC03 SIC07 Weights'!B:B=C44), "0.00"))</f>
        <v>#VALUE!</v>
      </c>
      <c r="G44">
        <v>348</v>
      </c>
      <c r="H44">
        <v>338</v>
      </c>
      <c r="I44">
        <v>335</v>
      </c>
      <c r="J44">
        <v>329</v>
      </c>
      <c r="K44">
        <v>332</v>
      </c>
      <c r="L44">
        <v>304</v>
      </c>
      <c r="M44">
        <v>283</v>
      </c>
      <c r="N44">
        <v>275</v>
      </c>
      <c r="O44">
        <v>280</v>
      </c>
      <c r="P44">
        <v>272</v>
      </c>
      <c r="Q44">
        <v>287</v>
      </c>
      <c r="R44" t="e" cm="1" vm="2">
        <f t="array" ref="R44">SUMPRODUCT(VALUE(INDEX(G:G, MATCH(VALUE(_xlfn.TEXTSPLIT($E44, ", ")), $D:$D, 0))), VALUE(_xlfn.TEXTSPLIT($F44, ", ")))</f>
        <v>#VALUE!</v>
      </c>
      <c r="S44" t="e" cm="1" vm="2">
        <f t="array" ref="S44">SUMPRODUCT(VALUE(INDEX(H:H, MATCH(VALUE(_xlfn.TEXTSPLIT($E44, ", ")), $D:$D, 0))), VALUE(_xlfn.TEXTSPLIT($F44, ", ")))</f>
        <v>#VALUE!</v>
      </c>
      <c r="T44" t="e" cm="1" vm="2">
        <f t="array" ref="T44">SUMPRODUCT(VALUE(INDEX(I:I, MATCH(VALUE(_xlfn.TEXTSPLIT($E44, ", ")), $D:$D, 0))), VALUE(_xlfn.TEXTSPLIT($F44, ", ")))</f>
        <v>#VALUE!</v>
      </c>
      <c r="U44" t="e" cm="1" vm="2">
        <f t="array" ref="U44">SUMPRODUCT(VALUE(INDEX(J:J, MATCH(VALUE(_xlfn.TEXTSPLIT($E44, ", ")), $D:$D, 0))), VALUE(_xlfn.TEXTSPLIT($F44, ", ")))</f>
        <v>#VALUE!</v>
      </c>
      <c r="V44" t="e" cm="1" vm="2">
        <f t="array" ref="V44">SUMPRODUCT(VALUE(INDEX(K:K, MATCH(VALUE(_xlfn.TEXTSPLIT($E44, ", ")), $D:$D, 0))), VALUE(_xlfn.TEXTSPLIT($F44, ", ")))</f>
        <v>#VALUE!</v>
      </c>
      <c r="W44" t="e" cm="1" vm="2">
        <f t="array" ref="W44">SUMPRODUCT(VALUE(INDEX(L:L, MATCH(VALUE(_xlfn.TEXTSPLIT($E44, ", ")), $D:$D, 0))), VALUE(_xlfn.TEXTSPLIT($F44, ", ")))</f>
        <v>#VALUE!</v>
      </c>
      <c r="X44" t="e" cm="1" vm="2">
        <f t="array" ref="X44">SUMPRODUCT(VALUE(INDEX(M:M, MATCH(VALUE(_xlfn.TEXTSPLIT($E44, ", ")), $D:$D, 0))), VALUE(_xlfn.TEXTSPLIT($F44, ", ")))</f>
        <v>#VALUE!</v>
      </c>
      <c r="Y44" t="e" cm="1" vm="2">
        <f t="array" ref="Y44">SUMPRODUCT(VALUE(INDEX(N:N, MATCH(VALUE(_xlfn.TEXTSPLIT($E44, ", ")), $D:$D, 0))), VALUE(_xlfn.TEXTSPLIT($F44, ", ")))</f>
        <v>#VALUE!</v>
      </c>
      <c r="Z44" t="e" cm="1" vm="2">
        <f t="array" ref="Z44">SUMPRODUCT(VALUE(INDEX(O:O, MATCH(VALUE(_xlfn.TEXTSPLIT($E44, ", ")), $D:$D, 0))), VALUE(_xlfn.TEXTSPLIT($F44, ", ")))</f>
        <v>#VALUE!</v>
      </c>
      <c r="AA44" t="e" cm="1" vm="2">
        <f t="array" ref="AA44">SUMPRODUCT(VALUE(INDEX(P:P, MATCH(VALUE(_xlfn.TEXTSPLIT($E44, ", ")), $D:$D, 0))), VALUE(_xlfn.TEXTSPLIT($F44, ", ")))</f>
        <v>#VALUE!</v>
      </c>
      <c r="AB44" t="e" cm="1" vm="2">
        <f t="array" ref="AB44">SUMPRODUCT(VALUE(INDEX(Q:Q, MATCH(VALUE(_xlfn.TEXTSPLIT($E44, ", ")), $D:$D, 0))), VALUE(_xlfn.TEXTSPLIT($F44, ", ")))</f>
        <v>#VALUE!</v>
      </c>
    </row>
    <row r="45" spans="1:28" ht="45" x14ac:dyDescent="0.25">
      <c r="A45" s="44" t="s">
        <v>43</v>
      </c>
      <c r="B45" s="45" t="s">
        <v>153</v>
      </c>
      <c r="C45" s="14">
        <v>36</v>
      </c>
      <c r="D45" s="16" t="s">
        <v>251</v>
      </c>
      <c r="E45" s="4" t="str" cm="1">
        <f t="array" ref="E45">_xlfn.TEXTJOIN(", ",TRUE,_xlfn._xlws.FILTER('SIC03 SIC07 Weights'!A:A,'SIC03 SIC07 Weights'!B:B=C45))</f>
        <v>41</v>
      </c>
      <c r="F45" s="46" t="str" cm="1">
        <f t="array" ref="F45">_xlfn.TEXTJOIN(", ",TRUE,TEXT(_xlfn._xlws.FILTER('SIC03 SIC07 Weights'!D:D,'SIC03 SIC07 Weights'!B:B=C45), "0.00"))</f>
        <v>1.00</v>
      </c>
      <c r="G45">
        <v>423</v>
      </c>
      <c r="H45">
        <v>411</v>
      </c>
      <c r="I45">
        <v>375</v>
      </c>
      <c r="J45">
        <v>389</v>
      </c>
      <c r="K45">
        <v>359</v>
      </c>
      <c r="L45">
        <v>354</v>
      </c>
      <c r="M45">
        <v>318</v>
      </c>
      <c r="N45">
        <v>305</v>
      </c>
      <c r="O45">
        <v>299</v>
      </c>
      <c r="P45">
        <v>289</v>
      </c>
      <c r="Q45">
        <v>292</v>
      </c>
      <c r="R45" cm="1">
        <f t="array" ref="R45">SUMPRODUCT(VALUE(INDEX(G:G, MATCH(VALUE(_xlfn.TEXTSPLIT($E45, ", ")), $D:$D, 0))), VALUE(_xlfn.TEXTSPLIT($F45, ", ")))</f>
        <v>51</v>
      </c>
      <c r="S45" cm="1">
        <f t="array" ref="S45">SUMPRODUCT(VALUE(INDEX(H:H, MATCH(VALUE(_xlfn.TEXTSPLIT($E45, ", ")), $D:$D, 0))), VALUE(_xlfn.TEXTSPLIT($F45, ", ")))</f>
        <v>57</v>
      </c>
      <c r="T45" cm="1">
        <f t="array" ref="T45">SUMPRODUCT(VALUE(INDEX(I:I, MATCH(VALUE(_xlfn.TEXTSPLIT($E45, ", ")), $D:$D, 0))), VALUE(_xlfn.TEXTSPLIT($F45, ", ")))</f>
        <v>59</v>
      </c>
      <c r="U45" cm="1">
        <f t="array" ref="U45">SUMPRODUCT(VALUE(INDEX(J:J, MATCH(VALUE(_xlfn.TEXTSPLIT($E45, ", ")), $D:$D, 0))), VALUE(_xlfn.TEXTSPLIT($F45, ", ")))</f>
        <v>49</v>
      </c>
      <c r="V45" cm="1">
        <f t="array" ref="V45">SUMPRODUCT(VALUE(INDEX(K:K, MATCH(VALUE(_xlfn.TEXTSPLIT($E45, ", ")), $D:$D, 0))), VALUE(_xlfn.TEXTSPLIT($F45, ", ")))</f>
        <v>52</v>
      </c>
      <c r="W45" cm="1">
        <f t="array" ref="W45">SUMPRODUCT(VALUE(INDEX(L:L, MATCH(VALUE(_xlfn.TEXTSPLIT($E45, ", ")), $D:$D, 0))), VALUE(_xlfn.TEXTSPLIT($F45, ", ")))</f>
        <v>48</v>
      </c>
      <c r="X45" cm="1">
        <f t="array" ref="X45">SUMPRODUCT(VALUE(INDEX(M:M, MATCH(VALUE(_xlfn.TEXTSPLIT($E45, ", ")), $D:$D, 0))), VALUE(_xlfn.TEXTSPLIT($F45, ", ")))</f>
        <v>29</v>
      </c>
      <c r="Y45" cm="1">
        <f t="array" ref="Y45">SUMPRODUCT(VALUE(INDEX(N:N, MATCH(VALUE(_xlfn.TEXTSPLIT($E45, ", ")), $D:$D, 0))), VALUE(_xlfn.TEXTSPLIT($F45, ", ")))</f>
        <v>28</v>
      </c>
      <c r="Z45" cm="1">
        <f t="array" ref="Z45">SUMPRODUCT(VALUE(INDEX(O:O, MATCH(VALUE(_xlfn.TEXTSPLIT($E45, ", ")), $D:$D, 0))), VALUE(_xlfn.TEXTSPLIT($F45, ", ")))</f>
        <v>29</v>
      </c>
      <c r="AA45" cm="1">
        <f t="array" ref="AA45">SUMPRODUCT(VALUE(INDEX(P:P, MATCH(VALUE(_xlfn.TEXTSPLIT($E45, ", ")), $D:$D, 0))), VALUE(_xlfn.TEXTSPLIT($F45, ", ")))</f>
        <v>31</v>
      </c>
      <c r="AB45" cm="1">
        <f t="array" ref="AB45">SUMPRODUCT(VALUE(INDEX(Q:Q, MATCH(VALUE(_xlfn.TEXTSPLIT($E45, ", ")), $D:$D, 0))), VALUE(_xlfn.TEXTSPLIT($F45, ", ")))</f>
        <v>48</v>
      </c>
    </row>
    <row r="46" spans="1:28" ht="45" x14ac:dyDescent="0.25">
      <c r="A46" s="44" t="s">
        <v>44</v>
      </c>
      <c r="B46" s="45" t="s">
        <v>154</v>
      </c>
      <c r="C46" s="14">
        <v>37</v>
      </c>
      <c r="D46" s="16">
        <v>29</v>
      </c>
      <c r="E46" s="4" t="str" cm="1">
        <f t="array" ref="E46">_xlfn.TEXTJOIN(", ",TRUE,_xlfn._xlws.FILTER('SIC03 SIC07 Weights'!A:A,'SIC03 SIC07 Weights'!B:B=C46))</f>
        <v>90</v>
      </c>
      <c r="F46" s="46" t="str" cm="1">
        <f t="array" ref="F46">_xlfn.TEXTJOIN(", ",TRUE,TEXT(_xlfn._xlws.FILTER('SIC03 SIC07 Weights'!D:D,'SIC03 SIC07 Weights'!B:B=C46), "0.00"))</f>
        <v>0.19</v>
      </c>
      <c r="G46">
        <v>423</v>
      </c>
      <c r="H46">
        <v>411</v>
      </c>
      <c r="I46">
        <v>375</v>
      </c>
      <c r="J46">
        <v>389</v>
      </c>
      <c r="K46">
        <v>359</v>
      </c>
      <c r="L46">
        <v>354</v>
      </c>
      <c r="M46">
        <v>318</v>
      </c>
      <c r="N46">
        <v>305</v>
      </c>
      <c r="O46">
        <v>299</v>
      </c>
      <c r="P46">
        <v>289</v>
      </c>
      <c r="Q46">
        <v>292</v>
      </c>
      <c r="R46" cm="1">
        <f t="array" ref="R46">SUMPRODUCT(VALUE(INDEX(G:G, MATCH(VALUE(_xlfn.TEXTSPLIT($E46, ", ")), $D:$D, 0))), VALUE(_xlfn.TEXTSPLIT($F46, ", ")))</f>
        <v>7.79</v>
      </c>
      <c r="S46" cm="1">
        <f t="array" ref="S46">SUMPRODUCT(VALUE(INDEX(H:H, MATCH(VALUE(_xlfn.TEXTSPLIT($E46, ", ")), $D:$D, 0))), VALUE(_xlfn.TEXTSPLIT($F46, ", ")))</f>
        <v>7.41</v>
      </c>
      <c r="T46" cm="1">
        <f t="array" ref="T46">SUMPRODUCT(VALUE(INDEX(I:I, MATCH(VALUE(_xlfn.TEXTSPLIT($E46, ", ")), $D:$D, 0))), VALUE(_xlfn.TEXTSPLIT($F46, ", ")))</f>
        <v>8.17</v>
      </c>
      <c r="U46" cm="1">
        <f t="array" ref="U46">SUMPRODUCT(VALUE(INDEX(J:J, MATCH(VALUE(_xlfn.TEXTSPLIT($E46, ", ")), $D:$D, 0))), VALUE(_xlfn.TEXTSPLIT($F46, ", ")))</f>
        <v>7.79</v>
      </c>
      <c r="V46" cm="1">
        <f t="array" ref="V46">SUMPRODUCT(VALUE(INDEX(K:K, MATCH(VALUE(_xlfn.TEXTSPLIT($E46, ", ")), $D:$D, 0))), VALUE(_xlfn.TEXTSPLIT($F46, ", ")))</f>
        <v>7.41</v>
      </c>
      <c r="W46" cm="1">
        <f t="array" ref="W46">SUMPRODUCT(VALUE(INDEX(L:L, MATCH(VALUE(_xlfn.TEXTSPLIT($E46, ", ")), $D:$D, 0))), VALUE(_xlfn.TEXTSPLIT($F46, ", ")))</f>
        <v>9.5</v>
      </c>
      <c r="X46" cm="1">
        <f t="array" ref="X46">SUMPRODUCT(VALUE(INDEX(M:M, MATCH(VALUE(_xlfn.TEXTSPLIT($E46, ", ")), $D:$D, 0))), VALUE(_xlfn.TEXTSPLIT($F46, ", ")))</f>
        <v>10.83</v>
      </c>
      <c r="Y46" cm="1">
        <f t="array" ref="Y46">SUMPRODUCT(VALUE(INDEX(N:N, MATCH(VALUE(_xlfn.TEXTSPLIT($E46, ", ")), $D:$D, 0))), VALUE(_xlfn.TEXTSPLIT($F46, ", ")))</f>
        <v>10.64</v>
      </c>
      <c r="Z46" cm="1">
        <f t="array" ref="Z46">SUMPRODUCT(VALUE(INDEX(O:O, MATCH(VALUE(_xlfn.TEXTSPLIT($E46, ", ")), $D:$D, 0))), VALUE(_xlfn.TEXTSPLIT($F46, ", ")))</f>
        <v>12.35</v>
      </c>
      <c r="AA46" cm="1">
        <f t="array" ref="AA46">SUMPRODUCT(VALUE(INDEX(P:P, MATCH(VALUE(_xlfn.TEXTSPLIT($E46, ", ")), $D:$D, 0))), VALUE(_xlfn.TEXTSPLIT($F46, ", ")))</f>
        <v>12.16</v>
      </c>
      <c r="AB46" cm="1">
        <f t="array" ref="AB46">SUMPRODUCT(VALUE(INDEX(Q:Q, MATCH(VALUE(_xlfn.TEXTSPLIT($E46, ", ")), $D:$D, 0))), VALUE(_xlfn.TEXTSPLIT($F46, ", ")))</f>
        <v>11.97</v>
      </c>
    </row>
    <row r="47" spans="1:28" ht="45" x14ac:dyDescent="0.25">
      <c r="A47" s="44" t="s">
        <v>45</v>
      </c>
      <c r="B47" s="45" t="s">
        <v>155</v>
      </c>
      <c r="C47" s="14">
        <v>38</v>
      </c>
      <c r="D47" s="16" t="s">
        <v>253</v>
      </c>
      <c r="E47" s="4" t="str" cm="1">
        <f t="array" ref="E47">_xlfn.TEXTJOIN(", ",TRUE,_xlfn._xlws.FILTER('SIC03 SIC07 Weights'!A:A,'SIC03 SIC07 Weights'!B:B=C47))</f>
        <v>23, 37, 90</v>
      </c>
      <c r="F47" s="46" t="str" cm="1">
        <f t="array" ref="F47">_xlfn.TEXTJOIN(", ",TRUE,TEXT(_xlfn._xlws.FILTER('SIC03 SIC07 Weights'!D:D,'SIC03 SIC07 Weights'!B:B=C47), "0.00"))</f>
        <v>0.16, 1.00, 0.69</v>
      </c>
      <c r="G47">
        <v>516</v>
      </c>
      <c r="H47">
        <v>524</v>
      </c>
      <c r="I47">
        <v>518</v>
      </c>
      <c r="J47">
        <v>493</v>
      </c>
      <c r="K47">
        <v>524</v>
      </c>
      <c r="L47">
        <v>441</v>
      </c>
      <c r="M47">
        <v>388</v>
      </c>
      <c r="N47">
        <v>359</v>
      </c>
      <c r="O47">
        <v>354</v>
      </c>
      <c r="P47">
        <v>334</v>
      </c>
      <c r="Q47">
        <v>321</v>
      </c>
      <c r="R47" cm="1">
        <f t="array" ref="R47">SUMPRODUCT(VALUE(INDEX(G:G, MATCH(VALUE(_xlfn.TEXTSPLIT($E47, ", ")), $D:$D, 0))), VALUE(_xlfn.TEXTSPLIT($F47, ", ")))</f>
        <v>41.21</v>
      </c>
      <c r="S47" cm="1">
        <f t="array" ref="S47">SUMPRODUCT(VALUE(INDEX(H:H, MATCH(VALUE(_xlfn.TEXTSPLIT($E47, ", ")), $D:$D, 0))), VALUE(_xlfn.TEXTSPLIT($F47, ", ")))</f>
        <v>39.869999999999997</v>
      </c>
      <c r="T47" cm="1">
        <f t="array" ref="T47">SUMPRODUCT(VALUE(INDEX(I:I, MATCH(VALUE(_xlfn.TEXTSPLIT($E47, ", ")), $D:$D, 0))), VALUE(_xlfn.TEXTSPLIT($F47, ", ")))</f>
        <v>42.15</v>
      </c>
      <c r="U47" cm="1">
        <f t="array" ref="U47">SUMPRODUCT(VALUE(INDEX(J:J, MATCH(VALUE(_xlfn.TEXTSPLIT($E47, ", ")), $D:$D, 0))), VALUE(_xlfn.TEXTSPLIT($F47, ", ")))</f>
        <v>41.93</v>
      </c>
      <c r="V47" cm="1">
        <f t="array" ref="V47">SUMPRODUCT(VALUE(INDEX(K:K, MATCH(VALUE(_xlfn.TEXTSPLIT($E47, ", ")), $D:$D, 0))), VALUE(_xlfn.TEXTSPLIT($F47, ", ")))</f>
        <v>39.549999999999997</v>
      </c>
      <c r="W47" cm="1">
        <f t="array" ref="W47">SUMPRODUCT(VALUE(INDEX(L:L, MATCH(VALUE(_xlfn.TEXTSPLIT($E47, ", ")), $D:$D, 0))), VALUE(_xlfn.TEXTSPLIT($F47, ", ")))</f>
        <v>50.42</v>
      </c>
      <c r="X47" cm="1">
        <f t="array" ref="X47">SUMPRODUCT(VALUE(INDEX(M:M, MATCH(VALUE(_xlfn.TEXTSPLIT($E47, ", ")), $D:$D, 0))), VALUE(_xlfn.TEXTSPLIT($F47, ", ")))</f>
        <v>54.45</v>
      </c>
      <c r="Y47" cm="1">
        <f t="array" ref="Y47">SUMPRODUCT(VALUE(INDEX(N:N, MATCH(VALUE(_xlfn.TEXTSPLIT($E47, ", ")), $D:$D, 0))), VALUE(_xlfn.TEXTSPLIT($F47, ", ")))</f>
        <v>54.08</v>
      </c>
      <c r="Z47" cm="1">
        <f t="array" ref="Z47">SUMPRODUCT(VALUE(INDEX(O:O, MATCH(VALUE(_xlfn.TEXTSPLIT($E47, ", ")), $D:$D, 0))), VALUE(_xlfn.TEXTSPLIT($F47, ", ")))</f>
        <v>63.529999999999994</v>
      </c>
      <c r="AA47" cm="1">
        <f t="array" ref="AA47">SUMPRODUCT(VALUE(INDEX(P:P, MATCH(VALUE(_xlfn.TEXTSPLIT($E47, ", ")), $D:$D, 0))), VALUE(_xlfn.TEXTSPLIT($F47, ", ")))</f>
        <v>62.519999999999996</v>
      </c>
      <c r="AB47" cm="1">
        <f t="array" ref="AB47">SUMPRODUCT(VALUE(INDEX(Q:Q, MATCH(VALUE(_xlfn.TEXTSPLIT($E47, ", ")), $D:$D, 0))), VALUE(_xlfn.TEXTSPLIT($F47, ", ")))</f>
        <v>62.71</v>
      </c>
    </row>
    <row r="48" spans="1:28" ht="45" x14ac:dyDescent="0.25">
      <c r="A48" s="44" t="s">
        <v>46</v>
      </c>
      <c r="B48" s="45" t="s">
        <v>156</v>
      </c>
      <c r="C48" s="14">
        <v>39</v>
      </c>
      <c r="D48" s="16">
        <v>30</v>
      </c>
      <c r="E48" s="4" t="str" cm="1">
        <f t="array" ref="E48">_xlfn.TEXTJOIN(", ",TRUE,_xlfn._xlws.FILTER('SIC03 SIC07 Weights'!A:A,'SIC03 SIC07 Weights'!B:B=C48))</f>
        <v>45, 90</v>
      </c>
      <c r="F48" s="46" t="str" cm="1">
        <f t="array" ref="F48">_xlfn.TEXTJOIN(", ",TRUE,TEXT(_xlfn._xlws.FILTER('SIC03 SIC07 Weights'!D:D,'SIC03 SIC07 Weights'!B:B=C48), "0.00"))</f>
        <v>0.00, 0.02</v>
      </c>
      <c r="G48">
        <v>60</v>
      </c>
      <c r="H48">
        <v>66</v>
      </c>
      <c r="I48">
        <v>63</v>
      </c>
      <c r="J48">
        <v>55</v>
      </c>
      <c r="K48">
        <v>64</v>
      </c>
      <c r="L48">
        <v>35</v>
      </c>
      <c r="M48">
        <v>31</v>
      </c>
      <c r="N48">
        <v>29</v>
      </c>
      <c r="O48">
        <v>26</v>
      </c>
      <c r="P48">
        <v>27</v>
      </c>
      <c r="Q48">
        <v>23</v>
      </c>
      <c r="R48" cm="1">
        <f t="array" ref="R48">SUMPRODUCT(VALUE(INDEX(G:G, MATCH(VALUE(_xlfn.TEXTSPLIT($E48, ", ")), $D:$D, 0))), VALUE(_xlfn.TEXTSPLIT($F48, ", ")))</f>
        <v>0.82000000000000006</v>
      </c>
      <c r="S48" cm="1">
        <f t="array" ref="S48">SUMPRODUCT(VALUE(INDEX(H:H, MATCH(VALUE(_xlfn.TEXTSPLIT($E48, ", ")), $D:$D, 0))), VALUE(_xlfn.TEXTSPLIT($F48, ", ")))</f>
        <v>0.78</v>
      </c>
      <c r="T48" cm="1">
        <f t="array" ref="T48">SUMPRODUCT(VALUE(INDEX(I:I, MATCH(VALUE(_xlfn.TEXTSPLIT($E48, ", ")), $D:$D, 0))), VALUE(_xlfn.TEXTSPLIT($F48, ", ")))</f>
        <v>0.86</v>
      </c>
      <c r="U48" cm="1">
        <f t="array" ref="U48">SUMPRODUCT(VALUE(INDEX(J:J, MATCH(VALUE(_xlfn.TEXTSPLIT($E48, ", ")), $D:$D, 0))), VALUE(_xlfn.TEXTSPLIT($F48, ", ")))</f>
        <v>0.82000000000000006</v>
      </c>
      <c r="V48" cm="1">
        <f t="array" ref="V48">SUMPRODUCT(VALUE(INDEX(K:K, MATCH(VALUE(_xlfn.TEXTSPLIT($E48, ", ")), $D:$D, 0))), VALUE(_xlfn.TEXTSPLIT($F48, ", ")))</f>
        <v>0.78</v>
      </c>
      <c r="W48" cm="1">
        <f t="array" ref="W48">SUMPRODUCT(VALUE(INDEX(L:L, MATCH(VALUE(_xlfn.TEXTSPLIT($E48, ", ")), $D:$D, 0))), VALUE(_xlfn.TEXTSPLIT($F48, ", ")))</f>
        <v>1</v>
      </c>
      <c r="X48" cm="1">
        <f t="array" ref="X48">SUMPRODUCT(VALUE(INDEX(M:M, MATCH(VALUE(_xlfn.TEXTSPLIT($E48, ", ")), $D:$D, 0))), VALUE(_xlfn.TEXTSPLIT($F48, ", ")))</f>
        <v>1.1400000000000001</v>
      </c>
      <c r="Y48" cm="1">
        <f t="array" ref="Y48">SUMPRODUCT(VALUE(INDEX(N:N, MATCH(VALUE(_xlfn.TEXTSPLIT($E48, ", ")), $D:$D, 0))), VALUE(_xlfn.TEXTSPLIT($F48, ", ")))</f>
        <v>1.1200000000000001</v>
      </c>
      <c r="Z48" cm="1">
        <f t="array" ref="Z48">SUMPRODUCT(VALUE(INDEX(O:O, MATCH(VALUE(_xlfn.TEXTSPLIT($E48, ", ")), $D:$D, 0))), VALUE(_xlfn.TEXTSPLIT($F48, ", ")))</f>
        <v>1.3</v>
      </c>
      <c r="AA48" cm="1">
        <f t="array" ref="AA48">SUMPRODUCT(VALUE(INDEX(P:P, MATCH(VALUE(_xlfn.TEXTSPLIT($E48, ", ")), $D:$D, 0))), VALUE(_xlfn.TEXTSPLIT($F48, ", ")))</f>
        <v>1.28</v>
      </c>
      <c r="AB48" cm="1">
        <f t="array" ref="AB48">SUMPRODUCT(VALUE(INDEX(Q:Q, MATCH(VALUE(_xlfn.TEXTSPLIT($E48, ", ")), $D:$D, 0))), VALUE(_xlfn.TEXTSPLIT($F48, ", ")))</f>
        <v>1.26</v>
      </c>
    </row>
    <row r="49" spans="1:28" ht="45" x14ac:dyDescent="0.25">
      <c r="A49" s="44" t="s">
        <v>47</v>
      </c>
      <c r="B49" s="45" t="s">
        <v>157</v>
      </c>
      <c r="C49" s="14" t="s">
        <v>318</v>
      </c>
      <c r="D49" s="16">
        <v>31</v>
      </c>
      <c r="E49" s="4" t="e" cm="1" vm="1">
        <f t="array" ref="E49">_xlfn.TEXTJOIN(", ",TRUE,_xlfn._xlws.FILTER('SIC03 SIC07 Weights'!A:A,'SIC03 SIC07 Weights'!B:B=C49))</f>
        <v>#VALUE!</v>
      </c>
      <c r="F49" s="46" t="e" cm="1" vm="1">
        <f t="array" ref="F49">_xlfn.TEXTJOIN(", ",TRUE,TEXT(_xlfn._xlws.FILTER('SIC03 SIC07 Weights'!D:D,'SIC03 SIC07 Weights'!B:B=C49), "0.00"))</f>
        <v>#VALUE!</v>
      </c>
      <c r="G49">
        <v>188</v>
      </c>
      <c r="H49">
        <v>186</v>
      </c>
      <c r="I49">
        <v>188</v>
      </c>
      <c r="J49">
        <v>176</v>
      </c>
      <c r="K49">
        <v>174</v>
      </c>
      <c r="L49">
        <v>149</v>
      </c>
      <c r="M49">
        <v>137</v>
      </c>
      <c r="N49">
        <v>130</v>
      </c>
      <c r="O49">
        <v>125</v>
      </c>
      <c r="P49">
        <v>119</v>
      </c>
      <c r="Q49">
        <v>107</v>
      </c>
      <c r="R49" t="e" cm="1" vm="2">
        <f t="array" ref="R49">SUMPRODUCT(VALUE(INDEX(G:G, MATCH(VALUE(_xlfn.TEXTSPLIT($E49, ", ")), $D:$D, 0))), VALUE(_xlfn.TEXTSPLIT($F49, ", ")))</f>
        <v>#VALUE!</v>
      </c>
      <c r="S49" t="e" cm="1" vm="2">
        <f t="array" ref="S49">SUMPRODUCT(VALUE(INDEX(H:H, MATCH(VALUE(_xlfn.TEXTSPLIT($E49, ", ")), $D:$D, 0))), VALUE(_xlfn.TEXTSPLIT($F49, ", ")))</f>
        <v>#VALUE!</v>
      </c>
      <c r="T49" t="e" cm="1" vm="2">
        <f t="array" ref="T49">SUMPRODUCT(VALUE(INDEX(I:I, MATCH(VALUE(_xlfn.TEXTSPLIT($E49, ", ")), $D:$D, 0))), VALUE(_xlfn.TEXTSPLIT($F49, ", ")))</f>
        <v>#VALUE!</v>
      </c>
      <c r="U49" t="e" cm="1" vm="2">
        <f t="array" ref="U49">SUMPRODUCT(VALUE(INDEX(J:J, MATCH(VALUE(_xlfn.TEXTSPLIT($E49, ", ")), $D:$D, 0))), VALUE(_xlfn.TEXTSPLIT($F49, ", ")))</f>
        <v>#VALUE!</v>
      </c>
      <c r="V49" t="e" cm="1" vm="2">
        <f t="array" ref="V49">SUMPRODUCT(VALUE(INDEX(K:K, MATCH(VALUE(_xlfn.TEXTSPLIT($E49, ", ")), $D:$D, 0))), VALUE(_xlfn.TEXTSPLIT($F49, ", ")))</f>
        <v>#VALUE!</v>
      </c>
      <c r="W49" t="e" cm="1" vm="2">
        <f t="array" ref="W49">SUMPRODUCT(VALUE(INDEX(L:L, MATCH(VALUE(_xlfn.TEXTSPLIT($E49, ", ")), $D:$D, 0))), VALUE(_xlfn.TEXTSPLIT($F49, ", ")))</f>
        <v>#VALUE!</v>
      </c>
      <c r="X49" t="e" cm="1" vm="2">
        <f t="array" ref="X49">SUMPRODUCT(VALUE(INDEX(M:M, MATCH(VALUE(_xlfn.TEXTSPLIT($E49, ", ")), $D:$D, 0))), VALUE(_xlfn.TEXTSPLIT($F49, ", ")))</f>
        <v>#VALUE!</v>
      </c>
      <c r="Y49" t="e" cm="1" vm="2">
        <f t="array" ref="Y49">SUMPRODUCT(VALUE(INDEX(N:N, MATCH(VALUE(_xlfn.TEXTSPLIT($E49, ", ")), $D:$D, 0))), VALUE(_xlfn.TEXTSPLIT($F49, ", ")))</f>
        <v>#VALUE!</v>
      </c>
      <c r="Z49" t="e" cm="1" vm="2">
        <f t="array" ref="Z49">SUMPRODUCT(VALUE(INDEX(O:O, MATCH(VALUE(_xlfn.TEXTSPLIT($E49, ", ")), $D:$D, 0))), VALUE(_xlfn.TEXTSPLIT($F49, ", ")))</f>
        <v>#VALUE!</v>
      </c>
      <c r="AA49" t="e" cm="1" vm="2">
        <f t="array" ref="AA49">SUMPRODUCT(VALUE(INDEX(P:P, MATCH(VALUE(_xlfn.TEXTSPLIT($E49, ", ")), $D:$D, 0))), VALUE(_xlfn.TEXTSPLIT($F49, ", ")))</f>
        <v>#VALUE!</v>
      </c>
      <c r="AB49" t="e" cm="1" vm="2">
        <f t="array" ref="AB49">SUMPRODUCT(VALUE(INDEX(Q:Q, MATCH(VALUE(_xlfn.TEXTSPLIT($E49, ", ")), $D:$D, 0))), VALUE(_xlfn.TEXTSPLIT($F49, ", ")))</f>
        <v>#VALUE!</v>
      </c>
    </row>
    <row r="50" spans="1:28" ht="45" x14ac:dyDescent="0.25">
      <c r="A50" s="44" t="s">
        <v>48</v>
      </c>
      <c r="B50" s="45" t="s">
        <v>158</v>
      </c>
      <c r="C50" s="14">
        <v>41</v>
      </c>
      <c r="D50" s="16">
        <v>32</v>
      </c>
      <c r="E50" s="4" t="str" cm="1">
        <f t="array" ref="E50">_xlfn.TEXTJOIN(", ",TRUE,_xlfn._xlws.FILTER('SIC03 SIC07 Weights'!A:A,'SIC03 SIC07 Weights'!B:B=C50))</f>
        <v>20, 28, 45, 70</v>
      </c>
      <c r="F50" s="46" t="str" cm="1">
        <f t="array" ref="F50">_xlfn.TEXTJOIN(", ",TRUE,TEXT(_xlfn._xlws.FILTER('SIC03 SIC07 Weights'!D:D,'SIC03 SIC07 Weights'!B:B=C50), "0.00"))</f>
        <v>0.00, 0.00, 0.23, 0.15</v>
      </c>
      <c r="G50">
        <v>127</v>
      </c>
      <c r="H50">
        <v>126</v>
      </c>
      <c r="I50">
        <v>120</v>
      </c>
      <c r="J50">
        <v>112</v>
      </c>
      <c r="K50">
        <v>145</v>
      </c>
      <c r="L50">
        <v>114</v>
      </c>
      <c r="M50">
        <v>93</v>
      </c>
      <c r="N50">
        <v>75</v>
      </c>
      <c r="O50">
        <v>71</v>
      </c>
      <c r="P50">
        <v>58</v>
      </c>
      <c r="Q50">
        <v>66</v>
      </c>
      <c r="R50" cm="1">
        <f t="array" ref="R50">SUMPRODUCT(VALUE(INDEX(G:G, MATCH(VALUE(_xlfn.TEXTSPLIT($E50, ", ")), $D:$D, 0))), VALUE(_xlfn.TEXTSPLIT($F50, ", ")))</f>
        <v>164.78</v>
      </c>
      <c r="S50" cm="1">
        <f t="array" ref="S50">SUMPRODUCT(VALUE(INDEX(H:H, MATCH(VALUE(_xlfn.TEXTSPLIT($E50, ", ")), $D:$D, 0))), VALUE(_xlfn.TEXTSPLIT($F50, ", ")))</f>
        <v>182.86</v>
      </c>
      <c r="T50" cm="1">
        <f t="array" ref="T50">SUMPRODUCT(VALUE(INDEX(I:I, MATCH(VALUE(_xlfn.TEXTSPLIT($E50, ", ")), $D:$D, 0))), VALUE(_xlfn.TEXTSPLIT($F50, ", ")))</f>
        <v>191.85000000000002</v>
      </c>
      <c r="U50" cm="1">
        <f t="array" ref="U50">SUMPRODUCT(VALUE(INDEX(J:J, MATCH(VALUE(_xlfn.TEXTSPLIT($E50, ", ")), $D:$D, 0))), VALUE(_xlfn.TEXTSPLIT($F50, ", ")))</f>
        <v>200.81</v>
      </c>
      <c r="V50" cm="1">
        <f t="array" ref="V50">SUMPRODUCT(VALUE(INDEX(K:K, MATCH(VALUE(_xlfn.TEXTSPLIT($E50, ", ")), $D:$D, 0))), VALUE(_xlfn.TEXTSPLIT($F50, ", ")))</f>
        <v>204.64000000000001</v>
      </c>
      <c r="W50" cm="1">
        <f t="array" ref="W50">SUMPRODUCT(VALUE(INDEX(L:L, MATCH(VALUE(_xlfn.TEXTSPLIT($E50, ", ")), $D:$D, 0))), VALUE(_xlfn.TEXTSPLIT($F50, ", ")))</f>
        <v>217.09</v>
      </c>
      <c r="X50" cm="1">
        <f t="array" ref="X50">SUMPRODUCT(VALUE(INDEX(M:M, MATCH(VALUE(_xlfn.TEXTSPLIT($E50, ", ")), $D:$D, 0))), VALUE(_xlfn.TEXTSPLIT($F50, ", ")))</f>
        <v>231.63</v>
      </c>
      <c r="Y50" cm="1">
        <f t="array" ref="Y50">SUMPRODUCT(VALUE(INDEX(N:N, MATCH(VALUE(_xlfn.TEXTSPLIT($E50, ", ")), $D:$D, 0))), VALUE(_xlfn.TEXTSPLIT($F50, ", ")))</f>
        <v>232.49</v>
      </c>
      <c r="Z50" cm="1">
        <f t="array" ref="Z50">SUMPRODUCT(VALUE(INDEX(O:O, MATCH(VALUE(_xlfn.TEXTSPLIT($E50, ", ")), $D:$D, 0))), VALUE(_xlfn.TEXTSPLIT($F50, ", ")))</f>
        <v>249.11</v>
      </c>
      <c r="AA50" cm="1">
        <f t="array" ref="AA50">SUMPRODUCT(VALUE(INDEX(P:P, MATCH(VALUE(_xlfn.TEXTSPLIT($E50, ", ")), $D:$D, 0))), VALUE(_xlfn.TEXTSPLIT($F50, ", ")))</f>
        <v>266.57000000000005</v>
      </c>
      <c r="AB50" cm="1">
        <f t="array" ref="AB50">SUMPRODUCT(VALUE(INDEX(Q:Q, MATCH(VALUE(_xlfn.TEXTSPLIT($E50, ", ")), $D:$D, 0))), VALUE(_xlfn.TEXTSPLIT($F50, ", ")))</f>
        <v>296.33</v>
      </c>
    </row>
    <row r="51" spans="1:28" ht="60" x14ac:dyDescent="0.25">
      <c r="A51" s="44" t="s">
        <v>49</v>
      </c>
      <c r="B51" s="45" t="s">
        <v>159</v>
      </c>
      <c r="C51" s="14">
        <v>42</v>
      </c>
      <c r="D51" s="16">
        <v>33</v>
      </c>
      <c r="E51" s="4" t="str" cm="1">
        <f t="array" ref="E51">_xlfn.TEXTJOIN(", ",TRUE,_xlfn._xlws.FILTER('SIC03 SIC07 Weights'!A:A,'SIC03 SIC07 Weights'!B:B=C51))</f>
        <v>45</v>
      </c>
      <c r="F51" s="46" t="str" cm="1">
        <f t="array" ref="F51">_xlfn.TEXTJOIN(", ",TRUE,TEXT(_xlfn._xlws.FILTER('SIC03 SIC07 Weights'!D:D,'SIC03 SIC07 Weights'!B:B=C51), "0.00"))</f>
        <v>0.18</v>
      </c>
      <c r="G51">
        <v>142</v>
      </c>
      <c r="H51">
        <v>147</v>
      </c>
      <c r="I51">
        <v>147</v>
      </c>
      <c r="J51">
        <v>150</v>
      </c>
      <c r="K51">
        <v>142</v>
      </c>
      <c r="L51">
        <v>142</v>
      </c>
      <c r="M51">
        <v>127</v>
      </c>
      <c r="N51">
        <v>126</v>
      </c>
      <c r="O51">
        <v>132</v>
      </c>
      <c r="P51">
        <v>130</v>
      </c>
      <c r="Q51">
        <v>125</v>
      </c>
      <c r="R51" cm="1">
        <f t="array" ref="R51">SUMPRODUCT(VALUE(INDEX(G:G, MATCH(VALUE(_xlfn.TEXTSPLIT($E51, ", ")), $D:$D, 0))), VALUE(_xlfn.TEXTSPLIT($F51, ", ")))</f>
        <v>105.47999999999999</v>
      </c>
      <c r="S51" cm="1">
        <f t="array" ref="S51">SUMPRODUCT(VALUE(INDEX(H:H, MATCH(VALUE(_xlfn.TEXTSPLIT($E51, ", ")), $D:$D, 0))), VALUE(_xlfn.TEXTSPLIT($F51, ", ")))</f>
        <v>119.16</v>
      </c>
      <c r="T51" cm="1">
        <f t="array" ref="T51">SUMPRODUCT(VALUE(INDEX(I:I, MATCH(VALUE(_xlfn.TEXTSPLIT($E51, ", ")), $D:$D, 0))), VALUE(_xlfn.TEXTSPLIT($F51, ", ")))</f>
        <v>124.19999999999999</v>
      </c>
      <c r="U51" cm="1">
        <f t="array" ref="U51">SUMPRODUCT(VALUE(INDEX(J:J, MATCH(VALUE(_xlfn.TEXTSPLIT($E51, ", ")), $D:$D, 0))), VALUE(_xlfn.TEXTSPLIT($F51, ", ")))</f>
        <v>130.85999999999999</v>
      </c>
      <c r="V51" cm="1">
        <f t="array" ref="V51">SUMPRODUCT(VALUE(INDEX(K:K, MATCH(VALUE(_xlfn.TEXTSPLIT($E51, ", ")), $D:$D, 0))), VALUE(_xlfn.TEXTSPLIT($F51, ", ")))</f>
        <v>133.74</v>
      </c>
      <c r="W51" cm="1">
        <f t="array" ref="W51">SUMPRODUCT(VALUE(INDEX(L:L, MATCH(VALUE(_xlfn.TEXTSPLIT($E51, ", ")), $D:$D, 0))), VALUE(_xlfn.TEXTSPLIT($F51, ", ")))</f>
        <v>141.84</v>
      </c>
      <c r="X51" cm="1">
        <f t="array" ref="X51">SUMPRODUCT(VALUE(INDEX(M:M, MATCH(VALUE(_xlfn.TEXTSPLIT($E51, ", ")), $D:$D, 0))), VALUE(_xlfn.TEXTSPLIT($F51, ", ")))</f>
        <v>149.57999999999998</v>
      </c>
      <c r="Y51" cm="1">
        <f t="array" ref="Y51">SUMPRODUCT(VALUE(INDEX(N:N, MATCH(VALUE(_xlfn.TEXTSPLIT($E51, ", ")), $D:$D, 0))), VALUE(_xlfn.TEXTSPLIT($F51, ", ")))</f>
        <v>148.13999999999999</v>
      </c>
      <c r="Z51" cm="1">
        <f t="array" ref="Z51">SUMPRODUCT(VALUE(INDEX(O:O, MATCH(VALUE(_xlfn.TEXTSPLIT($E51, ", ")), $D:$D, 0))), VALUE(_xlfn.TEXTSPLIT($F51, ", ")))</f>
        <v>157.85999999999999</v>
      </c>
      <c r="AA51" cm="1">
        <f t="array" ref="AA51">SUMPRODUCT(VALUE(INDEX(P:P, MATCH(VALUE(_xlfn.TEXTSPLIT($E51, ", ")), $D:$D, 0))), VALUE(_xlfn.TEXTSPLIT($F51, ", ")))</f>
        <v>168.12</v>
      </c>
      <c r="AB51" cm="1">
        <f t="array" ref="AB51">SUMPRODUCT(VALUE(INDEX(Q:Q, MATCH(VALUE(_xlfn.TEXTSPLIT($E51, ", ")), $D:$D, 0))), VALUE(_xlfn.TEXTSPLIT($F51, ", ")))</f>
        <v>186.48</v>
      </c>
    </row>
    <row r="52" spans="1:28" ht="30" x14ac:dyDescent="0.25">
      <c r="A52" s="44" t="s">
        <v>50</v>
      </c>
      <c r="B52" s="45" t="s">
        <v>160</v>
      </c>
      <c r="C52" s="14">
        <v>43</v>
      </c>
      <c r="D52" s="16" t="s">
        <v>258</v>
      </c>
      <c r="E52" s="4" t="str" cm="1">
        <f t="array" ref="E52">_xlfn.TEXTJOIN(", ",TRUE,_xlfn._xlws.FILTER('SIC03 SIC07 Weights'!A:A,'SIC03 SIC07 Weights'!B:B=C52))</f>
        <v>20, 25, 28, 29, 45</v>
      </c>
      <c r="F52" s="46" t="str" cm="1">
        <f t="array" ref="F52">_xlfn.TEXTJOIN(", ",TRUE,TEXT(_xlfn._xlws.FILTER('SIC03 SIC07 Weights'!D:D,'SIC03 SIC07 Weights'!B:B=C52), "0.00"))</f>
        <v>0.01, 0.00, 0.01, 0.01, 0.58</v>
      </c>
      <c r="G52">
        <v>421</v>
      </c>
      <c r="H52">
        <v>436</v>
      </c>
      <c r="I52">
        <v>460</v>
      </c>
      <c r="J52">
        <v>414</v>
      </c>
      <c r="K52">
        <v>432</v>
      </c>
      <c r="L52">
        <v>418</v>
      </c>
      <c r="M52">
        <v>440</v>
      </c>
      <c r="N52">
        <v>390</v>
      </c>
      <c r="O52">
        <v>393</v>
      </c>
      <c r="P52">
        <v>376</v>
      </c>
      <c r="Q52">
        <v>336</v>
      </c>
      <c r="R52" cm="1">
        <f t="array" ref="R52">SUMPRODUCT(VALUE(INDEX(G:G, MATCH(VALUE(_xlfn.TEXTSPLIT($E52, ", ")), $D:$D, 0))), VALUE(_xlfn.TEXTSPLIT($F52, ", ")))</f>
        <v>348.35</v>
      </c>
      <c r="S52" cm="1">
        <f t="array" ref="S52">SUMPRODUCT(VALUE(INDEX(H:H, MATCH(VALUE(_xlfn.TEXTSPLIT($E52, ", ")), $D:$D, 0))), VALUE(_xlfn.TEXTSPLIT($F52, ", ")))</f>
        <v>392.2</v>
      </c>
      <c r="T52" cm="1">
        <f t="array" ref="T52">SUMPRODUCT(VALUE(INDEX(I:I, MATCH(VALUE(_xlfn.TEXTSPLIT($E52, ", ")), $D:$D, 0))), VALUE(_xlfn.TEXTSPLIT($F52, ", ")))</f>
        <v>407.96999999999997</v>
      </c>
      <c r="U52" cm="1">
        <f t="array" ref="U52">SUMPRODUCT(VALUE(INDEX(J:J, MATCH(VALUE(_xlfn.TEXTSPLIT($E52, ", ")), $D:$D, 0))), VALUE(_xlfn.TEXTSPLIT($F52, ", ")))</f>
        <v>429.55999999999995</v>
      </c>
      <c r="V52" cm="1">
        <f t="array" ref="V52">SUMPRODUCT(VALUE(INDEX(K:K, MATCH(VALUE(_xlfn.TEXTSPLIT($E52, ", ")), $D:$D, 0))), VALUE(_xlfn.TEXTSPLIT($F52, ", ")))</f>
        <v>438.54</v>
      </c>
      <c r="W52" cm="1">
        <f t="array" ref="W52">SUMPRODUCT(VALUE(INDEX(L:L, MATCH(VALUE(_xlfn.TEXTSPLIT($E52, ", ")), $D:$D, 0))), VALUE(_xlfn.TEXTSPLIT($F52, ", ")))</f>
        <v>464.28999999999996</v>
      </c>
      <c r="X52" cm="1">
        <f t="array" ref="X52">SUMPRODUCT(VALUE(INDEX(M:M, MATCH(VALUE(_xlfn.TEXTSPLIT($E52, ", ")), $D:$D, 0))), VALUE(_xlfn.TEXTSPLIT($F52, ", ")))</f>
        <v>488.64</v>
      </c>
      <c r="Y52" cm="1">
        <f t="array" ref="Y52">SUMPRODUCT(VALUE(INDEX(N:N, MATCH(VALUE(_xlfn.TEXTSPLIT($E52, ", ")), $D:$D, 0))), VALUE(_xlfn.TEXTSPLIT($F52, ", ")))</f>
        <v>483.75</v>
      </c>
      <c r="Z52" cm="1">
        <f t="array" ref="Z52">SUMPRODUCT(VALUE(INDEX(O:O, MATCH(VALUE(_xlfn.TEXTSPLIT($E52, ", ")), $D:$D, 0))), VALUE(_xlfn.TEXTSPLIT($F52, ", ")))</f>
        <v>515.11</v>
      </c>
      <c r="AA52" cm="1">
        <f t="array" ref="AA52">SUMPRODUCT(VALUE(INDEX(P:P, MATCH(VALUE(_xlfn.TEXTSPLIT($E52, ", ")), $D:$D, 0))), VALUE(_xlfn.TEXTSPLIT($F52, ", ")))</f>
        <v>547.94999999999993</v>
      </c>
      <c r="AB52" cm="1">
        <f t="array" ref="AB52">SUMPRODUCT(VALUE(INDEX(Q:Q, MATCH(VALUE(_xlfn.TEXTSPLIT($E52, ", ")), $D:$D, 0))), VALUE(_xlfn.TEXTSPLIT($F52, ", ")))</f>
        <v>607.29999999999995</v>
      </c>
    </row>
    <row r="53" spans="1:28" ht="45" x14ac:dyDescent="0.25">
      <c r="A53" s="44" t="s">
        <v>51</v>
      </c>
      <c r="B53" s="45" t="s">
        <v>161</v>
      </c>
      <c r="C53" s="14" t="s">
        <v>268</v>
      </c>
      <c r="D53" s="16">
        <v>34</v>
      </c>
      <c r="E53" s="4" t="e" cm="1" vm="1">
        <f t="array" ref="E53">_xlfn.TEXTJOIN(", ",TRUE,_xlfn._xlws.FILTER('SIC03 SIC07 Weights'!A:A,'SIC03 SIC07 Weights'!B:B=C53))</f>
        <v>#VALUE!</v>
      </c>
      <c r="F53" s="46" t="e" cm="1" vm="1">
        <f t="array" ref="F53">_xlfn.TEXTJOIN(", ",TRUE,TEXT(_xlfn._xlws.FILTER('SIC03 SIC07 Weights'!D:D,'SIC03 SIC07 Weights'!B:B=C53), "0.00"))</f>
        <v>#VALUE!</v>
      </c>
      <c r="G53">
        <v>238</v>
      </c>
      <c r="H53">
        <v>246</v>
      </c>
      <c r="I53">
        <v>260</v>
      </c>
      <c r="J53">
        <v>239</v>
      </c>
      <c r="K53">
        <v>243</v>
      </c>
      <c r="L53">
        <v>236</v>
      </c>
      <c r="M53">
        <v>247</v>
      </c>
      <c r="N53">
        <v>208</v>
      </c>
      <c r="O53">
        <v>214</v>
      </c>
      <c r="P53">
        <v>200</v>
      </c>
      <c r="Q53">
        <v>186</v>
      </c>
      <c r="R53" t="e" cm="1" vm="2">
        <f t="array" ref="R53">SUMPRODUCT(VALUE(INDEX(G:G, MATCH(VALUE(_xlfn.TEXTSPLIT($E53, ", ")), $D:$D, 0))), VALUE(_xlfn.TEXTSPLIT($F53, ", ")))</f>
        <v>#VALUE!</v>
      </c>
      <c r="S53" t="e" cm="1" vm="2">
        <f t="array" ref="S53">SUMPRODUCT(VALUE(INDEX(H:H, MATCH(VALUE(_xlfn.TEXTSPLIT($E53, ", ")), $D:$D, 0))), VALUE(_xlfn.TEXTSPLIT($F53, ", ")))</f>
        <v>#VALUE!</v>
      </c>
      <c r="T53" t="e" cm="1" vm="2">
        <f t="array" ref="T53">SUMPRODUCT(VALUE(INDEX(I:I, MATCH(VALUE(_xlfn.TEXTSPLIT($E53, ", ")), $D:$D, 0))), VALUE(_xlfn.TEXTSPLIT($F53, ", ")))</f>
        <v>#VALUE!</v>
      </c>
      <c r="U53" t="e" cm="1" vm="2">
        <f t="array" ref="U53">SUMPRODUCT(VALUE(INDEX(J:J, MATCH(VALUE(_xlfn.TEXTSPLIT($E53, ", ")), $D:$D, 0))), VALUE(_xlfn.TEXTSPLIT($F53, ", ")))</f>
        <v>#VALUE!</v>
      </c>
      <c r="V53" t="e" cm="1" vm="2">
        <f t="array" ref="V53">SUMPRODUCT(VALUE(INDEX(K:K, MATCH(VALUE(_xlfn.TEXTSPLIT($E53, ", ")), $D:$D, 0))), VALUE(_xlfn.TEXTSPLIT($F53, ", ")))</f>
        <v>#VALUE!</v>
      </c>
      <c r="W53" t="e" cm="1" vm="2">
        <f t="array" ref="W53">SUMPRODUCT(VALUE(INDEX(L:L, MATCH(VALUE(_xlfn.TEXTSPLIT($E53, ", ")), $D:$D, 0))), VALUE(_xlfn.TEXTSPLIT($F53, ", ")))</f>
        <v>#VALUE!</v>
      </c>
      <c r="X53" t="e" cm="1" vm="2">
        <f t="array" ref="X53">SUMPRODUCT(VALUE(INDEX(M:M, MATCH(VALUE(_xlfn.TEXTSPLIT($E53, ", ")), $D:$D, 0))), VALUE(_xlfn.TEXTSPLIT($F53, ", ")))</f>
        <v>#VALUE!</v>
      </c>
      <c r="Y53" t="e" cm="1" vm="2">
        <f t="array" ref="Y53">SUMPRODUCT(VALUE(INDEX(N:N, MATCH(VALUE(_xlfn.TEXTSPLIT($E53, ", ")), $D:$D, 0))), VALUE(_xlfn.TEXTSPLIT($F53, ", ")))</f>
        <v>#VALUE!</v>
      </c>
      <c r="Z53" t="e" cm="1" vm="2">
        <f t="array" ref="Z53">SUMPRODUCT(VALUE(INDEX(O:O, MATCH(VALUE(_xlfn.TEXTSPLIT($E53, ", ")), $D:$D, 0))), VALUE(_xlfn.TEXTSPLIT($F53, ", ")))</f>
        <v>#VALUE!</v>
      </c>
      <c r="AA53" t="e" cm="1" vm="2">
        <f t="array" ref="AA53">SUMPRODUCT(VALUE(INDEX(P:P, MATCH(VALUE(_xlfn.TEXTSPLIT($E53, ", ")), $D:$D, 0))), VALUE(_xlfn.TEXTSPLIT($F53, ", ")))</f>
        <v>#VALUE!</v>
      </c>
      <c r="AB53" t="e" cm="1" vm="2">
        <f t="array" ref="AB53">SUMPRODUCT(VALUE(INDEX(Q:Q, MATCH(VALUE(_xlfn.TEXTSPLIT($E53, ", ")), $D:$D, 0))), VALUE(_xlfn.TEXTSPLIT($F53, ", ")))</f>
        <v>#VALUE!</v>
      </c>
    </row>
    <row r="54" spans="1:28" ht="45" x14ac:dyDescent="0.25">
      <c r="A54" s="44" t="s">
        <v>52</v>
      </c>
      <c r="B54" s="45" t="s">
        <v>162</v>
      </c>
      <c r="C54" s="14">
        <v>45</v>
      </c>
      <c r="D54" s="16">
        <v>35</v>
      </c>
      <c r="E54" s="4" t="str" cm="1">
        <f t="array" ref="E54">_xlfn.TEXTJOIN(", ",TRUE,_xlfn._xlws.FILTER('SIC03 SIC07 Weights'!A:A,'SIC03 SIC07 Weights'!B:B=C54))</f>
        <v>50</v>
      </c>
      <c r="F54" s="46" t="str" cm="1">
        <f t="array" ref="F54">_xlfn.TEXTJOIN(", ",TRUE,TEXT(_xlfn._xlws.FILTER('SIC03 SIC07 Weights'!D:D,'SIC03 SIC07 Weights'!B:B=C54), "0.00"))</f>
        <v>0.92</v>
      </c>
      <c r="G54">
        <v>183</v>
      </c>
      <c r="H54">
        <v>190</v>
      </c>
      <c r="I54">
        <v>200</v>
      </c>
      <c r="J54">
        <v>175</v>
      </c>
      <c r="K54">
        <v>189</v>
      </c>
      <c r="L54">
        <v>182</v>
      </c>
      <c r="M54">
        <v>193</v>
      </c>
      <c r="N54">
        <v>182</v>
      </c>
      <c r="O54">
        <v>179</v>
      </c>
      <c r="P54">
        <v>176</v>
      </c>
      <c r="Q54">
        <v>150</v>
      </c>
      <c r="R54" cm="1">
        <f t="array" ref="R54">SUMPRODUCT(VALUE(INDEX(G:G, MATCH(VALUE(_xlfn.TEXTSPLIT($E54, ", ")), $D:$D, 0))), VALUE(_xlfn.TEXTSPLIT($F54, ", ")))</f>
        <v>382.72</v>
      </c>
      <c r="S54" cm="1">
        <f t="array" ref="S54">SUMPRODUCT(VALUE(INDEX(H:H, MATCH(VALUE(_xlfn.TEXTSPLIT($E54, ", ")), $D:$D, 0))), VALUE(_xlfn.TEXTSPLIT($F54, ", ")))</f>
        <v>392.84000000000003</v>
      </c>
      <c r="T54" cm="1">
        <f t="array" ref="T54">SUMPRODUCT(VALUE(INDEX(I:I, MATCH(VALUE(_xlfn.TEXTSPLIT($E54, ", ")), $D:$D, 0))), VALUE(_xlfn.TEXTSPLIT($F54, ", ")))</f>
        <v>379.04</v>
      </c>
      <c r="U54" cm="1">
        <f t="array" ref="U54">SUMPRODUCT(VALUE(INDEX(J:J, MATCH(VALUE(_xlfn.TEXTSPLIT($E54, ", ")), $D:$D, 0))), VALUE(_xlfn.TEXTSPLIT($F54, ", ")))</f>
        <v>378.12</v>
      </c>
      <c r="V54" cm="1">
        <f t="array" ref="V54">SUMPRODUCT(VALUE(INDEX(K:K, MATCH(VALUE(_xlfn.TEXTSPLIT($E54, ", ")), $D:$D, 0))), VALUE(_xlfn.TEXTSPLIT($F54, ", ")))</f>
        <v>361.56</v>
      </c>
      <c r="W54" cm="1">
        <f t="array" ref="W54">SUMPRODUCT(VALUE(INDEX(L:L, MATCH(VALUE(_xlfn.TEXTSPLIT($E54, ", ")), $D:$D, 0))), VALUE(_xlfn.TEXTSPLIT($F54, ", ")))</f>
        <v>363.40000000000003</v>
      </c>
      <c r="X54" cm="1">
        <f t="array" ref="X54">SUMPRODUCT(VALUE(INDEX(M:M, MATCH(VALUE(_xlfn.TEXTSPLIT($E54, ", ")), $D:$D, 0))), VALUE(_xlfn.TEXTSPLIT($F54, ", ")))</f>
        <v>375.36</v>
      </c>
      <c r="Y54" cm="1">
        <f t="array" ref="Y54">SUMPRODUCT(VALUE(INDEX(N:N, MATCH(VALUE(_xlfn.TEXTSPLIT($E54, ", ")), $D:$D, 0))), VALUE(_xlfn.TEXTSPLIT($F54, ", ")))</f>
        <v>391</v>
      </c>
      <c r="Z54" cm="1">
        <f t="array" ref="Z54">SUMPRODUCT(VALUE(INDEX(O:O, MATCH(VALUE(_xlfn.TEXTSPLIT($E54, ", ")), $D:$D, 0))), VALUE(_xlfn.TEXTSPLIT($F54, ", ")))</f>
        <v>410.32</v>
      </c>
      <c r="AA54" cm="1">
        <f t="array" ref="AA54">SUMPRODUCT(VALUE(INDEX(P:P, MATCH(VALUE(_xlfn.TEXTSPLIT($E54, ", ")), $D:$D, 0))), VALUE(_xlfn.TEXTSPLIT($F54, ", ")))</f>
        <v>407.56</v>
      </c>
      <c r="AB54" cm="1">
        <f t="array" ref="AB54">SUMPRODUCT(VALUE(INDEX(Q:Q, MATCH(VALUE(_xlfn.TEXTSPLIT($E54, ", ")), $D:$D, 0))), VALUE(_xlfn.TEXTSPLIT($F54, ", ")))</f>
        <v>423.20000000000005</v>
      </c>
    </row>
    <row r="55" spans="1:28" ht="45" x14ac:dyDescent="0.25">
      <c r="A55" s="44" t="s">
        <v>53</v>
      </c>
      <c r="B55" s="45" t="s">
        <v>163</v>
      </c>
      <c r="C55" s="14">
        <v>46</v>
      </c>
      <c r="D55" s="16" t="s">
        <v>260</v>
      </c>
      <c r="E55" s="4" t="str" cm="1">
        <f t="array" ref="E55">_xlfn.TEXTJOIN(", ",TRUE,_xlfn._xlws.FILTER('SIC03 SIC07 Weights'!A:A,'SIC03 SIC07 Weights'!B:B=C55))</f>
        <v>51</v>
      </c>
      <c r="F55" s="46" t="str" cm="1">
        <f t="array" ref="F55">_xlfn.TEXTJOIN(", ",TRUE,TEXT(_xlfn._xlws.FILTER('SIC03 SIC07 Weights'!D:D,'SIC03 SIC07 Weights'!B:B=C55), "0.00"))</f>
        <v>1.00</v>
      </c>
      <c r="G55">
        <v>153</v>
      </c>
      <c r="H55">
        <v>160</v>
      </c>
      <c r="I55">
        <v>154</v>
      </c>
      <c r="J55">
        <v>162</v>
      </c>
      <c r="K55">
        <v>153</v>
      </c>
      <c r="L55">
        <v>159</v>
      </c>
      <c r="M55">
        <v>149</v>
      </c>
      <c r="N55">
        <v>137</v>
      </c>
      <c r="O55">
        <v>136</v>
      </c>
      <c r="P55">
        <v>131</v>
      </c>
      <c r="Q55">
        <v>133</v>
      </c>
      <c r="R55" cm="1">
        <f t="array" ref="R55">SUMPRODUCT(VALUE(INDEX(G:G, MATCH(VALUE(_xlfn.TEXTSPLIT($E55, ", ")), $D:$D, 0))), VALUE(_xlfn.TEXTSPLIT($F55, ", ")))</f>
        <v>896</v>
      </c>
      <c r="S55" cm="1">
        <f t="array" ref="S55">SUMPRODUCT(VALUE(INDEX(H:H, MATCH(VALUE(_xlfn.TEXTSPLIT($E55, ", ")), $D:$D, 0))), VALUE(_xlfn.TEXTSPLIT($F55, ", ")))</f>
        <v>901</v>
      </c>
      <c r="T55" cm="1">
        <f t="array" ref="T55">SUMPRODUCT(VALUE(INDEX(I:I, MATCH(VALUE(_xlfn.TEXTSPLIT($E55, ", ")), $D:$D, 0))), VALUE(_xlfn.TEXTSPLIT($F55, ", ")))</f>
        <v>950</v>
      </c>
      <c r="U55" cm="1">
        <f t="array" ref="U55">SUMPRODUCT(VALUE(INDEX(J:J, MATCH(VALUE(_xlfn.TEXTSPLIT($E55, ", ")), $D:$D, 0))), VALUE(_xlfn.TEXTSPLIT($F55, ", ")))</f>
        <v>946</v>
      </c>
      <c r="V55" cm="1">
        <f t="array" ref="V55">SUMPRODUCT(VALUE(INDEX(K:K, MATCH(VALUE(_xlfn.TEXTSPLIT($E55, ", ")), $D:$D, 0))), VALUE(_xlfn.TEXTSPLIT($F55, ", ")))</f>
        <v>949</v>
      </c>
      <c r="W55" cm="1">
        <f t="array" ref="W55">SUMPRODUCT(VALUE(INDEX(L:L, MATCH(VALUE(_xlfn.TEXTSPLIT($E55, ", ")), $D:$D, 0))), VALUE(_xlfn.TEXTSPLIT($F55, ", ")))</f>
        <v>942</v>
      </c>
      <c r="X55" cm="1">
        <f t="array" ref="X55">SUMPRODUCT(VALUE(INDEX(M:M, MATCH(VALUE(_xlfn.TEXTSPLIT($E55, ", ")), $D:$D, 0))), VALUE(_xlfn.TEXTSPLIT($F55, ", ")))</f>
        <v>930</v>
      </c>
      <c r="Y55" cm="1">
        <f t="array" ref="Y55">SUMPRODUCT(VALUE(INDEX(N:N, MATCH(VALUE(_xlfn.TEXTSPLIT($E55, ", ")), $D:$D, 0))), VALUE(_xlfn.TEXTSPLIT($F55, ", ")))</f>
        <v>871</v>
      </c>
      <c r="Z55" cm="1">
        <f t="array" ref="Z55">SUMPRODUCT(VALUE(INDEX(O:O, MATCH(VALUE(_xlfn.TEXTSPLIT($E55, ", ")), $D:$D, 0))), VALUE(_xlfn.TEXTSPLIT($F55, ", ")))</f>
        <v>921</v>
      </c>
      <c r="AA55" cm="1">
        <f t="array" ref="AA55">SUMPRODUCT(VALUE(INDEX(P:P, MATCH(VALUE(_xlfn.TEXTSPLIT($E55, ", ")), $D:$D, 0))), VALUE(_xlfn.TEXTSPLIT($F55, ", ")))</f>
        <v>963</v>
      </c>
      <c r="AB55" cm="1">
        <f t="array" ref="AB55">SUMPRODUCT(VALUE(INDEX(Q:Q, MATCH(VALUE(_xlfn.TEXTSPLIT($E55, ", ")), $D:$D, 0))), VALUE(_xlfn.TEXTSPLIT($F55, ", ")))</f>
        <v>956</v>
      </c>
    </row>
    <row r="56" spans="1:28" ht="30" x14ac:dyDescent="0.25">
      <c r="A56" s="44" t="s">
        <v>54</v>
      </c>
      <c r="B56" s="45" t="s">
        <v>164</v>
      </c>
      <c r="C56" s="14">
        <v>47</v>
      </c>
      <c r="D56" s="16">
        <v>36</v>
      </c>
      <c r="E56" s="4" t="str" cm="1">
        <f t="array" ref="E56">_xlfn.TEXTJOIN(", ",TRUE,_xlfn._xlws.FILTER('SIC03 SIC07 Weights'!A:A,'SIC03 SIC07 Weights'!B:B=C56))</f>
        <v>50, 52</v>
      </c>
      <c r="F56" s="46" t="str" cm="1">
        <f t="array" ref="F56">_xlfn.TEXTJOIN(", ",TRUE,TEXT(_xlfn._xlws.FILTER('SIC03 SIC07 Weights'!D:D,'SIC03 SIC07 Weights'!B:B=C56), "0.00"))</f>
        <v>0.08, 0.99</v>
      </c>
      <c r="G56">
        <v>146</v>
      </c>
      <c r="H56">
        <v>152</v>
      </c>
      <c r="I56">
        <v>146</v>
      </c>
      <c r="J56">
        <v>153</v>
      </c>
      <c r="K56">
        <v>146</v>
      </c>
      <c r="L56">
        <v>149</v>
      </c>
      <c r="M56">
        <v>139</v>
      </c>
      <c r="N56">
        <v>127</v>
      </c>
      <c r="O56">
        <v>125</v>
      </c>
      <c r="P56">
        <v>120</v>
      </c>
      <c r="Q56">
        <v>120</v>
      </c>
      <c r="R56" cm="1">
        <f t="array" ref="R56">SUMPRODUCT(VALUE(INDEX(G:G, MATCH(VALUE(_xlfn.TEXTSPLIT($E56, ", ")), $D:$D, 0))), VALUE(_xlfn.TEXTSPLIT($F56, ", ")))</f>
        <v>1876.6599999999999</v>
      </c>
      <c r="S56" cm="1">
        <f t="array" ref="S56">SUMPRODUCT(VALUE(INDEX(H:H, MATCH(VALUE(_xlfn.TEXTSPLIT($E56, ", ")), $D:$D, 0))), VALUE(_xlfn.TEXTSPLIT($F56, ", ")))</f>
        <v>1931.99</v>
      </c>
      <c r="T56" cm="1">
        <f t="array" ref="T56">SUMPRODUCT(VALUE(INDEX(I:I, MATCH(VALUE(_xlfn.TEXTSPLIT($E56, ", ")), $D:$D, 0))), VALUE(_xlfn.TEXTSPLIT($F56, ", ")))</f>
        <v>2031.77</v>
      </c>
      <c r="U56" cm="1">
        <f t="array" ref="U56">SUMPRODUCT(VALUE(INDEX(J:J, MATCH(VALUE(_xlfn.TEXTSPLIT($E56, ", ")), $D:$D, 0))), VALUE(_xlfn.TEXTSPLIT($F56, ", ")))</f>
        <v>1838.64</v>
      </c>
      <c r="V56" cm="1">
        <f t="array" ref="V56">SUMPRODUCT(VALUE(INDEX(K:K, MATCH(VALUE(_xlfn.TEXTSPLIT($E56, ", ")), $D:$D, 0))), VALUE(_xlfn.TEXTSPLIT($F56, ", ")))</f>
        <v>1834.23</v>
      </c>
      <c r="W56" cm="1">
        <f t="array" ref="W56">SUMPRODUCT(VALUE(INDEX(L:L, MATCH(VALUE(_xlfn.TEXTSPLIT($E56, ", ")), $D:$D, 0))), VALUE(_xlfn.TEXTSPLIT($F56, ", ")))</f>
        <v>1878.9399999999998</v>
      </c>
      <c r="X56" cm="1">
        <f t="array" ref="X56">SUMPRODUCT(VALUE(INDEX(M:M, MATCH(VALUE(_xlfn.TEXTSPLIT($E56, ", ")), $D:$D, 0))), VALUE(_xlfn.TEXTSPLIT($F56, ", ")))</f>
        <v>1918.5900000000001</v>
      </c>
      <c r="Y56" cm="1">
        <f t="array" ref="Y56">SUMPRODUCT(VALUE(INDEX(N:N, MATCH(VALUE(_xlfn.TEXTSPLIT($E56, ", ")), $D:$D, 0))), VALUE(_xlfn.TEXTSPLIT($F56, ", ")))</f>
        <v>2182.3000000000002</v>
      </c>
      <c r="Z56" cm="1">
        <f t="array" ref="Z56">SUMPRODUCT(VALUE(INDEX(O:O, MATCH(VALUE(_xlfn.TEXTSPLIT($E56, ", ")), $D:$D, 0))), VALUE(_xlfn.TEXTSPLIT($F56, ", ")))</f>
        <v>2278.0299999999997</v>
      </c>
      <c r="AA56" cm="1">
        <f t="array" ref="AA56">SUMPRODUCT(VALUE(INDEX(P:P, MATCH(VALUE(_xlfn.TEXTSPLIT($E56, ", ")), $D:$D, 0))), VALUE(_xlfn.TEXTSPLIT($F56, ", ")))</f>
        <v>2161.96</v>
      </c>
      <c r="AB56" cm="1">
        <f t="array" ref="AB56">SUMPRODUCT(VALUE(INDEX(Q:Q, MATCH(VALUE(_xlfn.TEXTSPLIT($E56, ", ")), $D:$D, 0))), VALUE(_xlfn.TEXTSPLIT($F56, ", ")))</f>
        <v>2349.44</v>
      </c>
    </row>
    <row r="57" spans="1:28" ht="30" x14ac:dyDescent="0.25">
      <c r="A57" s="44" t="s">
        <v>55</v>
      </c>
      <c r="B57" s="45" t="s">
        <v>165</v>
      </c>
      <c r="C57" s="14" t="s">
        <v>322</v>
      </c>
      <c r="D57" s="16">
        <v>37</v>
      </c>
      <c r="E57" s="4" t="e" cm="1" vm="1">
        <f t="array" ref="E57">_xlfn.TEXTJOIN(", ",TRUE,_xlfn._xlws.FILTER('SIC03 SIC07 Weights'!A:A,'SIC03 SIC07 Weights'!B:B=C57))</f>
        <v>#VALUE!</v>
      </c>
      <c r="F57" s="46" t="e" cm="1" vm="1">
        <f t="array" ref="F57">_xlfn.TEXTJOIN(", ",TRUE,TEXT(_xlfn._xlws.FILTER('SIC03 SIC07 Weights'!D:D,'SIC03 SIC07 Weights'!B:B=C57), "0.00"))</f>
        <v>#VALUE!</v>
      </c>
      <c r="G57">
        <v>7</v>
      </c>
      <c r="H57">
        <v>8</v>
      </c>
      <c r="I57">
        <v>8</v>
      </c>
      <c r="J57">
        <v>9</v>
      </c>
      <c r="K57">
        <v>8</v>
      </c>
      <c r="L57">
        <v>10</v>
      </c>
      <c r="M57">
        <v>10</v>
      </c>
      <c r="N57">
        <v>10</v>
      </c>
      <c r="O57">
        <v>11</v>
      </c>
      <c r="P57">
        <v>11</v>
      </c>
      <c r="Q57">
        <v>13</v>
      </c>
      <c r="R57" t="e" cm="1" vm="2">
        <f t="array" ref="R57">SUMPRODUCT(VALUE(INDEX(G:G, MATCH(VALUE(_xlfn.TEXTSPLIT($E57, ", ")), $D:$D, 0))), VALUE(_xlfn.TEXTSPLIT($F57, ", ")))</f>
        <v>#VALUE!</v>
      </c>
      <c r="S57" t="e" cm="1" vm="2">
        <f t="array" ref="S57">SUMPRODUCT(VALUE(INDEX(H:H, MATCH(VALUE(_xlfn.TEXTSPLIT($E57, ", ")), $D:$D, 0))), VALUE(_xlfn.TEXTSPLIT($F57, ", ")))</f>
        <v>#VALUE!</v>
      </c>
      <c r="T57" t="e" cm="1" vm="2">
        <f t="array" ref="T57">SUMPRODUCT(VALUE(INDEX(I:I, MATCH(VALUE(_xlfn.TEXTSPLIT($E57, ", ")), $D:$D, 0))), VALUE(_xlfn.TEXTSPLIT($F57, ", ")))</f>
        <v>#VALUE!</v>
      </c>
      <c r="U57" t="e" cm="1" vm="2">
        <f t="array" ref="U57">SUMPRODUCT(VALUE(INDEX(J:J, MATCH(VALUE(_xlfn.TEXTSPLIT($E57, ", ")), $D:$D, 0))), VALUE(_xlfn.TEXTSPLIT($F57, ", ")))</f>
        <v>#VALUE!</v>
      </c>
      <c r="V57" t="e" cm="1" vm="2">
        <f t="array" ref="V57">SUMPRODUCT(VALUE(INDEX(K:K, MATCH(VALUE(_xlfn.TEXTSPLIT($E57, ", ")), $D:$D, 0))), VALUE(_xlfn.TEXTSPLIT($F57, ", ")))</f>
        <v>#VALUE!</v>
      </c>
      <c r="W57" t="e" cm="1" vm="2">
        <f t="array" ref="W57">SUMPRODUCT(VALUE(INDEX(L:L, MATCH(VALUE(_xlfn.TEXTSPLIT($E57, ", ")), $D:$D, 0))), VALUE(_xlfn.TEXTSPLIT($F57, ", ")))</f>
        <v>#VALUE!</v>
      </c>
      <c r="X57" t="e" cm="1" vm="2">
        <f t="array" ref="X57">SUMPRODUCT(VALUE(INDEX(M:M, MATCH(VALUE(_xlfn.TEXTSPLIT($E57, ", ")), $D:$D, 0))), VALUE(_xlfn.TEXTSPLIT($F57, ", ")))</f>
        <v>#VALUE!</v>
      </c>
      <c r="Y57" t="e" cm="1" vm="2">
        <f t="array" ref="Y57">SUMPRODUCT(VALUE(INDEX(N:N, MATCH(VALUE(_xlfn.TEXTSPLIT($E57, ", ")), $D:$D, 0))), VALUE(_xlfn.TEXTSPLIT($F57, ", ")))</f>
        <v>#VALUE!</v>
      </c>
      <c r="Z57" t="e" cm="1" vm="2">
        <f t="array" ref="Z57">SUMPRODUCT(VALUE(INDEX(O:O, MATCH(VALUE(_xlfn.TEXTSPLIT($E57, ", ")), $D:$D, 0))), VALUE(_xlfn.TEXTSPLIT($F57, ", ")))</f>
        <v>#VALUE!</v>
      </c>
      <c r="AA57" t="e" cm="1" vm="2">
        <f t="array" ref="AA57">SUMPRODUCT(VALUE(INDEX(P:P, MATCH(VALUE(_xlfn.TEXTSPLIT($E57, ", ")), $D:$D, 0))), VALUE(_xlfn.TEXTSPLIT($F57, ", ")))</f>
        <v>#VALUE!</v>
      </c>
      <c r="AB57" t="e" cm="1" vm="2">
        <f t="array" ref="AB57">SUMPRODUCT(VALUE(INDEX(Q:Q, MATCH(VALUE(_xlfn.TEXTSPLIT($E57, ", ")), $D:$D, 0))), VALUE(_xlfn.TEXTSPLIT($F57, ", ")))</f>
        <v>#VALUE!</v>
      </c>
    </row>
    <row r="58" spans="1:28" ht="30" x14ac:dyDescent="0.25">
      <c r="A58" s="44" t="s">
        <v>56</v>
      </c>
      <c r="B58" s="45" t="s">
        <v>166</v>
      </c>
      <c r="C58" s="14">
        <v>49</v>
      </c>
      <c r="D58" s="16" t="s">
        <v>263</v>
      </c>
      <c r="E58" s="4" t="str" cm="1">
        <f t="array" ref="E58">_xlfn.TEXTJOIN(", ",TRUE,_xlfn._xlws.FILTER('SIC03 SIC07 Weights'!A:A,'SIC03 SIC07 Weights'!B:B=C58))</f>
        <v>60</v>
      </c>
      <c r="F58" s="46" t="str" cm="1">
        <f t="array" ref="F58">_xlfn.TEXTJOIN(", ",TRUE,TEXT(_xlfn._xlws.FILTER('SIC03 SIC07 Weights'!D:D,'SIC03 SIC07 Weights'!B:B=C58), "0.00"))</f>
        <v>1.00</v>
      </c>
      <c r="G58">
        <v>200</v>
      </c>
      <c r="H58">
        <v>203</v>
      </c>
      <c r="I58">
        <v>202</v>
      </c>
      <c r="J58">
        <v>182</v>
      </c>
      <c r="K58">
        <v>151</v>
      </c>
      <c r="L58">
        <v>140</v>
      </c>
      <c r="M58">
        <v>111</v>
      </c>
      <c r="N58">
        <v>101</v>
      </c>
      <c r="O58">
        <v>97</v>
      </c>
      <c r="P58">
        <v>128</v>
      </c>
      <c r="Q58">
        <v>148</v>
      </c>
      <c r="R58" cm="1">
        <f t="array" ref="R58">SUMPRODUCT(VALUE(INDEX(G:G, MATCH(VALUE(_xlfn.TEXTSPLIT($E58, ", ")), $D:$D, 0))), VALUE(_xlfn.TEXTSPLIT($F58, ", ")))</f>
        <v>335</v>
      </c>
      <c r="S58" cm="1">
        <f t="array" ref="S58">SUMPRODUCT(VALUE(INDEX(H:H, MATCH(VALUE(_xlfn.TEXTSPLIT($E58, ", ")), $D:$D, 0))), VALUE(_xlfn.TEXTSPLIT($F58, ", ")))</f>
        <v>364</v>
      </c>
      <c r="T58" cm="1">
        <f t="array" ref="T58">SUMPRODUCT(VALUE(INDEX(I:I, MATCH(VALUE(_xlfn.TEXTSPLIT($E58, ", ")), $D:$D, 0))), VALUE(_xlfn.TEXTSPLIT($F58, ", ")))</f>
        <v>373</v>
      </c>
      <c r="U58" cm="1">
        <f t="array" ref="U58">SUMPRODUCT(VALUE(INDEX(J:J, MATCH(VALUE(_xlfn.TEXTSPLIT($E58, ", ")), $D:$D, 0))), VALUE(_xlfn.TEXTSPLIT($F58, ", ")))</f>
        <v>413</v>
      </c>
      <c r="V58" cm="1">
        <f t="array" ref="V58">SUMPRODUCT(VALUE(INDEX(K:K, MATCH(VALUE(_xlfn.TEXTSPLIT($E58, ", ")), $D:$D, 0))), VALUE(_xlfn.TEXTSPLIT($F58, ", ")))</f>
        <v>413</v>
      </c>
      <c r="W58" cm="1">
        <f t="array" ref="W58">SUMPRODUCT(VALUE(INDEX(L:L, MATCH(VALUE(_xlfn.TEXTSPLIT($E58, ", ")), $D:$D, 0))), VALUE(_xlfn.TEXTSPLIT($F58, ", ")))</f>
        <v>390</v>
      </c>
      <c r="X58" cm="1">
        <f t="array" ref="X58">SUMPRODUCT(VALUE(INDEX(M:M, MATCH(VALUE(_xlfn.TEXTSPLIT($E58, ", ")), $D:$D, 0))), VALUE(_xlfn.TEXTSPLIT($F58, ", ")))</f>
        <v>422</v>
      </c>
      <c r="Y58" cm="1">
        <f t="array" ref="Y58">SUMPRODUCT(VALUE(INDEX(N:N, MATCH(VALUE(_xlfn.TEXTSPLIT($E58, ", ")), $D:$D, 0))), VALUE(_xlfn.TEXTSPLIT($F58, ", ")))</f>
        <v>378</v>
      </c>
      <c r="Z58" cm="1">
        <f t="array" ref="Z58">SUMPRODUCT(VALUE(INDEX(O:O, MATCH(VALUE(_xlfn.TEXTSPLIT($E58, ", ")), $D:$D, 0))), VALUE(_xlfn.TEXTSPLIT($F58, ", ")))</f>
        <v>426</v>
      </c>
      <c r="AA58" cm="1">
        <f t="array" ref="AA58">SUMPRODUCT(VALUE(INDEX(P:P, MATCH(VALUE(_xlfn.TEXTSPLIT($E58, ", ")), $D:$D, 0))), VALUE(_xlfn.TEXTSPLIT($F58, ", ")))</f>
        <v>437</v>
      </c>
      <c r="AB58" cm="1">
        <f t="array" ref="AB58">SUMPRODUCT(VALUE(INDEX(Q:Q, MATCH(VALUE(_xlfn.TEXTSPLIT($E58, ", ")), $D:$D, 0))), VALUE(_xlfn.TEXTSPLIT($F58, ", ")))</f>
        <v>475</v>
      </c>
    </row>
    <row r="59" spans="1:28" ht="30" x14ac:dyDescent="0.25">
      <c r="A59" s="44" t="s">
        <v>57</v>
      </c>
      <c r="B59" s="45" t="s">
        <v>167</v>
      </c>
      <c r="C59" s="14">
        <v>50</v>
      </c>
      <c r="D59" s="16">
        <v>40</v>
      </c>
      <c r="E59" s="4" t="str" cm="1">
        <f t="array" ref="E59">_xlfn.TEXTJOIN(", ",TRUE,_xlfn._xlws.FILTER('SIC03 SIC07 Weights'!A:A,'SIC03 SIC07 Weights'!B:B=C59))</f>
        <v>61</v>
      </c>
      <c r="F59" s="46" t="str" cm="1">
        <f t="array" ref="F59">_xlfn.TEXTJOIN(", ",TRUE,TEXT(_xlfn._xlws.FILTER('SIC03 SIC07 Weights'!D:D,'SIC03 SIC07 Weights'!B:B=C59), "0.00"))</f>
        <v>0.98</v>
      </c>
      <c r="G59">
        <v>149</v>
      </c>
      <c r="H59">
        <v>146</v>
      </c>
      <c r="I59">
        <v>143</v>
      </c>
      <c r="J59">
        <v>134</v>
      </c>
      <c r="K59">
        <v>99</v>
      </c>
      <c r="L59">
        <v>91</v>
      </c>
      <c r="M59">
        <v>82</v>
      </c>
      <c r="N59">
        <v>73</v>
      </c>
      <c r="O59">
        <v>66</v>
      </c>
      <c r="P59">
        <v>97</v>
      </c>
      <c r="Q59">
        <v>100</v>
      </c>
      <c r="R59" cm="1">
        <f t="array" ref="R59">SUMPRODUCT(VALUE(INDEX(G:G, MATCH(VALUE(_xlfn.TEXTSPLIT($E59, ", ")), $D:$D, 0))), VALUE(_xlfn.TEXTSPLIT($F59, ", ")))</f>
        <v>24.5</v>
      </c>
      <c r="S59" cm="1">
        <f t="array" ref="S59">SUMPRODUCT(VALUE(INDEX(H:H, MATCH(VALUE(_xlfn.TEXTSPLIT($E59, ", ")), $D:$D, 0))), VALUE(_xlfn.TEXTSPLIT($F59, ", ")))</f>
        <v>16.66</v>
      </c>
      <c r="T59" cm="1">
        <f t="array" ref="T59">SUMPRODUCT(VALUE(INDEX(I:I, MATCH(VALUE(_xlfn.TEXTSPLIT($E59, ", ")), $D:$D, 0))), VALUE(_xlfn.TEXTSPLIT($F59, ", ")))</f>
        <v>13.719999999999999</v>
      </c>
      <c r="U59" cm="1">
        <f t="array" ref="U59">SUMPRODUCT(VALUE(INDEX(J:J, MATCH(VALUE(_xlfn.TEXTSPLIT($E59, ", ")), $D:$D, 0))), VALUE(_xlfn.TEXTSPLIT($F59, ", ")))</f>
        <v>15.68</v>
      </c>
      <c r="V59" cm="1">
        <f t="array" ref="V59">SUMPRODUCT(VALUE(INDEX(K:K, MATCH(VALUE(_xlfn.TEXTSPLIT($E59, ", ")), $D:$D, 0))), VALUE(_xlfn.TEXTSPLIT($F59, ", ")))</f>
        <v>15.68</v>
      </c>
      <c r="W59" cm="1">
        <f t="array" ref="W59">SUMPRODUCT(VALUE(INDEX(L:L, MATCH(VALUE(_xlfn.TEXTSPLIT($E59, ", ")), $D:$D, 0))), VALUE(_xlfn.TEXTSPLIT($F59, ", ")))</f>
        <v>15.68</v>
      </c>
      <c r="X59" cm="1">
        <f t="array" ref="X59">SUMPRODUCT(VALUE(INDEX(M:M, MATCH(VALUE(_xlfn.TEXTSPLIT($E59, ", ")), $D:$D, 0))), VALUE(_xlfn.TEXTSPLIT($F59, ", ")))</f>
        <v>13.719999999999999</v>
      </c>
      <c r="Y59" cm="1">
        <f t="array" ref="Y59">SUMPRODUCT(VALUE(INDEX(N:N, MATCH(VALUE(_xlfn.TEXTSPLIT($E59, ", ")), $D:$D, 0))), VALUE(_xlfn.TEXTSPLIT($F59, ", ")))</f>
        <v>13.719999999999999</v>
      </c>
      <c r="Z59" cm="1">
        <f t="array" ref="Z59">SUMPRODUCT(VALUE(INDEX(O:O, MATCH(VALUE(_xlfn.TEXTSPLIT($E59, ", ")), $D:$D, 0))), VALUE(_xlfn.TEXTSPLIT($F59, ", ")))</f>
        <v>14.7</v>
      </c>
      <c r="AA59" cm="1">
        <f t="array" ref="AA59">SUMPRODUCT(VALUE(INDEX(P:P, MATCH(VALUE(_xlfn.TEXTSPLIT($E59, ", ")), $D:$D, 0))), VALUE(_xlfn.TEXTSPLIT($F59, ", ")))</f>
        <v>12.74</v>
      </c>
      <c r="AB59" cm="1">
        <f t="array" ref="AB59">SUMPRODUCT(VALUE(INDEX(Q:Q, MATCH(VALUE(_xlfn.TEXTSPLIT($E59, ", ")), $D:$D, 0))), VALUE(_xlfn.TEXTSPLIT($F59, ", ")))</f>
        <v>11.76</v>
      </c>
    </row>
    <row r="60" spans="1:28" ht="30" x14ac:dyDescent="0.25">
      <c r="A60" s="44" t="s">
        <v>58</v>
      </c>
      <c r="B60" s="45" t="s">
        <v>168</v>
      </c>
      <c r="C60" s="14">
        <v>51</v>
      </c>
      <c r="D60" s="16">
        <v>41</v>
      </c>
      <c r="E60" s="4" t="str" cm="1">
        <f t="array" ref="E60">_xlfn.TEXTJOIN(", ",TRUE,_xlfn._xlws.FILTER('SIC03 SIC07 Weights'!A:A,'SIC03 SIC07 Weights'!B:B=C60))</f>
        <v>62</v>
      </c>
      <c r="F60" s="46" t="str" cm="1">
        <f t="array" ref="F60">_xlfn.TEXTJOIN(", ",TRUE,TEXT(_xlfn._xlws.FILTER('SIC03 SIC07 Weights'!D:D,'SIC03 SIC07 Weights'!B:B=C60), "0.00"))</f>
        <v>1.00</v>
      </c>
      <c r="G60">
        <v>51</v>
      </c>
      <c r="H60">
        <v>57</v>
      </c>
      <c r="I60">
        <v>59</v>
      </c>
      <c r="J60">
        <v>49</v>
      </c>
      <c r="K60">
        <v>52</v>
      </c>
      <c r="L60">
        <v>48</v>
      </c>
      <c r="M60">
        <v>29</v>
      </c>
      <c r="N60">
        <v>28</v>
      </c>
      <c r="O60">
        <v>29</v>
      </c>
      <c r="P60">
        <v>31</v>
      </c>
      <c r="Q60">
        <v>48</v>
      </c>
      <c r="R60" cm="1">
        <f t="array" ref="R60">SUMPRODUCT(VALUE(INDEX(G:G, MATCH(VALUE(_xlfn.TEXTSPLIT($E60, ", ")), $D:$D, 0))), VALUE(_xlfn.TEXTSPLIT($F60, ", ")))</f>
        <v>88</v>
      </c>
      <c r="S60" cm="1">
        <f t="array" ref="S60">SUMPRODUCT(VALUE(INDEX(H:H, MATCH(VALUE(_xlfn.TEXTSPLIT($E60, ", ")), $D:$D, 0))), VALUE(_xlfn.TEXTSPLIT($F60, ", ")))</f>
        <v>102</v>
      </c>
      <c r="T60" cm="1">
        <f t="array" ref="T60">SUMPRODUCT(VALUE(INDEX(I:I, MATCH(VALUE(_xlfn.TEXTSPLIT($E60, ", ")), $D:$D, 0))), VALUE(_xlfn.TEXTSPLIT($F60, ", ")))</f>
        <v>116</v>
      </c>
      <c r="U60" cm="1">
        <f t="array" ref="U60">SUMPRODUCT(VALUE(INDEX(J:J, MATCH(VALUE(_xlfn.TEXTSPLIT($E60, ", ")), $D:$D, 0))), VALUE(_xlfn.TEXTSPLIT($F60, ", ")))</f>
        <v>117</v>
      </c>
      <c r="V60" cm="1">
        <f t="array" ref="V60">SUMPRODUCT(VALUE(INDEX(K:K, MATCH(VALUE(_xlfn.TEXTSPLIT($E60, ", ")), $D:$D, 0))), VALUE(_xlfn.TEXTSPLIT($F60, ", ")))</f>
        <v>105</v>
      </c>
      <c r="W60" cm="1">
        <f t="array" ref="W60">SUMPRODUCT(VALUE(INDEX(L:L, MATCH(VALUE(_xlfn.TEXTSPLIT($E60, ", ")), $D:$D, 0))), VALUE(_xlfn.TEXTSPLIT($F60, ", ")))</f>
        <v>102</v>
      </c>
      <c r="X60" cm="1">
        <f t="array" ref="X60">SUMPRODUCT(VALUE(INDEX(M:M, MATCH(VALUE(_xlfn.TEXTSPLIT($E60, ", ")), $D:$D, 0))), VALUE(_xlfn.TEXTSPLIT($F60, ", ")))</f>
        <v>98</v>
      </c>
      <c r="Y60" cm="1">
        <f t="array" ref="Y60">SUMPRODUCT(VALUE(INDEX(N:N, MATCH(VALUE(_xlfn.TEXTSPLIT($E60, ", ")), $D:$D, 0))), VALUE(_xlfn.TEXTSPLIT($F60, ", ")))</f>
        <v>93</v>
      </c>
      <c r="Z60" cm="1">
        <f t="array" ref="Z60">SUMPRODUCT(VALUE(INDEX(O:O, MATCH(VALUE(_xlfn.TEXTSPLIT($E60, ", ")), $D:$D, 0))), VALUE(_xlfn.TEXTSPLIT($F60, ", ")))</f>
        <v>74</v>
      </c>
      <c r="AA60" cm="1">
        <f t="array" ref="AA60">SUMPRODUCT(VALUE(INDEX(P:P, MATCH(VALUE(_xlfn.TEXTSPLIT($E60, ", ")), $D:$D, 0))), VALUE(_xlfn.TEXTSPLIT($F60, ", ")))</f>
        <v>84</v>
      </c>
      <c r="AB60" cm="1">
        <f t="array" ref="AB60">SUMPRODUCT(VALUE(INDEX(Q:Q, MATCH(VALUE(_xlfn.TEXTSPLIT($E60, ", ")), $D:$D, 0))), VALUE(_xlfn.TEXTSPLIT($F60, ", ")))</f>
        <v>75</v>
      </c>
    </row>
    <row r="61" spans="1:28" ht="30" x14ac:dyDescent="0.25">
      <c r="A61" s="44" t="s">
        <v>59</v>
      </c>
      <c r="B61" s="45" t="s">
        <v>169</v>
      </c>
      <c r="C61" s="14">
        <v>52</v>
      </c>
      <c r="D61" s="16">
        <v>42</v>
      </c>
      <c r="E61" s="4" t="str" cm="1">
        <f t="array" ref="E61">_xlfn.TEXTJOIN(", ",TRUE,_xlfn._xlws.FILTER('SIC03 SIC07 Weights'!A:A,'SIC03 SIC07 Weights'!B:B=C61))</f>
        <v>50, 61, 63</v>
      </c>
      <c r="F61" s="46" t="str" cm="1">
        <f t="array" ref="F61">_xlfn.TEXTJOIN(", ",TRUE,TEXT(_xlfn._xlws.FILTER('SIC03 SIC07 Weights'!D:D,'SIC03 SIC07 Weights'!B:B=C61), "0.00"))</f>
        <v>0.01, 0.02, 0.74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cm="1">
        <f t="array" ref="R61">SUMPRODUCT(VALUE(INDEX(G:G, MATCH(VALUE(_xlfn.TEXTSPLIT($E61, ", ")), $D:$D, 0))), VALUE(_xlfn.TEXTSPLIT($F61, ", ")))</f>
        <v>197.79999999999998</v>
      </c>
      <c r="S61" cm="1">
        <f t="array" ref="S61">SUMPRODUCT(VALUE(INDEX(H:H, MATCH(VALUE(_xlfn.TEXTSPLIT($E61, ", ")), $D:$D, 0))), VALUE(_xlfn.TEXTSPLIT($F61, ", ")))</f>
        <v>201.45000000000002</v>
      </c>
      <c r="T61" cm="1">
        <f t="array" ref="T61">SUMPRODUCT(VALUE(INDEX(I:I, MATCH(VALUE(_xlfn.TEXTSPLIT($E61, ", ")), $D:$D, 0))), VALUE(_xlfn.TEXTSPLIT($F61, ", ")))</f>
        <v>203.46</v>
      </c>
      <c r="U61" cm="1">
        <f t="array" ref="U61">SUMPRODUCT(VALUE(INDEX(J:J, MATCH(VALUE(_xlfn.TEXTSPLIT($E61, ", ")), $D:$D, 0))), VALUE(_xlfn.TEXTSPLIT($F61, ", ")))</f>
        <v>208.67000000000002</v>
      </c>
      <c r="V61" cm="1">
        <f t="array" ref="V61">SUMPRODUCT(VALUE(INDEX(K:K, MATCH(VALUE(_xlfn.TEXTSPLIT($E61, ", ")), $D:$D, 0))), VALUE(_xlfn.TEXTSPLIT($F61, ", ")))</f>
        <v>221.07</v>
      </c>
      <c r="W61" cm="1">
        <f t="array" ref="W61">SUMPRODUCT(VALUE(INDEX(L:L, MATCH(VALUE(_xlfn.TEXTSPLIT($E61, ", ")), $D:$D, 0))), VALUE(_xlfn.TEXTSPLIT($F61, ", ")))</f>
        <v>229.23000000000002</v>
      </c>
      <c r="X61" cm="1">
        <f t="array" ref="X61">SUMPRODUCT(VALUE(INDEX(M:M, MATCH(VALUE(_xlfn.TEXTSPLIT($E61, ", ")), $D:$D, 0))), VALUE(_xlfn.TEXTSPLIT($F61, ", ")))</f>
        <v>224.88000000000002</v>
      </c>
      <c r="Y61" cm="1">
        <f t="array" ref="Y61">SUMPRODUCT(VALUE(INDEX(N:N, MATCH(VALUE(_xlfn.TEXTSPLIT($E61, ", ")), $D:$D, 0))), VALUE(_xlfn.TEXTSPLIT($F61, ", ")))</f>
        <v>231.71</v>
      </c>
      <c r="Z61" cm="1">
        <f t="array" ref="Z61">SUMPRODUCT(VALUE(INDEX(O:O, MATCH(VALUE(_xlfn.TEXTSPLIT($E61, ", ")), $D:$D, 0))), VALUE(_xlfn.TEXTSPLIT($F61, ", ")))</f>
        <v>270.42</v>
      </c>
      <c r="AA61" cm="1">
        <f t="array" ref="AA61">SUMPRODUCT(VALUE(INDEX(P:P, MATCH(VALUE(_xlfn.TEXTSPLIT($E61, ", ")), $D:$D, 0))), VALUE(_xlfn.TEXTSPLIT($F61, ", ")))</f>
        <v>270.35000000000002</v>
      </c>
      <c r="AB61" cm="1">
        <f t="array" ref="AB61">SUMPRODUCT(VALUE(INDEX(Q:Q, MATCH(VALUE(_xlfn.TEXTSPLIT($E61, ", ")), $D:$D, 0))), VALUE(_xlfn.TEXTSPLIT($F61, ", ")))</f>
        <v>291.95999999999998</v>
      </c>
    </row>
    <row r="62" spans="1:28" x14ac:dyDescent="0.25">
      <c r="A62" s="44" t="s">
        <v>60</v>
      </c>
      <c r="B62" s="45" t="s">
        <v>170</v>
      </c>
      <c r="C62" s="14">
        <v>53</v>
      </c>
      <c r="D62" s="16" t="s">
        <v>266</v>
      </c>
      <c r="E62" s="4" t="str" cm="1">
        <f t="array" ref="E62">_xlfn.TEXTJOIN(", ",TRUE,_xlfn._xlws.FILTER('SIC03 SIC07 Weights'!A:A,'SIC03 SIC07 Weights'!B:B=C62))</f>
        <v>64</v>
      </c>
      <c r="F62" s="46" t="str" cm="1">
        <f t="array" ref="F62">_xlfn.TEXTJOIN(", ",TRUE,TEXT(_xlfn._xlws.FILTER('SIC03 SIC07 Weights'!D:D,'SIC03 SIC07 Weights'!B:B=C62), "0.00"))</f>
        <v>0.53</v>
      </c>
      <c r="G62">
        <v>586</v>
      </c>
      <c r="H62">
        <v>662</v>
      </c>
      <c r="I62">
        <v>690</v>
      </c>
      <c r="J62">
        <v>727</v>
      </c>
      <c r="K62">
        <v>743</v>
      </c>
      <c r="L62">
        <v>788</v>
      </c>
      <c r="M62">
        <v>831</v>
      </c>
      <c r="N62">
        <v>823</v>
      </c>
      <c r="O62">
        <v>877</v>
      </c>
      <c r="P62">
        <v>934</v>
      </c>
      <c r="Q62" s="64">
        <v>1036</v>
      </c>
      <c r="R62" cm="1">
        <f t="array" ref="R62">SUMPRODUCT(VALUE(INDEX(G:G, MATCH(VALUE(_xlfn.TEXTSPLIT($E62, ", ")), $D:$D, 0))), VALUE(_xlfn.TEXTSPLIT($F62, ", ")))</f>
        <v>278.25</v>
      </c>
      <c r="S62" cm="1">
        <f t="array" ref="S62">SUMPRODUCT(VALUE(INDEX(H:H, MATCH(VALUE(_xlfn.TEXTSPLIT($E62, ", ")), $D:$D, 0))), VALUE(_xlfn.TEXTSPLIT($F62, ", ")))</f>
        <v>282.49</v>
      </c>
      <c r="T62" cm="1">
        <f t="array" ref="T62">SUMPRODUCT(VALUE(INDEX(I:I, MATCH(VALUE(_xlfn.TEXTSPLIT($E62, ", ")), $D:$D, 0))), VALUE(_xlfn.TEXTSPLIT($F62, ", ")))</f>
        <v>292.03000000000003</v>
      </c>
      <c r="U62" cm="1">
        <f t="array" ref="U62">SUMPRODUCT(VALUE(INDEX(J:J, MATCH(VALUE(_xlfn.TEXTSPLIT($E62, ", ")), $D:$D, 0))), VALUE(_xlfn.TEXTSPLIT($F62, ", ")))</f>
        <v>301.57</v>
      </c>
      <c r="V62" cm="1">
        <f t="array" ref="V62">SUMPRODUCT(VALUE(INDEX(K:K, MATCH(VALUE(_xlfn.TEXTSPLIT($E62, ", ")), $D:$D, 0))), VALUE(_xlfn.TEXTSPLIT($F62, ", ")))</f>
        <v>313.23</v>
      </c>
      <c r="W62" cm="1">
        <f t="array" ref="W62">SUMPRODUCT(VALUE(INDEX(L:L, MATCH(VALUE(_xlfn.TEXTSPLIT($E62, ", ")), $D:$D, 0))), VALUE(_xlfn.TEXTSPLIT($F62, ", ")))</f>
        <v>271.89</v>
      </c>
      <c r="X62" cm="1">
        <f t="array" ref="X62">SUMPRODUCT(VALUE(INDEX(M:M, MATCH(VALUE(_xlfn.TEXTSPLIT($E62, ", ")), $D:$D, 0))), VALUE(_xlfn.TEXTSPLIT($F62, ", ")))</f>
        <v>284.08000000000004</v>
      </c>
      <c r="Y62" cm="1">
        <f t="array" ref="Y62">SUMPRODUCT(VALUE(INDEX(N:N, MATCH(VALUE(_xlfn.TEXTSPLIT($E62, ", ")), $D:$D, 0))), VALUE(_xlfn.TEXTSPLIT($F62, ", ")))</f>
        <v>272.42</v>
      </c>
      <c r="Z62" cm="1">
        <f t="array" ref="Z62">SUMPRODUCT(VALUE(INDEX(O:O, MATCH(VALUE(_xlfn.TEXTSPLIT($E62, ", ")), $D:$D, 0))), VALUE(_xlfn.TEXTSPLIT($F62, ", ")))</f>
        <v>278.25</v>
      </c>
      <c r="AA62" cm="1">
        <f t="array" ref="AA62">SUMPRODUCT(VALUE(INDEX(P:P, MATCH(VALUE(_xlfn.TEXTSPLIT($E62, ", ")), $D:$D, 0))), VALUE(_xlfn.TEXTSPLIT($F62, ", ")))</f>
        <v>272.95</v>
      </c>
      <c r="AB62" cm="1">
        <f t="array" ref="AB62">SUMPRODUCT(VALUE(INDEX(Q:Q, MATCH(VALUE(_xlfn.TEXTSPLIT($E62, ", ")), $D:$D, 0))), VALUE(_xlfn.TEXTSPLIT($F62, ", ")))</f>
        <v>253.87</v>
      </c>
    </row>
    <row r="63" spans="1:28" ht="30" x14ac:dyDescent="0.25">
      <c r="A63" s="44" t="s">
        <v>61</v>
      </c>
      <c r="B63" s="45" t="s">
        <v>171</v>
      </c>
      <c r="C63" s="14" t="s">
        <v>325</v>
      </c>
      <c r="D63" s="16">
        <v>45</v>
      </c>
      <c r="E63" s="4" t="e" cm="1" vm="1">
        <f t="array" ref="E63">_xlfn.TEXTJOIN(", ",TRUE,_xlfn._xlws.FILTER('SIC03 SIC07 Weights'!A:A,'SIC03 SIC07 Weights'!B:B=C63))</f>
        <v>#VALUE!</v>
      </c>
      <c r="F63" s="46" t="e" cm="1" vm="1">
        <f t="array" ref="F63">_xlfn.TEXTJOIN(", ",TRUE,TEXT(_xlfn._xlws.FILTER('SIC03 SIC07 Weights'!D:D,'SIC03 SIC07 Weights'!B:B=C63), "0.00"))</f>
        <v>#VALUE!</v>
      </c>
      <c r="G63">
        <v>586</v>
      </c>
      <c r="H63">
        <v>662</v>
      </c>
      <c r="I63">
        <v>690</v>
      </c>
      <c r="J63">
        <v>727</v>
      </c>
      <c r="K63">
        <v>743</v>
      </c>
      <c r="L63">
        <v>788</v>
      </c>
      <c r="M63">
        <v>831</v>
      </c>
      <c r="N63">
        <v>823</v>
      </c>
      <c r="O63">
        <v>877</v>
      </c>
      <c r="P63">
        <v>934</v>
      </c>
      <c r="Q63" s="64">
        <v>1036</v>
      </c>
      <c r="R63" t="e" cm="1" vm="2">
        <f t="array" ref="R63">SUMPRODUCT(VALUE(INDEX(G:G, MATCH(VALUE(_xlfn.TEXTSPLIT($E63, ", ")), $D:$D, 0))), VALUE(_xlfn.TEXTSPLIT($F63, ", ")))</f>
        <v>#VALUE!</v>
      </c>
      <c r="S63" t="e" cm="1" vm="2">
        <f t="array" ref="S63">SUMPRODUCT(VALUE(INDEX(H:H, MATCH(VALUE(_xlfn.TEXTSPLIT($E63, ", ")), $D:$D, 0))), VALUE(_xlfn.TEXTSPLIT($F63, ", ")))</f>
        <v>#VALUE!</v>
      </c>
      <c r="T63" t="e" cm="1" vm="2">
        <f t="array" ref="T63">SUMPRODUCT(VALUE(INDEX(I:I, MATCH(VALUE(_xlfn.TEXTSPLIT($E63, ", ")), $D:$D, 0))), VALUE(_xlfn.TEXTSPLIT($F63, ", ")))</f>
        <v>#VALUE!</v>
      </c>
      <c r="U63" t="e" cm="1" vm="2">
        <f t="array" ref="U63">SUMPRODUCT(VALUE(INDEX(J:J, MATCH(VALUE(_xlfn.TEXTSPLIT($E63, ", ")), $D:$D, 0))), VALUE(_xlfn.TEXTSPLIT($F63, ", ")))</f>
        <v>#VALUE!</v>
      </c>
      <c r="V63" t="e" cm="1" vm="2">
        <f t="array" ref="V63">SUMPRODUCT(VALUE(INDEX(K:K, MATCH(VALUE(_xlfn.TEXTSPLIT($E63, ", ")), $D:$D, 0))), VALUE(_xlfn.TEXTSPLIT($F63, ", ")))</f>
        <v>#VALUE!</v>
      </c>
      <c r="W63" t="e" cm="1" vm="2">
        <f t="array" ref="W63">SUMPRODUCT(VALUE(INDEX(L:L, MATCH(VALUE(_xlfn.TEXTSPLIT($E63, ", ")), $D:$D, 0))), VALUE(_xlfn.TEXTSPLIT($F63, ", ")))</f>
        <v>#VALUE!</v>
      </c>
      <c r="X63" t="e" cm="1" vm="2">
        <f t="array" ref="X63">SUMPRODUCT(VALUE(INDEX(M:M, MATCH(VALUE(_xlfn.TEXTSPLIT($E63, ", ")), $D:$D, 0))), VALUE(_xlfn.TEXTSPLIT($F63, ", ")))</f>
        <v>#VALUE!</v>
      </c>
      <c r="Y63" t="e" cm="1" vm="2">
        <f t="array" ref="Y63">SUMPRODUCT(VALUE(INDEX(N:N, MATCH(VALUE(_xlfn.TEXTSPLIT($E63, ", ")), $D:$D, 0))), VALUE(_xlfn.TEXTSPLIT($F63, ", ")))</f>
        <v>#VALUE!</v>
      </c>
      <c r="Z63" t="e" cm="1" vm="2">
        <f t="array" ref="Z63">SUMPRODUCT(VALUE(INDEX(O:O, MATCH(VALUE(_xlfn.TEXTSPLIT($E63, ", ")), $D:$D, 0))), VALUE(_xlfn.TEXTSPLIT($F63, ", ")))</f>
        <v>#VALUE!</v>
      </c>
      <c r="AA63" t="e" cm="1" vm="2">
        <f t="array" ref="AA63">SUMPRODUCT(VALUE(INDEX(P:P, MATCH(VALUE(_xlfn.TEXTSPLIT($E63, ", ")), $D:$D, 0))), VALUE(_xlfn.TEXTSPLIT($F63, ", ")))</f>
        <v>#VALUE!</v>
      </c>
      <c r="AB63" t="e" cm="1" vm="2">
        <f t="array" ref="AB63">SUMPRODUCT(VALUE(INDEX(Q:Q, MATCH(VALUE(_xlfn.TEXTSPLIT($E63, ", ")), $D:$D, 0))), VALUE(_xlfn.TEXTSPLIT($F63, ", ")))</f>
        <v>#VALUE!</v>
      </c>
    </row>
    <row r="64" spans="1:28" ht="75" x14ac:dyDescent="0.25">
      <c r="A64" s="44" t="s">
        <v>62</v>
      </c>
      <c r="B64" s="45" t="s">
        <v>172</v>
      </c>
      <c r="C64" s="14">
        <v>55</v>
      </c>
      <c r="D64" s="16" t="s">
        <v>268</v>
      </c>
      <c r="E64" s="4" t="str" cm="1">
        <f t="array" ref="E64">_xlfn.TEXTJOIN(", ",TRUE,_xlfn._xlws.FILTER('SIC03 SIC07 Weights'!A:A,'SIC03 SIC07 Weights'!B:B=C64))</f>
        <v>55</v>
      </c>
      <c r="F64" s="46" t="str" cm="1">
        <f t="array" ref="F64">_xlfn.TEXTJOIN(", ",TRUE,TEXT(_xlfn._xlws.FILTER('SIC03 SIC07 Weights'!D:D,'SIC03 SIC07 Weights'!B:B=C64), "0.00"))</f>
        <v>0.21</v>
      </c>
      <c r="G64" s="64">
        <v>3174</v>
      </c>
      <c r="H64" s="64">
        <v>3245</v>
      </c>
      <c r="I64" s="64">
        <v>3380</v>
      </c>
      <c r="J64" s="64">
        <v>3182</v>
      </c>
      <c r="K64" s="64">
        <v>3163</v>
      </c>
      <c r="L64" s="64">
        <v>3203</v>
      </c>
      <c r="M64" s="64">
        <v>3243</v>
      </c>
      <c r="N64" s="64">
        <v>3466</v>
      </c>
      <c r="O64" s="64">
        <v>3632</v>
      </c>
      <c r="P64" s="64">
        <v>3554</v>
      </c>
      <c r="Q64" s="64">
        <v>3751</v>
      </c>
      <c r="R64" cm="1">
        <f t="array" ref="R64">SUMPRODUCT(VALUE(INDEX(G:G, MATCH(VALUE(_xlfn.TEXTSPLIT($E64, ", ")), $D:$D, 0))), VALUE(_xlfn.TEXTSPLIT($F64, ", ")))</f>
        <v>151.19999999999999</v>
      </c>
      <c r="S64" cm="1">
        <f t="array" ref="S64">SUMPRODUCT(VALUE(INDEX(H:H, MATCH(VALUE(_xlfn.TEXTSPLIT($E64, ", ")), $D:$D, 0))), VALUE(_xlfn.TEXTSPLIT($F64, ", ")))</f>
        <v>162.75</v>
      </c>
      <c r="T64" cm="1">
        <f t="array" ref="T64">SUMPRODUCT(VALUE(INDEX(I:I, MATCH(VALUE(_xlfn.TEXTSPLIT($E64, ", ")), $D:$D, 0))), VALUE(_xlfn.TEXTSPLIT($F64, ", ")))</f>
        <v>160.01999999999998</v>
      </c>
      <c r="U64" cm="1">
        <f t="array" ref="U64">SUMPRODUCT(VALUE(INDEX(J:J, MATCH(VALUE(_xlfn.TEXTSPLIT($E64, ", ")), $D:$D, 0))), VALUE(_xlfn.TEXTSPLIT($F64, ", ")))</f>
        <v>158.13</v>
      </c>
      <c r="V64" cm="1">
        <f t="array" ref="V64">SUMPRODUCT(VALUE(INDEX(K:K, MATCH(VALUE(_xlfn.TEXTSPLIT($E64, ", ")), $D:$D, 0))), VALUE(_xlfn.TEXTSPLIT($F64, ", ")))</f>
        <v>166.32</v>
      </c>
      <c r="W64" cm="1">
        <f t="array" ref="W64">SUMPRODUCT(VALUE(INDEX(L:L, MATCH(VALUE(_xlfn.TEXTSPLIT($E64, ", ")), $D:$D, 0))), VALUE(_xlfn.TEXTSPLIT($F64, ", ")))</f>
        <v>167.79</v>
      </c>
      <c r="X64" cm="1">
        <f t="array" ref="X64">SUMPRODUCT(VALUE(INDEX(M:M, MATCH(VALUE(_xlfn.TEXTSPLIT($E64, ", ")), $D:$D, 0))), VALUE(_xlfn.TEXTSPLIT($F64, ", ")))</f>
        <v>170.94</v>
      </c>
      <c r="Y64" cm="1">
        <f t="array" ref="Y64">SUMPRODUCT(VALUE(INDEX(N:N, MATCH(VALUE(_xlfn.TEXTSPLIT($E64, ", ")), $D:$D, 0))), VALUE(_xlfn.TEXTSPLIT($F64, ", ")))</f>
        <v>177.03</v>
      </c>
      <c r="Z64" cm="1">
        <f t="array" ref="Z64">SUMPRODUCT(VALUE(INDEX(O:O, MATCH(VALUE(_xlfn.TEXTSPLIT($E64, ", ")), $D:$D, 0))), VALUE(_xlfn.TEXTSPLIT($F64, ", ")))</f>
        <v>204.32999999999998</v>
      </c>
      <c r="AA64" cm="1">
        <f t="array" ref="AA64">SUMPRODUCT(VALUE(INDEX(P:P, MATCH(VALUE(_xlfn.TEXTSPLIT($E64, ", ")), $D:$D, 0))), VALUE(_xlfn.TEXTSPLIT($F64, ", ")))</f>
        <v>206.85</v>
      </c>
      <c r="AB64" cm="1">
        <f t="array" ref="AB64">SUMPRODUCT(VALUE(INDEX(Q:Q, MATCH(VALUE(_xlfn.TEXTSPLIT($E64, ", ")), $D:$D, 0))), VALUE(_xlfn.TEXTSPLIT($F64, ", ")))</f>
        <v>216.72</v>
      </c>
    </row>
    <row r="65" spans="1:28" ht="60" x14ac:dyDescent="0.25">
      <c r="A65" s="44" t="s">
        <v>63</v>
      </c>
      <c r="B65" s="45" t="s">
        <v>173</v>
      </c>
      <c r="C65" s="14">
        <v>56</v>
      </c>
      <c r="D65" s="16">
        <v>50</v>
      </c>
      <c r="E65" s="4" t="str" cm="1">
        <f t="array" ref="E65">_xlfn.TEXTJOIN(", ",TRUE,_xlfn._xlws.FILTER('SIC03 SIC07 Weights'!A:A,'SIC03 SIC07 Weights'!B:B=C65))</f>
        <v>55</v>
      </c>
      <c r="F65" s="46" t="str" cm="1">
        <f t="array" ref="F65">_xlfn.TEXTJOIN(", ",TRUE,TEXT(_xlfn._xlws.FILTER('SIC03 SIC07 Weights'!D:D,'SIC03 SIC07 Weights'!B:B=C65), "0.00"))</f>
        <v>0.79</v>
      </c>
      <c r="G65">
        <v>416</v>
      </c>
      <c r="H65">
        <v>427</v>
      </c>
      <c r="I65">
        <v>412</v>
      </c>
      <c r="J65">
        <v>411</v>
      </c>
      <c r="K65">
        <v>393</v>
      </c>
      <c r="L65">
        <v>395</v>
      </c>
      <c r="M65">
        <v>408</v>
      </c>
      <c r="N65">
        <v>425</v>
      </c>
      <c r="O65">
        <v>446</v>
      </c>
      <c r="P65">
        <v>443</v>
      </c>
      <c r="Q65">
        <v>460</v>
      </c>
      <c r="R65" cm="1">
        <f t="array" ref="R65">SUMPRODUCT(VALUE(INDEX(G:G, MATCH(VALUE(_xlfn.TEXTSPLIT($E65, ", ")), $D:$D, 0))), VALUE(_xlfn.TEXTSPLIT($F65, ", ")))</f>
        <v>568.80000000000007</v>
      </c>
      <c r="S65" cm="1">
        <f t="array" ref="S65">SUMPRODUCT(VALUE(INDEX(H:H, MATCH(VALUE(_xlfn.TEXTSPLIT($E65, ", ")), $D:$D, 0))), VALUE(_xlfn.TEXTSPLIT($F65, ", ")))</f>
        <v>612.25</v>
      </c>
      <c r="T65" cm="1">
        <f t="array" ref="T65">SUMPRODUCT(VALUE(INDEX(I:I, MATCH(VALUE(_xlfn.TEXTSPLIT($E65, ", ")), $D:$D, 0))), VALUE(_xlfn.TEXTSPLIT($F65, ", ")))</f>
        <v>601.98</v>
      </c>
      <c r="U65" cm="1">
        <f t="array" ref="U65">SUMPRODUCT(VALUE(INDEX(J:J, MATCH(VALUE(_xlfn.TEXTSPLIT($E65, ", ")), $D:$D, 0))), VALUE(_xlfn.TEXTSPLIT($F65, ", ")))</f>
        <v>594.87</v>
      </c>
      <c r="V65" cm="1">
        <f t="array" ref="V65">SUMPRODUCT(VALUE(INDEX(K:K, MATCH(VALUE(_xlfn.TEXTSPLIT($E65, ", ")), $D:$D, 0))), VALUE(_xlfn.TEXTSPLIT($F65, ", ")))</f>
        <v>625.68000000000006</v>
      </c>
      <c r="W65" cm="1">
        <f t="array" ref="W65">SUMPRODUCT(VALUE(INDEX(L:L, MATCH(VALUE(_xlfn.TEXTSPLIT($E65, ", ")), $D:$D, 0))), VALUE(_xlfn.TEXTSPLIT($F65, ", ")))</f>
        <v>631.21</v>
      </c>
      <c r="X65" cm="1">
        <f t="array" ref="X65">SUMPRODUCT(VALUE(INDEX(M:M, MATCH(VALUE(_xlfn.TEXTSPLIT($E65, ", ")), $D:$D, 0))), VALUE(_xlfn.TEXTSPLIT($F65, ", ")))</f>
        <v>643.06000000000006</v>
      </c>
      <c r="Y65" cm="1">
        <f t="array" ref="Y65">SUMPRODUCT(VALUE(INDEX(N:N, MATCH(VALUE(_xlfn.TEXTSPLIT($E65, ", ")), $D:$D, 0))), VALUE(_xlfn.TEXTSPLIT($F65, ", ")))</f>
        <v>665.97</v>
      </c>
      <c r="Z65" cm="1">
        <f t="array" ref="Z65">SUMPRODUCT(VALUE(INDEX(O:O, MATCH(VALUE(_xlfn.TEXTSPLIT($E65, ", ")), $D:$D, 0))), VALUE(_xlfn.TEXTSPLIT($F65, ", ")))</f>
        <v>768.67000000000007</v>
      </c>
      <c r="AA65" cm="1">
        <f t="array" ref="AA65">SUMPRODUCT(VALUE(INDEX(P:P, MATCH(VALUE(_xlfn.TEXTSPLIT($E65, ", ")), $D:$D, 0))), VALUE(_xlfn.TEXTSPLIT($F65, ", ")))</f>
        <v>778.15000000000009</v>
      </c>
      <c r="AB65" cm="1">
        <f t="array" ref="AB65">SUMPRODUCT(VALUE(INDEX(Q:Q, MATCH(VALUE(_xlfn.TEXTSPLIT($E65, ", ")), $D:$D, 0))), VALUE(_xlfn.TEXTSPLIT($F65, ", ")))</f>
        <v>815.28000000000009</v>
      </c>
    </row>
    <row r="66" spans="1:28" ht="60" x14ac:dyDescent="0.25">
      <c r="A66" s="44" t="s">
        <v>64</v>
      </c>
      <c r="B66" s="45" t="s">
        <v>174</v>
      </c>
      <c r="C66" s="14" t="s">
        <v>327</v>
      </c>
      <c r="D66" s="16">
        <v>51</v>
      </c>
      <c r="E66" s="4" t="e" cm="1" vm="1">
        <f t="array" ref="E66">_xlfn.TEXTJOIN(", ",TRUE,_xlfn._xlws.FILTER('SIC03 SIC07 Weights'!A:A,'SIC03 SIC07 Weights'!B:B=C66))</f>
        <v>#VALUE!</v>
      </c>
      <c r="F66" s="46" t="e" cm="1" vm="1">
        <f t="array" ref="F66">_xlfn.TEXTJOIN(", ",TRUE,TEXT(_xlfn._xlws.FILTER('SIC03 SIC07 Weights'!D:D,'SIC03 SIC07 Weights'!B:B=C66), "0.00"))</f>
        <v>#VALUE!</v>
      </c>
      <c r="G66">
        <v>896</v>
      </c>
      <c r="H66">
        <v>901</v>
      </c>
      <c r="I66">
        <v>950</v>
      </c>
      <c r="J66">
        <v>946</v>
      </c>
      <c r="K66">
        <v>949</v>
      </c>
      <c r="L66">
        <v>942</v>
      </c>
      <c r="M66">
        <v>930</v>
      </c>
      <c r="N66">
        <v>871</v>
      </c>
      <c r="O66">
        <v>921</v>
      </c>
      <c r="P66">
        <v>963</v>
      </c>
      <c r="Q66">
        <v>956</v>
      </c>
      <c r="R66" t="e" cm="1" vm="2">
        <f t="array" ref="R66">SUMPRODUCT(VALUE(INDEX(G:G, MATCH(VALUE(_xlfn.TEXTSPLIT($E66, ", ")), $D:$D, 0))), VALUE(_xlfn.TEXTSPLIT($F66, ", ")))</f>
        <v>#VALUE!</v>
      </c>
      <c r="S66" t="e" cm="1" vm="2">
        <f t="array" ref="S66">SUMPRODUCT(VALUE(INDEX(H:H, MATCH(VALUE(_xlfn.TEXTSPLIT($E66, ", ")), $D:$D, 0))), VALUE(_xlfn.TEXTSPLIT($F66, ", ")))</f>
        <v>#VALUE!</v>
      </c>
      <c r="T66" t="e" cm="1" vm="2">
        <f t="array" ref="T66">SUMPRODUCT(VALUE(INDEX(I:I, MATCH(VALUE(_xlfn.TEXTSPLIT($E66, ", ")), $D:$D, 0))), VALUE(_xlfn.TEXTSPLIT($F66, ", ")))</f>
        <v>#VALUE!</v>
      </c>
      <c r="U66" t="e" cm="1" vm="2">
        <f t="array" ref="U66">SUMPRODUCT(VALUE(INDEX(J:J, MATCH(VALUE(_xlfn.TEXTSPLIT($E66, ", ")), $D:$D, 0))), VALUE(_xlfn.TEXTSPLIT($F66, ", ")))</f>
        <v>#VALUE!</v>
      </c>
      <c r="V66" t="e" cm="1" vm="2">
        <f t="array" ref="V66">SUMPRODUCT(VALUE(INDEX(K:K, MATCH(VALUE(_xlfn.TEXTSPLIT($E66, ", ")), $D:$D, 0))), VALUE(_xlfn.TEXTSPLIT($F66, ", ")))</f>
        <v>#VALUE!</v>
      </c>
      <c r="W66" t="e" cm="1" vm="2">
        <f t="array" ref="W66">SUMPRODUCT(VALUE(INDEX(L:L, MATCH(VALUE(_xlfn.TEXTSPLIT($E66, ", ")), $D:$D, 0))), VALUE(_xlfn.TEXTSPLIT($F66, ", ")))</f>
        <v>#VALUE!</v>
      </c>
      <c r="X66" t="e" cm="1" vm="2">
        <f t="array" ref="X66">SUMPRODUCT(VALUE(INDEX(M:M, MATCH(VALUE(_xlfn.TEXTSPLIT($E66, ", ")), $D:$D, 0))), VALUE(_xlfn.TEXTSPLIT($F66, ", ")))</f>
        <v>#VALUE!</v>
      </c>
      <c r="Y66" t="e" cm="1" vm="2">
        <f t="array" ref="Y66">SUMPRODUCT(VALUE(INDEX(N:N, MATCH(VALUE(_xlfn.TEXTSPLIT($E66, ", ")), $D:$D, 0))), VALUE(_xlfn.TEXTSPLIT($F66, ", ")))</f>
        <v>#VALUE!</v>
      </c>
      <c r="Z66" t="e" cm="1" vm="2">
        <f t="array" ref="Z66">SUMPRODUCT(VALUE(INDEX(O:O, MATCH(VALUE(_xlfn.TEXTSPLIT($E66, ", ")), $D:$D, 0))), VALUE(_xlfn.TEXTSPLIT($F66, ", ")))</f>
        <v>#VALUE!</v>
      </c>
      <c r="AA66" t="e" cm="1" vm="2">
        <f t="array" ref="AA66">SUMPRODUCT(VALUE(INDEX(P:P, MATCH(VALUE(_xlfn.TEXTSPLIT($E66, ", ")), $D:$D, 0))), VALUE(_xlfn.TEXTSPLIT($F66, ", ")))</f>
        <v>#VALUE!</v>
      </c>
      <c r="AB66" t="e" cm="1" vm="2">
        <f t="array" ref="AB66">SUMPRODUCT(VALUE(INDEX(Q:Q, MATCH(VALUE(_xlfn.TEXTSPLIT($E66, ", ")), $D:$D, 0))), VALUE(_xlfn.TEXTSPLIT($F66, ", ")))</f>
        <v>#VALUE!</v>
      </c>
    </row>
    <row r="67" spans="1:28" ht="60" x14ac:dyDescent="0.25">
      <c r="A67" s="44" t="s">
        <v>65</v>
      </c>
      <c r="B67" s="45" t="s">
        <v>175</v>
      </c>
      <c r="C67" s="14">
        <v>58</v>
      </c>
      <c r="D67" s="16">
        <v>52</v>
      </c>
      <c r="E67" s="4" t="str" cm="1">
        <f t="array" ref="E67">_xlfn.TEXTJOIN(", ",TRUE,_xlfn._xlws.FILTER('SIC03 SIC07 Weights'!A:A,'SIC03 SIC07 Weights'!B:B=C67))</f>
        <v>22, 72</v>
      </c>
      <c r="F67" s="46" t="str" cm="1">
        <f t="array" ref="F67">_xlfn.TEXTJOIN(", ",TRUE,TEXT(_xlfn._xlws.FILTER('SIC03 SIC07 Weights'!D:D,'SIC03 SIC07 Weights'!B:B=C67), "0.00"))</f>
        <v>0.53, 0.03</v>
      </c>
      <c r="G67" s="64">
        <v>1862</v>
      </c>
      <c r="H67" s="64">
        <v>1917</v>
      </c>
      <c r="I67" s="64">
        <v>2019</v>
      </c>
      <c r="J67" s="64">
        <v>1824</v>
      </c>
      <c r="K67" s="64">
        <v>1821</v>
      </c>
      <c r="L67" s="64">
        <v>1866</v>
      </c>
      <c r="M67" s="64">
        <v>1905</v>
      </c>
      <c r="N67" s="64">
        <v>2170</v>
      </c>
      <c r="O67" s="64">
        <v>2265</v>
      </c>
      <c r="P67" s="64">
        <v>2148</v>
      </c>
      <c r="Q67" s="64">
        <v>2336</v>
      </c>
      <c r="R67" cm="1">
        <f t="array" ref="R67">SUMPRODUCT(VALUE(INDEX(G:G, MATCH(VALUE(_xlfn.TEXTSPLIT($E67, ", ")), $D:$D, 0))), VALUE(_xlfn.TEXTSPLIT($F67, ", ")))</f>
        <v>176.84000000000003</v>
      </c>
      <c r="S67" cm="1">
        <f t="array" ref="S67">SUMPRODUCT(VALUE(INDEX(H:H, MATCH(VALUE(_xlfn.TEXTSPLIT($E67, ", ")), $D:$D, 0))), VALUE(_xlfn.TEXTSPLIT($F67, ", ")))</f>
        <v>176.92000000000002</v>
      </c>
      <c r="T67" cm="1">
        <f t="array" ref="T67">SUMPRODUCT(VALUE(INDEX(I:I, MATCH(VALUE(_xlfn.TEXTSPLIT($E67, ", ")), $D:$D, 0))), VALUE(_xlfn.TEXTSPLIT($F67, ", ")))</f>
        <v>183.57</v>
      </c>
      <c r="U67" cm="1">
        <f t="array" ref="U67">SUMPRODUCT(VALUE(INDEX(J:J, MATCH(VALUE(_xlfn.TEXTSPLIT($E67, ", ")), $D:$D, 0))), VALUE(_xlfn.TEXTSPLIT($F67, ", ")))</f>
        <v>180.94000000000003</v>
      </c>
      <c r="V67" cm="1">
        <f t="array" ref="V67">SUMPRODUCT(VALUE(INDEX(K:K, MATCH(VALUE(_xlfn.TEXTSPLIT($E67, ", ")), $D:$D, 0))), VALUE(_xlfn.TEXTSPLIT($F67, ", ")))</f>
        <v>187.61</v>
      </c>
      <c r="W67" cm="1">
        <f t="array" ref="W67">SUMPRODUCT(VALUE(INDEX(L:L, MATCH(VALUE(_xlfn.TEXTSPLIT($E67, ", ")), $D:$D, 0))), VALUE(_xlfn.TEXTSPLIT($F67, ", ")))</f>
        <v>179.8</v>
      </c>
      <c r="X67" cm="1">
        <f t="array" ref="X67">SUMPRODUCT(VALUE(INDEX(M:M, MATCH(VALUE(_xlfn.TEXTSPLIT($E67, ", ")), $D:$D, 0))), VALUE(_xlfn.TEXTSPLIT($F67, ", ")))</f>
        <v>174.73000000000002</v>
      </c>
      <c r="Y67" cm="1">
        <f t="array" ref="Y67">SUMPRODUCT(VALUE(INDEX(N:N, MATCH(VALUE(_xlfn.TEXTSPLIT($E67, ", ")), $D:$D, 0))), VALUE(_xlfn.TEXTSPLIT($F67, ", ")))</f>
        <v>163.89000000000001</v>
      </c>
      <c r="Z67" cm="1">
        <f t="array" ref="Z67">SUMPRODUCT(VALUE(INDEX(O:O, MATCH(VALUE(_xlfn.TEXTSPLIT($E67, ", ")), $D:$D, 0))), VALUE(_xlfn.TEXTSPLIT($F67, ", ")))</f>
        <v>180.32000000000002</v>
      </c>
      <c r="AA67" cm="1">
        <f t="array" ref="AA67">SUMPRODUCT(VALUE(INDEX(P:P, MATCH(VALUE(_xlfn.TEXTSPLIT($E67, ", ")), $D:$D, 0))), VALUE(_xlfn.TEXTSPLIT($F67, ", ")))</f>
        <v>177.01000000000002</v>
      </c>
      <c r="AB67" cm="1">
        <f t="array" ref="AB67">SUMPRODUCT(VALUE(INDEX(Q:Q, MATCH(VALUE(_xlfn.TEXTSPLIT($E67, ", ")), $D:$D, 0))), VALUE(_xlfn.TEXTSPLIT($F67, ", ")))</f>
        <v>169.42000000000002</v>
      </c>
    </row>
    <row r="68" spans="1:28" ht="75" x14ac:dyDescent="0.25">
      <c r="A68" s="44" t="s">
        <v>66</v>
      </c>
      <c r="B68" s="45" t="s">
        <v>176</v>
      </c>
      <c r="C68" s="14">
        <v>59</v>
      </c>
      <c r="D68" s="16" t="s">
        <v>272</v>
      </c>
      <c r="E68" s="4" t="str" cm="1">
        <f t="array" ref="E68">_xlfn.TEXTJOIN(", ",TRUE,_xlfn._xlws.FILTER('SIC03 SIC07 Weights'!A:A,'SIC03 SIC07 Weights'!B:B=C68))</f>
        <v>22, 72, 74, 92</v>
      </c>
      <c r="F68" s="46" t="str" cm="1">
        <f t="array" ref="F68">_xlfn.TEXTJOIN(", ",TRUE,TEXT(_xlfn._xlws.FILTER('SIC03 SIC07 Weights'!D:D,'SIC03 SIC07 Weights'!B:B=C68), "0.00"))</f>
        <v>0.01, 0.00, 0.00, 0.15</v>
      </c>
      <c r="G68">
        <v>720</v>
      </c>
      <c r="H68">
        <v>775</v>
      </c>
      <c r="I68">
        <v>762</v>
      </c>
      <c r="J68">
        <v>753</v>
      </c>
      <c r="K68">
        <v>792</v>
      </c>
      <c r="L68">
        <v>799</v>
      </c>
      <c r="M68">
        <v>814</v>
      </c>
      <c r="N68">
        <v>843</v>
      </c>
      <c r="O68">
        <v>973</v>
      </c>
      <c r="P68">
        <v>985</v>
      </c>
      <c r="Q68" s="64">
        <v>1032</v>
      </c>
      <c r="R68" cm="1">
        <f t="array" ref="R68">SUMPRODUCT(VALUE(INDEX(G:G, MATCH(VALUE(_xlfn.TEXTSPLIT($E68, ", ")), $D:$D, 0))), VALUE(_xlfn.TEXTSPLIT($F68, ", ")))</f>
        <v>62.289999999999992</v>
      </c>
      <c r="S68" cm="1">
        <f t="array" ref="S68">SUMPRODUCT(VALUE(INDEX(H:H, MATCH(VALUE(_xlfn.TEXTSPLIT($E68, ", ")), $D:$D, 0))), VALUE(_xlfn.TEXTSPLIT($F68, ", ")))</f>
        <v>60.769999999999996</v>
      </c>
      <c r="T68" cm="1">
        <f t="array" ref="T68">SUMPRODUCT(VALUE(INDEX(I:I, MATCH(VALUE(_xlfn.TEXTSPLIT($E68, ", ")), $D:$D, 0))), VALUE(_xlfn.TEXTSPLIT($F68, ", ")))</f>
        <v>62.52</v>
      </c>
      <c r="U68" cm="1">
        <f t="array" ref="U68">SUMPRODUCT(VALUE(INDEX(J:J, MATCH(VALUE(_xlfn.TEXTSPLIT($E68, ", ")), $D:$D, 0))), VALUE(_xlfn.TEXTSPLIT($F68, ", ")))</f>
        <v>66.8</v>
      </c>
      <c r="V68" cm="1">
        <f t="array" ref="V68">SUMPRODUCT(VALUE(INDEX(K:K, MATCH(VALUE(_xlfn.TEXTSPLIT($E68, ", ")), $D:$D, 0))), VALUE(_xlfn.TEXTSPLIT($F68, ", ")))</f>
        <v>66.31</v>
      </c>
      <c r="W68" cm="1">
        <f t="array" ref="W68">SUMPRODUCT(VALUE(INDEX(L:L, MATCH(VALUE(_xlfn.TEXTSPLIT($E68, ", ")), $D:$D, 0))), VALUE(_xlfn.TEXTSPLIT($F68, ", ")))</f>
        <v>69.14</v>
      </c>
      <c r="X68" cm="1">
        <f t="array" ref="X68">SUMPRODUCT(VALUE(INDEX(M:M, MATCH(VALUE(_xlfn.TEXTSPLIT($E68, ", ")), $D:$D, 0))), VALUE(_xlfn.TEXTSPLIT($F68, ", ")))</f>
        <v>72.349999999999994</v>
      </c>
      <c r="Y68" cm="1">
        <f t="array" ref="Y68">SUMPRODUCT(VALUE(INDEX(N:N, MATCH(VALUE(_xlfn.TEXTSPLIT($E68, ", ")), $D:$D, 0))), VALUE(_xlfn.TEXTSPLIT($F68, ", ")))</f>
        <v>71.849999999999994</v>
      </c>
      <c r="Z68" cm="1">
        <f t="array" ref="Z68">SUMPRODUCT(VALUE(INDEX(O:O, MATCH(VALUE(_xlfn.TEXTSPLIT($E68, ", ")), $D:$D, 0))), VALUE(_xlfn.TEXTSPLIT($F68, ", ")))</f>
        <v>81.459999999999994</v>
      </c>
      <c r="AA68" cm="1">
        <f t="array" ref="AA68">SUMPRODUCT(VALUE(INDEX(P:P, MATCH(VALUE(_xlfn.TEXTSPLIT($E68, ", ")), $D:$D, 0))), VALUE(_xlfn.TEXTSPLIT($F68, ", ")))</f>
        <v>83.929999999999993</v>
      </c>
      <c r="AB68" cm="1">
        <f t="array" ref="AB68">SUMPRODUCT(VALUE(INDEX(Q:Q, MATCH(VALUE(_xlfn.TEXTSPLIT($E68, ", ")), $D:$D, 0))), VALUE(_xlfn.TEXTSPLIT($F68, ", ")))</f>
        <v>83.63000000000001</v>
      </c>
    </row>
    <row r="69" spans="1:28" ht="30" x14ac:dyDescent="0.25">
      <c r="A69" s="44" t="s">
        <v>67</v>
      </c>
      <c r="B69" s="45" t="s">
        <v>177</v>
      </c>
      <c r="C69" s="14">
        <v>60</v>
      </c>
      <c r="D69" s="16">
        <v>55</v>
      </c>
      <c r="E69" s="4" t="str" cm="1">
        <f t="array" ref="E69">_xlfn.TEXTJOIN(", ",TRUE,_xlfn._xlws.FILTER('SIC03 SIC07 Weights'!A:A,'SIC03 SIC07 Weights'!B:B=C69))</f>
        <v>64, 92</v>
      </c>
      <c r="F69" s="46" t="str" cm="1">
        <f t="array" ref="F69">_xlfn.TEXTJOIN(", ",TRUE,TEXT(_xlfn._xlws.FILTER('SIC03 SIC07 Weights'!D:D,'SIC03 SIC07 Weights'!B:B=C69), "0.00"))</f>
        <v>0.00, 0.03</v>
      </c>
      <c r="G69">
        <v>720</v>
      </c>
      <c r="H69">
        <v>775</v>
      </c>
      <c r="I69">
        <v>762</v>
      </c>
      <c r="J69">
        <v>753</v>
      </c>
      <c r="K69">
        <v>792</v>
      </c>
      <c r="L69">
        <v>799</v>
      </c>
      <c r="M69">
        <v>814</v>
      </c>
      <c r="N69">
        <v>843</v>
      </c>
      <c r="O69">
        <v>973</v>
      </c>
      <c r="P69">
        <v>985</v>
      </c>
      <c r="Q69" s="64">
        <v>1032</v>
      </c>
      <c r="R69" cm="1">
        <f t="array" ref="R69">SUMPRODUCT(VALUE(INDEX(G:G, MATCH(VALUE(_xlfn.TEXTSPLIT($E69, ", ")), $D:$D, 0))), VALUE(_xlfn.TEXTSPLIT($F69, ", ")))</f>
        <v>11.82</v>
      </c>
      <c r="S69" cm="1">
        <f t="array" ref="S69">SUMPRODUCT(VALUE(INDEX(H:H, MATCH(VALUE(_xlfn.TEXTSPLIT($E69, ", ")), $D:$D, 0))), VALUE(_xlfn.TEXTSPLIT($F69, ", ")))</f>
        <v>11.52</v>
      </c>
      <c r="T69" cm="1">
        <f t="array" ref="T69">SUMPRODUCT(VALUE(INDEX(I:I, MATCH(VALUE(_xlfn.TEXTSPLIT($E69, ", ")), $D:$D, 0))), VALUE(_xlfn.TEXTSPLIT($F69, ", ")))</f>
        <v>11.85</v>
      </c>
      <c r="U69" cm="1">
        <f t="array" ref="U69">SUMPRODUCT(VALUE(INDEX(J:J, MATCH(VALUE(_xlfn.TEXTSPLIT($E69, ", ")), $D:$D, 0))), VALUE(_xlfn.TEXTSPLIT($F69, ", ")))</f>
        <v>12.719999999999999</v>
      </c>
      <c r="V69" cm="1">
        <f t="array" ref="V69">SUMPRODUCT(VALUE(INDEX(K:K, MATCH(VALUE(_xlfn.TEXTSPLIT($E69, ", ")), $D:$D, 0))), VALUE(_xlfn.TEXTSPLIT($F69, ", ")))</f>
        <v>12.6</v>
      </c>
      <c r="W69" cm="1">
        <f t="array" ref="W69">SUMPRODUCT(VALUE(INDEX(L:L, MATCH(VALUE(_xlfn.TEXTSPLIT($E69, ", ")), $D:$D, 0))), VALUE(_xlfn.TEXTSPLIT($F69, ", ")))</f>
        <v>13.2</v>
      </c>
      <c r="X69" cm="1">
        <f t="array" ref="X69">SUMPRODUCT(VALUE(INDEX(M:M, MATCH(VALUE(_xlfn.TEXTSPLIT($E69, ", ")), $D:$D, 0))), VALUE(_xlfn.TEXTSPLIT($F69, ", ")))</f>
        <v>13.86</v>
      </c>
      <c r="Y69" cm="1">
        <f t="array" ref="Y69">SUMPRODUCT(VALUE(INDEX(N:N, MATCH(VALUE(_xlfn.TEXTSPLIT($E69, ", ")), $D:$D, 0))), VALUE(_xlfn.TEXTSPLIT($F69, ", ")))</f>
        <v>13.799999999999999</v>
      </c>
      <c r="Z69" cm="1">
        <f t="array" ref="Z69">SUMPRODUCT(VALUE(INDEX(O:O, MATCH(VALUE(_xlfn.TEXTSPLIT($E69, ", ")), $D:$D, 0))), VALUE(_xlfn.TEXTSPLIT($F69, ", ")))</f>
        <v>15.66</v>
      </c>
      <c r="AA69" cm="1">
        <f t="array" ref="AA69">SUMPRODUCT(VALUE(INDEX(P:P, MATCH(VALUE(_xlfn.TEXTSPLIT($E69, ", ")), $D:$D, 0))), VALUE(_xlfn.TEXTSPLIT($F69, ", ")))</f>
        <v>16.169999999999998</v>
      </c>
      <c r="AB69" cm="1">
        <f t="array" ref="AB69">SUMPRODUCT(VALUE(INDEX(Q:Q, MATCH(VALUE(_xlfn.TEXTSPLIT($E69, ", ")), $D:$D, 0))), VALUE(_xlfn.TEXTSPLIT($F69, ", ")))</f>
        <v>16.14</v>
      </c>
    </row>
    <row r="70" spans="1:28" ht="30" x14ac:dyDescent="0.25">
      <c r="A70" s="44" t="s">
        <v>68</v>
      </c>
      <c r="B70" s="45" t="s">
        <v>178</v>
      </c>
      <c r="C70" s="14">
        <v>61</v>
      </c>
      <c r="D70" s="16" t="s">
        <v>274</v>
      </c>
      <c r="E70" s="4" t="str" cm="1">
        <f t="array" ref="E70">_xlfn.TEXTJOIN(", ",TRUE,_xlfn._xlws.FILTER('SIC03 SIC07 Weights'!A:A,'SIC03 SIC07 Weights'!B:B=C70))</f>
        <v>64</v>
      </c>
      <c r="F70" s="46" t="str" cm="1">
        <f t="array" ref="F70">_xlfn.TEXTJOIN(", ",TRUE,TEXT(_xlfn._xlws.FILTER('SIC03 SIC07 Weights'!D:D,'SIC03 SIC07 Weights'!B:B=C70), "0.00"))</f>
        <v>0.47</v>
      </c>
      <c r="G70" s="64">
        <v>1233</v>
      </c>
      <c r="H70" s="64">
        <v>1282</v>
      </c>
      <c r="I70" s="64">
        <v>1322</v>
      </c>
      <c r="J70" s="64">
        <v>1391</v>
      </c>
      <c r="K70" s="64">
        <v>1417</v>
      </c>
      <c r="L70" s="64">
        <v>1324</v>
      </c>
      <c r="M70" s="64">
        <v>1367</v>
      </c>
      <c r="N70" s="64">
        <v>1306</v>
      </c>
      <c r="O70" s="64">
        <v>1398</v>
      </c>
      <c r="P70" s="64">
        <v>1408</v>
      </c>
      <c r="Q70" s="64">
        <v>1429</v>
      </c>
      <c r="R70" cm="1">
        <f t="array" ref="R70">SUMPRODUCT(VALUE(INDEX(G:G, MATCH(VALUE(_xlfn.TEXTSPLIT($E70, ", ")), $D:$D, 0))), VALUE(_xlfn.TEXTSPLIT($F70, ", ")))</f>
        <v>246.75</v>
      </c>
      <c r="S70" cm="1">
        <f t="array" ref="S70">SUMPRODUCT(VALUE(INDEX(H:H, MATCH(VALUE(_xlfn.TEXTSPLIT($E70, ", ")), $D:$D, 0))), VALUE(_xlfn.TEXTSPLIT($F70, ", ")))</f>
        <v>250.51</v>
      </c>
      <c r="T70" cm="1">
        <f t="array" ref="T70">SUMPRODUCT(VALUE(INDEX(I:I, MATCH(VALUE(_xlfn.TEXTSPLIT($E70, ", ")), $D:$D, 0))), VALUE(_xlfn.TEXTSPLIT($F70, ", ")))</f>
        <v>258.96999999999997</v>
      </c>
      <c r="U70" cm="1">
        <f t="array" ref="U70">SUMPRODUCT(VALUE(INDEX(J:J, MATCH(VALUE(_xlfn.TEXTSPLIT($E70, ", ")), $D:$D, 0))), VALUE(_xlfn.TEXTSPLIT($F70, ", ")))</f>
        <v>267.43</v>
      </c>
      <c r="V70" cm="1">
        <f t="array" ref="V70">SUMPRODUCT(VALUE(INDEX(K:K, MATCH(VALUE(_xlfn.TEXTSPLIT($E70, ", ")), $D:$D, 0))), VALUE(_xlfn.TEXTSPLIT($F70, ", ")))</f>
        <v>277.77</v>
      </c>
      <c r="W70" cm="1">
        <f t="array" ref="W70">SUMPRODUCT(VALUE(INDEX(L:L, MATCH(VALUE(_xlfn.TEXTSPLIT($E70, ", ")), $D:$D, 0))), VALUE(_xlfn.TEXTSPLIT($F70, ", ")))</f>
        <v>241.10999999999999</v>
      </c>
      <c r="X70" cm="1">
        <f t="array" ref="X70">SUMPRODUCT(VALUE(INDEX(M:M, MATCH(VALUE(_xlfn.TEXTSPLIT($E70, ", ")), $D:$D, 0))), VALUE(_xlfn.TEXTSPLIT($F70, ", ")))</f>
        <v>251.92</v>
      </c>
      <c r="Y70" cm="1">
        <f t="array" ref="Y70">SUMPRODUCT(VALUE(INDEX(N:N, MATCH(VALUE(_xlfn.TEXTSPLIT($E70, ", ")), $D:$D, 0))), VALUE(_xlfn.TEXTSPLIT($F70, ", ")))</f>
        <v>241.57999999999998</v>
      </c>
      <c r="Z70" cm="1">
        <f t="array" ref="Z70">SUMPRODUCT(VALUE(INDEX(O:O, MATCH(VALUE(_xlfn.TEXTSPLIT($E70, ", ")), $D:$D, 0))), VALUE(_xlfn.TEXTSPLIT($F70, ", ")))</f>
        <v>246.75</v>
      </c>
      <c r="AA70" cm="1">
        <f t="array" ref="AA70">SUMPRODUCT(VALUE(INDEX(P:P, MATCH(VALUE(_xlfn.TEXTSPLIT($E70, ", ")), $D:$D, 0))), VALUE(_xlfn.TEXTSPLIT($F70, ", ")))</f>
        <v>242.04999999999998</v>
      </c>
      <c r="AB70" cm="1">
        <f t="array" ref="AB70">SUMPRODUCT(VALUE(INDEX(Q:Q, MATCH(VALUE(_xlfn.TEXTSPLIT($E70, ", ")), $D:$D, 0))), VALUE(_xlfn.TEXTSPLIT($F70, ", ")))</f>
        <v>225.13</v>
      </c>
    </row>
    <row r="71" spans="1:28" ht="45" x14ac:dyDescent="0.25">
      <c r="A71" s="44" t="s">
        <v>69</v>
      </c>
      <c r="B71" s="45" t="s">
        <v>179</v>
      </c>
      <c r="C71" s="14">
        <v>62</v>
      </c>
      <c r="D71" s="16">
        <v>60</v>
      </c>
      <c r="E71" s="4" t="str" cm="1">
        <f t="array" ref="E71">_xlfn.TEXTJOIN(", ",TRUE,_xlfn._xlws.FILTER('SIC03 SIC07 Weights'!A:A,'SIC03 SIC07 Weights'!B:B=C71))</f>
        <v>30, 72</v>
      </c>
      <c r="F71" s="46" t="str" cm="1">
        <f t="array" ref="F71">_xlfn.TEXTJOIN(", ",TRUE,TEXT(_xlfn._xlws.FILTER('SIC03 SIC07 Weights'!D:D,'SIC03 SIC07 Weights'!B:B=C71), "0.00"))</f>
        <v>0.00, 0.87</v>
      </c>
      <c r="G71">
        <v>335</v>
      </c>
      <c r="H71">
        <v>364</v>
      </c>
      <c r="I71">
        <v>373</v>
      </c>
      <c r="J71">
        <v>413</v>
      </c>
      <c r="K71">
        <v>413</v>
      </c>
      <c r="L71">
        <v>390</v>
      </c>
      <c r="M71">
        <v>422</v>
      </c>
      <c r="N71">
        <v>378</v>
      </c>
      <c r="O71">
        <v>426</v>
      </c>
      <c r="P71">
        <v>437</v>
      </c>
      <c r="Q71">
        <v>475</v>
      </c>
      <c r="R71" cm="1">
        <f t="array" ref="R71">SUMPRODUCT(VALUE(INDEX(G:G, MATCH(VALUE(_xlfn.TEXTSPLIT($E71, ", ")), $D:$D, 0))), VALUE(_xlfn.TEXTSPLIT($F71, ", ")))</f>
        <v>225.33</v>
      </c>
      <c r="S71" cm="1">
        <f t="array" ref="S71">SUMPRODUCT(VALUE(INDEX(H:H, MATCH(VALUE(_xlfn.TEXTSPLIT($E71, ", ")), $D:$D, 0))), VALUE(_xlfn.TEXTSPLIT($F71, ", ")))</f>
        <v>258.39</v>
      </c>
      <c r="T71" cm="1">
        <f t="array" ref="T71">SUMPRODUCT(VALUE(INDEX(I:I, MATCH(VALUE(_xlfn.TEXTSPLIT($E71, ", ")), $D:$D, 0))), VALUE(_xlfn.TEXTSPLIT($F71, ", ")))</f>
        <v>297.54000000000002</v>
      </c>
      <c r="U71" cm="1">
        <f t="array" ref="U71">SUMPRODUCT(VALUE(INDEX(J:J, MATCH(VALUE(_xlfn.TEXTSPLIT($E71, ", ")), $D:$D, 0))), VALUE(_xlfn.TEXTSPLIT($F71, ", ")))</f>
        <v>328.86</v>
      </c>
      <c r="V71" cm="1">
        <f t="array" ref="V71">SUMPRODUCT(VALUE(INDEX(K:K, MATCH(VALUE(_xlfn.TEXTSPLIT($E71, ", ")), $D:$D, 0))), VALUE(_xlfn.TEXTSPLIT($F71, ", ")))</f>
        <v>353.21999999999997</v>
      </c>
      <c r="W71" cm="1">
        <f t="array" ref="W71">SUMPRODUCT(VALUE(INDEX(L:L, MATCH(VALUE(_xlfn.TEXTSPLIT($E71, ", ")), $D:$D, 0))), VALUE(_xlfn.TEXTSPLIT($F71, ", ")))</f>
        <v>388.02</v>
      </c>
      <c r="X71" cm="1">
        <f t="array" ref="X71">SUMPRODUCT(VALUE(INDEX(M:M, MATCH(VALUE(_xlfn.TEXTSPLIT($E71, ", ")), $D:$D, 0))), VALUE(_xlfn.TEXTSPLIT($F71, ", ")))</f>
        <v>379.32</v>
      </c>
      <c r="Y71" cm="1">
        <f t="array" ref="Y71">SUMPRODUCT(VALUE(INDEX(N:N, MATCH(VALUE(_xlfn.TEXTSPLIT($E71, ", ")), $D:$D, 0))), VALUE(_xlfn.TEXTSPLIT($F71, ", ")))</f>
        <v>372.36</v>
      </c>
      <c r="Z71" cm="1">
        <f t="array" ref="Z71">SUMPRODUCT(VALUE(INDEX(O:O, MATCH(VALUE(_xlfn.TEXTSPLIT($E71, ", ")), $D:$D, 0))), VALUE(_xlfn.TEXTSPLIT($F71, ", ")))</f>
        <v>372.36</v>
      </c>
      <c r="AA71" cm="1">
        <f t="array" ref="AA71">SUMPRODUCT(VALUE(INDEX(P:P, MATCH(VALUE(_xlfn.TEXTSPLIT($E71, ", ")), $D:$D, 0))), VALUE(_xlfn.TEXTSPLIT($F71, ", ")))</f>
        <v>399.33</v>
      </c>
      <c r="AB71" cm="1">
        <f t="array" ref="AB71">SUMPRODUCT(VALUE(INDEX(Q:Q, MATCH(VALUE(_xlfn.TEXTSPLIT($E71, ", ")), $D:$D, 0))), VALUE(_xlfn.TEXTSPLIT($F71, ", ")))</f>
        <v>409.77</v>
      </c>
    </row>
    <row r="72" spans="1:28" x14ac:dyDescent="0.25">
      <c r="A72" s="44" t="s">
        <v>70</v>
      </c>
      <c r="B72" s="45" t="s">
        <v>180</v>
      </c>
      <c r="C72" s="14">
        <v>63</v>
      </c>
      <c r="D72" s="16">
        <v>61</v>
      </c>
      <c r="E72" s="4" t="str" cm="1">
        <f t="array" ref="E72">_xlfn.TEXTJOIN(", ",TRUE,_xlfn._xlws.FILTER('SIC03 SIC07 Weights'!A:A,'SIC03 SIC07 Weights'!B:B=C72))</f>
        <v>72, 74, 92</v>
      </c>
      <c r="F72" s="46" t="str" cm="1">
        <f t="array" ref="F72">_xlfn.TEXTJOIN(", ",TRUE,TEXT(_xlfn._xlws.FILTER('SIC03 SIC07 Weights'!D:D,'SIC03 SIC07 Weights'!B:B=C72), "0.00"))</f>
        <v>0.07, 0.00, 0.02</v>
      </c>
      <c r="G72">
        <v>25</v>
      </c>
      <c r="H72">
        <v>17</v>
      </c>
      <c r="I72">
        <v>14</v>
      </c>
      <c r="J72">
        <v>16</v>
      </c>
      <c r="K72">
        <v>16</v>
      </c>
      <c r="L72">
        <v>16</v>
      </c>
      <c r="M72">
        <v>14</v>
      </c>
      <c r="N72">
        <v>14</v>
      </c>
      <c r="O72">
        <v>15</v>
      </c>
      <c r="P72">
        <v>13</v>
      </c>
      <c r="Q72">
        <v>12</v>
      </c>
      <c r="R72" cm="1">
        <f t="array" ref="R72">SUMPRODUCT(VALUE(INDEX(G:G, MATCH(VALUE(_xlfn.TEXTSPLIT($E72, ", ")), $D:$D, 0))), VALUE(_xlfn.TEXTSPLIT($F72, ", ")))</f>
        <v>26.01</v>
      </c>
      <c r="S72" cm="1">
        <f t="array" ref="S72">SUMPRODUCT(VALUE(INDEX(H:H, MATCH(VALUE(_xlfn.TEXTSPLIT($E72, ", ")), $D:$D, 0))), VALUE(_xlfn.TEXTSPLIT($F72, ", ")))</f>
        <v>28.470000000000002</v>
      </c>
      <c r="T72" cm="1">
        <f t="array" ref="T72">SUMPRODUCT(VALUE(INDEX(I:I, MATCH(VALUE(_xlfn.TEXTSPLIT($E72, ", ")), $D:$D, 0))), VALUE(_xlfn.TEXTSPLIT($F72, ", ")))</f>
        <v>31.840000000000003</v>
      </c>
      <c r="U72" cm="1">
        <f t="array" ref="U72">SUMPRODUCT(VALUE(INDEX(J:J, MATCH(VALUE(_xlfn.TEXTSPLIT($E72, ", ")), $D:$D, 0))), VALUE(_xlfn.TEXTSPLIT($F72, ", ")))</f>
        <v>34.94</v>
      </c>
      <c r="V72" cm="1">
        <f t="array" ref="V72">SUMPRODUCT(VALUE(INDEX(K:K, MATCH(VALUE(_xlfn.TEXTSPLIT($E72, ", ")), $D:$D, 0))), VALUE(_xlfn.TEXTSPLIT($F72, ", ")))</f>
        <v>36.82</v>
      </c>
      <c r="W72" cm="1">
        <f t="array" ref="W72">SUMPRODUCT(VALUE(INDEX(L:L, MATCH(VALUE(_xlfn.TEXTSPLIT($E72, ", ")), $D:$D, 0))), VALUE(_xlfn.TEXTSPLIT($F72, ", ")))</f>
        <v>40.020000000000003</v>
      </c>
      <c r="X72" cm="1">
        <f t="array" ref="X72">SUMPRODUCT(VALUE(INDEX(M:M, MATCH(VALUE(_xlfn.TEXTSPLIT($E72, ", ")), $D:$D, 0))), VALUE(_xlfn.TEXTSPLIT($F72, ", ")))</f>
        <v>39.760000000000005</v>
      </c>
      <c r="Y72" cm="1">
        <f t="array" ref="Y72">SUMPRODUCT(VALUE(INDEX(N:N, MATCH(VALUE(_xlfn.TEXTSPLIT($E72, ", ")), $D:$D, 0))), VALUE(_xlfn.TEXTSPLIT($F72, ", ")))</f>
        <v>39.160000000000004</v>
      </c>
      <c r="Z72" cm="1">
        <f t="array" ref="Z72">SUMPRODUCT(VALUE(INDEX(O:O, MATCH(VALUE(_xlfn.TEXTSPLIT($E72, ", ")), $D:$D, 0))), VALUE(_xlfn.TEXTSPLIT($F72, ", ")))</f>
        <v>40.400000000000006</v>
      </c>
      <c r="AA72" cm="1">
        <f t="array" ref="AA72">SUMPRODUCT(VALUE(INDEX(P:P, MATCH(VALUE(_xlfn.TEXTSPLIT($E72, ", ")), $D:$D, 0))), VALUE(_xlfn.TEXTSPLIT($F72, ", ")))</f>
        <v>42.910000000000004</v>
      </c>
      <c r="AB72" cm="1">
        <f t="array" ref="AB72">SUMPRODUCT(VALUE(INDEX(Q:Q, MATCH(VALUE(_xlfn.TEXTSPLIT($E72, ", ")), $D:$D, 0))), VALUE(_xlfn.TEXTSPLIT($F72, ", ")))</f>
        <v>43.730000000000004</v>
      </c>
    </row>
    <row r="73" spans="1:28" ht="30" x14ac:dyDescent="0.25">
      <c r="A73" s="44" t="s">
        <v>71</v>
      </c>
      <c r="B73" s="45" t="s">
        <v>181</v>
      </c>
      <c r="C73" s="14" t="s">
        <v>330</v>
      </c>
      <c r="D73" s="16">
        <v>62</v>
      </c>
      <c r="E73" s="4" t="e" cm="1" vm="1">
        <f t="array" ref="E73">_xlfn.TEXTJOIN(", ",TRUE,_xlfn._xlws.FILTER('SIC03 SIC07 Weights'!A:A,'SIC03 SIC07 Weights'!B:B=C73))</f>
        <v>#VALUE!</v>
      </c>
      <c r="F73" s="46" t="e" cm="1" vm="1">
        <f t="array" ref="F73">_xlfn.TEXTJOIN(", ",TRUE,TEXT(_xlfn._xlws.FILTER('SIC03 SIC07 Weights'!D:D,'SIC03 SIC07 Weights'!B:B=C73), "0.00"))</f>
        <v>#VALUE!</v>
      </c>
      <c r="G73">
        <v>88</v>
      </c>
      <c r="H73">
        <v>102</v>
      </c>
      <c r="I73">
        <v>116</v>
      </c>
      <c r="J73">
        <v>117</v>
      </c>
      <c r="K73">
        <v>105</v>
      </c>
      <c r="L73">
        <v>102</v>
      </c>
      <c r="M73">
        <v>98</v>
      </c>
      <c r="N73">
        <v>93</v>
      </c>
      <c r="O73">
        <v>74</v>
      </c>
      <c r="P73">
        <v>84</v>
      </c>
      <c r="Q73">
        <v>75</v>
      </c>
      <c r="R73" t="e" cm="1" vm="2">
        <f t="array" ref="R73">SUMPRODUCT(VALUE(INDEX(G:G, MATCH(VALUE(_xlfn.TEXTSPLIT($E73, ", ")), $D:$D, 0))), VALUE(_xlfn.TEXTSPLIT($F73, ", ")))</f>
        <v>#VALUE!</v>
      </c>
      <c r="S73" t="e" cm="1" vm="2">
        <f t="array" ref="S73">SUMPRODUCT(VALUE(INDEX(H:H, MATCH(VALUE(_xlfn.TEXTSPLIT($E73, ", ")), $D:$D, 0))), VALUE(_xlfn.TEXTSPLIT($F73, ", ")))</f>
        <v>#VALUE!</v>
      </c>
      <c r="T73" t="e" cm="1" vm="2">
        <f t="array" ref="T73">SUMPRODUCT(VALUE(INDEX(I:I, MATCH(VALUE(_xlfn.TEXTSPLIT($E73, ", ")), $D:$D, 0))), VALUE(_xlfn.TEXTSPLIT($F73, ", ")))</f>
        <v>#VALUE!</v>
      </c>
      <c r="U73" t="e" cm="1" vm="2">
        <f t="array" ref="U73">SUMPRODUCT(VALUE(INDEX(J:J, MATCH(VALUE(_xlfn.TEXTSPLIT($E73, ", ")), $D:$D, 0))), VALUE(_xlfn.TEXTSPLIT($F73, ", ")))</f>
        <v>#VALUE!</v>
      </c>
      <c r="V73" t="e" cm="1" vm="2">
        <f t="array" ref="V73">SUMPRODUCT(VALUE(INDEX(K:K, MATCH(VALUE(_xlfn.TEXTSPLIT($E73, ", ")), $D:$D, 0))), VALUE(_xlfn.TEXTSPLIT($F73, ", ")))</f>
        <v>#VALUE!</v>
      </c>
      <c r="W73" t="e" cm="1" vm="2">
        <f t="array" ref="W73">SUMPRODUCT(VALUE(INDEX(L:L, MATCH(VALUE(_xlfn.TEXTSPLIT($E73, ", ")), $D:$D, 0))), VALUE(_xlfn.TEXTSPLIT($F73, ", ")))</f>
        <v>#VALUE!</v>
      </c>
      <c r="X73" t="e" cm="1" vm="2">
        <f t="array" ref="X73">SUMPRODUCT(VALUE(INDEX(M:M, MATCH(VALUE(_xlfn.TEXTSPLIT($E73, ", ")), $D:$D, 0))), VALUE(_xlfn.TEXTSPLIT($F73, ", ")))</f>
        <v>#VALUE!</v>
      </c>
      <c r="Y73" t="e" cm="1" vm="2">
        <f t="array" ref="Y73">SUMPRODUCT(VALUE(INDEX(N:N, MATCH(VALUE(_xlfn.TEXTSPLIT($E73, ", ")), $D:$D, 0))), VALUE(_xlfn.TEXTSPLIT($F73, ", ")))</f>
        <v>#VALUE!</v>
      </c>
      <c r="Z73" t="e" cm="1" vm="2">
        <f t="array" ref="Z73">SUMPRODUCT(VALUE(INDEX(O:O, MATCH(VALUE(_xlfn.TEXTSPLIT($E73, ", ")), $D:$D, 0))), VALUE(_xlfn.TEXTSPLIT($F73, ", ")))</f>
        <v>#VALUE!</v>
      </c>
      <c r="AA73" t="e" cm="1" vm="2">
        <f t="array" ref="AA73">SUMPRODUCT(VALUE(INDEX(P:P, MATCH(VALUE(_xlfn.TEXTSPLIT($E73, ", ")), $D:$D, 0))), VALUE(_xlfn.TEXTSPLIT($F73, ", ")))</f>
        <v>#VALUE!</v>
      </c>
      <c r="AB73" t="e" cm="1" vm="2">
        <f t="array" ref="AB73">SUMPRODUCT(VALUE(INDEX(Q:Q, MATCH(VALUE(_xlfn.TEXTSPLIT($E73, ", ")), $D:$D, 0))), VALUE(_xlfn.TEXTSPLIT($F73, ", ")))</f>
        <v>#VALUE!</v>
      </c>
    </row>
    <row r="74" spans="1:28" ht="45" x14ac:dyDescent="0.25">
      <c r="A74" s="44" t="s">
        <v>72</v>
      </c>
      <c r="B74" s="45" t="s">
        <v>182</v>
      </c>
      <c r="C74" s="14">
        <v>64</v>
      </c>
      <c r="D74" s="16">
        <v>63</v>
      </c>
      <c r="E74" s="4" t="str" cm="1">
        <f t="array" ref="E74">_xlfn.TEXTJOIN(", ",TRUE,_xlfn._xlws.FILTER('SIC03 SIC07 Weights'!A:A,'SIC03 SIC07 Weights'!B:B=C74))</f>
        <v>65, 74</v>
      </c>
      <c r="F74" s="46" t="str" cm="1">
        <f t="array" ref="F74">_xlfn.TEXTJOIN(", ",TRUE,TEXT(_xlfn._xlws.FILTER('SIC03 SIC07 Weights'!D:D,'SIC03 SIC07 Weights'!B:B=C74), "0.00"))</f>
        <v>1.00, 0.00</v>
      </c>
      <c r="G74">
        <v>261</v>
      </c>
      <c r="H74">
        <v>266</v>
      </c>
      <c r="I74">
        <v>269</v>
      </c>
      <c r="J74">
        <v>276</v>
      </c>
      <c r="K74">
        <v>293</v>
      </c>
      <c r="L74">
        <v>304</v>
      </c>
      <c r="M74">
        <v>298</v>
      </c>
      <c r="N74">
        <v>307</v>
      </c>
      <c r="O74">
        <v>359</v>
      </c>
      <c r="P74">
        <v>359</v>
      </c>
      <c r="Q74">
        <v>388</v>
      </c>
      <c r="R74" cm="1">
        <f t="array" ref="R74">SUMPRODUCT(VALUE(INDEX(G:G, MATCH(VALUE(_xlfn.TEXTSPLIT($E74, ", ")), $D:$D, 0))), VALUE(_xlfn.TEXTSPLIT($F74, ", ")))</f>
        <v>668</v>
      </c>
      <c r="S74" cm="1">
        <f t="array" ref="S74">SUMPRODUCT(VALUE(INDEX(H:H, MATCH(VALUE(_xlfn.TEXTSPLIT($E74, ", ")), $D:$D, 0))), VALUE(_xlfn.TEXTSPLIT($F74, ", ")))</f>
        <v>664</v>
      </c>
      <c r="T74" cm="1">
        <f t="array" ref="T74">SUMPRODUCT(VALUE(INDEX(I:I, MATCH(VALUE(_xlfn.TEXTSPLIT($E74, ", ")), $D:$D, 0))), VALUE(_xlfn.TEXTSPLIT($F74, ", ")))</f>
        <v>663</v>
      </c>
      <c r="U74" cm="1">
        <f t="array" ref="U74">SUMPRODUCT(VALUE(INDEX(J:J, MATCH(VALUE(_xlfn.TEXTSPLIT($E74, ", ")), $D:$D, 0))), VALUE(_xlfn.TEXTSPLIT($F74, ", ")))</f>
        <v>664</v>
      </c>
      <c r="V74" cm="1">
        <f t="array" ref="V74">SUMPRODUCT(VALUE(INDEX(K:K, MATCH(VALUE(_xlfn.TEXTSPLIT($E74, ", ")), $D:$D, 0))), VALUE(_xlfn.TEXTSPLIT($F74, ", ")))</f>
        <v>657</v>
      </c>
      <c r="W74" cm="1">
        <f t="array" ref="W74">SUMPRODUCT(VALUE(INDEX(L:L, MATCH(VALUE(_xlfn.TEXTSPLIT($E74, ", ")), $D:$D, 0))), VALUE(_xlfn.TEXTSPLIT($F74, ", ")))</f>
        <v>624</v>
      </c>
      <c r="X74" cm="1">
        <f t="array" ref="X74">SUMPRODUCT(VALUE(INDEX(M:M, MATCH(VALUE(_xlfn.TEXTSPLIT($E74, ", ")), $D:$D, 0))), VALUE(_xlfn.TEXTSPLIT($F74, ", ")))</f>
        <v>701</v>
      </c>
      <c r="Y74" cm="1">
        <f t="array" ref="Y74">SUMPRODUCT(VALUE(INDEX(N:N, MATCH(VALUE(_xlfn.TEXTSPLIT($E74, ", ")), $D:$D, 0))), VALUE(_xlfn.TEXTSPLIT($F74, ", ")))</f>
        <v>671</v>
      </c>
      <c r="Z74" cm="1">
        <f t="array" ref="Z74">SUMPRODUCT(VALUE(INDEX(O:O, MATCH(VALUE(_xlfn.TEXTSPLIT($E74, ", ")), $D:$D, 0))), VALUE(_xlfn.TEXTSPLIT($F74, ", ")))</f>
        <v>693</v>
      </c>
      <c r="AA74" cm="1">
        <f t="array" ref="AA74">SUMPRODUCT(VALUE(INDEX(P:P, MATCH(VALUE(_xlfn.TEXTSPLIT($E74, ", ")), $D:$D, 0))), VALUE(_xlfn.TEXTSPLIT($F74, ", ")))</f>
        <v>658</v>
      </c>
      <c r="AB74" cm="1">
        <f t="array" ref="AB74">SUMPRODUCT(VALUE(INDEX(Q:Q, MATCH(VALUE(_xlfn.TEXTSPLIT($E74, ", ")), $D:$D, 0))), VALUE(_xlfn.TEXTSPLIT($F74, ", ")))</f>
        <v>689</v>
      </c>
    </row>
    <row r="75" spans="1:28" ht="45" x14ac:dyDescent="0.25">
      <c r="A75" s="44" t="s">
        <v>73</v>
      </c>
      <c r="B75" s="45" t="s">
        <v>183</v>
      </c>
      <c r="C75" s="14">
        <v>65</v>
      </c>
      <c r="D75" s="16">
        <v>64</v>
      </c>
      <c r="E75" s="4" t="str" cm="1">
        <f t="array" ref="E75">_xlfn.TEXTJOIN(", ",TRUE,_xlfn._xlws.FILTER('SIC03 SIC07 Weights'!A:A,'SIC03 SIC07 Weights'!B:B=C75))</f>
        <v>66</v>
      </c>
      <c r="F75" s="46" t="str" cm="1">
        <f t="array" ref="F75">_xlfn.TEXTJOIN(", ",TRUE,TEXT(_xlfn._xlws.FILTER('SIC03 SIC07 Weights'!D:D,'SIC03 SIC07 Weights'!B:B=C75), "0.00"))</f>
        <v>1.00</v>
      </c>
      <c r="G75">
        <v>525</v>
      </c>
      <c r="H75">
        <v>533</v>
      </c>
      <c r="I75">
        <v>551</v>
      </c>
      <c r="J75">
        <v>569</v>
      </c>
      <c r="K75">
        <v>591</v>
      </c>
      <c r="L75">
        <v>513</v>
      </c>
      <c r="M75">
        <v>536</v>
      </c>
      <c r="N75">
        <v>514</v>
      </c>
      <c r="O75">
        <v>525</v>
      </c>
      <c r="P75">
        <v>515</v>
      </c>
      <c r="Q75">
        <v>479</v>
      </c>
      <c r="R75" cm="1">
        <f t="array" ref="R75">SUMPRODUCT(VALUE(INDEX(G:G, MATCH(VALUE(_xlfn.TEXTSPLIT($E75, ", ")), $D:$D, 0))), VALUE(_xlfn.TEXTSPLIT($F75, ", ")))</f>
        <v>246</v>
      </c>
      <c r="S75" cm="1">
        <f t="array" ref="S75">SUMPRODUCT(VALUE(INDEX(H:H, MATCH(VALUE(_xlfn.TEXTSPLIT($E75, ", ")), $D:$D, 0))), VALUE(_xlfn.TEXTSPLIT($F75, ", ")))</f>
        <v>239</v>
      </c>
      <c r="T75" cm="1">
        <f t="array" ref="T75">SUMPRODUCT(VALUE(INDEX(I:I, MATCH(VALUE(_xlfn.TEXTSPLIT($E75, ", ")), $D:$D, 0))), VALUE(_xlfn.TEXTSPLIT($F75, ", ")))</f>
        <v>238</v>
      </c>
      <c r="U75" cm="1">
        <f t="array" ref="U75">SUMPRODUCT(VALUE(INDEX(J:J, MATCH(VALUE(_xlfn.TEXTSPLIT($E75, ", ")), $D:$D, 0))), VALUE(_xlfn.TEXTSPLIT($F75, ", ")))</f>
        <v>252</v>
      </c>
      <c r="V75" cm="1">
        <f t="array" ref="V75">SUMPRODUCT(VALUE(INDEX(K:K, MATCH(VALUE(_xlfn.TEXTSPLIT($E75, ", ")), $D:$D, 0))), VALUE(_xlfn.TEXTSPLIT($F75, ", ")))</f>
        <v>241</v>
      </c>
      <c r="W75" cm="1">
        <f t="array" ref="W75">SUMPRODUCT(VALUE(INDEX(L:L, MATCH(VALUE(_xlfn.TEXTSPLIT($E75, ", ")), $D:$D, 0))), VALUE(_xlfn.TEXTSPLIT($F75, ", ")))</f>
        <v>258</v>
      </c>
      <c r="X75" cm="1">
        <f t="array" ref="X75">SUMPRODUCT(VALUE(INDEX(M:M, MATCH(VALUE(_xlfn.TEXTSPLIT($E75, ", ")), $D:$D, 0))), VALUE(_xlfn.TEXTSPLIT($F75, ", ")))</f>
        <v>267</v>
      </c>
      <c r="Y75" cm="1">
        <f t="array" ref="Y75">SUMPRODUCT(VALUE(INDEX(N:N, MATCH(VALUE(_xlfn.TEXTSPLIT($E75, ", ")), $D:$D, 0))), VALUE(_xlfn.TEXTSPLIT($F75, ", ")))</f>
        <v>199</v>
      </c>
      <c r="Z75" cm="1">
        <f t="array" ref="Z75">SUMPRODUCT(VALUE(INDEX(O:O, MATCH(VALUE(_xlfn.TEXTSPLIT($E75, ", ")), $D:$D, 0))), VALUE(_xlfn.TEXTSPLIT($F75, ", ")))</f>
        <v>209</v>
      </c>
      <c r="AA75" cm="1">
        <f t="array" ref="AA75">SUMPRODUCT(VALUE(INDEX(P:P, MATCH(VALUE(_xlfn.TEXTSPLIT($E75, ", ")), $D:$D, 0))), VALUE(_xlfn.TEXTSPLIT($F75, ", ")))</f>
        <v>214</v>
      </c>
      <c r="AB75" cm="1">
        <f t="array" ref="AB75">SUMPRODUCT(VALUE(INDEX(Q:Q, MATCH(VALUE(_xlfn.TEXTSPLIT($E75, ", ")), $D:$D, 0))), VALUE(_xlfn.TEXTSPLIT($F75, ", ")))</f>
        <v>154</v>
      </c>
    </row>
    <row r="76" spans="1:28" ht="45" x14ac:dyDescent="0.25">
      <c r="A76" s="44" t="s">
        <v>74</v>
      </c>
      <c r="B76" s="45" t="s">
        <v>184</v>
      </c>
      <c r="C76" s="14">
        <v>66</v>
      </c>
      <c r="D76" s="16" t="s">
        <v>280</v>
      </c>
      <c r="E76" s="4" t="str" cm="1">
        <f t="array" ref="E76">_xlfn.TEXTJOIN(", ",TRUE,_xlfn._xlws.FILTER('SIC03 SIC07 Weights'!A:A,'SIC03 SIC07 Weights'!B:B=C76))</f>
        <v>67</v>
      </c>
      <c r="F76" s="46" t="str" cm="1">
        <f t="array" ref="F76">_xlfn.TEXTJOIN(", ",TRUE,TEXT(_xlfn._xlws.FILTER('SIC03 SIC07 Weights'!D:D,'SIC03 SIC07 Weights'!B:B=C76), "0.00"))</f>
        <v>1.00</v>
      </c>
      <c r="G76" s="64">
        <v>1092</v>
      </c>
      <c r="H76" s="64">
        <v>1086</v>
      </c>
      <c r="I76" s="64">
        <v>1107</v>
      </c>
      <c r="J76" s="64">
        <v>1123</v>
      </c>
      <c r="K76" s="64">
        <v>1124</v>
      </c>
      <c r="L76" s="64">
        <v>1097</v>
      </c>
      <c r="M76" s="64">
        <v>1209</v>
      </c>
      <c r="N76" s="64">
        <v>1106</v>
      </c>
      <c r="O76" s="64">
        <v>1154</v>
      </c>
      <c r="P76" s="64">
        <v>1134</v>
      </c>
      <c r="Q76" s="64">
        <v>1177</v>
      </c>
      <c r="R76" cm="1">
        <f t="array" ref="R76">SUMPRODUCT(VALUE(INDEX(G:G, MATCH(VALUE(_xlfn.TEXTSPLIT($E76, ", ")), $D:$D, 0))), VALUE(_xlfn.TEXTSPLIT($F76, ", ")))</f>
        <v>178</v>
      </c>
      <c r="S76" cm="1">
        <f t="array" ref="S76">SUMPRODUCT(VALUE(INDEX(H:H, MATCH(VALUE(_xlfn.TEXTSPLIT($E76, ", ")), $D:$D, 0))), VALUE(_xlfn.TEXTSPLIT($F76, ", ")))</f>
        <v>182</v>
      </c>
      <c r="T76" cm="1">
        <f t="array" ref="T76">SUMPRODUCT(VALUE(INDEX(I:I, MATCH(VALUE(_xlfn.TEXTSPLIT($E76, ", ")), $D:$D, 0))), VALUE(_xlfn.TEXTSPLIT($F76, ", ")))</f>
        <v>205</v>
      </c>
      <c r="U76" cm="1">
        <f t="array" ref="U76">SUMPRODUCT(VALUE(INDEX(J:J, MATCH(VALUE(_xlfn.TEXTSPLIT($E76, ", ")), $D:$D, 0))), VALUE(_xlfn.TEXTSPLIT($F76, ", ")))</f>
        <v>208</v>
      </c>
      <c r="V76" cm="1">
        <f t="array" ref="V76">SUMPRODUCT(VALUE(INDEX(K:K, MATCH(VALUE(_xlfn.TEXTSPLIT($E76, ", ")), $D:$D, 0))), VALUE(_xlfn.TEXTSPLIT($F76, ", ")))</f>
        <v>226</v>
      </c>
      <c r="W76" cm="1">
        <f t="array" ref="W76">SUMPRODUCT(VALUE(INDEX(L:L, MATCH(VALUE(_xlfn.TEXTSPLIT($E76, ", ")), $D:$D, 0))), VALUE(_xlfn.TEXTSPLIT($F76, ", ")))</f>
        <v>215</v>
      </c>
      <c r="X76" cm="1">
        <f t="array" ref="X76">SUMPRODUCT(VALUE(INDEX(M:M, MATCH(VALUE(_xlfn.TEXTSPLIT($E76, ", ")), $D:$D, 0))), VALUE(_xlfn.TEXTSPLIT($F76, ", ")))</f>
        <v>241</v>
      </c>
      <c r="Y76" cm="1">
        <f t="array" ref="Y76">SUMPRODUCT(VALUE(INDEX(N:N, MATCH(VALUE(_xlfn.TEXTSPLIT($E76, ", ")), $D:$D, 0))), VALUE(_xlfn.TEXTSPLIT($F76, ", ")))</f>
        <v>236</v>
      </c>
      <c r="Z76" cm="1">
        <f t="array" ref="Z76">SUMPRODUCT(VALUE(INDEX(O:O, MATCH(VALUE(_xlfn.TEXTSPLIT($E76, ", ")), $D:$D, 0))), VALUE(_xlfn.TEXTSPLIT($F76, ", ")))</f>
        <v>253</v>
      </c>
      <c r="AA76" cm="1">
        <f t="array" ref="AA76">SUMPRODUCT(VALUE(INDEX(P:P, MATCH(VALUE(_xlfn.TEXTSPLIT($E76, ", ")), $D:$D, 0))), VALUE(_xlfn.TEXTSPLIT($F76, ", ")))</f>
        <v>263</v>
      </c>
      <c r="AB76" cm="1">
        <f t="array" ref="AB76">SUMPRODUCT(VALUE(INDEX(Q:Q, MATCH(VALUE(_xlfn.TEXTSPLIT($E76, ", ")), $D:$D, 0))), VALUE(_xlfn.TEXTSPLIT($F76, ", ")))</f>
        <v>334</v>
      </c>
    </row>
    <row r="77" spans="1:28" ht="45" x14ac:dyDescent="0.25">
      <c r="A77" s="44" t="s">
        <v>75</v>
      </c>
      <c r="B77" s="45" t="s">
        <v>185</v>
      </c>
      <c r="C77" s="14" t="s">
        <v>331</v>
      </c>
      <c r="D77" s="16">
        <v>65</v>
      </c>
      <c r="E77" s="4" t="e" cm="1" vm="1">
        <f t="array" ref="E77">_xlfn.TEXTJOIN(", ",TRUE,_xlfn._xlws.FILTER('SIC03 SIC07 Weights'!A:A,'SIC03 SIC07 Weights'!B:B=C77))</f>
        <v>#VALUE!</v>
      </c>
      <c r="F77" s="46" t="e" cm="1" vm="1">
        <f t="array" ref="F77">_xlfn.TEXTJOIN(", ",TRUE,TEXT(_xlfn._xlws.FILTER('SIC03 SIC07 Weights'!D:D,'SIC03 SIC07 Weights'!B:B=C77), "0.00"))</f>
        <v>#VALUE!</v>
      </c>
      <c r="G77">
        <v>668</v>
      </c>
      <c r="H77">
        <v>664</v>
      </c>
      <c r="I77">
        <v>663</v>
      </c>
      <c r="J77">
        <v>664</v>
      </c>
      <c r="K77">
        <v>657</v>
      </c>
      <c r="L77">
        <v>624</v>
      </c>
      <c r="M77">
        <v>701</v>
      </c>
      <c r="N77">
        <v>671</v>
      </c>
      <c r="O77">
        <v>693</v>
      </c>
      <c r="P77">
        <v>658</v>
      </c>
      <c r="Q77">
        <v>689</v>
      </c>
      <c r="R77" t="e" cm="1" vm="2">
        <f t="array" ref="R77">SUMPRODUCT(VALUE(INDEX(G:G, MATCH(VALUE(_xlfn.TEXTSPLIT($E77, ", ")), $D:$D, 0))), VALUE(_xlfn.TEXTSPLIT($F77, ", ")))</f>
        <v>#VALUE!</v>
      </c>
      <c r="S77" t="e" cm="1" vm="2">
        <f t="array" ref="S77">SUMPRODUCT(VALUE(INDEX(H:H, MATCH(VALUE(_xlfn.TEXTSPLIT($E77, ", ")), $D:$D, 0))), VALUE(_xlfn.TEXTSPLIT($F77, ", ")))</f>
        <v>#VALUE!</v>
      </c>
      <c r="T77" t="e" cm="1" vm="2">
        <f t="array" ref="T77">SUMPRODUCT(VALUE(INDEX(I:I, MATCH(VALUE(_xlfn.TEXTSPLIT($E77, ", ")), $D:$D, 0))), VALUE(_xlfn.TEXTSPLIT($F77, ", ")))</f>
        <v>#VALUE!</v>
      </c>
      <c r="U77" t="e" cm="1" vm="2">
        <f t="array" ref="U77">SUMPRODUCT(VALUE(INDEX(J:J, MATCH(VALUE(_xlfn.TEXTSPLIT($E77, ", ")), $D:$D, 0))), VALUE(_xlfn.TEXTSPLIT($F77, ", ")))</f>
        <v>#VALUE!</v>
      </c>
      <c r="V77" t="e" cm="1" vm="2">
        <f t="array" ref="V77">SUMPRODUCT(VALUE(INDEX(K:K, MATCH(VALUE(_xlfn.TEXTSPLIT($E77, ", ")), $D:$D, 0))), VALUE(_xlfn.TEXTSPLIT($F77, ", ")))</f>
        <v>#VALUE!</v>
      </c>
      <c r="W77" t="e" cm="1" vm="2">
        <f t="array" ref="W77">SUMPRODUCT(VALUE(INDEX(L:L, MATCH(VALUE(_xlfn.TEXTSPLIT($E77, ", ")), $D:$D, 0))), VALUE(_xlfn.TEXTSPLIT($F77, ", ")))</f>
        <v>#VALUE!</v>
      </c>
      <c r="X77" t="e" cm="1" vm="2">
        <f t="array" ref="X77">SUMPRODUCT(VALUE(INDEX(M:M, MATCH(VALUE(_xlfn.TEXTSPLIT($E77, ", ")), $D:$D, 0))), VALUE(_xlfn.TEXTSPLIT($F77, ", ")))</f>
        <v>#VALUE!</v>
      </c>
      <c r="Y77" t="e" cm="1" vm="2">
        <f t="array" ref="Y77">SUMPRODUCT(VALUE(INDEX(N:N, MATCH(VALUE(_xlfn.TEXTSPLIT($E77, ", ")), $D:$D, 0))), VALUE(_xlfn.TEXTSPLIT($F77, ", ")))</f>
        <v>#VALUE!</v>
      </c>
      <c r="Z77" t="e" cm="1" vm="2">
        <f t="array" ref="Z77">SUMPRODUCT(VALUE(INDEX(O:O, MATCH(VALUE(_xlfn.TEXTSPLIT($E77, ", ")), $D:$D, 0))), VALUE(_xlfn.TEXTSPLIT($F77, ", ")))</f>
        <v>#VALUE!</v>
      </c>
      <c r="AA77" t="e" cm="1" vm="2">
        <f t="array" ref="AA77">SUMPRODUCT(VALUE(INDEX(P:P, MATCH(VALUE(_xlfn.TEXTSPLIT($E77, ", ")), $D:$D, 0))), VALUE(_xlfn.TEXTSPLIT($F77, ", ")))</f>
        <v>#VALUE!</v>
      </c>
      <c r="AB77" t="e" cm="1" vm="2">
        <f t="array" ref="AB77">SUMPRODUCT(VALUE(INDEX(Q:Q, MATCH(VALUE(_xlfn.TEXTSPLIT($E77, ", ")), $D:$D, 0))), VALUE(_xlfn.TEXTSPLIT($F77, ", ")))</f>
        <v>#VALUE!</v>
      </c>
    </row>
    <row r="78" spans="1:28" ht="45" x14ac:dyDescent="0.25">
      <c r="A78" s="44" t="s">
        <v>76</v>
      </c>
      <c r="B78" s="45" t="s">
        <v>186</v>
      </c>
      <c r="C78" s="14">
        <v>68</v>
      </c>
      <c r="D78" s="16">
        <v>66</v>
      </c>
      <c r="E78" s="4" t="str" cm="1">
        <f t="array" ref="E78">_xlfn.TEXTJOIN(", ",TRUE,_xlfn._xlws.FILTER('SIC03 SIC07 Weights'!A:A,'SIC03 SIC07 Weights'!B:B=C78))</f>
        <v>70</v>
      </c>
      <c r="F78" s="46" t="str" cm="1">
        <f t="array" ref="F78">_xlfn.TEXTJOIN(", ",TRUE,TEXT(_xlfn._xlws.FILTER('SIC03 SIC07 Weights'!D:D,'SIC03 SIC07 Weights'!B:B=C78), "0.00"))</f>
        <v>0.69</v>
      </c>
      <c r="G78">
        <v>246</v>
      </c>
      <c r="H78">
        <v>239</v>
      </c>
      <c r="I78">
        <v>238</v>
      </c>
      <c r="J78">
        <v>252</v>
      </c>
      <c r="K78">
        <v>241</v>
      </c>
      <c r="L78">
        <v>258</v>
      </c>
      <c r="M78">
        <v>267</v>
      </c>
      <c r="N78">
        <v>199</v>
      </c>
      <c r="O78">
        <v>209</v>
      </c>
      <c r="P78">
        <v>214</v>
      </c>
      <c r="Q78">
        <v>154</v>
      </c>
      <c r="R78" cm="1">
        <f t="array" ref="R78">SUMPRODUCT(VALUE(INDEX(G:G, MATCH(VALUE(_xlfn.TEXTSPLIT($E78, ", ")), $D:$D, 0))), VALUE(_xlfn.TEXTSPLIT($F78, ", ")))</f>
        <v>138</v>
      </c>
      <c r="S78" cm="1">
        <f t="array" ref="S78">SUMPRODUCT(VALUE(INDEX(H:H, MATCH(VALUE(_xlfn.TEXTSPLIT($E78, ", ")), $D:$D, 0))), VALUE(_xlfn.TEXTSPLIT($F78, ", ")))</f>
        <v>140.76</v>
      </c>
      <c r="T78" cm="1">
        <f t="array" ref="T78">SUMPRODUCT(VALUE(INDEX(I:I, MATCH(VALUE(_xlfn.TEXTSPLIT($E78, ", ")), $D:$D, 0))), VALUE(_xlfn.TEXTSPLIT($F78, ", ")))</f>
        <v>152.48999999999998</v>
      </c>
      <c r="U78" cm="1">
        <f t="array" ref="U78">SUMPRODUCT(VALUE(INDEX(J:J, MATCH(VALUE(_xlfn.TEXTSPLIT($E78, ", ")), $D:$D, 0))), VALUE(_xlfn.TEXTSPLIT($F78, ", ")))</f>
        <v>154.56</v>
      </c>
      <c r="V78" cm="1">
        <f t="array" ref="V78">SUMPRODUCT(VALUE(INDEX(K:K, MATCH(VALUE(_xlfn.TEXTSPLIT($E78, ", ")), $D:$D, 0))), VALUE(_xlfn.TEXTSPLIT($F78, ", ")))</f>
        <v>155.25</v>
      </c>
      <c r="W78" cm="1">
        <f t="array" ref="W78">SUMPRODUCT(VALUE(INDEX(L:L, MATCH(VALUE(_xlfn.TEXTSPLIT($E78, ", ")), $D:$D, 0))), VALUE(_xlfn.TEXTSPLIT($F78, ", ")))</f>
        <v>164.91</v>
      </c>
      <c r="X78" cm="1">
        <f t="array" ref="X78">SUMPRODUCT(VALUE(INDEX(M:M, MATCH(VALUE(_xlfn.TEXTSPLIT($E78, ", ")), $D:$D, 0))), VALUE(_xlfn.TEXTSPLIT($F78, ", ")))</f>
        <v>186.29999999999998</v>
      </c>
      <c r="Y78" cm="1">
        <f t="array" ref="Y78">SUMPRODUCT(VALUE(INDEX(N:N, MATCH(VALUE(_xlfn.TEXTSPLIT($E78, ", ")), $D:$D, 0))), VALUE(_xlfn.TEXTSPLIT($F78, ", ")))</f>
        <v>198.71999999999997</v>
      </c>
      <c r="Z78" cm="1">
        <f t="array" ref="Z78">SUMPRODUCT(VALUE(INDEX(O:O, MATCH(VALUE(_xlfn.TEXTSPLIT($E78, ", ")), $D:$D, 0))), VALUE(_xlfn.TEXTSPLIT($F78, ", ")))</f>
        <v>218.04</v>
      </c>
      <c r="AA78" cm="1">
        <f t="array" ref="AA78">SUMPRODUCT(VALUE(INDEX(P:P, MATCH(VALUE(_xlfn.TEXTSPLIT($E78, ", ")), $D:$D, 0))), VALUE(_xlfn.TEXTSPLIT($F78, ", ")))</f>
        <v>238.04999999999998</v>
      </c>
      <c r="AB78" cm="1">
        <f t="array" ref="AB78">SUMPRODUCT(VALUE(INDEX(Q:Q, MATCH(VALUE(_xlfn.TEXTSPLIT($E78, ", ")), $D:$D, 0))), VALUE(_xlfn.TEXTSPLIT($F78, ", ")))</f>
        <v>267.02999999999997</v>
      </c>
    </row>
    <row r="79" spans="1:28" ht="30" x14ac:dyDescent="0.25">
      <c r="A79" s="44" t="s">
        <v>77</v>
      </c>
      <c r="B79" s="45" t="s">
        <v>187</v>
      </c>
      <c r="C79" s="14" t="s">
        <v>333</v>
      </c>
      <c r="D79" s="16">
        <v>67</v>
      </c>
      <c r="E79" s="4" t="e" cm="1" vm="1">
        <f t="array" ref="E79">_xlfn.TEXTJOIN(", ",TRUE,_xlfn._xlws.FILTER('SIC03 SIC07 Weights'!A:A,'SIC03 SIC07 Weights'!B:B=C79))</f>
        <v>#VALUE!</v>
      </c>
      <c r="F79" s="46" t="e" cm="1" vm="1">
        <f t="array" ref="F79">_xlfn.TEXTJOIN(", ",TRUE,TEXT(_xlfn._xlws.FILTER('SIC03 SIC07 Weights'!D:D,'SIC03 SIC07 Weights'!B:B=C79), "0.00"))</f>
        <v>#VALUE!</v>
      </c>
      <c r="G79">
        <v>178</v>
      </c>
      <c r="H79">
        <v>182</v>
      </c>
      <c r="I79">
        <v>205</v>
      </c>
      <c r="J79">
        <v>208</v>
      </c>
      <c r="K79">
        <v>226</v>
      </c>
      <c r="L79">
        <v>215</v>
      </c>
      <c r="M79">
        <v>241</v>
      </c>
      <c r="N79">
        <v>236</v>
      </c>
      <c r="O79">
        <v>253</v>
      </c>
      <c r="P79">
        <v>263</v>
      </c>
      <c r="Q79">
        <v>334</v>
      </c>
      <c r="R79" t="e" cm="1" vm="2">
        <f t="array" ref="R79">SUMPRODUCT(VALUE(INDEX(G:G, MATCH(VALUE(_xlfn.TEXTSPLIT($E79, ", ")), $D:$D, 0))), VALUE(_xlfn.TEXTSPLIT($F79, ", ")))</f>
        <v>#VALUE!</v>
      </c>
      <c r="S79" t="e" cm="1" vm="2">
        <f t="array" ref="S79">SUMPRODUCT(VALUE(INDEX(H:H, MATCH(VALUE(_xlfn.TEXTSPLIT($E79, ", ")), $D:$D, 0))), VALUE(_xlfn.TEXTSPLIT($F79, ", ")))</f>
        <v>#VALUE!</v>
      </c>
      <c r="T79" t="e" cm="1" vm="2">
        <f t="array" ref="T79">SUMPRODUCT(VALUE(INDEX(I:I, MATCH(VALUE(_xlfn.TEXTSPLIT($E79, ", ")), $D:$D, 0))), VALUE(_xlfn.TEXTSPLIT($F79, ", ")))</f>
        <v>#VALUE!</v>
      </c>
      <c r="U79" t="e" cm="1" vm="2">
        <f t="array" ref="U79">SUMPRODUCT(VALUE(INDEX(J:J, MATCH(VALUE(_xlfn.TEXTSPLIT($E79, ", ")), $D:$D, 0))), VALUE(_xlfn.TEXTSPLIT($F79, ", ")))</f>
        <v>#VALUE!</v>
      </c>
      <c r="V79" t="e" cm="1" vm="2">
        <f t="array" ref="V79">SUMPRODUCT(VALUE(INDEX(K:K, MATCH(VALUE(_xlfn.TEXTSPLIT($E79, ", ")), $D:$D, 0))), VALUE(_xlfn.TEXTSPLIT($F79, ", ")))</f>
        <v>#VALUE!</v>
      </c>
      <c r="W79" t="e" cm="1" vm="2">
        <f t="array" ref="W79">SUMPRODUCT(VALUE(INDEX(L:L, MATCH(VALUE(_xlfn.TEXTSPLIT($E79, ", ")), $D:$D, 0))), VALUE(_xlfn.TEXTSPLIT($F79, ", ")))</f>
        <v>#VALUE!</v>
      </c>
      <c r="X79" t="e" cm="1" vm="2">
        <f t="array" ref="X79">SUMPRODUCT(VALUE(INDEX(M:M, MATCH(VALUE(_xlfn.TEXTSPLIT($E79, ", ")), $D:$D, 0))), VALUE(_xlfn.TEXTSPLIT($F79, ", ")))</f>
        <v>#VALUE!</v>
      </c>
      <c r="Y79" t="e" cm="1" vm="2">
        <f t="array" ref="Y79">SUMPRODUCT(VALUE(INDEX(N:N, MATCH(VALUE(_xlfn.TEXTSPLIT($E79, ", ")), $D:$D, 0))), VALUE(_xlfn.TEXTSPLIT($F79, ", ")))</f>
        <v>#VALUE!</v>
      </c>
      <c r="Z79" t="e" cm="1" vm="2">
        <f t="array" ref="Z79">SUMPRODUCT(VALUE(INDEX(O:O, MATCH(VALUE(_xlfn.TEXTSPLIT($E79, ", ")), $D:$D, 0))), VALUE(_xlfn.TEXTSPLIT($F79, ", ")))</f>
        <v>#VALUE!</v>
      </c>
      <c r="AA79" t="e" cm="1" vm="2">
        <f t="array" ref="AA79">SUMPRODUCT(VALUE(INDEX(P:P, MATCH(VALUE(_xlfn.TEXTSPLIT($E79, ", ")), $D:$D, 0))), VALUE(_xlfn.TEXTSPLIT($F79, ", ")))</f>
        <v>#VALUE!</v>
      </c>
      <c r="AB79" t="e" cm="1" vm="2">
        <f t="array" ref="AB79">SUMPRODUCT(VALUE(INDEX(Q:Q, MATCH(VALUE(_xlfn.TEXTSPLIT($E79, ", ")), $D:$D, 0))), VALUE(_xlfn.TEXTSPLIT($F79, ", ")))</f>
        <v>#VALUE!</v>
      </c>
    </row>
    <row r="80" spans="1:28" ht="30" x14ac:dyDescent="0.25">
      <c r="A80" s="44" t="s">
        <v>78</v>
      </c>
      <c r="B80" s="45" t="s">
        <v>188</v>
      </c>
      <c r="C80" s="14">
        <v>69</v>
      </c>
      <c r="D80" s="16" t="s">
        <v>283</v>
      </c>
      <c r="E80" s="4" t="str" cm="1">
        <f t="array" ref="E80">_xlfn.TEXTJOIN(", ",TRUE,_xlfn._xlws.FILTER('SIC03 SIC07 Weights'!A:A,'SIC03 SIC07 Weights'!B:B=C80))</f>
        <v>74</v>
      </c>
      <c r="F80" s="46" t="str" cm="1">
        <f t="array" ref="F80">_xlfn.TEXTJOIN(", ",TRUE,TEXT(_xlfn._xlws.FILTER('SIC03 SIC07 Weights'!D:D,'SIC03 SIC07 Weights'!B:B=C80), "0.00"))</f>
        <v>0.16</v>
      </c>
      <c r="G80" s="64">
        <v>2229</v>
      </c>
      <c r="H80" s="64">
        <v>2353</v>
      </c>
      <c r="I80" s="64">
        <v>2422</v>
      </c>
      <c r="J80" s="64">
        <v>2744</v>
      </c>
      <c r="K80" s="64">
        <v>2847</v>
      </c>
      <c r="L80" s="64">
        <v>3001</v>
      </c>
      <c r="M80" s="64">
        <v>3009</v>
      </c>
      <c r="N80" s="64">
        <v>2792</v>
      </c>
      <c r="O80" s="64">
        <v>3066</v>
      </c>
      <c r="P80" s="64">
        <v>3245</v>
      </c>
      <c r="Q80" s="64">
        <v>3363</v>
      </c>
      <c r="R80" cm="1">
        <f t="array" ref="R80">SUMPRODUCT(VALUE(INDEX(G:G, MATCH(VALUE(_xlfn.TEXTSPLIT($E80, ", ")), $D:$D, 0))), VALUE(_xlfn.TEXTSPLIT($F80, ", ")))</f>
        <v>254.24</v>
      </c>
      <c r="S80" cm="1">
        <f t="array" ref="S80">SUMPRODUCT(VALUE(INDEX(H:H, MATCH(VALUE(_xlfn.TEXTSPLIT($E80, ", ")), $D:$D, 0))), VALUE(_xlfn.TEXTSPLIT($F80, ", ")))</f>
        <v>262.08</v>
      </c>
      <c r="T80" cm="1">
        <f t="array" ref="T80">SUMPRODUCT(VALUE(INDEX(I:I, MATCH(VALUE(_xlfn.TEXTSPLIT($E80, ", ")), $D:$D, 0))), VALUE(_xlfn.TEXTSPLIT($F80, ", ")))</f>
        <v>263.84000000000003</v>
      </c>
      <c r="U80" cm="1">
        <f t="array" ref="U80">SUMPRODUCT(VALUE(INDEX(J:J, MATCH(VALUE(_xlfn.TEXTSPLIT($E80, ", ")), $D:$D, 0))), VALUE(_xlfn.TEXTSPLIT($F80, ", ")))</f>
        <v>308.95999999999998</v>
      </c>
      <c r="V80" cm="1">
        <f t="array" ref="V80">SUMPRODUCT(VALUE(INDEX(K:K, MATCH(VALUE(_xlfn.TEXTSPLIT($E80, ", ")), $D:$D, 0))), VALUE(_xlfn.TEXTSPLIT($F80, ", ")))</f>
        <v>319.68</v>
      </c>
      <c r="W80" cm="1">
        <f t="array" ref="W80">SUMPRODUCT(VALUE(INDEX(L:L, MATCH(VALUE(_xlfn.TEXTSPLIT($E80, ", ")), $D:$D, 0))), VALUE(_xlfn.TEXTSPLIT($F80, ", ")))</f>
        <v>338.24</v>
      </c>
      <c r="X80" cm="1">
        <f t="array" ref="X80">SUMPRODUCT(VALUE(INDEX(M:M, MATCH(VALUE(_xlfn.TEXTSPLIT($E80, ", ")), $D:$D, 0))), VALUE(_xlfn.TEXTSPLIT($F80, ", ")))</f>
        <v>331.2</v>
      </c>
      <c r="Y80" cm="1">
        <f t="array" ref="Y80">SUMPRODUCT(VALUE(INDEX(N:N, MATCH(VALUE(_xlfn.TEXTSPLIT($E80, ", ")), $D:$D, 0))), VALUE(_xlfn.TEXTSPLIT($F80, ", ")))</f>
        <v>292.48</v>
      </c>
      <c r="Z80" cm="1">
        <f t="array" ref="Z80">SUMPRODUCT(VALUE(INDEX(O:O, MATCH(VALUE(_xlfn.TEXTSPLIT($E80, ", ")), $D:$D, 0))), VALUE(_xlfn.TEXTSPLIT($F80, ", ")))</f>
        <v>332</v>
      </c>
      <c r="AA80" cm="1">
        <f t="array" ref="AA80">SUMPRODUCT(VALUE(INDEX(P:P, MATCH(VALUE(_xlfn.TEXTSPLIT($E80, ", ")), $D:$D, 0))), VALUE(_xlfn.TEXTSPLIT($F80, ", ")))</f>
        <v>350.88</v>
      </c>
      <c r="AB80" cm="1">
        <f t="array" ref="AB80">SUMPRODUCT(VALUE(INDEX(Q:Q, MATCH(VALUE(_xlfn.TEXTSPLIT($E80, ", ")), $D:$D, 0))), VALUE(_xlfn.TEXTSPLIT($F80, ", ")))</f>
        <v>362.08</v>
      </c>
    </row>
    <row r="81" spans="1:28" ht="45" x14ac:dyDescent="0.25">
      <c r="A81" s="44" t="s">
        <v>79</v>
      </c>
      <c r="B81" s="45" t="s">
        <v>189</v>
      </c>
      <c r="C81" s="14">
        <v>70</v>
      </c>
      <c r="D81" s="16">
        <v>70</v>
      </c>
      <c r="E81" s="4" t="str" cm="1">
        <f t="array" ref="E81">_xlfn.TEXTJOIN(", ",TRUE,_xlfn._xlws.FILTER('SIC03 SIC07 Weights'!A:A,'SIC03 SIC07 Weights'!B:B=C81))</f>
        <v>74</v>
      </c>
      <c r="F81" s="46" t="str" cm="1">
        <f t="array" ref="F81">_xlfn.TEXTJOIN(", ",TRUE,TEXT(_xlfn._xlws.FILTER('SIC03 SIC07 Weights'!D:D,'SIC03 SIC07 Weights'!B:B=C81), "0.00"))</f>
        <v>0.12</v>
      </c>
      <c r="G81">
        <v>200</v>
      </c>
      <c r="H81">
        <v>204</v>
      </c>
      <c r="I81">
        <v>221</v>
      </c>
      <c r="J81">
        <v>224</v>
      </c>
      <c r="K81">
        <v>225</v>
      </c>
      <c r="L81">
        <v>239</v>
      </c>
      <c r="M81">
        <v>270</v>
      </c>
      <c r="N81">
        <v>288</v>
      </c>
      <c r="O81">
        <v>316</v>
      </c>
      <c r="P81">
        <v>345</v>
      </c>
      <c r="Q81">
        <v>387</v>
      </c>
      <c r="R81" cm="1">
        <f t="array" ref="R81">SUMPRODUCT(VALUE(INDEX(G:G, MATCH(VALUE(_xlfn.TEXTSPLIT($E81, ", ")), $D:$D, 0))), VALUE(_xlfn.TEXTSPLIT($F81, ", ")))</f>
        <v>190.68</v>
      </c>
      <c r="S81" cm="1">
        <f t="array" ref="S81">SUMPRODUCT(VALUE(INDEX(H:H, MATCH(VALUE(_xlfn.TEXTSPLIT($E81, ", ")), $D:$D, 0))), VALUE(_xlfn.TEXTSPLIT($F81, ", ")))</f>
        <v>196.56</v>
      </c>
      <c r="T81" cm="1">
        <f t="array" ref="T81">SUMPRODUCT(VALUE(INDEX(I:I, MATCH(VALUE(_xlfn.TEXTSPLIT($E81, ", ")), $D:$D, 0))), VALUE(_xlfn.TEXTSPLIT($F81, ", ")))</f>
        <v>197.88</v>
      </c>
      <c r="U81" cm="1">
        <f t="array" ref="U81">SUMPRODUCT(VALUE(INDEX(J:J, MATCH(VALUE(_xlfn.TEXTSPLIT($E81, ", ")), $D:$D, 0))), VALUE(_xlfn.TEXTSPLIT($F81, ", ")))</f>
        <v>231.72</v>
      </c>
      <c r="V81" cm="1">
        <f t="array" ref="V81">SUMPRODUCT(VALUE(INDEX(K:K, MATCH(VALUE(_xlfn.TEXTSPLIT($E81, ", ")), $D:$D, 0))), VALUE(_xlfn.TEXTSPLIT($F81, ", ")))</f>
        <v>239.76</v>
      </c>
      <c r="W81" cm="1">
        <f t="array" ref="W81">SUMPRODUCT(VALUE(INDEX(L:L, MATCH(VALUE(_xlfn.TEXTSPLIT($E81, ", ")), $D:$D, 0))), VALUE(_xlfn.TEXTSPLIT($F81, ", ")))</f>
        <v>253.67999999999998</v>
      </c>
      <c r="X81" cm="1">
        <f t="array" ref="X81">SUMPRODUCT(VALUE(INDEX(M:M, MATCH(VALUE(_xlfn.TEXTSPLIT($E81, ", ")), $D:$D, 0))), VALUE(_xlfn.TEXTSPLIT($F81, ", ")))</f>
        <v>248.39999999999998</v>
      </c>
      <c r="Y81" cm="1">
        <f t="array" ref="Y81">SUMPRODUCT(VALUE(INDEX(N:N, MATCH(VALUE(_xlfn.TEXTSPLIT($E81, ", ")), $D:$D, 0))), VALUE(_xlfn.TEXTSPLIT($F81, ", ")))</f>
        <v>219.35999999999999</v>
      </c>
      <c r="Z81" cm="1">
        <f t="array" ref="Z81">SUMPRODUCT(VALUE(INDEX(O:O, MATCH(VALUE(_xlfn.TEXTSPLIT($E81, ", ")), $D:$D, 0))), VALUE(_xlfn.TEXTSPLIT($F81, ", ")))</f>
        <v>249</v>
      </c>
      <c r="AA81" cm="1">
        <f t="array" ref="AA81">SUMPRODUCT(VALUE(INDEX(P:P, MATCH(VALUE(_xlfn.TEXTSPLIT($E81, ", ")), $D:$D, 0))), VALUE(_xlfn.TEXTSPLIT($F81, ", ")))</f>
        <v>263.15999999999997</v>
      </c>
      <c r="AB81" cm="1">
        <f t="array" ref="AB81">SUMPRODUCT(VALUE(INDEX(Q:Q, MATCH(VALUE(_xlfn.TEXTSPLIT($E81, ", ")), $D:$D, 0))), VALUE(_xlfn.TEXTSPLIT($F81, ", ")))</f>
        <v>271.56</v>
      </c>
    </row>
    <row r="82" spans="1:28" ht="60" x14ac:dyDescent="0.25">
      <c r="A82" s="44" t="s">
        <v>80</v>
      </c>
      <c r="B82" s="45" t="s">
        <v>190</v>
      </c>
      <c r="C82" s="14">
        <v>71</v>
      </c>
      <c r="D82" s="16">
        <v>71</v>
      </c>
      <c r="E82" s="4" t="str" cm="1">
        <f t="array" ref="E82">_xlfn.TEXTJOIN(", ",TRUE,_xlfn._xlws.FILTER('SIC03 SIC07 Weights'!A:A,'SIC03 SIC07 Weights'!B:B=C82))</f>
        <v>74</v>
      </c>
      <c r="F82" s="46" t="str" cm="1">
        <f t="array" ref="F82">_xlfn.TEXTJOIN(", ",TRUE,TEXT(_xlfn._xlws.FILTER('SIC03 SIC07 Weights'!D:D,'SIC03 SIC07 Weights'!B:B=C82), "0.00"))</f>
        <v>0.12</v>
      </c>
      <c r="G82">
        <v>90</v>
      </c>
      <c r="H82">
        <v>120</v>
      </c>
      <c r="I82">
        <v>123</v>
      </c>
      <c r="J82">
        <v>124</v>
      </c>
      <c r="K82">
        <v>122</v>
      </c>
      <c r="L82">
        <v>108</v>
      </c>
      <c r="M82">
        <v>117</v>
      </c>
      <c r="N82">
        <v>116</v>
      </c>
      <c r="O82">
        <v>132</v>
      </c>
      <c r="P82">
        <v>128</v>
      </c>
      <c r="Q82">
        <v>125</v>
      </c>
      <c r="R82" cm="1">
        <f t="array" ref="R82">SUMPRODUCT(VALUE(INDEX(G:G, MATCH(VALUE(_xlfn.TEXTSPLIT($E82, ", ")), $D:$D, 0))), VALUE(_xlfn.TEXTSPLIT($F82, ", ")))</f>
        <v>190.68</v>
      </c>
      <c r="S82" cm="1">
        <f t="array" ref="S82">SUMPRODUCT(VALUE(INDEX(H:H, MATCH(VALUE(_xlfn.TEXTSPLIT($E82, ", ")), $D:$D, 0))), VALUE(_xlfn.TEXTSPLIT($F82, ", ")))</f>
        <v>196.56</v>
      </c>
      <c r="T82" cm="1">
        <f t="array" ref="T82">SUMPRODUCT(VALUE(INDEX(I:I, MATCH(VALUE(_xlfn.TEXTSPLIT($E82, ", ")), $D:$D, 0))), VALUE(_xlfn.TEXTSPLIT($F82, ", ")))</f>
        <v>197.88</v>
      </c>
      <c r="U82" cm="1">
        <f t="array" ref="U82">SUMPRODUCT(VALUE(INDEX(J:J, MATCH(VALUE(_xlfn.TEXTSPLIT($E82, ", ")), $D:$D, 0))), VALUE(_xlfn.TEXTSPLIT($F82, ", ")))</f>
        <v>231.72</v>
      </c>
      <c r="V82" cm="1">
        <f t="array" ref="V82">SUMPRODUCT(VALUE(INDEX(K:K, MATCH(VALUE(_xlfn.TEXTSPLIT($E82, ", ")), $D:$D, 0))), VALUE(_xlfn.TEXTSPLIT($F82, ", ")))</f>
        <v>239.76</v>
      </c>
      <c r="W82" cm="1">
        <f t="array" ref="W82">SUMPRODUCT(VALUE(INDEX(L:L, MATCH(VALUE(_xlfn.TEXTSPLIT($E82, ", ")), $D:$D, 0))), VALUE(_xlfn.TEXTSPLIT($F82, ", ")))</f>
        <v>253.67999999999998</v>
      </c>
      <c r="X82" cm="1">
        <f t="array" ref="X82">SUMPRODUCT(VALUE(INDEX(M:M, MATCH(VALUE(_xlfn.TEXTSPLIT($E82, ", ")), $D:$D, 0))), VALUE(_xlfn.TEXTSPLIT($F82, ", ")))</f>
        <v>248.39999999999998</v>
      </c>
      <c r="Y82" cm="1">
        <f t="array" ref="Y82">SUMPRODUCT(VALUE(INDEX(N:N, MATCH(VALUE(_xlfn.TEXTSPLIT($E82, ", ")), $D:$D, 0))), VALUE(_xlfn.TEXTSPLIT($F82, ", ")))</f>
        <v>219.35999999999999</v>
      </c>
      <c r="Z82" cm="1">
        <f t="array" ref="Z82">SUMPRODUCT(VALUE(INDEX(O:O, MATCH(VALUE(_xlfn.TEXTSPLIT($E82, ", ")), $D:$D, 0))), VALUE(_xlfn.TEXTSPLIT($F82, ", ")))</f>
        <v>249</v>
      </c>
      <c r="AA82" cm="1">
        <f t="array" ref="AA82">SUMPRODUCT(VALUE(INDEX(P:P, MATCH(VALUE(_xlfn.TEXTSPLIT($E82, ", ")), $D:$D, 0))), VALUE(_xlfn.TEXTSPLIT($F82, ", ")))</f>
        <v>263.15999999999997</v>
      </c>
      <c r="AB82" cm="1">
        <f t="array" ref="AB82">SUMPRODUCT(VALUE(INDEX(Q:Q, MATCH(VALUE(_xlfn.TEXTSPLIT($E82, ", ")), $D:$D, 0))), VALUE(_xlfn.TEXTSPLIT($F82, ", ")))</f>
        <v>271.56</v>
      </c>
    </row>
    <row r="83" spans="1:28" ht="30" x14ac:dyDescent="0.25">
      <c r="A83" s="44" t="s">
        <v>81</v>
      </c>
      <c r="B83" s="45" t="s">
        <v>191</v>
      </c>
      <c r="C83" s="14">
        <v>72</v>
      </c>
      <c r="D83" s="16">
        <v>72</v>
      </c>
      <c r="E83" s="4" t="str" cm="1">
        <f t="array" ref="E83">_xlfn.TEXTJOIN(", ",TRUE,_xlfn._xlws.FILTER('SIC03 SIC07 Weights'!A:A,'SIC03 SIC07 Weights'!B:B=C83))</f>
        <v>73</v>
      </c>
      <c r="F83" s="46" t="str" cm="1">
        <f t="array" ref="F83">_xlfn.TEXTJOIN(", ",TRUE,TEXT(_xlfn._xlws.FILTER('SIC03 SIC07 Weights'!D:D,'SIC03 SIC07 Weights'!B:B=C83), "0.00"))</f>
        <v>1.00</v>
      </c>
      <c r="G83">
        <v>259</v>
      </c>
      <c r="H83">
        <v>297</v>
      </c>
      <c r="I83">
        <v>342</v>
      </c>
      <c r="J83">
        <v>378</v>
      </c>
      <c r="K83">
        <v>406</v>
      </c>
      <c r="L83">
        <v>446</v>
      </c>
      <c r="M83">
        <v>436</v>
      </c>
      <c r="N83">
        <v>428</v>
      </c>
      <c r="O83">
        <v>428</v>
      </c>
      <c r="P83">
        <v>459</v>
      </c>
      <c r="Q83">
        <v>471</v>
      </c>
      <c r="R83" cm="1">
        <f t="array" ref="R83">SUMPRODUCT(VALUE(INDEX(G:G, MATCH(VALUE(_xlfn.TEXTSPLIT($E83, ", ")), $D:$D, 0))), VALUE(_xlfn.TEXTSPLIT($F83, ", ")))</f>
        <v>90</v>
      </c>
      <c r="S83" cm="1">
        <f t="array" ref="S83">SUMPRODUCT(VALUE(INDEX(H:H, MATCH(VALUE(_xlfn.TEXTSPLIT($E83, ", ")), $D:$D, 0))), VALUE(_xlfn.TEXTSPLIT($F83, ", ")))</f>
        <v>95</v>
      </c>
      <c r="T83" cm="1">
        <f t="array" ref="T83">SUMPRODUCT(VALUE(INDEX(I:I, MATCH(VALUE(_xlfn.TEXTSPLIT($E83, ", ")), $D:$D, 0))), VALUE(_xlfn.TEXTSPLIT($F83, ", ")))</f>
        <v>88</v>
      </c>
      <c r="U83" cm="1">
        <f t="array" ref="U83">SUMPRODUCT(VALUE(INDEX(J:J, MATCH(VALUE(_xlfn.TEXTSPLIT($E83, ", ")), $D:$D, 0))), VALUE(_xlfn.TEXTSPLIT($F83, ", ")))</f>
        <v>87</v>
      </c>
      <c r="V83" cm="1">
        <f t="array" ref="V83">SUMPRODUCT(VALUE(INDEX(K:K, MATCH(VALUE(_xlfn.TEXTSPLIT($E83, ", ")), $D:$D, 0))), VALUE(_xlfn.TEXTSPLIT($F83, ", ")))</f>
        <v>96</v>
      </c>
      <c r="W83" cm="1">
        <f t="array" ref="W83">SUMPRODUCT(VALUE(INDEX(L:L, MATCH(VALUE(_xlfn.TEXTSPLIT($E83, ", ")), $D:$D, 0))), VALUE(_xlfn.TEXTSPLIT($F83, ", ")))</f>
        <v>95</v>
      </c>
      <c r="X83" cm="1">
        <f t="array" ref="X83">SUMPRODUCT(VALUE(INDEX(M:M, MATCH(VALUE(_xlfn.TEXTSPLIT($E83, ", ")), $D:$D, 0))), VALUE(_xlfn.TEXTSPLIT($F83, ", ")))</f>
        <v>115</v>
      </c>
      <c r="Y83" cm="1">
        <f t="array" ref="Y83">SUMPRODUCT(VALUE(INDEX(N:N, MATCH(VALUE(_xlfn.TEXTSPLIT($E83, ", ")), $D:$D, 0))), VALUE(_xlfn.TEXTSPLIT($F83, ", ")))</f>
        <v>132</v>
      </c>
      <c r="Z83" cm="1">
        <f t="array" ref="Z83">SUMPRODUCT(VALUE(INDEX(O:O, MATCH(VALUE(_xlfn.TEXTSPLIT($E83, ", ")), $D:$D, 0))), VALUE(_xlfn.TEXTSPLIT($F83, ", ")))</f>
        <v>114</v>
      </c>
      <c r="AA83" cm="1">
        <f t="array" ref="AA83">SUMPRODUCT(VALUE(INDEX(P:P, MATCH(VALUE(_xlfn.TEXTSPLIT($E83, ", ")), $D:$D, 0))), VALUE(_xlfn.TEXTSPLIT($F83, ", ")))</f>
        <v>120</v>
      </c>
      <c r="AB83" cm="1">
        <f t="array" ref="AB83">SUMPRODUCT(VALUE(INDEX(Q:Q, MATCH(VALUE(_xlfn.TEXTSPLIT($E83, ", ")), $D:$D, 0))), VALUE(_xlfn.TEXTSPLIT($F83, ", ")))</f>
        <v>118</v>
      </c>
    </row>
    <row r="84" spans="1:28" ht="30" x14ac:dyDescent="0.25">
      <c r="A84" s="44" t="s">
        <v>82</v>
      </c>
      <c r="B84" s="45" t="s">
        <v>192</v>
      </c>
      <c r="C84" s="14">
        <v>73</v>
      </c>
      <c r="D84" s="16">
        <v>73</v>
      </c>
      <c r="E84" s="4" t="str" cm="1">
        <f t="array" ref="E84">_xlfn.TEXTJOIN(", ",TRUE,_xlfn._xlws.FILTER('SIC03 SIC07 Weights'!A:A,'SIC03 SIC07 Weights'!B:B=C84))</f>
        <v>74</v>
      </c>
      <c r="F84" s="46" t="str" cm="1">
        <f t="array" ref="F84">_xlfn.TEXTJOIN(", ",TRUE,TEXT(_xlfn._xlws.FILTER('SIC03 SIC07 Weights'!D:D,'SIC03 SIC07 Weights'!B:B=C84), "0.00"))</f>
        <v>0.04</v>
      </c>
      <c r="G84">
        <v>90</v>
      </c>
      <c r="H84">
        <v>95</v>
      </c>
      <c r="I84">
        <v>88</v>
      </c>
      <c r="J84">
        <v>87</v>
      </c>
      <c r="K84">
        <v>96</v>
      </c>
      <c r="L84">
        <v>95</v>
      </c>
      <c r="M84">
        <v>115</v>
      </c>
      <c r="N84">
        <v>132</v>
      </c>
      <c r="O84">
        <v>114</v>
      </c>
      <c r="P84">
        <v>120</v>
      </c>
      <c r="Q84">
        <v>118</v>
      </c>
      <c r="R84" cm="1">
        <f t="array" ref="R84">SUMPRODUCT(VALUE(INDEX(G:G, MATCH(VALUE(_xlfn.TEXTSPLIT($E84, ", ")), $D:$D, 0))), VALUE(_xlfn.TEXTSPLIT($F84, ", ")))</f>
        <v>63.56</v>
      </c>
      <c r="S84" cm="1">
        <f t="array" ref="S84">SUMPRODUCT(VALUE(INDEX(H:H, MATCH(VALUE(_xlfn.TEXTSPLIT($E84, ", ")), $D:$D, 0))), VALUE(_xlfn.TEXTSPLIT($F84, ", ")))</f>
        <v>65.52</v>
      </c>
      <c r="T84" cm="1">
        <f t="array" ref="T84">SUMPRODUCT(VALUE(INDEX(I:I, MATCH(VALUE(_xlfn.TEXTSPLIT($E84, ", ")), $D:$D, 0))), VALUE(_xlfn.TEXTSPLIT($F84, ", ")))</f>
        <v>65.960000000000008</v>
      </c>
      <c r="U84" cm="1">
        <f t="array" ref="U84">SUMPRODUCT(VALUE(INDEX(J:J, MATCH(VALUE(_xlfn.TEXTSPLIT($E84, ", ")), $D:$D, 0))), VALUE(_xlfn.TEXTSPLIT($F84, ", ")))</f>
        <v>77.239999999999995</v>
      </c>
      <c r="V84" cm="1">
        <f t="array" ref="V84">SUMPRODUCT(VALUE(INDEX(K:K, MATCH(VALUE(_xlfn.TEXTSPLIT($E84, ", ")), $D:$D, 0))), VALUE(_xlfn.TEXTSPLIT($F84, ", ")))</f>
        <v>79.92</v>
      </c>
      <c r="W84" cm="1">
        <f t="array" ref="W84">SUMPRODUCT(VALUE(INDEX(L:L, MATCH(VALUE(_xlfn.TEXTSPLIT($E84, ", ")), $D:$D, 0))), VALUE(_xlfn.TEXTSPLIT($F84, ", ")))</f>
        <v>84.56</v>
      </c>
      <c r="X84" cm="1">
        <f t="array" ref="X84">SUMPRODUCT(VALUE(INDEX(M:M, MATCH(VALUE(_xlfn.TEXTSPLIT($E84, ", ")), $D:$D, 0))), VALUE(_xlfn.TEXTSPLIT($F84, ", ")))</f>
        <v>82.8</v>
      </c>
      <c r="Y84" cm="1">
        <f t="array" ref="Y84">SUMPRODUCT(VALUE(INDEX(N:N, MATCH(VALUE(_xlfn.TEXTSPLIT($E84, ", ")), $D:$D, 0))), VALUE(_xlfn.TEXTSPLIT($F84, ", ")))</f>
        <v>73.12</v>
      </c>
      <c r="Z84" cm="1">
        <f t="array" ref="Z84">SUMPRODUCT(VALUE(INDEX(O:O, MATCH(VALUE(_xlfn.TEXTSPLIT($E84, ", ")), $D:$D, 0))), VALUE(_xlfn.TEXTSPLIT($F84, ", ")))</f>
        <v>83</v>
      </c>
      <c r="AA84" cm="1">
        <f t="array" ref="AA84">SUMPRODUCT(VALUE(INDEX(P:P, MATCH(VALUE(_xlfn.TEXTSPLIT($E84, ", ")), $D:$D, 0))), VALUE(_xlfn.TEXTSPLIT($F84, ", ")))</f>
        <v>87.72</v>
      </c>
      <c r="AB84" cm="1">
        <f t="array" ref="AB84">SUMPRODUCT(VALUE(INDEX(Q:Q, MATCH(VALUE(_xlfn.TEXTSPLIT($E84, ", ")), $D:$D, 0))), VALUE(_xlfn.TEXTSPLIT($F84, ", ")))</f>
        <v>90.52</v>
      </c>
    </row>
    <row r="85" spans="1:28" ht="30" x14ac:dyDescent="0.25">
      <c r="A85" s="44" t="s">
        <v>83</v>
      </c>
      <c r="B85" s="45" t="s">
        <v>193</v>
      </c>
      <c r="C85" s="14">
        <v>74</v>
      </c>
      <c r="D85" s="16">
        <v>74</v>
      </c>
      <c r="E85" s="4" t="str" cm="1">
        <f t="array" ref="E85">_xlfn.TEXTJOIN(", ",TRUE,_xlfn._xlws.FILTER('SIC03 SIC07 Weights'!A:A,'SIC03 SIC07 Weights'!B:B=C85))</f>
        <v>63, 74, 92</v>
      </c>
      <c r="F85" s="46" t="str" cm="1">
        <f t="array" ref="F85">_xlfn.TEXTJOIN(", ",TRUE,TEXT(_xlfn._xlws.FILTER('SIC03 SIC07 Weights'!D:D,'SIC03 SIC07 Weights'!B:B=C85), "0.00"))</f>
        <v>0.00, 0.04, 0.00</v>
      </c>
      <c r="G85" s="64">
        <v>1589</v>
      </c>
      <c r="H85" s="64">
        <v>1638</v>
      </c>
      <c r="I85" s="64">
        <v>1649</v>
      </c>
      <c r="J85" s="64">
        <v>1931</v>
      </c>
      <c r="K85" s="64">
        <v>1998</v>
      </c>
      <c r="L85" s="64">
        <v>2114</v>
      </c>
      <c r="M85" s="64">
        <v>2070</v>
      </c>
      <c r="N85" s="64">
        <v>1828</v>
      </c>
      <c r="O85" s="64">
        <v>2075</v>
      </c>
      <c r="P85" s="64">
        <v>2193</v>
      </c>
      <c r="Q85" s="64">
        <v>2263</v>
      </c>
      <c r="R85" cm="1">
        <f t="array" ref="R85">SUMPRODUCT(VALUE(INDEX(G:G, MATCH(VALUE(_xlfn.TEXTSPLIT($E85, ", ")), $D:$D, 0))), VALUE(_xlfn.TEXTSPLIT($F85, ", ")))</f>
        <v>63.56</v>
      </c>
      <c r="S85" cm="1">
        <f t="array" ref="S85">SUMPRODUCT(VALUE(INDEX(H:H, MATCH(VALUE(_xlfn.TEXTSPLIT($E85, ", ")), $D:$D, 0))), VALUE(_xlfn.TEXTSPLIT($F85, ", ")))</f>
        <v>65.52</v>
      </c>
      <c r="T85" cm="1">
        <f t="array" ref="T85">SUMPRODUCT(VALUE(INDEX(I:I, MATCH(VALUE(_xlfn.TEXTSPLIT($E85, ", ")), $D:$D, 0))), VALUE(_xlfn.TEXTSPLIT($F85, ", ")))</f>
        <v>65.960000000000008</v>
      </c>
      <c r="U85" cm="1">
        <f t="array" ref="U85">SUMPRODUCT(VALUE(INDEX(J:J, MATCH(VALUE(_xlfn.TEXTSPLIT($E85, ", ")), $D:$D, 0))), VALUE(_xlfn.TEXTSPLIT($F85, ", ")))</f>
        <v>77.239999999999995</v>
      </c>
      <c r="V85" cm="1">
        <f t="array" ref="V85">SUMPRODUCT(VALUE(INDEX(K:K, MATCH(VALUE(_xlfn.TEXTSPLIT($E85, ", ")), $D:$D, 0))), VALUE(_xlfn.TEXTSPLIT($F85, ", ")))</f>
        <v>79.92</v>
      </c>
      <c r="W85" cm="1">
        <f t="array" ref="W85">SUMPRODUCT(VALUE(INDEX(L:L, MATCH(VALUE(_xlfn.TEXTSPLIT($E85, ", ")), $D:$D, 0))), VALUE(_xlfn.TEXTSPLIT($F85, ", ")))</f>
        <v>84.56</v>
      </c>
      <c r="X85" cm="1">
        <f t="array" ref="X85">SUMPRODUCT(VALUE(INDEX(M:M, MATCH(VALUE(_xlfn.TEXTSPLIT($E85, ", ")), $D:$D, 0))), VALUE(_xlfn.TEXTSPLIT($F85, ", ")))</f>
        <v>82.8</v>
      </c>
      <c r="Y85" cm="1">
        <f t="array" ref="Y85">SUMPRODUCT(VALUE(INDEX(N:N, MATCH(VALUE(_xlfn.TEXTSPLIT($E85, ", ")), $D:$D, 0))), VALUE(_xlfn.TEXTSPLIT($F85, ", ")))</f>
        <v>73.12</v>
      </c>
      <c r="Z85" cm="1">
        <f t="array" ref="Z85">SUMPRODUCT(VALUE(INDEX(O:O, MATCH(VALUE(_xlfn.TEXTSPLIT($E85, ", ")), $D:$D, 0))), VALUE(_xlfn.TEXTSPLIT($F85, ", ")))</f>
        <v>83</v>
      </c>
      <c r="AA85" cm="1">
        <f t="array" ref="AA85">SUMPRODUCT(VALUE(INDEX(P:P, MATCH(VALUE(_xlfn.TEXTSPLIT($E85, ", ")), $D:$D, 0))), VALUE(_xlfn.TEXTSPLIT($F85, ", ")))</f>
        <v>87.72</v>
      </c>
      <c r="AB85" cm="1">
        <f t="array" ref="AB85">SUMPRODUCT(VALUE(INDEX(Q:Q, MATCH(VALUE(_xlfn.TEXTSPLIT($E85, ", ")), $D:$D, 0))), VALUE(_xlfn.TEXTSPLIT($F85, ", ")))</f>
        <v>90.52</v>
      </c>
    </row>
    <row r="86" spans="1:28" ht="45" x14ac:dyDescent="0.25">
      <c r="A86" s="44" t="s">
        <v>84</v>
      </c>
      <c r="B86" s="45" t="s">
        <v>194</v>
      </c>
      <c r="C86" s="14">
        <v>75</v>
      </c>
      <c r="D86" s="16" t="s">
        <v>289</v>
      </c>
      <c r="E86" s="4" t="str" cm="1">
        <f t="array" ref="E86">_xlfn.TEXTJOIN(", ",TRUE,_xlfn._xlws.FILTER('SIC03 SIC07 Weights'!A:A,'SIC03 SIC07 Weights'!B:B=C86))</f>
        <v>85</v>
      </c>
      <c r="F86" s="46" t="str" cm="1">
        <f t="array" ref="F86">_xlfn.TEXTJOIN(", ",TRUE,TEXT(_xlfn._xlws.FILTER('SIC03 SIC07 Weights'!D:D,'SIC03 SIC07 Weights'!B:B=C86), "0.00"))</f>
        <v>0.01</v>
      </c>
      <c r="G86" s="64">
        <v>1552</v>
      </c>
      <c r="H86" s="64">
        <v>1641</v>
      </c>
      <c r="I86" s="64">
        <v>1560</v>
      </c>
      <c r="J86" s="64">
        <v>1564</v>
      </c>
      <c r="K86" s="64">
        <v>1299</v>
      </c>
      <c r="L86" s="64">
        <v>1337</v>
      </c>
      <c r="M86" s="64">
        <v>1378</v>
      </c>
      <c r="N86" s="64">
        <v>1276</v>
      </c>
      <c r="O86" s="64">
        <v>1358</v>
      </c>
      <c r="P86" s="64">
        <v>1406</v>
      </c>
      <c r="Q86" s="64">
        <v>1334</v>
      </c>
      <c r="R86" cm="1">
        <f t="array" ref="R86">SUMPRODUCT(VALUE(INDEX(G:G, MATCH(VALUE(_xlfn.TEXTSPLIT($E86, ", ")), $D:$D, 0))), VALUE(_xlfn.TEXTSPLIT($F86, ", ")))</f>
        <v>24.1</v>
      </c>
      <c r="S86" cm="1">
        <f t="array" ref="S86">SUMPRODUCT(VALUE(INDEX(H:H, MATCH(VALUE(_xlfn.TEXTSPLIT($E86, ", ")), $D:$D, 0))), VALUE(_xlfn.TEXTSPLIT($F86, ", ")))</f>
        <v>24.1</v>
      </c>
      <c r="T86" cm="1">
        <f t="array" ref="T86">SUMPRODUCT(VALUE(INDEX(I:I, MATCH(VALUE(_xlfn.TEXTSPLIT($E86, ", ")), $D:$D, 0))), VALUE(_xlfn.TEXTSPLIT($F86, ", ")))</f>
        <v>24.44</v>
      </c>
      <c r="U86" cm="1">
        <f t="array" ref="U86">SUMPRODUCT(VALUE(INDEX(J:J, MATCH(VALUE(_xlfn.TEXTSPLIT($E86, ", ")), $D:$D, 0))), VALUE(_xlfn.TEXTSPLIT($F86, ", ")))</f>
        <v>24.59</v>
      </c>
      <c r="V86" cm="1">
        <f t="array" ref="V86">SUMPRODUCT(VALUE(INDEX(K:K, MATCH(VALUE(_xlfn.TEXTSPLIT($E86, ", ")), $D:$D, 0))), VALUE(_xlfn.TEXTSPLIT($F86, ", ")))</f>
        <v>23.6</v>
      </c>
      <c r="W86" cm="1">
        <f t="array" ref="W86">SUMPRODUCT(VALUE(INDEX(L:L, MATCH(VALUE(_xlfn.TEXTSPLIT($E86, ", ")), $D:$D, 0))), VALUE(_xlfn.TEXTSPLIT($F86, ", ")))</f>
        <v>24.92</v>
      </c>
      <c r="X86" cm="1">
        <f t="array" ref="X86">SUMPRODUCT(VALUE(INDEX(M:M, MATCH(VALUE(_xlfn.TEXTSPLIT($E86, ", ")), $D:$D, 0))), VALUE(_xlfn.TEXTSPLIT($F86, ", ")))</f>
        <v>25.42</v>
      </c>
      <c r="Y86" cm="1">
        <f t="array" ref="Y86">SUMPRODUCT(VALUE(INDEX(N:N, MATCH(VALUE(_xlfn.TEXTSPLIT($E86, ", ")), $D:$D, 0))), VALUE(_xlfn.TEXTSPLIT($F86, ", ")))</f>
        <v>26.3</v>
      </c>
      <c r="Z86" cm="1">
        <f t="array" ref="Z86">SUMPRODUCT(VALUE(INDEX(O:O, MATCH(VALUE(_xlfn.TEXTSPLIT($E86, ", ")), $D:$D, 0))), VALUE(_xlfn.TEXTSPLIT($F86, ", ")))</f>
        <v>29.29</v>
      </c>
      <c r="AA86" cm="1">
        <f t="array" ref="AA86">SUMPRODUCT(VALUE(INDEX(P:P, MATCH(VALUE(_xlfn.TEXTSPLIT($E86, ", ")), $D:$D, 0))), VALUE(_xlfn.TEXTSPLIT($F86, ", ")))</f>
        <v>29.89</v>
      </c>
      <c r="AB86" cm="1">
        <f t="array" ref="AB86">SUMPRODUCT(VALUE(INDEX(Q:Q, MATCH(VALUE(_xlfn.TEXTSPLIT($E86, ", ")), $D:$D, 0))), VALUE(_xlfn.TEXTSPLIT($F86, ", ")))</f>
        <v>29.54</v>
      </c>
    </row>
    <row r="87" spans="1:28" ht="45" x14ac:dyDescent="0.25">
      <c r="A87" s="44" t="s">
        <v>85</v>
      </c>
      <c r="B87" s="45" t="s">
        <v>195</v>
      </c>
      <c r="C87" s="14" t="s">
        <v>335</v>
      </c>
      <c r="D87" s="16">
        <v>75</v>
      </c>
      <c r="E87" s="4" t="e" cm="1" vm="1">
        <f t="array" ref="E87">_xlfn.TEXTJOIN(", ",TRUE,_xlfn._xlws.FILTER('SIC03 SIC07 Weights'!A:A,'SIC03 SIC07 Weights'!B:B=C87))</f>
        <v>#VALUE!</v>
      </c>
      <c r="F87" s="46" t="e" cm="1" vm="1">
        <f t="array" ref="F87">_xlfn.TEXTJOIN(", ",TRUE,TEXT(_xlfn._xlws.FILTER('SIC03 SIC07 Weights'!D:D,'SIC03 SIC07 Weights'!B:B=C87), "0.00"))</f>
        <v>#VALUE!</v>
      </c>
      <c r="G87" s="64">
        <v>1552</v>
      </c>
      <c r="H87" s="64">
        <v>1641</v>
      </c>
      <c r="I87" s="64">
        <v>1560</v>
      </c>
      <c r="J87" s="64">
        <v>1564</v>
      </c>
      <c r="K87" s="64">
        <v>1299</v>
      </c>
      <c r="L87" s="64">
        <v>1337</v>
      </c>
      <c r="M87" s="64">
        <v>1378</v>
      </c>
      <c r="N87" s="64">
        <v>1276</v>
      </c>
      <c r="O87" s="64">
        <v>1358</v>
      </c>
      <c r="P87" s="64">
        <v>1406</v>
      </c>
      <c r="Q87" s="64">
        <v>1334</v>
      </c>
      <c r="R87" t="e" cm="1" vm="2">
        <f t="array" ref="R87">SUMPRODUCT(VALUE(INDEX(G:G, MATCH(VALUE(_xlfn.TEXTSPLIT($E87, ", ")), $D:$D, 0))), VALUE(_xlfn.TEXTSPLIT($F87, ", ")))</f>
        <v>#VALUE!</v>
      </c>
      <c r="S87" t="e" cm="1" vm="2">
        <f t="array" ref="S87">SUMPRODUCT(VALUE(INDEX(H:H, MATCH(VALUE(_xlfn.TEXTSPLIT($E87, ", ")), $D:$D, 0))), VALUE(_xlfn.TEXTSPLIT($F87, ", ")))</f>
        <v>#VALUE!</v>
      </c>
      <c r="T87" t="e" cm="1" vm="2">
        <f t="array" ref="T87">SUMPRODUCT(VALUE(INDEX(I:I, MATCH(VALUE(_xlfn.TEXTSPLIT($E87, ", ")), $D:$D, 0))), VALUE(_xlfn.TEXTSPLIT($F87, ", ")))</f>
        <v>#VALUE!</v>
      </c>
      <c r="U87" t="e" cm="1" vm="2">
        <f t="array" ref="U87">SUMPRODUCT(VALUE(INDEX(J:J, MATCH(VALUE(_xlfn.TEXTSPLIT($E87, ", ")), $D:$D, 0))), VALUE(_xlfn.TEXTSPLIT($F87, ", ")))</f>
        <v>#VALUE!</v>
      </c>
      <c r="V87" t="e" cm="1" vm="2">
        <f t="array" ref="V87">SUMPRODUCT(VALUE(INDEX(K:K, MATCH(VALUE(_xlfn.TEXTSPLIT($E87, ", ")), $D:$D, 0))), VALUE(_xlfn.TEXTSPLIT($F87, ", ")))</f>
        <v>#VALUE!</v>
      </c>
      <c r="W87" t="e" cm="1" vm="2">
        <f t="array" ref="W87">SUMPRODUCT(VALUE(INDEX(L:L, MATCH(VALUE(_xlfn.TEXTSPLIT($E87, ", ")), $D:$D, 0))), VALUE(_xlfn.TEXTSPLIT($F87, ", ")))</f>
        <v>#VALUE!</v>
      </c>
      <c r="X87" t="e" cm="1" vm="2">
        <f t="array" ref="X87">SUMPRODUCT(VALUE(INDEX(M:M, MATCH(VALUE(_xlfn.TEXTSPLIT($E87, ", ")), $D:$D, 0))), VALUE(_xlfn.TEXTSPLIT($F87, ", ")))</f>
        <v>#VALUE!</v>
      </c>
      <c r="Y87" t="e" cm="1" vm="2">
        <f t="array" ref="Y87">SUMPRODUCT(VALUE(INDEX(N:N, MATCH(VALUE(_xlfn.TEXTSPLIT($E87, ", ")), $D:$D, 0))), VALUE(_xlfn.TEXTSPLIT($F87, ", ")))</f>
        <v>#VALUE!</v>
      </c>
      <c r="Z87" t="e" cm="1" vm="2">
        <f t="array" ref="Z87">SUMPRODUCT(VALUE(INDEX(O:O, MATCH(VALUE(_xlfn.TEXTSPLIT($E87, ", ")), $D:$D, 0))), VALUE(_xlfn.TEXTSPLIT($F87, ", ")))</f>
        <v>#VALUE!</v>
      </c>
      <c r="AA87" t="e" cm="1" vm="2">
        <f t="array" ref="AA87">SUMPRODUCT(VALUE(INDEX(P:P, MATCH(VALUE(_xlfn.TEXTSPLIT($E87, ", ")), $D:$D, 0))), VALUE(_xlfn.TEXTSPLIT($F87, ", ")))</f>
        <v>#VALUE!</v>
      </c>
      <c r="AB87" t="e" cm="1" vm="2">
        <f t="array" ref="AB87">SUMPRODUCT(VALUE(INDEX(Q:Q, MATCH(VALUE(_xlfn.TEXTSPLIT($E87, ", ")), $D:$D, 0))), VALUE(_xlfn.TEXTSPLIT($F87, ", ")))</f>
        <v>#VALUE!</v>
      </c>
    </row>
    <row r="88" spans="1:28" x14ac:dyDescent="0.25">
      <c r="A88" s="44" t="s">
        <v>86</v>
      </c>
      <c r="B88" s="45" t="s">
        <v>196</v>
      </c>
      <c r="C88" s="14">
        <v>77</v>
      </c>
      <c r="D88" s="16" t="s">
        <v>291</v>
      </c>
      <c r="E88" s="4" t="str" cm="1">
        <f t="array" ref="E88">_xlfn.TEXTJOIN(", ",TRUE,_xlfn._xlws.FILTER('SIC03 SIC07 Weights'!A:A,'SIC03 SIC07 Weights'!B:B=C88))</f>
        <v>71, 74</v>
      </c>
      <c r="F88" s="46" t="str" cm="1">
        <f t="array" ref="F88">_xlfn.TEXTJOIN(", ",TRUE,TEXT(_xlfn._xlws.FILTER('SIC03 SIC07 Weights'!D:D,'SIC03 SIC07 Weights'!B:B=C88), "0.00"))</f>
        <v>1.00, 0.00</v>
      </c>
      <c r="G88" s="64">
        <v>2503</v>
      </c>
      <c r="H88" s="64">
        <v>2584</v>
      </c>
      <c r="I88" s="64">
        <v>2796</v>
      </c>
      <c r="J88" s="64">
        <v>2856</v>
      </c>
      <c r="K88" s="64">
        <v>3266</v>
      </c>
      <c r="L88" s="64">
        <v>3299</v>
      </c>
      <c r="M88" s="64">
        <v>3371</v>
      </c>
      <c r="N88" s="64">
        <v>3460</v>
      </c>
      <c r="O88" s="64">
        <v>3850</v>
      </c>
      <c r="P88" s="64">
        <v>3750</v>
      </c>
      <c r="Q88" s="64">
        <v>4099</v>
      </c>
      <c r="R88" cm="1">
        <f t="array" ref="R88">SUMPRODUCT(VALUE(INDEX(G:G, MATCH(VALUE(_xlfn.TEXTSPLIT($E88, ", ")), $D:$D, 0))), VALUE(_xlfn.TEXTSPLIT($F88, ", ")))</f>
        <v>90</v>
      </c>
      <c r="S88" cm="1">
        <f t="array" ref="S88">SUMPRODUCT(VALUE(INDEX(H:H, MATCH(VALUE(_xlfn.TEXTSPLIT($E88, ", ")), $D:$D, 0))), VALUE(_xlfn.TEXTSPLIT($F88, ", ")))</f>
        <v>120</v>
      </c>
      <c r="T88" cm="1">
        <f t="array" ref="T88">SUMPRODUCT(VALUE(INDEX(I:I, MATCH(VALUE(_xlfn.TEXTSPLIT($E88, ", ")), $D:$D, 0))), VALUE(_xlfn.TEXTSPLIT($F88, ", ")))</f>
        <v>123</v>
      </c>
      <c r="U88" cm="1">
        <f t="array" ref="U88">SUMPRODUCT(VALUE(INDEX(J:J, MATCH(VALUE(_xlfn.TEXTSPLIT($E88, ", ")), $D:$D, 0))), VALUE(_xlfn.TEXTSPLIT($F88, ", ")))</f>
        <v>124</v>
      </c>
      <c r="V88" cm="1">
        <f t="array" ref="V88">SUMPRODUCT(VALUE(INDEX(K:K, MATCH(VALUE(_xlfn.TEXTSPLIT($E88, ", ")), $D:$D, 0))), VALUE(_xlfn.TEXTSPLIT($F88, ", ")))</f>
        <v>122</v>
      </c>
      <c r="W88" cm="1">
        <f t="array" ref="W88">SUMPRODUCT(VALUE(INDEX(L:L, MATCH(VALUE(_xlfn.TEXTSPLIT($E88, ", ")), $D:$D, 0))), VALUE(_xlfn.TEXTSPLIT($F88, ", ")))</f>
        <v>108</v>
      </c>
      <c r="X88" cm="1">
        <f t="array" ref="X88">SUMPRODUCT(VALUE(INDEX(M:M, MATCH(VALUE(_xlfn.TEXTSPLIT($E88, ", ")), $D:$D, 0))), VALUE(_xlfn.TEXTSPLIT($F88, ", ")))</f>
        <v>117</v>
      </c>
      <c r="Y88" cm="1">
        <f t="array" ref="Y88">SUMPRODUCT(VALUE(INDEX(N:N, MATCH(VALUE(_xlfn.TEXTSPLIT($E88, ", ")), $D:$D, 0))), VALUE(_xlfn.TEXTSPLIT($F88, ", ")))</f>
        <v>116</v>
      </c>
      <c r="Z88" cm="1">
        <f t="array" ref="Z88">SUMPRODUCT(VALUE(INDEX(O:O, MATCH(VALUE(_xlfn.TEXTSPLIT($E88, ", ")), $D:$D, 0))), VALUE(_xlfn.TEXTSPLIT($F88, ", ")))</f>
        <v>132</v>
      </c>
      <c r="AA88" cm="1">
        <f t="array" ref="AA88">SUMPRODUCT(VALUE(INDEX(P:P, MATCH(VALUE(_xlfn.TEXTSPLIT($E88, ", ")), $D:$D, 0))), VALUE(_xlfn.TEXTSPLIT($F88, ", ")))</f>
        <v>128</v>
      </c>
      <c r="AB88" cm="1">
        <f t="array" ref="AB88">SUMPRODUCT(VALUE(INDEX(Q:Q, MATCH(VALUE(_xlfn.TEXTSPLIT($E88, ", ")), $D:$D, 0))), VALUE(_xlfn.TEXTSPLIT($F88, ", ")))</f>
        <v>125</v>
      </c>
    </row>
    <row r="89" spans="1:28" x14ac:dyDescent="0.25">
      <c r="A89" s="44" t="s">
        <v>87</v>
      </c>
      <c r="B89" s="45" t="s">
        <v>197</v>
      </c>
      <c r="C89" s="14">
        <v>78</v>
      </c>
      <c r="D89" s="16">
        <v>80</v>
      </c>
      <c r="E89" s="4" t="str" cm="1">
        <f t="array" ref="E89">_xlfn.TEXTJOIN(", ",TRUE,_xlfn._xlws.FILTER('SIC03 SIC07 Weights'!A:A,'SIC03 SIC07 Weights'!B:B=C89))</f>
        <v>74, 92</v>
      </c>
      <c r="F89" s="46" t="str" cm="1">
        <f t="array" ref="F89">_xlfn.TEXTJOIN(", ",TRUE,TEXT(_xlfn._xlws.FILTER('SIC03 SIC07 Weights'!D:D,'SIC03 SIC07 Weights'!B:B=C89), "0.00"))</f>
        <v>0.24, 0.00</v>
      </c>
      <c r="G89" s="64">
        <v>2503</v>
      </c>
      <c r="H89" s="64">
        <v>2584</v>
      </c>
      <c r="I89" s="64">
        <v>2796</v>
      </c>
      <c r="J89" s="64">
        <v>2856</v>
      </c>
      <c r="K89" s="64">
        <v>3266</v>
      </c>
      <c r="L89" s="64">
        <v>3299</v>
      </c>
      <c r="M89" s="64">
        <v>3371</v>
      </c>
      <c r="N89" s="64">
        <v>3460</v>
      </c>
      <c r="O89" s="64">
        <v>3850</v>
      </c>
      <c r="P89" s="64">
        <v>3750</v>
      </c>
      <c r="Q89" s="64">
        <v>4099</v>
      </c>
      <c r="R89" cm="1">
        <f t="array" ref="R89">SUMPRODUCT(VALUE(INDEX(G:G, MATCH(VALUE(_xlfn.TEXTSPLIT($E89, ", ")), $D:$D, 0))), VALUE(_xlfn.TEXTSPLIT($F89, ", ")))</f>
        <v>381.36</v>
      </c>
      <c r="S89" cm="1">
        <f t="array" ref="S89">SUMPRODUCT(VALUE(INDEX(H:H, MATCH(VALUE(_xlfn.TEXTSPLIT($E89, ", ")), $D:$D, 0))), VALUE(_xlfn.TEXTSPLIT($F89, ", ")))</f>
        <v>393.12</v>
      </c>
      <c r="T89" cm="1">
        <f t="array" ref="T89">SUMPRODUCT(VALUE(INDEX(I:I, MATCH(VALUE(_xlfn.TEXTSPLIT($E89, ", ")), $D:$D, 0))), VALUE(_xlfn.TEXTSPLIT($F89, ", ")))</f>
        <v>395.76</v>
      </c>
      <c r="U89" cm="1">
        <f t="array" ref="U89">SUMPRODUCT(VALUE(INDEX(J:J, MATCH(VALUE(_xlfn.TEXTSPLIT($E89, ", ")), $D:$D, 0))), VALUE(_xlfn.TEXTSPLIT($F89, ", ")))</f>
        <v>463.44</v>
      </c>
      <c r="V89" cm="1">
        <f t="array" ref="V89">SUMPRODUCT(VALUE(INDEX(K:K, MATCH(VALUE(_xlfn.TEXTSPLIT($E89, ", ")), $D:$D, 0))), VALUE(_xlfn.TEXTSPLIT($F89, ", ")))</f>
        <v>479.52</v>
      </c>
      <c r="W89" cm="1">
        <f t="array" ref="W89">SUMPRODUCT(VALUE(INDEX(L:L, MATCH(VALUE(_xlfn.TEXTSPLIT($E89, ", ")), $D:$D, 0))), VALUE(_xlfn.TEXTSPLIT($F89, ", ")))</f>
        <v>507.35999999999996</v>
      </c>
      <c r="X89" cm="1">
        <f t="array" ref="X89">SUMPRODUCT(VALUE(INDEX(M:M, MATCH(VALUE(_xlfn.TEXTSPLIT($E89, ", ")), $D:$D, 0))), VALUE(_xlfn.TEXTSPLIT($F89, ", ")))</f>
        <v>496.79999999999995</v>
      </c>
      <c r="Y89" cm="1">
        <f t="array" ref="Y89">SUMPRODUCT(VALUE(INDEX(N:N, MATCH(VALUE(_xlfn.TEXTSPLIT($E89, ", ")), $D:$D, 0))), VALUE(_xlfn.TEXTSPLIT($F89, ", ")))</f>
        <v>438.71999999999997</v>
      </c>
      <c r="Z89" cm="1">
        <f t="array" ref="Z89">SUMPRODUCT(VALUE(INDEX(O:O, MATCH(VALUE(_xlfn.TEXTSPLIT($E89, ", ")), $D:$D, 0))), VALUE(_xlfn.TEXTSPLIT($F89, ", ")))</f>
        <v>498</v>
      </c>
      <c r="AA89" cm="1">
        <f t="array" ref="AA89">SUMPRODUCT(VALUE(INDEX(P:P, MATCH(VALUE(_xlfn.TEXTSPLIT($E89, ", ")), $D:$D, 0))), VALUE(_xlfn.TEXTSPLIT($F89, ", ")))</f>
        <v>526.31999999999994</v>
      </c>
      <c r="AB89" cm="1">
        <f t="array" ref="AB89">SUMPRODUCT(VALUE(INDEX(Q:Q, MATCH(VALUE(_xlfn.TEXTSPLIT($E89, ", ")), $D:$D, 0))), VALUE(_xlfn.TEXTSPLIT($F89, ", ")))</f>
        <v>543.12</v>
      </c>
    </row>
    <row r="90" spans="1:28" ht="45" x14ac:dyDescent="0.25">
      <c r="A90" s="44" t="s">
        <v>88</v>
      </c>
      <c r="B90" s="45" t="s">
        <v>198</v>
      </c>
      <c r="C90" s="14">
        <v>79</v>
      </c>
      <c r="D90" s="16" t="s">
        <v>293</v>
      </c>
      <c r="E90" s="4" t="str" cm="1">
        <f t="array" ref="E90">_xlfn.TEXTJOIN(", ",TRUE,_xlfn._xlws.FILTER('SIC03 SIC07 Weights'!A:A,'SIC03 SIC07 Weights'!B:B=C90))</f>
        <v>63, 92</v>
      </c>
      <c r="F90" s="46" t="str" cm="1">
        <f t="array" ref="F90">_xlfn.TEXTJOIN(", ",TRUE,TEXT(_xlfn._xlws.FILTER('SIC03 SIC07 Weights'!D:D,'SIC03 SIC07 Weights'!B:B=C90), "0.00"))</f>
        <v>0.26, 0.00</v>
      </c>
      <c r="G90" s="64">
        <v>2410</v>
      </c>
      <c r="H90" s="64">
        <v>2410</v>
      </c>
      <c r="I90" s="64">
        <v>2444</v>
      </c>
      <c r="J90" s="64">
        <v>2459</v>
      </c>
      <c r="K90" s="64">
        <v>2360</v>
      </c>
      <c r="L90" s="64">
        <v>2492</v>
      </c>
      <c r="M90" s="64">
        <v>2542</v>
      </c>
      <c r="N90" s="64">
        <v>2630</v>
      </c>
      <c r="O90" s="64">
        <v>2929</v>
      </c>
      <c r="P90" s="64">
        <v>2989</v>
      </c>
      <c r="Q90" s="64">
        <v>2954</v>
      </c>
      <c r="R90" cm="1">
        <f t="array" ref="R90">SUMPRODUCT(VALUE(INDEX(G:G, MATCH(VALUE(_xlfn.TEXTSPLIT($E90, ", ")), $D:$D, 0))), VALUE(_xlfn.TEXTSPLIT($F90, ", ")))</f>
        <v>67.86</v>
      </c>
      <c r="S90" cm="1">
        <f t="array" ref="S90">SUMPRODUCT(VALUE(INDEX(H:H, MATCH(VALUE(_xlfn.TEXTSPLIT($E90, ", ")), $D:$D, 0))), VALUE(_xlfn.TEXTSPLIT($F90, ", ")))</f>
        <v>69.16</v>
      </c>
      <c r="T90" cm="1">
        <f t="array" ref="T90">SUMPRODUCT(VALUE(INDEX(I:I, MATCH(VALUE(_xlfn.TEXTSPLIT($E90, ", ")), $D:$D, 0))), VALUE(_xlfn.TEXTSPLIT($F90, ", ")))</f>
        <v>69.94</v>
      </c>
      <c r="U90" cm="1">
        <f t="array" ref="U90">SUMPRODUCT(VALUE(INDEX(J:J, MATCH(VALUE(_xlfn.TEXTSPLIT($E90, ", ")), $D:$D, 0))), VALUE(_xlfn.TEXTSPLIT($F90, ", ")))</f>
        <v>71.760000000000005</v>
      </c>
      <c r="V90" cm="1">
        <f t="array" ref="V90">SUMPRODUCT(VALUE(INDEX(K:K, MATCH(VALUE(_xlfn.TEXTSPLIT($E90, ", ")), $D:$D, 0))), VALUE(_xlfn.TEXTSPLIT($F90, ", ")))</f>
        <v>76.180000000000007</v>
      </c>
      <c r="W90" cm="1">
        <f t="array" ref="W90">SUMPRODUCT(VALUE(INDEX(L:L, MATCH(VALUE(_xlfn.TEXTSPLIT($E90, ", ")), $D:$D, 0))), VALUE(_xlfn.TEXTSPLIT($F90, ", ")))</f>
        <v>79.040000000000006</v>
      </c>
      <c r="X90" cm="1">
        <f t="array" ref="X90">SUMPRODUCT(VALUE(INDEX(M:M, MATCH(VALUE(_xlfn.TEXTSPLIT($E90, ", ")), $D:$D, 0))), VALUE(_xlfn.TEXTSPLIT($F90, ", ")))</f>
        <v>77.48</v>
      </c>
      <c r="Y90" cm="1">
        <f t="array" ref="Y90">SUMPRODUCT(VALUE(INDEX(N:N, MATCH(VALUE(_xlfn.TEXTSPLIT($E90, ", ")), $D:$D, 0))), VALUE(_xlfn.TEXTSPLIT($F90, ", ")))</f>
        <v>79.820000000000007</v>
      </c>
      <c r="Z90" cm="1">
        <f t="array" ref="Z90">SUMPRODUCT(VALUE(INDEX(O:O, MATCH(VALUE(_xlfn.TEXTSPLIT($E90, ", ")), $D:$D, 0))), VALUE(_xlfn.TEXTSPLIT($F90, ", ")))</f>
        <v>93.34</v>
      </c>
      <c r="AA90" cm="1">
        <f t="array" ref="AA90">SUMPRODUCT(VALUE(INDEX(P:P, MATCH(VALUE(_xlfn.TEXTSPLIT($E90, ", ")), $D:$D, 0))), VALUE(_xlfn.TEXTSPLIT($F90, ", ")))</f>
        <v>93.34</v>
      </c>
      <c r="AB90" cm="1">
        <f t="array" ref="AB90">SUMPRODUCT(VALUE(INDEX(Q:Q, MATCH(VALUE(_xlfn.TEXTSPLIT($E90, ", ")), $D:$D, 0))), VALUE(_xlfn.TEXTSPLIT($F90, ", ")))</f>
        <v>100.88000000000001</v>
      </c>
    </row>
    <row r="91" spans="1:28" ht="30" x14ac:dyDescent="0.25">
      <c r="A91" s="44" t="s">
        <v>89</v>
      </c>
      <c r="B91" s="45" t="s">
        <v>199</v>
      </c>
      <c r="C91" s="14">
        <v>80</v>
      </c>
      <c r="D91" s="16">
        <v>85</v>
      </c>
      <c r="E91" s="4" t="str" cm="1">
        <f t="array" ref="E91">_xlfn.TEXTJOIN(", ",TRUE,_xlfn._xlws.FILTER('SIC03 SIC07 Weights'!A:A,'SIC03 SIC07 Weights'!B:B=C91))</f>
        <v>45, 74</v>
      </c>
      <c r="F91" s="46" t="str" cm="1">
        <f t="array" ref="F91">_xlfn.TEXTJOIN(", ",TRUE,TEXT(_xlfn._xlws.FILTER('SIC03 SIC07 Weights'!D:D,'SIC03 SIC07 Weights'!B:B=C91), "0.00"))</f>
        <v>0.00, 0.05</v>
      </c>
      <c r="G91" s="64">
        <v>2410</v>
      </c>
      <c r="H91" s="64">
        <v>2410</v>
      </c>
      <c r="I91" s="64">
        <v>2444</v>
      </c>
      <c r="J91" s="64">
        <v>2459</v>
      </c>
      <c r="K91" s="64">
        <v>2360</v>
      </c>
      <c r="L91" s="64">
        <v>2492</v>
      </c>
      <c r="M91" s="64">
        <v>2542</v>
      </c>
      <c r="N91" s="64">
        <v>2630</v>
      </c>
      <c r="O91" s="64">
        <v>2929</v>
      </c>
      <c r="P91" s="64">
        <v>2989</v>
      </c>
      <c r="Q91" s="64">
        <v>2954</v>
      </c>
      <c r="R91" cm="1">
        <f t="array" ref="R91">SUMPRODUCT(VALUE(INDEX(G:G, MATCH(VALUE(_xlfn.TEXTSPLIT($E91, ", ")), $D:$D, 0))), VALUE(_xlfn.TEXTSPLIT($F91, ", ")))</f>
        <v>79.45</v>
      </c>
      <c r="S91" cm="1">
        <f t="array" ref="S91">SUMPRODUCT(VALUE(INDEX(H:H, MATCH(VALUE(_xlfn.TEXTSPLIT($E91, ", ")), $D:$D, 0))), VALUE(_xlfn.TEXTSPLIT($F91, ", ")))</f>
        <v>81.900000000000006</v>
      </c>
      <c r="T91" cm="1">
        <f t="array" ref="T91">SUMPRODUCT(VALUE(INDEX(I:I, MATCH(VALUE(_xlfn.TEXTSPLIT($E91, ", ")), $D:$D, 0))), VALUE(_xlfn.TEXTSPLIT($F91, ", ")))</f>
        <v>82.45</v>
      </c>
      <c r="U91" cm="1">
        <f t="array" ref="U91">SUMPRODUCT(VALUE(INDEX(J:J, MATCH(VALUE(_xlfn.TEXTSPLIT($E91, ", ")), $D:$D, 0))), VALUE(_xlfn.TEXTSPLIT($F91, ", ")))</f>
        <v>96.550000000000011</v>
      </c>
      <c r="V91" cm="1">
        <f t="array" ref="V91">SUMPRODUCT(VALUE(INDEX(K:K, MATCH(VALUE(_xlfn.TEXTSPLIT($E91, ", ")), $D:$D, 0))), VALUE(_xlfn.TEXTSPLIT($F91, ", ")))</f>
        <v>99.9</v>
      </c>
      <c r="W91" cm="1">
        <f t="array" ref="W91">SUMPRODUCT(VALUE(INDEX(L:L, MATCH(VALUE(_xlfn.TEXTSPLIT($E91, ", ")), $D:$D, 0))), VALUE(_xlfn.TEXTSPLIT($F91, ", ")))</f>
        <v>105.7</v>
      </c>
      <c r="X91" cm="1">
        <f t="array" ref="X91">SUMPRODUCT(VALUE(INDEX(M:M, MATCH(VALUE(_xlfn.TEXTSPLIT($E91, ", ")), $D:$D, 0))), VALUE(_xlfn.TEXTSPLIT($F91, ", ")))</f>
        <v>103.5</v>
      </c>
      <c r="Y91" cm="1">
        <f t="array" ref="Y91">SUMPRODUCT(VALUE(INDEX(N:N, MATCH(VALUE(_xlfn.TEXTSPLIT($E91, ", ")), $D:$D, 0))), VALUE(_xlfn.TEXTSPLIT($F91, ", ")))</f>
        <v>91.4</v>
      </c>
      <c r="Z91" cm="1">
        <f t="array" ref="Z91">SUMPRODUCT(VALUE(INDEX(O:O, MATCH(VALUE(_xlfn.TEXTSPLIT($E91, ", ")), $D:$D, 0))), VALUE(_xlfn.TEXTSPLIT($F91, ", ")))</f>
        <v>103.75</v>
      </c>
      <c r="AA91" cm="1">
        <f t="array" ref="AA91">SUMPRODUCT(VALUE(INDEX(P:P, MATCH(VALUE(_xlfn.TEXTSPLIT($E91, ", ")), $D:$D, 0))), VALUE(_xlfn.TEXTSPLIT($F91, ", ")))</f>
        <v>109.65</v>
      </c>
      <c r="AB91" cm="1">
        <f t="array" ref="AB91">SUMPRODUCT(VALUE(INDEX(Q:Q, MATCH(VALUE(_xlfn.TEXTSPLIT($E91, ", ")), $D:$D, 0))), VALUE(_xlfn.TEXTSPLIT($F91, ", ")))</f>
        <v>113.15</v>
      </c>
    </row>
    <row r="92" spans="1:28" ht="45" x14ac:dyDescent="0.25">
      <c r="A92" s="44" t="s">
        <v>90</v>
      </c>
      <c r="B92" s="45" t="s">
        <v>200</v>
      </c>
      <c r="C92" s="14">
        <v>81</v>
      </c>
      <c r="D92" s="16" t="s">
        <v>295</v>
      </c>
      <c r="E92" s="4" t="str" cm="1">
        <f t="array" ref="E92">_xlfn.TEXTJOIN(", ",TRUE,_xlfn._xlws.FILTER('SIC03 SIC07 Weights'!A:A,'SIC03 SIC07 Weights'!B:B=C92))</f>
        <v>1, 70, 74, 75, 90</v>
      </c>
      <c r="F92" s="46" t="str" cm="1">
        <f t="array" ref="F92">_xlfn.TEXTJOIN(", ",TRUE,TEXT(_xlfn._xlws.FILTER('SIC03 SIC07 Weights'!D:D,'SIC03 SIC07 Weights'!B:B=C92), "0.00"))</f>
        <v>0.13, 0.16, 0.12, 0.00, 0.11</v>
      </c>
      <c r="G92">
        <v>720</v>
      </c>
      <c r="H92">
        <v>715</v>
      </c>
      <c r="I92">
        <v>739</v>
      </c>
      <c r="J92">
        <v>785</v>
      </c>
      <c r="K92">
        <v>769</v>
      </c>
      <c r="L92">
        <v>791</v>
      </c>
      <c r="M92">
        <v>828</v>
      </c>
      <c r="N92">
        <v>823</v>
      </c>
      <c r="O92">
        <v>919</v>
      </c>
      <c r="P92">
        <v>934</v>
      </c>
      <c r="Q92">
        <v>965</v>
      </c>
      <c r="R92" cm="1">
        <f t="array" ref="R92">SUMPRODUCT(VALUE(INDEX(G:G, MATCH(VALUE(_xlfn.TEXTSPLIT($E92, ", ")), $D:$D, 0))), VALUE(_xlfn.TEXTSPLIT($F92, ", ")))</f>
        <v>246.82</v>
      </c>
      <c r="S92" cm="1">
        <f t="array" ref="S92">SUMPRODUCT(VALUE(INDEX(H:H, MATCH(VALUE(_xlfn.TEXTSPLIT($E92, ", ")), $D:$D, 0))), VALUE(_xlfn.TEXTSPLIT($F92, ", ")))</f>
        <v>251.82</v>
      </c>
      <c r="T92" cm="1">
        <f t="array" ref="T92">SUMPRODUCT(VALUE(INDEX(I:I, MATCH(VALUE(_xlfn.TEXTSPLIT($E92, ", ")), $D:$D, 0))), VALUE(_xlfn.TEXTSPLIT($F92, ", ")))</f>
        <v>255.12999999999997</v>
      </c>
      <c r="U92" cm="1">
        <f t="array" ref="U92">SUMPRODUCT(VALUE(INDEX(J:J, MATCH(VALUE(_xlfn.TEXTSPLIT($E92, ", ")), $D:$D, 0))), VALUE(_xlfn.TEXTSPLIT($F92, ", ")))</f>
        <v>290.01</v>
      </c>
      <c r="V92" cm="1">
        <f t="array" ref="V92">SUMPRODUCT(VALUE(INDEX(K:K, MATCH(VALUE(_xlfn.TEXTSPLIT($E92, ", ")), $D:$D, 0))), VALUE(_xlfn.TEXTSPLIT($F92, ", ")))</f>
        <v>296.56</v>
      </c>
      <c r="W92" cm="1">
        <f t="array" ref="W92">SUMPRODUCT(VALUE(INDEX(L:L, MATCH(VALUE(_xlfn.TEXTSPLIT($E92, ", ")), $D:$D, 0))), VALUE(_xlfn.TEXTSPLIT($F92, ", ")))</f>
        <v>313.40999999999997</v>
      </c>
      <c r="X92" cm="1">
        <f t="array" ref="X92">SUMPRODUCT(VALUE(INDEX(M:M, MATCH(VALUE(_xlfn.TEXTSPLIT($E92, ", ")), $D:$D, 0))), VALUE(_xlfn.TEXTSPLIT($F92, ", ")))</f>
        <v>312.81999999999994</v>
      </c>
      <c r="Y92" cm="1">
        <f t="array" ref="Y92">SUMPRODUCT(VALUE(INDEX(N:N, MATCH(VALUE(_xlfn.TEXTSPLIT($E92, ", ")), $D:$D, 0))), VALUE(_xlfn.TEXTSPLIT($F92, ", ")))</f>
        <v>287.2</v>
      </c>
      <c r="Z92" cm="1">
        <f t="array" ref="Z92">SUMPRODUCT(VALUE(INDEX(O:O, MATCH(VALUE(_xlfn.TEXTSPLIT($E92, ", ")), $D:$D, 0))), VALUE(_xlfn.TEXTSPLIT($F92, ", ")))</f>
        <v>323.87</v>
      </c>
      <c r="AA92" cm="1">
        <f t="array" ref="AA92">SUMPRODUCT(VALUE(INDEX(P:P, MATCH(VALUE(_xlfn.TEXTSPLIT($E92, ", ")), $D:$D, 0))), VALUE(_xlfn.TEXTSPLIT($F92, ", ")))</f>
        <v>341</v>
      </c>
      <c r="AB92" cm="1">
        <f t="array" ref="AB92">SUMPRODUCT(VALUE(INDEX(Q:Q, MATCH(VALUE(_xlfn.TEXTSPLIT($E92, ", ")), $D:$D, 0))), VALUE(_xlfn.TEXTSPLIT($F92, ", ")))</f>
        <v>356.27000000000004</v>
      </c>
    </row>
    <row r="93" spans="1:28" ht="45" x14ac:dyDescent="0.25">
      <c r="A93" s="44" t="s">
        <v>91</v>
      </c>
      <c r="B93" s="45" t="s">
        <v>201</v>
      </c>
      <c r="C93" s="14">
        <v>82</v>
      </c>
      <c r="D93" s="16">
        <v>90</v>
      </c>
      <c r="E93" s="4" t="str" cm="1">
        <f t="array" ref="E93">_xlfn.TEXTJOIN(", ",TRUE,_xlfn._xlws.FILTER('SIC03 SIC07 Weights'!A:A,'SIC03 SIC07 Weights'!B:B=C93))</f>
        <v>74</v>
      </c>
      <c r="F93" s="46" t="str" cm="1">
        <f t="array" ref="F93">_xlfn.TEXTJOIN(", ",TRUE,TEXT(_xlfn._xlws.FILTER('SIC03 SIC07 Weights'!D:D,'SIC03 SIC07 Weights'!B:B=C93), "0.00"))</f>
        <v>0.10</v>
      </c>
      <c r="G93">
        <v>41</v>
      </c>
      <c r="H93">
        <v>39</v>
      </c>
      <c r="I93">
        <v>43</v>
      </c>
      <c r="J93">
        <v>41</v>
      </c>
      <c r="K93">
        <v>39</v>
      </c>
      <c r="L93">
        <v>50</v>
      </c>
      <c r="M93">
        <v>57</v>
      </c>
      <c r="N93">
        <v>56</v>
      </c>
      <c r="O93">
        <v>65</v>
      </c>
      <c r="P93">
        <v>64</v>
      </c>
      <c r="Q93">
        <v>63</v>
      </c>
      <c r="R93" cm="1">
        <f t="array" ref="R93">SUMPRODUCT(VALUE(INDEX(G:G, MATCH(VALUE(_xlfn.TEXTSPLIT($E93, ", ")), $D:$D, 0))), VALUE(_xlfn.TEXTSPLIT($F93, ", ")))</f>
        <v>158.9</v>
      </c>
      <c r="S93" cm="1">
        <f t="array" ref="S93">SUMPRODUCT(VALUE(INDEX(H:H, MATCH(VALUE(_xlfn.TEXTSPLIT($E93, ", ")), $D:$D, 0))), VALUE(_xlfn.TEXTSPLIT($F93, ", ")))</f>
        <v>163.80000000000001</v>
      </c>
      <c r="T93" cm="1">
        <f t="array" ref="T93">SUMPRODUCT(VALUE(INDEX(I:I, MATCH(VALUE(_xlfn.TEXTSPLIT($E93, ", ")), $D:$D, 0))), VALUE(_xlfn.TEXTSPLIT($F93, ", ")))</f>
        <v>164.9</v>
      </c>
      <c r="U93" cm="1">
        <f t="array" ref="U93">SUMPRODUCT(VALUE(INDEX(J:J, MATCH(VALUE(_xlfn.TEXTSPLIT($E93, ", ")), $D:$D, 0))), VALUE(_xlfn.TEXTSPLIT($F93, ", ")))</f>
        <v>193.10000000000002</v>
      </c>
      <c r="V93" cm="1">
        <f t="array" ref="V93">SUMPRODUCT(VALUE(INDEX(K:K, MATCH(VALUE(_xlfn.TEXTSPLIT($E93, ", ")), $D:$D, 0))), VALUE(_xlfn.TEXTSPLIT($F93, ", ")))</f>
        <v>199.8</v>
      </c>
      <c r="W93" cm="1">
        <f t="array" ref="W93">SUMPRODUCT(VALUE(INDEX(L:L, MATCH(VALUE(_xlfn.TEXTSPLIT($E93, ", ")), $D:$D, 0))), VALUE(_xlfn.TEXTSPLIT($F93, ", ")))</f>
        <v>211.4</v>
      </c>
      <c r="X93" cm="1">
        <f t="array" ref="X93">SUMPRODUCT(VALUE(INDEX(M:M, MATCH(VALUE(_xlfn.TEXTSPLIT($E93, ", ")), $D:$D, 0))), VALUE(_xlfn.TEXTSPLIT($F93, ", ")))</f>
        <v>207</v>
      </c>
      <c r="Y93" cm="1">
        <f t="array" ref="Y93">SUMPRODUCT(VALUE(INDEX(N:N, MATCH(VALUE(_xlfn.TEXTSPLIT($E93, ", ")), $D:$D, 0))), VALUE(_xlfn.TEXTSPLIT($F93, ", ")))</f>
        <v>182.8</v>
      </c>
      <c r="Z93" cm="1">
        <f t="array" ref="Z93">SUMPRODUCT(VALUE(INDEX(O:O, MATCH(VALUE(_xlfn.TEXTSPLIT($E93, ", ")), $D:$D, 0))), VALUE(_xlfn.TEXTSPLIT($F93, ", ")))</f>
        <v>207.5</v>
      </c>
      <c r="AA93" cm="1">
        <f t="array" ref="AA93">SUMPRODUCT(VALUE(INDEX(P:P, MATCH(VALUE(_xlfn.TEXTSPLIT($E93, ", ")), $D:$D, 0))), VALUE(_xlfn.TEXTSPLIT($F93, ", ")))</f>
        <v>219.3</v>
      </c>
      <c r="AB93" cm="1">
        <f t="array" ref="AB93">SUMPRODUCT(VALUE(INDEX(Q:Q, MATCH(VALUE(_xlfn.TEXTSPLIT($E93, ", ")), $D:$D, 0))), VALUE(_xlfn.TEXTSPLIT($F93, ", ")))</f>
        <v>226.3</v>
      </c>
    </row>
    <row r="94" spans="1:28" ht="45" x14ac:dyDescent="0.25">
      <c r="A94" s="44" t="s">
        <v>92</v>
      </c>
      <c r="B94" s="45" t="s">
        <v>202</v>
      </c>
      <c r="C94" s="14" t="s">
        <v>341</v>
      </c>
      <c r="D94" s="16">
        <v>91</v>
      </c>
      <c r="E94" s="4" t="e" cm="1" vm="1">
        <f t="array" ref="E94">_xlfn.TEXTJOIN(", ",TRUE,_xlfn._xlws.FILTER('SIC03 SIC07 Weights'!A:A,'SIC03 SIC07 Weights'!B:B=C94))</f>
        <v>#VALUE!</v>
      </c>
      <c r="F94" s="46" t="e" cm="1" vm="1">
        <f t="array" ref="F94">_xlfn.TEXTJOIN(", ",TRUE,TEXT(_xlfn._xlws.FILTER('SIC03 SIC07 Weights'!D:D,'SIC03 SIC07 Weights'!B:B=C94), "0.00"))</f>
        <v>#VALUE!</v>
      </c>
      <c r="G94">
        <v>159</v>
      </c>
      <c r="H94">
        <v>163</v>
      </c>
      <c r="I94">
        <v>166</v>
      </c>
      <c r="J94">
        <v>173</v>
      </c>
      <c r="K94">
        <v>158</v>
      </c>
      <c r="L94">
        <v>162</v>
      </c>
      <c r="M94">
        <v>161</v>
      </c>
      <c r="N94">
        <v>160</v>
      </c>
      <c r="O94">
        <v>175</v>
      </c>
      <c r="P94">
        <v>176</v>
      </c>
      <c r="Q94">
        <v>180</v>
      </c>
      <c r="R94" t="e" cm="1" vm="2">
        <f t="array" ref="R94">SUMPRODUCT(VALUE(INDEX(G:G, MATCH(VALUE(_xlfn.TEXTSPLIT($E94, ", ")), $D:$D, 0))), VALUE(_xlfn.TEXTSPLIT($F94, ", ")))</f>
        <v>#VALUE!</v>
      </c>
      <c r="S94" t="e" cm="1" vm="2">
        <f t="array" ref="S94">SUMPRODUCT(VALUE(INDEX(H:H, MATCH(VALUE(_xlfn.TEXTSPLIT($E94, ", ")), $D:$D, 0))), VALUE(_xlfn.TEXTSPLIT($F94, ", ")))</f>
        <v>#VALUE!</v>
      </c>
      <c r="T94" t="e" cm="1" vm="2">
        <f t="array" ref="T94">SUMPRODUCT(VALUE(INDEX(I:I, MATCH(VALUE(_xlfn.TEXTSPLIT($E94, ", ")), $D:$D, 0))), VALUE(_xlfn.TEXTSPLIT($F94, ", ")))</f>
        <v>#VALUE!</v>
      </c>
      <c r="U94" t="e" cm="1" vm="2">
        <f t="array" ref="U94">SUMPRODUCT(VALUE(INDEX(J:J, MATCH(VALUE(_xlfn.TEXTSPLIT($E94, ", ")), $D:$D, 0))), VALUE(_xlfn.TEXTSPLIT($F94, ", ")))</f>
        <v>#VALUE!</v>
      </c>
      <c r="V94" t="e" cm="1" vm="2">
        <f t="array" ref="V94">SUMPRODUCT(VALUE(INDEX(K:K, MATCH(VALUE(_xlfn.TEXTSPLIT($E94, ", ")), $D:$D, 0))), VALUE(_xlfn.TEXTSPLIT($F94, ", ")))</f>
        <v>#VALUE!</v>
      </c>
      <c r="W94" t="e" cm="1" vm="2">
        <f t="array" ref="W94">SUMPRODUCT(VALUE(INDEX(L:L, MATCH(VALUE(_xlfn.TEXTSPLIT($E94, ", ")), $D:$D, 0))), VALUE(_xlfn.TEXTSPLIT($F94, ", ")))</f>
        <v>#VALUE!</v>
      </c>
      <c r="X94" t="e" cm="1" vm="2">
        <f t="array" ref="X94">SUMPRODUCT(VALUE(INDEX(M:M, MATCH(VALUE(_xlfn.TEXTSPLIT($E94, ", ")), $D:$D, 0))), VALUE(_xlfn.TEXTSPLIT($F94, ", ")))</f>
        <v>#VALUE!</v>
      </c>
      <c r="Y94" t="e" cm="1" vm="2">
        <f t="array" ref="Y94">SUMPRODUCT(VALUE(INDEX(N:N, MATCH(VALUE(_xlfn.TEXTSPLIT($E94, ", ")), $D:$D, 0))), VALUE(_xlfn.TEXTSPLIT($F94, ", ")))</f>
        <v>#VALUE!</v>
      </c>
      <c r="Z94" t="e" cm="1" vm="2">
        <f t="array" ref="Z94">SUMPRODUCT(VALUE(INDEX(O:O, MATCH(VALUE(_xlfn.TEXTSPLIT($E94, ", ")), $D:$D, 0))), VALUE(_xlfn.TEXTSPLIT($F94, ", ")))</f>
        <v>#VALUE!</v>
      </c>
      <c r="AA94" t="e" cm="1" vm="2">
        <f t="array" ref="AA94">SUMPRODUCT(VALUE(INDEX(P:P, MATCH(VALUE(_xlfn.TEXTSPLIT($E94, ", ")), $D:$D, 0))), VALUE(_xlfn.TEXTSPLIT($F94, ", ")))</f>
        <v>#VALUE!</v>
      </c>
      <c r="AB94" t="e" cm="1" vm="2">
        <f t="array" ref="AB94">SUMPRODUCT(VALUE(INDEX(Q:Q, MATCH(VALUE(_xlfn.TEXTSPLIT($E94, ", ")), $D:$D, 0))), VALUE(_xlfn.TEXTSPLIT($F94, ", ")))</f>
        <v>#VALUE!</v>
      </c>
    </row>
    <row r="95" spans="1:28" ht="45" x14ac:dyDescent="0.25">
      <c r="A95" s="44" t="s">
        <v>93</v>
      </c>
      <c r="B95" s="45" t="s">
        <v>203</v>
      </c>
      <c r="C95" s="14">
        <v>84</v>
      </c>
      <c r="D95" s="16">
        <v>92</v>
      </c>
      <c r="E95" s="4" t="str" cm="1">
        <f t="array" ref="E95">_xlfn.TEXTJOIN(", ",TRUE,_xlfn._xlws.FILTER('SIC03 SIC07 Weights'!A:A,'SIC03 SIC07 Weights'!B:B=C95))</f>
        <v>75</v>
      </c>
      <c r="F95" s="46" t="str" cm="1">
        <f t="array" ref="F95">_xlfn.TEXTJOIN(", ",TRUE,TEXT(_xlfn._xlws.FILTER('SIC03 SIC07 Weights'!D:D,'SIC03 SIC07 Weights'!B:B=C95), "0.00"))</f>
        <v>1.00</v>
      </c>
      <c r="G95">
        <v>394</v>
      </c>
      <c r="H95">
        <v>384</v>
      </c>
      <c r="I95">
        <v>395</v>
      </c>
      <c r="J95">
        <v>424</v>
      </c>
      <c r="K95">
        <v>420</v>
      </c>
      <c r="L95">
        <v>440</v>
      </c>
      <c r="M95">
        <v>462</v>
      </c>
      <c r="N95">
        <v>460</v>
      </c>
      <c r="O95">
        <v>522</v>
      </c>
      <c r="P95">
        <v>539</v>
      </c>
      <c r="Q95">
        <v>538</v>
      </c>
      <c r="R95" cm="1">
        <f t="array" ref="R95">SUMPRODUCT(VALUE(INDEX(G:G, MATCH(VALUE(_xlfn.TEXTSPLIT($E95, ", ")), $D:$D, 0))), VALUE(_xlfn.TEXTSPLIT($F95, ", ")))</f>
        <v>1552</v>
      </c>
      <c r="S95" cm="1">
        <f t="array" ref="S95">SUMPRODUCT(VALUE(INDEX(H:H, MATCH(VALUE(_xlfn.TEXTSPLIT($E95, ", ")), $D:$D, 0))), VALUE(_xlfn.TEXTSPLIT($F95, ", ")))</f>
        <v>1641</v>
      </c>
      <c r="T95" cm="1">
        <f t="array" ref="T95">SUMPRODUCT(VALUE(INDEX(I:I, MATCH(VALUE(_xlfn.TEXTSPLIT($E95, ", ")), $D:$D, 0))), VALUE(_xlfn.TEXTSPLIT($F95, ", ")))</f>
        <v>1560</v>
      </c>
      <c r="U95" cm="1">
        <f t="array" ref="U95">SUMPRODUCT(VALUE(INDEX(J:J, MATCH(VALUE(_xlfn.TEXTSPLIT($E95, ", ")), $D:$D, 0))), VALUE(_xlfn.TEXTSPLIT($F95, ", ")))</f>
        <v>1564</v>
      </c>
      <c r="V95" cm="1">
        <f t="array" ref="V95">SUMPRODUCT(VALUE(INDEX(K:K, MATCH(VALUE(_xlfn.TEXTSPLIT($E95, ", ")), $D:$D, 0))), VALUE(_xlfn.TEXTSPLIT($F95, ", ")))</f>
        <v>1299</v>
      </c>
      <c r="W95" cm="1">
        <f t="array" ref="W95">SUMPRODUCT(VALUE(INDEX(L:L, MATCH(VALUE(_xlfn.TEXTSPLIT($E95, ", ")), $D:$D, 0))), VALUE(_xlfn.TEXTSPLIT($F95, ", ")))</f>
        <v>1337</v>
      </c>
      <c r="X95" cm="1">
        <f t="array" ref="X95">SUMPRODUCT(VALUE(INDEX(M:M, MATCH(VALUE(_xlfn.TEXTSPLIT($E95, ", ")), $D:$D, 0))), VALUE(_xlfn.TEXTSPLIT($F95, ", ")))</f>
        <v>1378</v>
      </c>
      <c r="Y95" cm="1">
        <f t="array" ref="Y95">SUMPRODUCT(VALUE(INDEX(N:N, MATCH(VALUE(_xlfn.TEXTSPLIT($E95, ", ")), $D:$D, 0))), VALUE(_xlfn.TEXTSPLIT($F95, ", ")))</f>
        <v>1276</v>
      </c>
      <c r="Z95" cm="1">
        <f t="array" ref="Z95">SUMPRODUCT(VALUE(INDEX(O:O, MATCH(VALUE(_xlfn.TEXTSPLIT($E95, ", ")), $D:$D, 0))), VALUE(_xlfn.TEXTSPLIT($F95, ", ")))</f>
        <v>1358</v>
      </c>
      <c r="AA95" cm="1">
        <f t="array" ref="AA95">SUMPRODUCT(VALUE(INDEX(P:P, MATCH(VALUE(_xlfn.TEXTSPLIT($E95, ", ")), $D:$D, 0))), VALUE(_xlfn.TEXTSPLIT($F95, ", ")))</f>
        <v>1406</v>
      </c>
      <c r="AB95" cm="1">
        <f t="array" ref="AB95">SUMPRODUCT(VALUE(INDEX(Q:Q, MATCH(VALUE(_xlfn.TEXTSPLIT($E95, ", ")), $D:$D, 0))), VALUE(_xlfn.TEXTSPLIT($F95, ", ")))</f>
        <v>1334</v>
      </c>
    </row>
    <row r="96" spans="1:28" x14ac:dyDescent="0.25">
      <c r="A96" s="44" t="s">
        <v>94</v>
      </c>
      <c r="B96" s="45" t="s">
        <v>204</v>
      </c>
      <c r="C96" s="14" t="s">
        <v>343</v>
      </c>
      <c r="D96" s="16">
        <v>93</v>
      </c>
      <c r="E96" s="4" t="e" cm="1" vm="1">
        <f t="array" ref="E96">_xlfn.TEXTJOIN(", ",TRUE,_xlfn._xlws.FILTER('SIC03 SIC07 Weights'!A:A,'SIC03 SIC07 Weights'!B:B=C96))</f>
        <v>#VALUE!</v>
      </c>
      <c r="F96" s="46" t="e" cm="1" vm="1">
        <f t="array" ref="F96">_xlfn.TEXTJOIN(", ",TRUE,TEXT(_xlfn._xlws.FILTER('SIC03 SIC07 Weights'!D:D,'SIC03 SIC07 Weights'!B:B=C96), "0.00"))</f>
        <v>#VALUE!</v>
      </c>
      <c r="G96">
        <v>127</v>
      </c>
      <c r="H96">
        <v>129</v>
      </c>
      <c r="I96">
        <v>135</v>
      </c>
      <c r="J96">
        <v>148</v>
      </c>
      <c r="K96">
        <v>152</v>
      </c>
      <c r="L96">
        <v>139</v>
      </c>
      <c r="M96">
        <v>148</v>
      </c>
      <c r="N96">
        <v>147</v>
      </c>
      <c r="O96">
        <v>157</v>
      </c>
      <c r="P96">
        <v>155</v>
      </c>
      <c r="Q96">
        <v>184</v>
      </c>
      <c r="R96" t="e" cm="1" vm="2">
        <f t="array" ref="R96">SUMPRODUCT(VALUE(INDEX(G:G, MATCH(VALUE(_xlfn.TEXTSPLIT($E96, ", ")), $D:$D, 0))), VALUE(_xlfn.TEXTSPLIT($F96, ", ")))</f>
        <v>#VALUE!</v>
      </c>
      <c r="S96" t="e" cm="1" vm="2">
        <f t="array" ref="S96">SUMPRODUCT(VALUE(INDEX(H:H, MATCH(VALUE(_xlfn.TEXTSPLIT($E96, ", ")), $D:$D, 0))), VALUE(_xlfn.TEXTSPLIT($F96, ", ")))</f>
        <v>#VALUE!</v>
      </c>
      <c r="T96" t="e" cm="1" vm="2">
        <f t="array" ref="T96">SUMPRODUCT(VALUE(INDEX(I:I, MATCH(VALUE(_xlfn.TEXTSPLIT($E96, ", ")), $D:$D, 0))), VALUE(_xlfn.TEXTSPLIT($F96, ", ")))</f>
        <v>#VALUE!</v>
      </c>
      <c r="U96" t="e" cm="1" vm="2">
        <f t="array" ref="U96">SUMPRODUCT(VALUE(INDEX(J:J, MATCH(VALUE(_xlfn.TEXTSPLIT($E96, ", ")), $D:$D, 0))), VALUE(_xlfn.TEXTSPLIT($F96, ", ")))</f>
        <v>#VALUE!</v>
      </c>
      <c r="V96" t="e" cm="1" vm="2">
        <f t="array" ref="V96">SUMPRODUCT(VALUE(INDEX(K:K, MATCH(VALUE(_xlfn.TEXTSPLIT($E96, ", ")), $D:$D, 0))), VALUE(_xlfn.TEXTSPLIT($F96, ", ")))</f>
        <v>#VALUE!</v>
      </c>
      <c r="W96" t="e" cm="1" vm="2">
        <f t="array" ref="W96">SUMPRODUCT(VALUE(INDEX(L:L, MATCH(VALUE(_xlfn.TEXTSPLIT($E96, ", ")), $D:$D, 0))), VALUE(_xlfn.TEXTSPLIT($F96, ", ")))</f>
        <v>#VALUE!</v>
      </c>
      <c r="X96" t="e" cm="1" vm="2">
        <f t="array" ref="X96">SUMPRODUCT(VALUE(INDEX(M:M, MATCH(VALUE(_xlfn.TEXTSPLIT($E96, ", ")), $D:$D, 0))), VALUE(_xlfn.TEXTSPLIT($F96, ", ")))</f>
        <v>#VALUE!</v>
      </c>
      <c r="Y96" t="e" cm="1" vm="2">
        <f t="array" ref="Y96">SUMPRODUCT(VALUE(INDEX(N:N, MATCH(VALUE(_xlfn.TEXTSPLIT($E96, ", ")), $D:$D, 0))), VALUE(_xlfn.TEXTSPLIT($F96, ", ")))</f>
        <v>#VALUE!</v>
      </c>
      <c r="Z96" t="e" cm="1" vm="2">
        <f t="array" ref="Z96">SUMPRODUCT(VALUE(INDEX(O:O, MATCH(VALUE(_xlfn.TEXTSPLIT($E96, ", ")), $D:$D, 0))), VALUE(_xlfn.TEXTSPLIT($F96, ", ")))</f>
        <v>#VALUE!</v>
      </c>
      <c r="AA96" t="e" cm="1" vm="2">
        <f t="array" ref="AA96">SUMPRODUCT(VALUE(INDEX(P:P, MATCH(VALUE(_xlfn.TEXTSPLIT($E96, ", ")), $D:$D, 0))), VALUE(_xlfn.TEXTSPLIT($F96, ", ")))</f>
        <v>#VALUE!</v>
      </c>
      <c r="AB96" t="e" cm="1" vm="2">
        <f t="array" ref="AB96">SUMPRODUCT(VALUE(INDEX(Q:Q, MATCH(VALUE(_xlfn.TEXTSPLIT($E96, ", ")), $D:$D, 0))), VALUE(_xlfn.TEXTSPLIT($F96, ", ")))</f>
        <v>#VALUE!</v>
      </c>
    </row>
    <row r="97" spans="1:28" ht="30" x14ac:dyDescent="0.25">
      <c r="A97" s="44" t="s">
        <v>95</v>
      </c>
      <c r="B97" s="45" t="s">
        <v>205</v>
      </c>
      <c r="C97" s="14">
        <v>85</v>
      </c>
      <c r="D97" s="16" t="s">
        <v>300</v>
      </c>
      <c r="E97" s="4" t="str" cm="1">
        <f t="array" ref="E97">_xlfn.TEXTJOIN(", ",TRUE,_xlfn._xlws.FILTER('SIC03 SIC07 Weights'!A:A,'SIC03 SIC07 Weights'!B:B=C97))</f>
        <v>63, 74, 80, 92, 93</v>
      </c>
      <c r="F97" s="46" t="str" cm="1">
        <f t="array" ref="F97">_xlfn.TEXTJOIN(", ",TRUE,TEXT(_xlfn._xlws.FILTER('SIC03 SIC07 Weights'!D:D,'SIC03 SIC07 Weights'!B:B=C97), "0.00"))</f>
        <v>0.00, 0.00, 1.00, 0.02, 0.00</v>
      </c>
      <c r="G97">
        <v>0</v>
      </c>
      <c r="H97">
        <v>0</v>
      </c>
      <c r="I97">
        <v>0</v>
      </c>
      <c r="J97">
        <v>6</v>
      </c>
      <c r="K97">
        <v>10</v>
      </c>
      <c r="L97">
        <v>9</v>
      </c>
      <c r="M97">
        <v>10</v>
      </c>
      <c r="N97">
        <v>10</v>
      </c>
      <c r="O97">
        <v>18</v>
      </c>
      <c r="P97">
        <v>18</v>
      </c>
      <c r="Q97">
        <v>26</v>
      </c>
      <c r="R97" cm="1">
        <f t="array" ref="R97">SUMPRODUCT(VALUE(INDEX(G:G, MATCH(VALUE(_xlfn.TEXTSPLIT($E97, ", ")), $D:$D, 0))), VALUE(_xlfn.TEXTSPLIT($F97, ", ")))</f>
        <v>2510.88</v>
      </c>
      <c r="S97" cm="1">
        <f t="array" ref="S97">SUMPRODUCT(VALUE(INDEX(H:H, MATCH(VALUE(_xlfn.TEXTSPLIT($E97, ", ")), $D:$D, 0))), VALUE(_xlfn.TEXTSPLIT($F97, ", ")))</f>
        <v>2591.6799999999998</v>
      </c>
      <c r="T97" cm="1">
        <f t="array" ref="T97">SUMPRODUCT(VALUE(INDEX(I:I, MATCH(VALUE(_xlfn.TEXTSPLIT($E97, ", ")), $D:$D, 0))), VALUE(_xlfn.TEXTSPLIT($F97, ", ")))</f>
        <v>2803.9</v>
      </c>
      <c r="U97" cm="1">
        <f t="array" ref="U97">SUMPRODUCT(VALUE(INDEX(J:J, MATCH(VALUE(_xlfn.TEXTSPLIT($E97, ", ")), $D:$D, 0))), VALUE(_xlfn.TEXTSPLIT($F97, ", ")))</f>
        <v>2864.48</v>
      </c>
      <c r="V97" cm="1">
        <f t="array" ref="V97">SUMPRODUCT(VALUE(INDEX(K:K, MATCH(VALUE(_xlfn.TEXTSPLIT($E97, ", ")), $D:$D, 0))), VALUE(_xlfn.TEXTSPLIT($F97, ", ")))</f>
        <v>3274.4</v>
      </c>
      <c r="W97" cm="1">
        <f t="array" ref="W97">SUMPRODUCT(VALUE(INDEX(L:L, MATCH(VALUE(_xlfn.TEXTSPLIT($E97, ", ")), $D:$D, 0))), VALUE(_xlfn.TEXTSPLIT($F97, ", ")))</f>
        <v>3307.8</v>
      </c>
      <c r="X97" cm="1">
        <f t="array" ref="X97">SUMPRODUCT(VALUE(INDEX(M:M, MATCH(VALUE(_xlfn.TEXTSPLIT($E97, ", ")), $D:$D, 0))), VALUE(_xlfn.TEXTSPLIT($F97, ", ")))</f>
        <v>3380.24</v>
      </c>
      <c r="Y97" cm="1">
        <f t="array" ref="Y97">SUMPRODUCT(VALUE(INDEX(N:N, MATCH(VALUE(_xlfn.TEXTSPLIT($E97, ", ")), $D:$D, 0))), VALUE(_xlfn.TEXTSPLIT($F97, ", ")))</f>
        <v>3469.2</v>
      </c>
      <c r="Z97" cm="1">
        <f t="array" ref="Z97">SUMPRODUCT(VALUE(INDEX(O:O, MATCH(VALUE(_xlfn.TEXTSPLIT($E97, ", ")), $D:$D, 0))), VALUE(_xlfn.TEXTSPLIT($F97, ", ")))</f>
        <v>3860.44</v>
      </c>
      <c r="AA97" cm="1">
        <f t="array" ref="AA97">SUMPRODUCT(VALUE(INDEX(P:P, MATCH(VALUE(_xlfn.TEXTSPLIT($E97, ", ")), $D:$D, 0))), VALUE(_xlfn.TEXTSPLIT($F97, ", ")))</f>
        <v>3760.78</v>
      </c>
      <c r="AB97" cm="1">
        <f t="array" ref="AB97">SUMPRODUCT(VALUE(INDEX(Q:Q, MATCH(VALUE(_xlfn.TEXTSPLIT($E97, ", ")), $D:$D, 0))), VALUE(_xlfn.TEXTSPLIT($F97, ", ")))</f>
        <v>4109.76</v>
      </c>
    </row>
    <row r="98" spans="1:28" ht="30" x14ac:dyDescent="0.25">
      <c r="A98" s="44" t="s">
        <v>96</v>
      </c>
      <c r="B98" s="45" t="s">
        <v>206</v>
      </c>
      <c r="C98" s="14" t="s">
        <v>344</v>
      </c>
      <c r="D98" s="16">
        <v>95</v>
      </c>
      <c r="E98" s="4" t="e" cm="1" vm="1">
        <f t="array" ref="E98">_xlfn.TEXTJOIN(", ",TRUE,_xlfn._xlws.FILTER('SIC03 SIC07 Weights'!A:A,'SIC03 SIC07 Weights'!B:B=C98))</f>
        <v>#VALUE!</v>
      </c>
      <c r="F98" s="46" t="e" cm="1" vm="1">
        <f t="array" ref="F98">_xlfn.TEXTJOIN(", ",TRUE,TEXT(_xlfn._xlws.FILTER('SIC03 SIC07 Weights'!D:D,'SIC03 SIC07 Weights'!B:B=C98), "0.00"))</f>
        <v>#VALUE!</v>
      </c>
      <c r="G98">
        <v>0</v>
      </c>
      <c r="H98">
        <v>0</v>
      </c>
      <c r="I98">
        <v>0</v>
      </c>
      <c r="J98">
        <v>6</v>
      </c>
      <c r="K98">
        <v>10</v>
      </c>
      <c r="L98">
        <v>9</v>
      </c>
      <c r="M98">
        <v>10</v>
      </c>
      <c r="N98">
        <v>10</v>
      </c>
      <c r="O98">
        <v>18</v>
      </c>
      <c r="P98">
        <v>18</v>
      </c>
      <c r="Q98">
        <v>26</v>
      </c>
      <c r="R98" t="e" cm="1" vm="2">
        <f t="array" ref="R98">SUMPRODUCT(VALUE(INDEX(G:G, MATCH(VALUE(_xlfn.TEXTSPLIT($E98, ", ")), $D:$D, 0))), VALUE(_xlfn.TEXTSPLIT($F98, ", ")))</f>
        <v>#VALUE!</v>
      </c>
      <c r="S98" t="e" cm="1" vm="2">
        <f t="array" ref="S98">SUMPRODUCT(VALUE(INDEX(H:H, MATCH(VALUE(_xlfn.TEXTSPLIT($E98, ", ")), $D:$D, 0))), VALUE(_xlfn.TEXTSPLIT($F98, ", ")))</f>
        <v>#VALUE!</v>
      </c>
      <c r="T98" t="e" cm="1" vm="2">
        <f t="array" ref="T98">SUMPRODUCT(VALUE(INDEX(I:I, MATCH(VALUE(_xlfn.TEXTSPLIT($E98, ", ")), $D:$D, 0))), VALUE(_xlfn.TEXTSPLIT($F98, ", ")))</f>
        <v>#VALUE!</v>
      </c>
      <c r="U98" t="e" cm="1" vm="2">
        <f t="array" ref="U98">SUMPRODUCT(VALUE(INDEX(J:J, MATCH(VALUE(_xlfn.TEXTSPLIT($E98, ", ")), $D:$D, 0))), VALUE(_xlfn.TEXTSPLIT($F98, ", ")))</f>
        <v>#VALUE!</v>
      </c>
      <c r="V98" t="e" cm="1" vm="2">
        <f t="array" ref="V98">SUMPRODUCT(VALUE(INDEX(K:K, MATCH(VALUE(_xlfn.TEXTSPLIT($E98, ", ")), $D:$D, 0))), VALUE(_xlfn.TEXTSPLIT($F98, ", ")))</f>
        <v>#VALUE!</v>
      </c>
      <c r="W98" t="e" cm="1" vm="2">
        <f t="array" ref="W98">SUMPRODUCT(VALUE(INDEX(L:L, MATCH(VALUE(_xlfn.TEXTSPLIT($E98, ", ")), $D:$D, 0))), VALUE(_xlfn.TEXTSPLIT($F98, ", ")))</f>
        <v>#VALUE!</v>
      </c>
      <c r="X98" t="e" cm="1" vm="2">
        <f t="array" ref="X98">SUMPRODUCT(VALUE(INDEX(M:M, MATCH(VALUE(_xlfn.TEXTSPLIT($E98, ", ")), $D:$D, 0))), VALUE(_xlfn.TEXTSPLIT($F98, ", ")))</f>
        <v>#VALUE!</v>
      </c>
      <c r="Y98" t="e" cm="1" vm="2">
        <f t="array" ref="Y98">SUMPRODUCT(VALUE(INDEX(N:N, MATCH(VALUE(_xlfn.TEXTSPLIT($E98, ", ")), $D:$D, 0))), VALUE(_xlfn.TEXTSPLIT($F98, ", ")))</f>
        <v>#VALUE!</v>
      </c>
      <c r="Z98" t="e" cm="1" vm="2">
        <f t="array" ref="Z98">SUMPRODUCT(VALUE(INDEX(O:O, MATCH(VALUE(_xlfn.TEXTSPLIT($E98, ", ")), $D:$D, 0))), VALUE(_xlfn.TEXTSPLIT($F98, ", ")))</f>
        <v>#VALUE!</v>
      </c>
      <c r="AA98" t="e" cm="1" vm="2">
        <f t="array" ref="AA98">SUMPRODUCT(VALUE(INDEX(P:P, MATCH(VALUE(_xlfn.TEXTSPLIT($E98, ", ")), $D:$D, 0))), VALUE(_xlfn.TEXTSPLIT($F98, ", ")))</f>
        <v>#VALUE!</v>
      </c>
      <c r="AB98" t="e" cm="1" vm="2">
        <f t="array" ref="AB98">SUMPRODUCT(VALUE(INDEX(Q:Q, MATCH(VALUE(_xlfn.TEXTSPLIT($E98, ", ")), $D:$D, 0))), VALUE(_xlfn.TEXTSPLIT($F98, ", ")))</f>
        <v>#VALUE!</v>
      </c>
    </row>
    <row r="99" spans="1:28" ht="30" x14ac:dyDescent="0.25">
      <c r="A99" s="44" t="s">
        <v>97</v>
      </c>
      <c r="B99" s="45" t="s">
        <v>207</v>
      </c>
      <c r="C99" s="14">
        <v>86</v>
      </c>
      <c r="D99" s="16" t="s">
        <v>302</v>
      </c>
      <c r="E99" s="4" t="str" cm="1">
        <f t="array" ref="E99">_xlfn.TEXTJOIN(", ",TRUE,_xlfn._xlws.FILTER('SIC03 SIC07 Weights'!A:A,'SIC03 SIC07 Weights'!B:B=C99))</f>
        <v>85</v>
      </c>
      <c r="F99" s="46" t="str" cm="1">
        <f t="array" ref="F99">_xlfn.TEXTJOIN(", ",TRUE,TEXT(_xlfn._xlws.FILTER('SIC03 SIC07 Weights'!D:D,'SIC03 SIC07 Weights'!B:B=C99), "0.00"))</f>
        <v>0.63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cm="1">
        <f t="array" ref="R99">SUMPRODUCT(VALUE(INDEX(G:G, MATCH(VALUE(_xlfn.TEXTSPLIT($E99, ", ")), $D:$D, 0))), VALUE(_xlfn.TEXTSPLIT($F99, ", ")))</f>
        <v>1518.3</v>
      </c>
      <c r="S99" cm="1">
        <f t="array" ref="S99">SUMPRODUCT(VALUE(INDEX(H:H, MATCH(VALUE(_xlfn.TEXTSPLIT($E99, ", ")), $D:$D, 0))), VALUE(_xlfn.TEXTSPLIT($F99, ", ")))</f>
        <v>1518.3</v>
      </c>
      <c r="T99" cm="1">
        <f t="array" ref="T99">SUMPRODUCT(VALUE(INDEX(I:I, MATCH(VALUE(_xlfn.TEXTSPLIT($E99, ", ")), $D:$D, 0))), VALUE(_xlfn.TEXTSPLIT($F99, ", ")))</f>
        <v>1539.72</v>
      </c>
      <c r="U99" cm="1">
        <f t="array" ref="U99">SUMPRODUCT(VALUE(INDEX(J:J, MATCH(VALUE(_xlfn.TEXTSPLIT($E99, ", ")), $D:$D, 0))), VALUE(_xlfn.TEXTSPLIT($F99, ", ")))</f>
        <v>1549.17</v>
      </c>
      <c r="V99" cm="1">
        <f t="array" ref="V99">SUMPRODUCT(VALUE(INDEX(K:K, MATCH(VALUE(_xlfn.TEXTSPLIT($E99, ", ")), $D:$D, 0))), VALUE(_xlfn.TEXTSPLIT($F99, ", ")))</f>
        <v>1486.8</v>
      </c>
      <c r="W99" cm="1">
        <f t="array" ref="W99">SUMPRODUCT(VALUE(INDEX(L:L, MATCH(VALUE(_xlfn.TEXTSPLIT($E99, ", ")), $D:$D, 0))), VALUE(_xlfn.TEXTSPLIT($F99, ", ")))</f>
        <v>1569.96</v>
      </c>
      <c r="X99" cm="1">
        <f t="array" ref="X99">SUMPRODUCT(VALUE(INDEX(M:M, MATCH(VALUE(_xlfn.TEXTSPLIT($E99, ", ")), $D:$D, 0))), VALUE(_xlfn.TEXTSPLIT($F99, ", ")))</f>
        <v>1601.46</v>
      </c>
      <c r="Y99" cm="1">
        <f t="array" ref="Y99">SUMPRODUCT(VALUE(INDEX(N:N, MATCH(VALUE(_xlfn.TEXTSPLIT($E99, ", ")), $D:$D, 0))), VALUE(_xlfn.TEXTSPLIT($F99, ", ")))</f>
        <v>1656.9</v>
      </c>
      <c r="Z99" cm="1">
        <f t="array" ref="Z99">SUMPRODUCT(VALUE(INDEX(O:O, MATCH(VALUE(_xlfn.TEXTSPLIT($E99, ", ")), $D:$D, 0))), VALUE(_xlfn.TEXTSPLIT($F99, ", ")))</f>
        <v>1845.27</v>
      </c>
      <c r="AA99" cm="1">
        <f t="array" ref="AA99">SUMPRODUCT(VALUE(INDEX(P:P, MATCH(VALUE(_xlfn.TEXTSPLIT($E99, ", ")), $D:$D, 0))), VALUE(_xlfn.TEXTSPLIT($F99, ", ")))</f>
        <v>1883.07</v>
      </c>
      <c r="AB99" cm="1">
        <f t="array" ref="AB99">SUMPRODUCT(VALUE(INDEX(Q:Q, MATCH(VALUE(_xlfn.TEXTSPLIT($E99, ", ")), $D:$D, 0))), VALUE(_xlfn.TEXTSPLIT($F99, ", ")))</f>
        <v>1861.02</v>
      </c>
    </row>
    <row r="100" spans="1:28" ht="30" x14ac:dyDescent="0.25">
      <c r="A100" s="44" t="s">
        <v>98</v>
      </c>
      <c r="B100" s="45" t="s">
        <v>208</v>
      </c>
      <c r="C100" s="14">
        <v>87</v>
      </c>
      <c r="D100" s="16">
        <v>99</v>
      </c>
      <c r="E100" s="4" t="str" cm="1">
        <f t="array" ref="E100">_xlfn.TEXTJOIN(", ",TRUE,_xlfn._xlws.FILTER('SIC03 SIC07 Weights'!A:A,'SIC03 SIC07 Weights'!B:B=C100))</f>
        <v>85</v>
      </c>
      <c r="F100" s="46" t="str" cm="1">
        <f t="array" ref="F100">_xlfn.TEXTJOIN(", ",TRUE,TEXT(_xlfn._xlws.FILTER('SIC03 SIC07 Weights'!D:D,'SIC03 SIC07 Weights'!B:B=C100), "0.00"))</f>
        <v>0.18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cm="1">
        <f t="array" ref="R100">SUMPRODUCT(VALUE(INDEX(G:G, MATCH(VALUE(_xlfn.TEXTSPLIT($E100, ", ")), $D:$D, 0))), VALUE(_xlfn.TEXTSPLIT($F100, ", ")))</f>
        <v>433.8</v>
      </c>
      <c r="S100" cm="1">
        <f t="array" ref="S100">SUMPRODUCT(VALUE(INDEX(H:H, MATCH(VALUE(_xlfn.TEXTSPLIT($E100, ", ")), $D:$D, 0))), VALUE(_xlfn.TEXTSPLIT($F100, ", ")))</f>
        <v>433.8</v>
      </c>
      <c r="T100" cm="1">
        <f t="array" ref="T100">SUMPRODUCT(VALUE(INDEX(I:I, MATCH(VALUE(_xlfn.TEXTSPLIT($E100, ", ")), $D:$D, 0))), VALUE(_xlfn.TEXTSPLIT($F100, ", ")))</f>
        <v>439.91999999999996</v>
      </c>
      <c r="U100" cm="1">
        <f t="array" ref="U100">SUMPRODUCT(VALUE(INDEX(J:J, MATCH(VALUE(_xlfn.TEXTSPLIT($E100, ", ")), $D:$D, 0))), VALUE(_xlfn.TEXTSPLIT($F100, ", ")))</f>
        <v>442.62</v>
      </c>
      <c r="V100" cm="1">
        <f t="array" ref="V100">SUMPRODUCT(VALUE(INDEX(K:K, MATCH(VALUE(_xlfn.TEXTSPLIT($E100, ", ")), $D:$D, 0))), VALUE(_xlfn.TEXTSPLIT($F100, ", ")))</f>
        <v>424.8</v>
      </c>
      <c r="W100" cm="1">
        <f t="array" ref="W100">SUMPRODUCT(VALUE(INDEX(L:L, MATCH(VALUE(_xlfn.TEXTSPLIT($E100, ", ")), $D:$D, 0))), VALUE(_xlfn.TEXTSPLIT($F100, ", ")))</f>
        <v>448.56</v>
      </c>
      <c r="X100" cm="1">
        <f t="array" ref="X100">SUMPRODUCT(VALUE(INDEX(M:M, MATCH(VALUE(_xlfn.TEXTSPLIT($E100, ", ")), $D:$D, 0))), VALUE(_xlfn.TEXTSPLIT($F100, ", ")))</f>
        <v>457.56</v>
      </c>
      <c r="Y100" cm="1">
        <f t="array" ref="Y100">SUMPRODUCT(VALUE(INDEX(N:N, MATCH(VALUE(_xlfn.TEXTSPLIT($E100, ", ")), $D:$D, 0))), VALUE(_xlfn.TEXTSPLIT($F100, ", ")))</f>
        <v>473.4</v>
      </c>
      <c r="Z100" cm="1">
        <f t="array" ref="Z100">SUMPRODUCT(VALUE(INDEX(O:O, MATCH(VALUE(_xlfn.TEXTSPLIT($E100, ", ")), $D:$D, 0))), VALUE(_xlfn.TEXTSPLIT($F100, ", ")))</f>
        <v>527.22</v>
      </c>
      <c r="AA100" cm="1">
        <f t="array" ref="AA100">SUMPRODUCT(VALUE(INDEX(P:P, MATCH(VALUE(_xlfn.TEXTSPLIT($E100, ", ")), $D:$D, 0))), VALUE(_xlfn.TEXTSPLIT($F100, ", ")))</f>
        <v>538.02</v>
      </c>
      <c r="AB100" cm="1">
        <f t="array" ref="AB100">SUMPRODUCT(VALUE(INDEX(Q:Q, MATCH(VALUE(_xlfn.TEXTSPLIT($E100, ", ")), $D:$D, 0))), VALUE(_xlfn.TEXTSPLIT($F100, ", ")))</f>
        <v>531.72</v>
      </c>
    </row>
    <row r="101" spans="1:28" ht="30" x14ac:dyDescent="0.25">
      <c r="A101" s="44" t="s">
        <v>99</v>
      </c>
      <c r="B101" s="45" t="s">
        <v>114</v>
      </c>
      <c r="C101" s="14">
        <v>88</v>
      </c>
      <c r="D101" s="16"/>
      <c r="E101" s="4" t="str" cm="1">
        <f t="array" ref="E101">_xlfn.TEXTJOIN(", ",TRUE,_xlfn._xlws.FILTER('SIC03 SIC07 Weights'!A:A,'SIC03 SIC07 Weights'!B:B=C101))</f>
        <v>85</v>
      </c>
      <c r="F101" s="46" t="str" cm="1">
        <f t="array" ref="F101">_xlfn.TEXTJOIN(", ",TRUE,TEXT(_xlfn._xlws.FILTER('SIC03 SIC07 Weights'!D:D,'SIC03 SIC07 Weights'!B:B=C101), "0.00"))</f>
        <v>0.18</v>
      </c>
      <c r="G101">
        <v>212</v>
      </c>
      <c r="H101">
        <v>45</v>
      </c>
      <c r="I101">
        <v>43</v>
      </c>
      <c r="J101">
        <v>22</v>
      </c>
      <c r="K101">
        <v>23</v>
      </c>
      <c r="L101">
        <v>40</v>
      </c>
      <c r="M101">
        <v>0</v>
      </c>
      <c r="N101">
        <v>22</v>
      </c>
      <c r="O101">
        <v>21</v>
      </c>
      <c r="P101">
        <v>15</v>
      </c>
      <c r="Q101">
        <v>11</v>
      </c>
      <c r="R101" cm="1">
        <f t="array" ref="R101">SUMPRODUCT(VALUE(INDEX(G:G, MATCH(VALUE(_xlfn.TEXTSPLIT($E101, ", ")), $D:$D, 0))), VALUE(_xlfn.TEXTSPLIT($F101, ", ")))</f>
        <v>433.8</v>
      </c>
      <c r="S101" cm="1">
        <f t="array" ref="S101">SUMPRODUCT(VALUE(INDEX(H:H, MATCH(VALUE(_xlfn.TEXTSPLIT($E101, ", ")), $D:$D, 0))), VALUE(_xlfn.TEXTSPLIT($F101, ", ")))</f>
        <v>433.8</v>
      </c>
      <c r="T101" cm="1">
        <f t="array" ref="T101">SUMPRODUCT(VALUE(INDEX(I:I, MATCH(VALUE(_xlfn.TEXTSPLIT($E101, ", ")), $D:$D, 0))), VALUE(_xlfn.TEXTSPLIT($F101, ", ")))</f>
        <v>439.91999999999996</v>
      </c>
      <c r="U101" cm="1">
        <f t="array" ref="U101">SUMPRODUCT(VALUE(INDEX(J:J, MATCH(VALUE(_xlfn.TEXTSPLIT($E101, ", ")), $D:$D, 0))), VALUE(_xlfn.TEXTSPLIT($F101, ", ")))</f>
        <v>442.62</v>
      </c>
      <c r="V101" cm="1">
        <f t="array" ref="V101">SUMPRODUCT(VALUE(INDEX(K:K, MATCH(VALUE(_xlfn.TEXTSPLIT($E101, ", ")), $D:$D, 0))), VALUE(_xlfn.TEXTSPLIT($F101, ", ")))</f>
        <v>424.8</v>
      </c>
      <c r="W101" cm="1">
        <f t="array" ref="W101">SUMPRODUCT(VALUE(INDEX(L:L, MATCH(VALUE(_xlfn.TEXTSPLIT($E101, ", ")), $D:$D, 0))), VALUE(_xlfn.TEXTSPLIT($F101, ", ")))</f>
        <v>448.56</v>
      </c>
      <c r="X101" cm="1">
        <f t="array" ref="X101">SUMPRODUCT(VALUE(INDEX(M:M, MATCH(VALUE(_xlfn.TEXTSPLIT($E101, ", ")), $D:$D, 0))), VALUE(_xlfn.TEXTSPLIT($F101, ", ")))</f>
        <v>457.56</v>
      </c>
      <c r="Y101" cm="1">
        <f t="array" ref="Y101">SUMPRODUCT(VALUE(INDEX(N:N, MATCH(VALUE(_xlfn.TEXTSPLIT($E101, ", ")), $D:$D, 0))), VALUE(_xlfn.TEXTSPLIT($F101, ", ")))</f>
        <v>473.4</v>
      </c>
      <c r="Z101" cm="1">
        <f t="array" ref="Z101">SUMPRODUCT(VALUE(INDEX(O:O, MATCH(VALUE(_xlfn.TEXTSPLIT($E101, ", ")), $D:$D, 0))), VALUE(_xlfn.TEXTSPLIT($F101, ", ")))</f>
        <v>527.22</v>
      </c>
      <c r="AA101" cm="1">
        <f t="array" ref="AA101">SUMPRODUCT(VALUE(INDEX(P:P, MATCH(VALUE(_xlfn.TEXTSPLIT($E101, ", ")), $D:$D, 0))), VALUE(_xlfn.TEXTSPLIT($F101, ", ")))</f>
        <v>538.02</v>
      </c>
      <c r="AB101" cm="1">
        <f t="array" ref="AB101">SUMPRODUCT(VALUE(INDEX(Q:Q, MATCH(VALUE(_xlfn.TEXTSPLIT($E101, ", ")), $D:$D, 0))), VALUE(_xlfn.TEXTSPLIT($F101, ", ")))</f>
        <v>531.72</v>
      </c>
    </row>
    <row r="102" spans="1:28" ht="30" x14ac:dyDescent="0.25">
      <c r="A102" s="44" t="s">
        <v>100</v>
      </c>
      <c r="B102" s="45"/>
      <c r="C102" s="14" t="s">
        <v>348</v>
      </c>
      <c r="D102" s="16"/>
      <c r="E102" s="4" t="e" cm="1" vm="1">
        <f t="array" ref="E102">_xlfn.TEXTJOIN(", ",TRUE,_xlfn._xlws.FILTER('SIC03 SIC07 Weights'!A:A,'SIC03 SIC07 Weights'!B:B=C102))</f>
        <v>#VALUE!</v>
      </c>
      <c r="F102" s="46" t="e" cm="1" vm="1">
        <f t="array" ref="F102">_xlfn.TEXTJOIN(", ",TRUE,TEXT(_xlfn._xlws.FILTER('SIC03 SIC07 Weights'!D:D,'SIC03 SIC07 Weights'!B:B=C102), "0.00"))</f>
        <v>#VALUE!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e" cm="1" vm="2">
        <f t="array" ref="R102">SUMPRODUCT(VALUE(INDEX(G:G, MATCH(VALUE(_xlfn.TEXTSPLIT($E102, ", ")), $D:$D, 0))), VALUE(_xlfn.TEXTSPLIT($F102, ", ")))</f>
        <v>#VALUE!</v>
      </c>
      <c r="S102" t="e" cm="1" vm="2">
        <f t="array" ref="S102">SUMPRODUCT(VALUE(INDEX(H:H, MATCH(VALUE(_xlfn.TEXTSPLIT($E102, ", ")), $D:$D, 0))), VALUE(_xlfn.TEXTSPLIT($F102, ", ")))</f>
        <v>#VALUE!</v>
      </c>
      <c r="T102" t="e" cm="1" vm="2">
        <f t="array" ref="T102">SUMPRODUCT(VALUE(INDEX(I:I, MATCH(VALUE(_xlfn.TEXTSPLIT($E102, ", ")), $D:$D, 0))), VALUE(_xlfn.TEXTSPLIT($F102, ", ")))</f>
        <v>#VALUE!</v>
      </c>
      <c r="U102" t="e" cm="1" vm="2">
        <f t="array" ref="U102">SUMPRODUCT(VALUE(INDEX(J:J, MATCH(VALUE(_xlfn.TEXTSPLIT($E102, ", ")), $D:$D, 0))), VALUE(_xlfn.TEXTSPLIT($F102, ", ")))</f>
        <v>#VALUE!</v>
      </c>
      <c r="V102" t="e" cm="1" vm="2">
        <f t="array" ref="V102">SUMPRODUCT(VALUE(INDEX(K:K, MATCH(VALUE(_xlfn.TEXTSPLIT($E102, ", ")), $D:$D, 0))), VALUE(_xlfn.TEXTSPLIT($F102, ", ")))</f>
        <v>#VALUE!</v>
      </c>
      <c r="W102" t="e" cm="1" vm="2">
        <f t="array" ref="W102">SUMPRODUCT(VALUE(INDEX(L:L, MATCH(VALUE(_xlfn.TEXTSPLIT($E102, ", ")), $D:$D, 0))), VALUE(_xlfn.TEXTSPLIT($F102, ", ")))</f>
        <v>#VALUE!</v>
      </c>
      <c r="X102" t="e" cm="1" vm="2">
        <f t="array" ref="X102">SUMPRODUCT(VALUE(INDEX(M:M, MATCH(VALUE(_xlfn.TEXTSPLIT($E102, ", ")), $D:$D, 0))), VALUE(_xlfn.TEXTSPLIT($F102, ", ")))</f>
        <v>#VALUE!</v>
      </c>
      <c r="Y102" t="e" cm="1" vm="2">
        <f t="array" ref="Y102">SUMPRODUCT(VALUE(INDEX(N:N, MATCH(VALUE(_xlfn.TEXTSPLIT($E102, ", ")), $D:$D, 0))), VALUE(_xlfn.TEXTSPLIT($F102, ", ")))</f>
        <v>#VALUE!</v>
      </c>
      <c r="Z102" t="e" cm="1" vm="2">
        <f t="array" ref="Z102">SUMPRODUCT(VALUE(INDEX(O:O, MATCH(VALUE(_xlfn.TEXTSPLIT($E102, ", ")), $D:$D, 0))), VALUE(_xlfn.TEXTSPLIT($F102, ", ")))</f>
        <v>#VALUE!</v>
      </c>
      <c r="AA102" t="e" cm="1" vm="2">
        <f t="array" ref="AA102">SUMPRODUCT(VALUE(INDEX(P:P, MATCH(VALUE(_xlfn.TEXTSPLIT($E102, ", ")), $D:$D, 0))), VALUE(_xlfn.TEXTSPLIT($F102, ", ")))</f>
        <v>#VALUE!</v>
      </c>
      <c r="AB102" t="e" cm="1" vm="2">
        <f t="array" ref="AB102">SUMPRODUCT(VALUE(INDEX(Q:Q, MATCH(VALUE(_xlfn.TEXTSPLIT($E102, ", ")), $D:$D, 0))), VALUE(_xlfn.TEXTSPLIT($F102, ", ")))</f>
        <v>#VALUE!</v>
      </c>
    </row>
    <row r="103" spans="1:28" ht="30" x14ac:dyDescent="0.25">
      <c r="A103" s="44" t="s">
        <v>101</v>
      </c>
      <c r="B103" s="45"/>
      <c r="C103" s="14">
        <v>90</v>
      </c>
      <c r="D103" s="16"/>
      <c r="E103" s="4" t="str" cm="1">
        <f t="array" ref="E103">_xlfn.TEXTJOIN(", ",TRUE,_xlfn._xlws.FILTER('SIC03 SIC07 Weights'!A:A,'SIC03 SIC07 Weights'!B:B=C103))</f>
        <v>92</v>
      </c>
      <c r="F103" s="46" t="str" cm="1">
        <f t="array" ref="F103">_xlfn.TEXTJOIN(", ",TRUE,TEXT(_xlfn._xlws.FILTER('SIC03 SIC07 Weights'!D:D,'SIC03 SIC07 Weights'!B:B=C103), "0.00"))</f>
        <v>0.12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cm="1">
        <f t="array" ref="R103">SUMPRODUCT(VALUE(INDEX(G:G, MATCH(VALUE(_xlfn.TEXTSPLIT($E103, ", ")), $D:$D, 0))), VALUE(_xlfn.TEXTSPLIT($F103, ", ")))</f>
        <v>47.28</v>
      </c>
      <c r="S103" cm="1">
        <f t="array" ref="S103">SUMPRODUCT(VALUE(INDEX(H:H, MATCH(VALUE(_xlfn.TEXTSPLIT($E103, ", ")), $D:$D, 0))), VALUE(_xlfn.TEXTSPLIT($F103, ", ")))</f>
        <v>46.08</v>
      </c>
      <c r="T103" cm="1">
        <f t="array" ref="T103">SUMPRODUCT(VALUE(INDEX(I:I, MATCH(VALUE(_xlfn.TEXTSPLIT($E103, ", ")), $D:$D, 0))), VALUE(_xlfn.TEXTSPLIT($F103, ", ")))</f>
        <v>47.4</v>
      </c>
      <c r="U103" cm="1">
        <f t="array" ref="U103">SUMPRODUCT(VALUE(INDEX(J:J, MATCH(VALUE(_xlfn.TEXTSPLIT($E103, ", ")), $D:$D, 0))), VALUE(_xlfn.TEXTSPLIT($F103, ", ")))</f>
        <v>50.879999999999995</v>
      </c>
      <c r="V103" cm="1">
        <f t="array" ref="V103">SUMPRODUCT(VALUE(INDEX(K:K, MATCH(VALUE(_xlfn.TEXTSPLIT($E103, ", ")), $D:$D, 0))), VALUE(_xlfn.TEXTSPLIT($F103, ", ")))</f>
        <v>50.4</v>
      </c>
      <c r="W103" cm="1">
        <f t="array" ref="W103">SUMPRODUCT(VALUE(INDEX(L:L, MATCH(VALUE(_xlfn.TEXTSPLIT($E103, ", ")), $D:$D, 0))), VALUE(_xlfn.TEXTSPLIT($F103, ", ")))</f>
        <v>52.8</v>
      </c>
      <c r="X103" cm="1">
        <f t="array" ref="X103">SUMPRODUCT(VALUE(INDEX(M:M, MATCH(VALUE(_xlfn.TEXTSPLIT($E103, ", ")), $D:$D, 0))), VALUE(_xlfn.TEXTSPLIT($F103, ", ")))</f>
        <v>55.44</v>
      </c>
      <c r="Y103" cm="1">
        <f t="array" ref="Y103">SUMPRODUCT(VALUE(INDEX(N:N, MATCH(VALUE(_xlfn.TEXTSPLIT($E103, ", ")), $D:$D, 0))), VALUE(_xlfn.TEXTSPLIT($F103, ", ")))</f>
        <v>55.199999999999996</v>
      </c>
      <c r="Z103" cm="1">
        <f t="array" ref="Z103">SUMPRODUCT(VALUE(INDEX(O:O, MATCH(VALUE(_xlfn.TEXTSPLIT($E103, ", ")), $D:$D, 0))), VALUE(_xlfn.TEXTSPLIT($F103, ", ")))</f>
        <v>62.64</v>
      </c>
      <c r="AA103" cm="1">
        <f t="array" ref="AA103">SUMPRODUCT(VALUE(INDEX(P:P, MATCH(VALUE(_xlfn.TEXTSPLIT($E103, ", ")), $D:$D, 0))), VALUE(_xlfn.TEXTSPLIT($F103, ", ")))</f>
        <v>64.679999999999993</v>
      </c>
      <c r="AB103" cm="1">
        <f t="array" ref="AB103">SUMPRODUCT(VALUE(INDEX(Q:Q, MATCH(VALUE(_xlfn.TEXTSPLIT($E103, ", ")), $D:$D, 0))), VALUE(_xlfn.TEXTSPLIT($F103, ", ")))</f>
        <v>64.56</v>
      </c>
    </row>
    <row r="104" spans="1:28" ht="30" x14ac:dyDescent="0.25">
      <c r="A104" s="44" t="s">
        <v>102</v>
      </c>
      <c r="B104" s="45"/>
      <c r="C104" s="14">
        <v>91</v>
      </c>
      <c r="D104" s="16"/>
      <c r="E104" s="4" t="str" cm="1">
        <f t="array" ref="E104">_xlfn.TEXTJOIN(", ",TRUE,_xlfn._xlws.FILTER('SIC03 SIC07 Weights'!A:A,'SIC03 SIC07 Weights'!B:B=C104))</f>
        <v>75, 92</v>
      </c>
      <c r="F104" s="46" t="str" cm="1">
        <f t="array" ref="F104">_xlfn.TEXTJOIN(", ",TRUE,TEXT(_xlfn._xlws.FILTER('SIC03 SIC07 Weights'!D:D,'SIC03 SIC07 Weights'!B:B=C104), "0.00"))</f>
        <v>0.00, 0.07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cm="1">
        <f t="array" ref="R104">SUMPRODUCT(VALUE(INDEX(G:G, MATCH(VALUE(_xlfn.TEXTSPLIT($E104, ", ")), $D:$D, 0))), VALUE(_xlfn.TEXTSPLIT($F104, ", ")))</f>
        <v>27.580000000000002</v>
      </c>
      <c r="S104" cm="1">
        <f t="array" ref="S104">SUMPRODUCT(VALUE(INDEX(H:H, MATCH(VALUE(_xlfn.TEXTSPLIT($E104, ", ")), $D:$D, 0))), VALUE(_xlfn.TEXTSPLIT($F104, ", ")))</f>
        <v>26.880000000000003</v>
      </c>
      <c r="T104" cm="1">
        <f t="array" ref="T104">SUMPRODUCT(VALUE(INDEX(I:I, MATCH(VALUE(_xlfn.TEXTSPLIT($E104, ", ")), $D:$D, 0))), VALUE(_xlfn.TEXTSPLIT($F104, ", ")))</f>
        <v>27.650000000000002</v>
      </c>
      <c r="U104" cm="1">
        <f t="array" ref="U104">SUMPRODUCT(VALUE(INDEX(J:J, MATCH(VALUE(_xlfn.TEXTSPLIT($E104, ", ")), $D:$D, 0))), VALUE(_xlfn.TEXTSPLIT($F104, ", ")))</f>
        <v>29.680000000000003</v>
      </c>
      <c r="V104" cm="1">
        <f t="array" ref="V104">SUMPRODUCT(VALUE(INDEX(K:K, MATCH(VALUE(_xlfn.TEXTSPLIT($E104, ", ")), $D:$D, 0))), VALUE(_xlfn.TEXTSPLIT($F104, ", ")))</f>
        <v>29.400000000000002</v>
      </c>
      <c r="W104" cm="1">
        <f t="array" ref="W104">SUMPRODUCT(VALUE(INDEX(L:L, MATCH(VALUE(_xlfn.TEXTSPLIT($E104, ", ")), $D:$D, 0))), VALUE(_xlfn.TEXTSPLIT($F104, ", ")))</f>
        <v>30.800000000000004</v>
      </c>
      <c r="X104" cm="1">
        <f t="array" ref="X104">SUMPRODUCT(VALUE(INDEX(M:M, MATCH(VALUE(_xlfn.TEXTSPLIT($E104, ", ")), $D:$D, 0))), VALUE(_xlfn.TEXTSPLIT($F104, ", ")))</f>
        <v>32.340000000000003</v>
      </c>
      <c r="Y104" cm="1">
        <f t="array" ref="Y104">SUMPRODUCT(VALUE(INDEX(N:N, MATCH(VALUE(_xlfn.TEXTSPLIT($E104, ", ")), $D:$D, 0))), VALUE(_xlfn.TEXTSPLIT($F104, ", ")))</f>
        <v>32.200000000000003</v>
      </c>
      <c r="Z104" cm="1">
        <f t="array" ref="Z104">SUMPRODUCT(VALUE(INDEX(O:O, MATCH(VALUE(_xlfn.TEXTSPLIT($E104, ", ")), $D:$D, 0))), VALUE(_xlfn.TEXTSPLIT($F104, ", ")))</f>
        <v>36.540000000000006</v>
      </c>
      <c r="AA104" cm="1">
        <f t="array" ref="AA104">SUMPRODUCT(VALUE(INDEX(P:P, MATCH(VALUE(_xlfn.TEXTSPLIT($E104, ", ")), $D:$D, 0))), VALUE(_xlfn.TEXTSPLIT($F104, ", ")))</f>
        <v>37.730000000000004</v>
      </c>
      <c r="AB104" cm="1">
        <f t="array" ref="AB104">SUMPRODUCT(VALUE(INDEX(Q:Q, MATCH(VALUE(_xlfn.TEXTSPLIT($E104, ", ")), $D:$D, 0))), VALUE(_xlfn.TEXTSPLIT($F104, ", ")))</f>
        <v>37.660000000000004</v>
      </c>
    </row>
    <row r="105" spans="1:28" x14ac:dyDescent="0.25">
      <c r="A105" s="44" t="s">
        <v>103</v>
      </c>
      <c r="B105" s="45"/>
      <c r="C105" s="14">
        <v>92</v>
      </c>
      <c r="D105" s="16"/>
      <c r="E105" s="4" t="str" cm="1">
        <f t="array" ref="E105">_xlfn.TEXTJOIN(", ",TRUE,_xlfn._xlws.FILTER('SIC03 SIC07 Weights'!A:A,'SIC03 SIC07 Weights'!B:B=C105))</f>
        <v>92</v>
      </c>
      <c r="F105" s="46" t="str" cm="1">
        <f t="array" ref="F105">_xlfn.TEXTJOIN(", ",TRUE,TEXT(_xlfn._xlws.FILTER('SIC03 SIC07 Weights'!D:D,'SIC03 SIC07 Weights'!B:B=C105), "0.00"))</f>
        <v>0.15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cm="1">
        <f t="array" ref="R105">SUMPRODUCT(VALUE(INDEX(G:G, MATCH(VALUE(_xlfn.TEXTSPLIT($E105, ", ")), $D:$D, 0))), VALUE(_xlfn.TEXTSPLIT($F105, ", ")))</f>
        <v>59.099999999999994</v>
      </c>
      <c r="S105" cm="1">
        <f t="array" ref="S105">SUMPRODUCT(VALUE(INDEX(H:H, MATCH(VALUE(_xlfn.TEXTSPLIT($E105, ", ")), $D:$D, 0))), VALUE(_xlfn.TEXTSPLIT($F105, ", ")))</f>
        <v>57.599999999999994</v>
      </c>
      <c r="T105" cm="1">
        <f t="array" ref="T105">SUMPRODUCT(VALUE(INDEX(I:I, MATCH(VALUE(_xlfn.TEXTSPLIT($E105, ", ")), $D:$D, 0))), VALUE(_xlfn.TEXTSPLIT($F105, ", ")))</f>
        <v>59.25</v>
      </c>
      <c r="U105" cm="1">
        <f t="array" ref="U105">SUMPRODUCT(VALUE(INDEX(J:J, MATCH(VALUE(_xlfn.TEXTSPLIT($E105, ", ")), $D:$D, 0))), VALUE(_xlfn.TEXTSPLIT($F105, ", ")))</f>
        <v>63.599999999999994</v>
      </c>
      <c r="V105" cm="1">
        <f t="array" ref="V105">SUMPRODUCT(VALUE(INDEX(K:K, MATCH(VALUE(_xlfn.TEXTSPLIT($E105, ", ")), $D:$D, 0))), VALUE(_xlfn.TEXTSPLIT($F105, ", ")))</f>
        <v>63</v>
      </c>
      <c r="W105" cm="1">
        <f t="array" ref="W105">SUMPRODUCT(VALUE(INDEX(L:L, MATCH(VALUE(_xlfn.TEXTSPLIT($E105, ", ")), $D:$D, 0))), VALUE(_xlfn.TEXTSPLIT($F105, ", ")))</f>
        <v>66</v>
      </c>
      <c r="X105" cm="1">
        <f t="array" ref="X105">SUMPRODUCT(VALUE(INDEX(M:M, MATCH(VALUE(_xlfn.TEXTSPLIT($E105, ", ")), $D:$D, 0))), VALUE(_xlfn.TEXTSPLIT($F105, ", ")))</f>
        <v>69.3</v>
      </c>
      <c r="Y105" cm="1">
        <f t="array" ref="Y105">SUMPRODUCT(VALUE(INDEX(N:N, MATCH(VALUE(_xlfn.TEXTSPLIT($E105, ", ")), $D:$D, 0))), VALUE(_xlfn.TEXTSPLIT($F105, ", ")))</f>
        <v>69</v>
      </c>
      <c r="Z105" cm="1">
        <f t="array" ref="Z105">SUMPRODUCT(VALUE(INDEX(O:O, MATCH(VALUE(_xlfn.TEXTSPLIT($E105, ", ")), $D:$D, 0))), VALUE(_xlfn.TEXTSPLIT($F105, ", ")))</f>
        <v>78.3</v>
      </c>
      <c r="AA105" cm="1">
        <f t="array" ref="AA105">SUMPRODUCT(VALUE(INDEX(P:P, MATCH(VALUE(_xlfn.TEXTSPLIT($E105, ", ")), $D:$D, 0))), VALUE(_xlfn.TEXTSPLIT($F105, ", ")))</f>
        <v>80.849999999999994</v>
      </c>
      <c r="AB105" cm="1">
        <f t="array" ref="AB105">SUMPRODUCT(VALUE(INDEX(Q:Q, MATCH(VALUE(_xlfn.TEXTSPLIT($E105, ", ")), $D:$D, 0))), VALUE(_xlfn.TEXTSPLIT($F105, ", ")))</f>
        <v>80.7</v>
      </c>
    </row>
    <row r="106" spans="1:28" ht="45" x14ac:dyDescent="0.25">
      <c r="A106" s="44" t="s">
        <v>104</v>
      </c>
      <c r="B106" s="45"/>
      <c r="C106" s="14">
        <v>93</v>
      </c>
      <c r="D106" s="16"/>
      <c r="E106" s="4" t="str" cm="1">
        <f t="array" ref="E106">_xlfn.TEXTJOIN(", ",TRUE,_xlfn._xlws.FILTER('SIC03 SIC07 Weights'!A:A,'SIC03 SIC07 Weights'!B:B=C106))</f>
        <v>92, 93</v>
      </c>
      <c r="F106" s="46" t="str" cm="1">
        <f t="array" ref="F106">_xlfn.TEXTJOIN(", ",TRUE,TEXT(_xlfn._xlws.FILTER('SIC03 SIC07 Weights'!D:D,'SIC03 SIC07 Weights'!B:B=C106), "0.00"))</f>
        <v>0.44, 0.07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cm="1">
        <f t="array" ref="R106">SUMPRODUCT(VALUE(INDEX(G:G, MATCH(VALUE(_xlfn.TEXTSPLIT($E106, ", ")), $D:$D, 0))), VALUE(_xlfn.TEXTSPLIT($F106, ", ")))</f>
        <v>182.25</v>
      </c>
      <c r="S106" cm="1">
        <f t="array" ref="S106">SUMPRODUCT(VALUE(INDEX(H:H, MATCH(VALUE(_xlfn.TEXTSPLIT($E106, ", ")), $D:$D, 0))), VALUE(_xlfn.TEXTSPLIT($F106, ", ")))</f>
        <v>177.99</v>
      </c>
      <c r="T106" cm="1">
        <f t="array" ref="T106">SUMPRODUCT(VALUE(INDEX(I:I, MATCH(VALUE(_xlfn.TEXTSPLIT($E106, ", ")), $D:$D, 0))), VALUE(_xlfn.TEXTSPLIT($F106, ", ")))</f>
        <v>183.25</v>
      </c>
      <c r="U106" cm="1">
        <f t="array" ref="U106">SUMPRODUCT(VALUE(INDEX(J:J, MATCH(VALUE(_xlfn.TEXTSPLIT($E106, ", ")), $D:$D, 0))), VALUE(_xlfn.TEXTSPLIT($F106, ", ")))</f>
        <v>196.92000000000002</v>
      </c>
      <c r="V106" cm="1">
        <f t="array" ref="V106">SUMPRODUCT(VALUE(INDEX(K:K, MATCH(VALUE(_xlfn.TEXTSPLIT($E106, ", ")), $D:$D, 0))), VALUE(_xlfn.TEXTSPLIT($F106, ", ")))</f>
        <v>195.44</v>
      </c>
      <c r="W106" cm="1">
        <f t="array" ref="W106">SUMPRODUCT(VALUE(INDEX(L:L, MATCH(VALUE(_xlfn.TEXTSPLIT($E106, ", ")), $D:$D, 0))), VALUE(_xlfn.TEXTSPLIT($F106, ", ")))</f>
        <v>203.32999999999998</v>
      </c>
      <c r="X106" cm="1">
        <f t="array" ref="X106">SUMPRODUCT(VALUE(INDEX(M:M, MATCH(VALUE(_xlfn.TEXTSPLIT($E106, ", ")), $D:$D, 0))), VALUE(_xlfn.TEXTSPLIT($F106, ", ")))</f>
        <v>213.64000000000001</v>
      </c>
      <c r="Y106" cm="1">
        <f t="array" ref="Y106">SUMPRODUCT(VALUE(INDEX(N:N, MATCH(VALUE(_xlfn.TEXTSPLIT($E106, ", ")), $D:$D, 0))), VALUE(_xlfn.TEXTSPLIT($F106, ", ")))</f>
        <v>212.69</v>
      </c>
      <c r="Z106" cm="1">
        <f t="array" ref="Z106">SUMPRODUCT(VALUE(INDEX(O:O, MATCH(VALUE(_xlfn.TEXTSPLIT($E106, ", ")), $D:$D, 0))), VALUE(_xlfn.TEXTSPLIT($F106, ", ")))</f>
        <v>240.67000000000002</v>
      </c>
      <c r="AA106" cm="1">
        <f t="array" ref="AA106">SUMPRODUCT(VALUE(INDEX(P:P, MATCH(VALUE(_xlfn.TEXTSPLIT($E106, ", ")), $D:$D, 0))), VALUE(_xlfn.TEXTSPLIT($F106, ", ")))</f>
        <v>248.01</v>
      </c>
      <c r="AB106" cm="1">
        <f t="array" ref="AB106">SUMPRODUCT(VALUE(INDEX(Q:Q, MATCH(VALUE(_xlfn.TEXTSPLIT($E106, ", ")), $D:$D, 0))), VALUE(_xlfn.TEXTSPLIT($F106, ", ")))</f>
        <v>249.6</v>
      </c>
    </row>
    <row r="107" spans="1:28" x14ac:dyDescent="0.25">
      <c r="A107" s="44" t="s">
        <v>105</v>
      </c>
      <c r="B107" s="45"/>
      <c r="C107" s="14" t="s">
        <v>349</v>
      </c>
      <c r="D107" s="16"/>
      <c r="E107" s="4" t="e" cm="1" vm="1">
        <f t="array" ref="E107">_xlfn.TEXTJOIN(", ",TRUE,_xlfn._xlws.FILTER('SIC03 SIC07 Weights'!A:A,'SIC03 SIC07 Weights'!B:B=C107))</f>
        <v>#VALUE!</v>
      </c>
      <c r="F107" s="46" t="e" cm="1" vm="1">
        <f t="array" ref="F107">_xlfn.TEXTJOIN(", ",TRUE,TEXT(_xlfn._xlws.FILTER('SIC03 SIC07 Weights'!D:D,'SIC03 SIC07 Weights'!B:B=C107), "0.00"))</f>
        <v>#VALUE!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e" cm="1" vm="2">
        <f t="array" ref="R107">SUMPRODUCT(VALUE(INDEX(G:G, MATCH(VALUE(_xlfn.TEXTSPLIT($E107, ", ")), $D:$D, 0))), VALUE(_xlfn.TEXTSPLIT($F107, ", ")))</f>
        <v>#VALUE!</v>
      </c>
      <c r="S107" t="e" cm="1" vm="2">
        <f t="array" ref="S107">SUMPRODUCT(VALUE(INDEX(H:H, MATCH(VALUE(_xlfn.TEXTSPLIT($E107, ", ")), $D:$D, 0))), VALUE(_xlfn.TEXTSPLIT($F107, ", ")))</f>
        <v>#VALUE!</v>
      </c>
      <c r="T107" t="e" cm="1" vm="2">
        <f t="array" ref="T107">SUMPRODUCT(VALUE(INDEX(I:I, MATCH(VALUE(_xlfn.TEXTSPLIT($E107, ", ")), $D:$D, 0))), VALUE(_xlfn.TEXTSPLIT($F107, ", ")))</f>
        <v>#VALUE!</v>
      </c>
      <c r="U107" t="e" cm="1" vm="2">
        <f t="array" ref="U107">SUMPRODUCT(VALUE(INDEX(J:J, MATCH(VALUE(_xlfn.TEXTSPLIT($E107, ", ")), $D:$D, 0))), VALUE(_xlfn.TEXTSPLIT($F107, ", ")))</f>
        <v>#VALUE!</v>
      </c>
      <c r="V107" t="e" cm="1" vm="2">
        <f t="array" ref="V107">SUMPRODUCT(VALUE(INDEX(K:K, MATCH(VALUE(_xlfn.TEXTSPLIT($E107, ", ")), $D:$D, 0))), VALUE(_xlfn.TEXTSPLIT($F107, ", ")))</f>
        <v>#VALUE!</v>
      </c>
      <c r="W107" t="e" cm="1" vm="2">
        <f t="array" ref="W107">SUMPRODUCT(VALUE(INDEX(L:L, MATCH(VALUE(_xlfn.TEXTSPLIT($E107, ", ")), $D:$D, 0))), VALUE(_xlfn.TEXTSPLIT($F107, ", ")))</f>
        <v>#VALUE!</v>
      </c>
      <c r="X107" t="e" cm="1" vm="2">
        <f t="array" ref="X107">SUMPRODUCT(VALUE(INDEX(M:M, MATCH(VALUE(_xlfn.TEXTSPLIT($E107, ", ")), $D:$D, 0))), VALUE(_xlfn.TEXTSPLIT($F107, ", ")))</f>
        <v>#VALUE!</v>
      </c>
      <c r="Y107" t="e" cm="1" vm="2">
        <f t="array" ref="Y107">SUMPRODUCT(VALUE(INDEX(N:N, MATCH(VALUE(_xlfn.TEXTSPLIT($E107, ", ")), $D:$D, 0))), VALUE(_xlfn.TEXTSPLIT($F107, ", ")))</f>
        <v>#VALUE!</v>
      </c>
      <c r="Z107" t="e" cm="1" vm="2">
        <f t="array" ref="Z107">SUMPRODUCT(VALUE(INDEX(O:O, MATCH(VALUE(_xlfn.TEXTSPLIT($E107, ", ")), $D:$D, 0))), VALUE(_xlfn.TEXTSPLIT($F107, ", ")))</f>
        <v>#VALUE!</v>
      </c>
      <c r="AA107" t="e" cm="1" vm="2">
        <f t="array" ref="AA107">SUMPRODUCT(VALUE(INDEX(P:P, MATCH(VALUE(_xlfn.TEXTSPLIT($E107, ", ")), $D:$D, 0))), VALUE(_xlfn.TEXTSPLIT($F107, ", ")))</f>
        <v>#VALUE!</v>
      </c>
      <c r="AB107" t="e" cm="1" vm="2">
        <f t="array" ref="AB107">SUMPRODUCT(VALUE(INDEX(Q:Q, MATCH(VALUE(_xlfn.TEXTSPLIT($E107, ", ")), $D:$D, 0))), VALUE(_xlfn.TEXTSPLIT($F107, ", ")))</f>
        <v>#VALUE!</v>
      </c>
    </row>
    <row r="108" spans="1:28" ht="30" x14ac:dyDescent="0.25">
      <c r="A108" s="44" t="s">
        <v>106</v>
      </c>
      <c r="B108" s="45"/>
      <c r="C108" s="14">
        <v>94</v>
      </c>
      <c r="D108" s="16"/>
      <c r="E108" s="4" t="str" cm="1">
        <f t="array" ref="E108">_xlfn.TEXTJOIN(", ",TRUE,_xlfn._xlws.FILTER('SIC03 SIC07 Weights'!A:A,'SIC03 SIC07 Weights'!B:B=C108))</f>
        <v>91</v>
      </c>
      <c r="F108" s="46" t="str" cm="1">
        <f t="array" ref="F108">_xlfn.TEXTJOIN(", ",TRUE,TEXT(_xlfn._xlws.FILTER('SIC03 SIC07 Weights'!D:D,'SIC03 SIC07 Weights'!B:B=C108), "0.00"))</f>
        <v>1.00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cm="1">
        <f t="array" ref="R108">SUMPRODUCT(VALUE(INDEX(G:G, MATCH(VALUE(_xlfn.TEXTSPLIT($E108, ", ")), $D:$D, 0))), VALUE(_xlfn.TEXTSPLIT($F108, ", ")))</f>
        <v>159</v>
      </c>
      <c r="S108" cm="1">
        <f t="array" ref="S108">SUMPRODUCT(VALUE(INDEX(H:H, MATCH(VALUE(_xlfn.TEXTSPLIT($E108, ", ")), $D:$D, 0))), VALUE(_xlfn.TEXTSPLIT($F108, ", ")))</f>
        <v>163</v>
      </c>
      <c r="T108" cm="1">
        <f t="array" ref="T108">SUMPRODUCT(VALUE(INDEX(I:I, MATCH(VALUE(_xlfn.TEXTSPLIT($E108, ", ")), $D:$D, 0))), VALUE(_xlfn.TEXTSPLIT($F108, ", ")))</f>
        <v>166</v>
      </c>
      <c r="U108" cm="1">
        <f t="array" ref="U108">SUMPRODUCT(VALUE(INDEX(J:J, MATCH(VALUE(_xlfn.TEXTSPLIT($E108, ", ")), $D:$D, 0))), VALUE(_xlfn.TEXTSPLIT($F108, ", ")))</f>
        <v>173</v>
      </c>
      <c r="V108" cm="1">
        <f t="array" ref="V108">SUMPRODUCT(VALUE(INDEX(K:K, MATCH(VALUE(_xlfn.TEXTSPLIT($E108, ", ")), $D:$D, 0))), VALUE(_xlfn.TEXTSPLIT($F108, ", ")))</f>
        <v>158</v>
      </c>
      <c r="W108" cm="1">
        <f t="array" ref="W108">SUMPRODUCT(VALUE(INDEX(L:L, MATCH(VALUE(_xlfn.TEXTSPLIT($E108, ", ")), $D:$D, 0))), VALUE(_xlfn.TEXTSPLIT($F108, ", ")))</f>
        <v>162</v>
      </c>
      <c r="X108" cm="1">
        <f t="array" ref="X108">SUMPRODUCT(VALUE(INDEX(M:M, MATCH(VALUE(_xlfn.TEXTSPLIT($E108, ", ")), $D:$D, 0))), VALUE(_xlfn.TEXTSPLIT($F108, ", ")))</f>
        <v>161</v>
      </c>
      <c r="Y108" cm="1">
        <f t="array" ref="Y108">SUMPRODUCT(VALUE(INDEX(N:N, MATCH(VALUE(_xlfn.TEXTSPLIT($E108, ", ")), $D:$D, 0))), VALUE(_xlfn.TEXTSPLIT($F108, ", ")))</f>
        <v>160</v>
      </c>
      <c r="Z108" cm="1">
        <f t="array" ref="Z108">SUMPRODUCT(VALUE(INDEX(O:O, MATCH(VALUE(_xlfn.TEXTSPLIT($E108, ", ")), $D:$D, 0))), VALUE(_xlfn.TEXTSPLIT($F108, ", ")))</f>
        <v>175</v>
      </c>
      <c r="AA108" cm="1">
        <f t="array" ref="AA108">SUMPRODUCT(VALUE(INDEX(P:P, MATCH(VALUE(_xlfn.TEXTSPLIT($E108, ", ")), $D:$D, 0))), VALUE(_xlfn.TEXTSPLIT($F108, ", ")))</f>
        <v>176</v>
      </c>
      <c r="AB108" cm="1">
        <f t="array" ref="AB108">SUMPRODUCT(VALUE(INDEX(Q:Q, MATCH(VALUE(_xlfn.TEXTSPLIT($E108, ", ")), $D:$D, 0))), VALUE(_xlfn.TEXTSPLIT($F108, ", ")))</f>
        <v>180</v>
      </c>
    </row>
    <row r="109" spans="1:28" ht="45" x14ac:dyDescent="0.25">
      <c r="A109" s="44" t="s">
        <v>107</v>
      </c>
      <c r="B109" s="45"/>
      <c r="C109" s="14">
        <v>95</v>
      </c>
      <c r="D109" s="16"/>
      <c r="E109" s="4" t="str" cm="1">
        <f t="array" ref="E109">_xlfn.TEXTJOIN(", ",TRUE,_xlfn._xlws.FILTER('SIC03 SIC07 Weights'!A:A,'SIC03 SIC07 Weights'!B:B=C109))</f>
        <v>29, 30, 32, 36, 52, 72</v>
      </c>
      <c r="F109" s="46" t="str" cm="1">
        <f t="array" ref="F109">_xlfn.TEXTJOIN(", ",TRUE,TEXT(_xlfn._xlws.FILTER('SIC03 SIC07 Weights'!D:D,'SIC03 SIC07 Weights'!B:B=C109), "0.00"))</f>
        <v>0.00, 0.02, 0.06, 0.02, 0.00, 0.03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cm="1">
        <f t="array" ref="R109">SUMPRODUCT(VALUE(INDEX(G:G, MATCH(VALUE(_xlfn.TEXTSPLIT($E109, ", ")), $D:$D, 0))), VALUE(_xlfn.TEXTSPLIT($F109, ", ")))</f>
        <v>19.509999999999998</v>
      </c>
      <c r="S109" cm="1">
        <f t="array" ref="S109">SUMPRODUCT(VALUE(INDEX(H:H, MATCH(VALUE(_xlfn.TEXTSPLIT($E109, ", ")), $D:$D, 0))), VALUE(_xlfn.TEXTSPLIT($F109, ", ")))</f>
        <v>20.83</v>
      </c>
      <c r="T109" cm="1">
        <f t="array" ref="T109">SUMPRODUCT(VALUE(INDEX(I:I, MATCH(VALUE(_xlfn.TEXTSPLIT($E109, ", ")), $D:$D, 0))), VALUE(_xlfn.TEXTSPLIT($F109, ", ")))</f>
        <v>21.64</v>
      </c>
      <c r="U109" cm="1">
        <f t="array" ref="U109">SUMPRODUCT(VALUE(INDEX(J:J, MATCH(VALUE(_xlfn.TEXTSPLIT($E109, ", ")), $D:$D, 0))), VALUE(_xlfn.TEXTSPLIT($F109, ", ")))</f>
        <v>22.22</v>
      </c>
      <c r="V109" cm="1">
        <f t="array" ref="V109">SUMPRODUCT(VALUE(INDEX(K:K, MATCH(VALUE(_xlfn.TEXTSPLIT($E109, ", ")), $D:$D, 0))), VALUE(_xlfn.TEXTSPLIT($F109, ", ")))</f>
        <v>25.08</v>
      </c>
      <c r="W109" cm="1">
        <f t="array" ref="W109">SUMPRODUCT(VALUE(INDEX(L:L, MATCH(VALUE(_xlfn.TEXTSPLIT($E109, ", ")), $D:$D, 0))), VALUE(_xlfn.TEXTSPLIT($F109, ", ")))</f>
        <v>23.9</v>
      </c>
      <c r="X109" cm="1">
        <f t="array" ref="X109">SUMPRODUCT(VALUE(INDEX(M:M, MATCH(VALUE(_xlfn.TEXTSPLIT($E109, ", ")), $D:$D, 0))), VALUE(_xlfn.TEXTSPLIT($F109, ", ")))</f>
        <v>22.060000000000002</v>
      </c>
      <c r="Y109" cm="1">
        <f t="array" ref="Y109">SUMPRODUCT(VALUE(INDEX(N:N, MATCH(VALUE(_xlfn.TEXTSPLIT($E109, ", ")), $D:$D, 0))), VALUE(_xlfn.TEXTSPLIT($F109, ", ")))</f>
        <v>20.46</v>
      </c>
      <c r="Z109" cm="1">
        <f t="array" ref="Z109">SUMPRODUCT(VALUE(INDEX(O:O, MATCH(VALUE(_xlfn.TEXTSPLIT($E109, ", ")), $D:$D, 0))), VALUE(_xlfn.TEXTSPLIT($F109, ", ")))</f>
        <v>20.119999999999997</v>
      </c>
      <c r="AA109" cm="1">
        <f t="array" ref="AA109">SUMPRODUCT(VALUE(INDEX(P:P, MATCH(VALUE(_xlfn.TEXTSPLIT($E109, ", ")), $D:$D, 0))), VALUE(_xlfn.TEXTSPLIT($F109, ", ")))</f>
        <v>20.189999999999998</v>
      </c>
      <c r="AB109" cm="1">
        <f t="array" ref="AB109">SUMPRODUCT(VALUE(INDEX(Q:Q, MATCH(VALUE(_xlfn.TEXTSPLIT($E109, ", ")), $D:$D, 0))), VALUE(_xlfn.TEXTSPLIT($F109, ", ")))</f>
        <v>20.95</v>
      </c>
    </row>
    <row r="110" spans="1:28" ht="30" x14ac:dyDescent="0.25">
      <c r="A110" s="44" t="s">
        <v>108</v>
      </c>
      <c r="B110" s="45"/>
      <c r="C110" s="14">
        <v>96</v>
      </c>
      <c r="D110" s="16"/>
      <c r="E110" s="4" t="str" cm="1">
        <f t="array" ref="E110">_xlfn.TEXTJOIN(", ",TRUE,_xlfn._xlws.FILTER('SIC03 SIC07 Weights'!A:A,'SIC03 SIC07 Weights'!B:B=C110))</f>
        <v>52, 93</v>
      </c>
      <c r="F110" s="46" t="str" cm="1">
        <f t="array" ref="F110">_xlfn.TEXTJOIN(", ",TRUE,TEXT(_xlfn._xlws.FILTER('SIC03 SIC07 Weights'!D:D,'SIC03 SIC07 Weights'!B:B=C110), "0.00"))</f>
        <v>0.00, 0.93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cm="1">
        <f t="array" ref="R110">SUMPRODUCT(VALUE(INDEX(G:G, MATCH(VALUE(_xlfn.TEXTSPLIT($E110, ", ")), $D:$D, 0))), VALUE(_xlfn.TEXTSPLIT($F110, ", ")))</f>
        <v>118.11</v>
      </c>
      <c r="S110" cm="1">
        <f t="array" ref="S110">SUMPRODUCT(VALUE(INDEX(H:H, MATCH(VALUE(_xlfn.TEXTSPLIT($E110, ", ")), $D:$D, 0))), VALUE(_xlfn.TEXTSPLIT($F110, ", ")))</f>
        <v>119.97000000000001</v>
      </c>
      <c r="T110" cm="1">
        <f t="array" ref="T110">SUMPRODUCT(VALUE(INDEX(I:I, MATCH(VALUE(_xlfn.TEXTSPLIT($E110, ", ")), $D:$D, 0))), VALUE(_xlfn.TEXTSPLIT($F110, ", ")))</f>
        <v>125.55000000000001</v>
      </c>
      <c r="U110" cm="1">
        <f t="array" ref="U110">SUMPRODUCT(VALUE(INDEX(J:J, MATCH(VALUE(_xlfn.TEXTSPLIT($E110, ", ")), $D:$D, 0))), VALUE(_xlfn.TEXTSPLIT($F110, ", ")))</f>
        <v>137.64000000000001</v>
      </c>
      <c r="V110" cm="1">
        <f t="array" ref="V110">SUMPRODUCT(VALUE(INDEX(K:K, MATCH(VALUE(_xlfn.TEXTSPLIT($E110, ", ")), $D:$D, 0))), VALUE(_xlfn.TEXTSPLIT($F110, ", ")))</f>
        <v>141.36000000000001</v>
      </c>
      <c r="W110" cm="1">
        <f t="array" ref="W110">SUMPRODUCT(VALUE(INDEX(L:L, MATCH(VALUE(_xlfn.TEXTSPLIT($E110, ", ")), $D:$D, 0))), VALUE(_xlfn.TEXTSPLIT($F110, ", ")))</f>
        <v>129.27000000000001</v>
      </c>
      <c r="X110" cm="1">
        <f t="array" ref="X110">SUMPRODUCT(VALUE(INDEX(M:M, MATCH(VALUE(_xlfn.TEXTSPLIT($E110, ", ")), $D:$D, 0))), VALUE(_xlfn.TEXTSPLIT($F110, ", ")))</f>
        <v>137.64000000000001</v>
      </c>
      <c r="Y110" cm="1">
        <f t="array" ref="Y110">SUMPRODUCT(VALUE(INDEX(N:N, MATCH(VALUE(_xlfn.TEXTSPLIT($E110, ", ")), $D:$D, 0))), VALUE(_xlfn.TEXTSPLIT($F110, ", ")))</f>
        <v>136.71</v>
      </c>
      <c r="Z110" cm="1">
        <f t="array" ref="Z110">SUMPRODUCT(VALUE(INDEX(O:O, MATCH(VALUE(_xlfn.TEXTSPLIT($E110, ", ")), $D:$D, 0))), VALUE(_xlfn.TEXTSPLIT($F110, ", ")))</f>
        <v>146.01000000000002</v>
      </c>
      <c r="AA110" cm="1">
        <f t="array" ref="AA110">SUMPRODUCT(VALUE(INDEX(P:P, MATCH(VALUE(_xlfn.TEXTSPLIT($E110, ", ")), $D:$D, 0))), VALUE(_xlfn.TEXTSPLIT($F110, ", ")))</f>
        <v>144.15</v>
      </c>
      <c r="AB110" cm="1">
        <f t="array" ref="AB110">SUMPRODUCT(VALUE(INDEX(Q:Q, MATCH(VALUE(_xlfn.TEXTSPLIT($E110, ", ")), $D:$D, 0))), VALUE(_xlfn.TEXTSPLIT($F110, ", ")))</f>
        <v>171.12</v>
      </c>
    </row>
    <row r="111" spans="1:28" ht="90" x14ac:dyDescent="0.25">
      <c r="A111" s="44" t="s">
        <v>109</v>
      </c>
      <c r="B111" s="45"/>
      <c r="C111" s="14" t="s">
        <v>352</v>
      </c>
      <c r="D111" s="16"/>
      <c r="E111" s="4" t="e" cm="1" vm="1">
        <f t="array" ref="E111">_xlfn.TEXTJOIN(", ",TRUE,_xlfn._xlws.FILTER('SIC03 SIC07 Weights'!A:A,'SIC03 SIC07 Weights'!B:B=C111))</f>
        <v>#VALUE!</v>
      </c>
      <c r="F111" s="46" t="e" cm="1" vm="1">
        <f t="array" ref="F111">_xlfn.TEXTJOIN(", ",TRUE,TEXT(_xlfn._xlws.FILTER('SIC03 SIC07 Weights'!D:D,'SIC03 SIC07 Weights'!B:B=C111), "0.00"))</f>
        <v>#VALUE!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e" cm="1" vm="2">
        <f t="array" ref="R111">SUMPRODUCT(VALUE(INDEX(G:G, MATCH(VALUE(_xlfn.TEXTSPLIT($E111, ", ")), $D:$D, 0))), VALUE(_xlfn.TEXTSPLIT($F111, ", ")))</f>
        <v>#VALUE!</v>
      </c>
      <c r="S111" t="e" cm="1" vm="2">
        <f t="array" ref="S111">SUMPRODUCT(VALUE(INDEX(H:H, MATCH(VALUE(_xlfn.TEXTSPLIT($E111, ", ")), $D:$D, 0))), VALUE(_xlfn.TEXTSPLIT($F111, ", ")))</f>
        <v>#VALUE!</v>
      </c>
      <c r="T111" t="e" cm="1" vm="2">
        <f t="array" ref="T111">SUMPRODUCT(VALUE(INDEX(I:I, MATCH(VALUE(_xlfn.TEXTSPLIT($E111, ", ")), $D:$D, 0))), VALUE(_xlfn.TEXTSPLIT($F111, ", ")))</f>
        <v>#VALUE!</v>
      </c>
      <c r="U111" t="e" cm="1" vm="2">
        <f t="array" ref="U111">SUMPRODUCT(VALUE(INDEX(J:J, MATCH(VALUE(_xlfn.TEXTSPLIT($E111, ", ")), $D:$D, 0))), VALUE(_xlfn.TEXTSPLIT($F111, ", ")))</f>
        <v>#VALUE!</v>
      </c>
      <c r="V111" t="e" cm="1" vm="2">
        <f t="array" ref="V111">SUMPRODUCT(VALUE(INDEX(K:K, MATCH(VALUE(_xlfn.TEXTSPLIT($E111, ", ")), $D:$D, 0))), VALUE(_xlfn.TEXTSPLIT($F111, ", ")))</f>
        <v>#VALUE!</v>
      </c>
      <c r="W111" t="e" cm="1" vm="2">
        <f t="array" ref="W111">SUMPRODUCT(VALUE(INDEX(L:L, MATCH(VALUE(_xlfn.TEXTSPLIT($E111, ", ")), $D:$D, 0))), VALUE(_xlfn.TEXTSPLIT($F111, ", ")))</f>
        <v>#VALUE!</v>
      </c>
      <c r="X111" t="e" cm="1" vm="2">
        <f t="array" ref="X111">SUMPRODUCT(VALUE(INDEX(M:M, MATCH(VALUE(_xlfn.TEXTSPLIT($E111, ", ")), $D:$D, 0))), VALUE(_xlfn.TEXTSPLIT($F111, ", ")))</f>
        <v>#VALUE!</v>
      </c>
      <c r="Y111" t="e" cm="1" vm="2">
        <f t="array" ref="Y111">SUMPRODUCT(VALUE(INDEX(N:N, MATCH(VALUE(_xlfn.TEXTSPLIT($E111, ", ")), $D:$D, 0))), VALUE(_xlfn.TEXTSPLIT($F111, ", ")))</f>
        <v>#VALUE!</v>
      </c>
      <c r="Z111" t="e" cm="1" vm="2">
        <f t="array" ref="Z111">SUMPRODUCT(VALUE(INDEX(O:O, MATCH(VALUE(_xlfn.TEXTSPLIT($E111, ", ")), $D:$D, 0))), VALUE(_xlfn.TEXTSPLIT($F111, ", ")))</f>
        <v>#VALUE!</v>
      </c>
      <c r="AA111" t="e" cm="1" vm="2">
        <f t="array" ref="AA111">SUMPRODUCT(VALUE(INDEX(P:P, MATCH(VALUE(_xlfn.TEXTSPLIT($E111, ", ")), $D:$D, 0))), VALUE(_xlfn.TEXTSPLIT($F111, ", ")))</f>
        <v>#VALUE!</v>
      </c>
      <c r="AB111" t="e" cm="1" vm="2">
        <f t="array" ref="AB111">SUMPRODUCT(VALUE(INDEX(Q:Q, MATCH(VALUE(_xlfn.TEXTSPLIT($E111, ", ")), $D:$D, 0))), VALUE(_xlfn.TEXTSPLIT($F111, ", ")))</f>
        <v>#VALUE!</v>
      </c>
    </row>
    <row r="112" spans="1:28" ht="45" x14ac:dyDescent="0.25">
      <c r="A112" s="44" t="s">
        <v>110</v>
      </c>
      <c r="B112" s="45"/>
      <c r="C112" s="14">
        <v>97</v>
      </c>
      <c r="D112" s="16"/>
      <c r="E112" s="4" t="e" cm="1" vm="1">
        <f t="array" ref="E112">_xlfn.TEXTJOIN(", ",TRUE,_xlfn._xlws.FILTER('SIC03 SIC07 Weights'!A:A,'SIC03 SIC07 Weights'!B:B=C112))</f>
        <v>#VALUE!</v>
      </c>
      <c r="F112" s="46" t="e" cm="1" vm="1">
        <f t="array" ref="F112">_xlfn.TEXTJOIN(", ",TRUE,TEXT(_xlfn._xlws.FILTER('SIC03 SIC07 Weights'!D:D,'SIC03 SIC07 Weights'!B:B=C112), "0.00"))</f>
        <v>#VALUE!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e" cm="1" vm="2">
        <f t="array" ref="R112">SUMPRODUCT(VALUE(INDEX(G:G, MATCH(VALUE(_xlfn.TEXTSPLIT($E112, ", ")), $D:$D, 0))), VALUE(_xlfn.TEXTSPLIT($F112, ", ")))</f>
        <v>#VALUE!</v>
      </c>
      <c r="S112" t="e" cm="1" vm="2">
        <f t="array" ref="S112">SUMPRODUCT(VALUE(INDEX(H:H, MATCH(VALUE(_xlfn.TEXTSPLIT($E112, ", ")), $D:$D, 0))), VALUE(_xlfn.TEXTSPLIT($F112, ", ")))</f>
        <v>#VALUE!</v>
      </c>
      <c r="T112" t="e" cm="1" vm="2">
        <f t="array" ref="T112">SUMPRODUCT(VALUE(INDEX(I:I, MATCH(VALUE(_xlfn.TEXTSPLIT($E112, ", ")), $D:$D, 0))), VALUE(_xlfn.TEXTSPLIT($F112, ", ")))</f>
        <v>#VALUE!</v>
      </c>
      <c r="U112" t="e" cm="1" vm="2">
        <f t="array" ref="U112">SUMPRODUCT(VALUE(INDEX(J:J, MATCH(VALUE(_xlfn.TEXTSPLIT($E112, ", ")), $D:$D, 0))), VALUE(_xlfn.TEXTSPLIT($F112, ", ")))</f>
        <v>#VALUE!</v>
      </c>
      <c r="V112" t="e" cm="1" vm="2">
        <f t="array" ref="V112">SUMPRODUCT(VALUE(INDEX(K:K, MATCH(VALUE(_xlfn.TEXTSPLIT($E112, ", ")), $D:$D, 0))), VALUE(_xlfn.TEXTSPLIT($F112, ", ")))</f>
        <v>#VALUE!</v>
      </c>
      <c r="W112" t="e" cm="1" vm="2">
        <f t="array" ref="W112">SUMPRODUCT(VALUE(INDEX(L:L, MATCH(VALUE(_xlfn.TEXTSPLIT($E112, ", ")), $D:$D, 0))), VALUE(_xlfn.TEXTSPLIT($F112, ", ")))</f>
        <v>#VALUE!</v>
      </c>
      <c r="X112" t="e" cm="1" vm="2">
        <f t="array" ref="X112">SUMPRODUCT(VALUE(INDEX(M:M, MATCH(VALUE(_xlfn.TEXTSPLIT($E112, ", ")), $D:$D, 0))), VALUE(_xlfn.TEXTSPLIT($F112, ", ")))</f>
        <v>#VALUE!</v>
      </c>
      <c r="Y112" t="e" cm="1" vm="2">
        <f t="array" ref="Y112">SUMPRODUCT(VALUE(INDEX(N:N, MATCH(VALUE(_xlfn.TEXTSPLIT($E112, ", ")), $D:$D, 0))), VALUE(_xlfn.TEXTSPLIT($F112, ", ")))</f>
        <v>#VALUE!</v>
      </c>
      <c r="Z112" t="e" cm="1" vm="2">
        <f t="array" ref="Z112">SUMPRODUCT(VALUE(INDEX(O:O, MATCH(VALUE(_xlfn.TEXTSPLIT($E112, ", ")), $D:$D, 0))), VALUE(_xlfn.TEXTSPLIT($F112, ", ")))</f>
        <v>#VALUE!</v>
      </c>
      <c r="AA112" t="e" cm="1" vm="2">
        <f t="array" ref="AA112">SUMPRODUCT(VALUE(INDEX(P:P, MATCH(VALUE(_xlfn.TEXTSPLIT($E112, ", ")), $D:$D, 0))), VALUE(_xlfn.TEXTSPLIT($F112, ", ")))</f>
        <v>#VALUE!</v>
      </c>
      <c r="AB112" t="e" cm="1" vm="2">
        <f t="array" ref="AB112">SUMPRODUCT(VALUE(INDEX(Q:Q, MATCH(VALUE(_xlfn.TEXTSPLIT($E112, ", ")), $D:$D, 0))), VALUE(_xlfn.TEXTSPLIT($F112, ", ")))</f>
        <v>#VALUE!</v>
      </c>
    </row>
    <row r="113" spans="1:28" ht="60" x14ac:dyDescent="0.25">
      <c r="A113" s="44" t="s">
        <v>111</v>
      </c>
      <c r="B113" s="45"/>
      <c r="C113" s="14">
        <v>98</v>
      </c>
      <c r="D113" s="16"/>
      <c r="E113" s="4" t="e" cm="1" vm="1">
        <f t="array" ref="E113">_xlfn.TEXTJOIN(", ",TRUE,_xlfn._xlws.FILTER('SIC03 SIC07 Weights'!A:A,'SIC03 SIC07 Weights'!B:B=C113))</f>
        <v>#VALUE!</v>
      </c>
      <c r="F113" s="46" t="e" cm="1" vm="1">
        <f t="array" ref="F113">_xlfn.TEXTJOIN(", ",TRUE,TEXT(_xlfn._xlws.FILTER('SIC03 SIC07 Weights'!D:D,'SIC03 SIC07 Weights'!B:B=C113), "0.00"))</f>
        <v>#VALUE!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e" cm="1" vm="2">
        <f t="array" ref="R113">SUMPRODUCT(VALUE(INDEX(G:G, MATCH(VALUE(_xlfn.TEXTSPLIT($E113, ", ")), $D:$D, 0))), VALUE(_xlfn.TEXTSPLIT($F113, ", ")))</f>
        <v>#VALUE!</v>
      </c>
      <c r="S113" t="e" cm="1" vm="2">
        <f t="array" ref="S113">SUMPRODUCT(VALUE(INDEX(H:H, MATCH(VALUE(_xlfn.TEXTSPLIT($E113, ", ")), $D:$D, 0))), VALUE(_xlfn.TEXTSPLIT($F113, ", ")))</f>
        <v>#VALUE!</v>
      </c>
      <c r="T113" t="e" cm="1" vm="2">
        <f t="array" ref="T113">SUMPRODUCT(VALUE(INDEX(I:I, MATCH(VALUE(_xlfn.TEXTSPLIT($E113, ", ")), $D:$D, 0))), VALUE(_xlfn.TEXTSPLIT($F113, ", ")))</f>
        <v>#VALUE!</v>
      </c>
      <c r="U113" t="e" cm="1" vm="2">
        <f t="array" ref="U113">SUMPRODUCT(VALUE(INDEX(J:J, MATCH(VALUE(_xlfn.TEXTSPLIT($E113, ", ")), $D:$D, 0))), VALUE(_xlfn.TEXTSPLIT($F113, ", ")))</f>
        <v>#VALUE!</v>
      </c>
      <c r="V113" t="e" cm="1" vm="2">
        <f t="array" ref="V113">SUMPRODUCT(VALUE(INDEX(K:K, MATCH(VALUE(_xlfn.TEXTSPLIT($E113, ", ")), $D:$D, 0))), VALUE(_xlfn.TEXTSPLIT($F113, ", ")))</f>
        <v>#VALUE!</v>
      </c>
      <c r="W113" t="e" cm="1" vm="2">
        <f t="array" ref="W113">SUMPRODUCT(VALUE(INDEX(L:L, MATCH(VALUE(_xlfn.TEXTSPLIT($E113, ", ")), $D:$D, 0))), VALUE(_xlfn.TEXTSPLIT($F113, ", ")))</f>
        <v>#VALUE!</v>
      </c>
      <c r="X113" t="e" cm="1" vm="2">
        <f t="array" ref="X113">SUMPRODUCT(VALUE(INDEX(M:M, MATCH(VALUE(_xlfn.TEXTSPLIT($E113, ", ")), $D:$D, 0))), VALUE(_xlfn.TEXTSPLIT($F113, ", ")))</f>
        <v>#VALUE!</v>
      </c>
      <c r="Y113" t="e" cm="1" vm="2">
        <f t="array" ref="Y113">SUMPRODUCT(VALUE(INDEX(N:N, MATCH(VALUE(_xlfn.TEXTSPLIT($E113, ", ")), $D:$D, 0))), VALUE(_xlfn.TEXTSPLIT($F113, ", ")))</f>
        <v>#VALUE!</v>
      </c>
      <c r="Z113" t="e" cm="1" vm="2">
        <f t="array" ref="Z113">SUMPRODUCT(VALUE(INDEX(O:O, MATCH(VALUE(_xlfn.TEXTSPLIT($E113, ", ")), $D:$D, 0))), VALUE(_xlfn.TEXTSPLIT($F113, ", ")))</f>
        <v>#VALUE!</v>
      </c>
      <c r="AA113" t="e" cm="1" vm="2">
        <f t="array" ref="AA113">SUMPRODUCT(VALUE(INDEX(P:P, MATCH(VALUE(_xlfn.TEXTSPLIT($E113, ", ")), $D:$D, 0))), VALUE(_xlfn.TEXTSPLIT($F113, ", ")))</f>
        <v>#VALUE!</v>
      </c>
      <c r="AB113" t="e" cm="1" vm="2">
        <f t="array" ref="AB113">SUMPRODUCT(VALUE(INDEX(Q:Q, MATCH(VALUE(_xlfn.TEXTSPLIT($E113, ", ")), $D:$D, 0))), VALUE(_xlfn.TEXTSPLIT($F113, ", ")))</f>
        <v>#VALUE!</v>
      </c>
    </row>
    <row r="114" spans="1:28" ht="45" x14ac:dyDescent="0.25">
      <c r="A114" s="44" t="s">
        <v>112</v>
      </c>
      <c r="B114" s="45"/>
      <c r="C114" s="14" t="s">
        <v>355</v>
      </c>
      <c r="D114" s="16"/>
      <c r="E114" s="4" t="e" cm="1" vm="1">
        <f t="array" ref="E114">_xlfn.TEXTJOIN(", ",TRUE,_xlfn._xlws.FILTER('SIC03 SIC07 Weights'!A:A,'SIC03 SIC07 Weights'!B:B=C114))</f>
        <v>#VALUE!</v>
      </c>
      <c r="F114" s="46" t="e" cm="1" vm="1">
        <f t="array" ref="F114">_xlfn.TEXTJOIN(", ",TRUE,TEXT(_xlfn._xlws.FILTER('SIC03 SIC07 Weights'!D:D,'SIC03 SIC07 Weights'!B:B=C114), "0.00"))</f>
        <v>#VALUE!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e" cm="1" vm="2">
        <f t="array" ref="R114">SUMPRODUCT(VALUE(INDEX(G:G, MATCH(VALUE(_xlfn.TEXTSPLIT($E114, ", ")), $D:$D, 0))), VALUE(_xlfn.TEXTSPLIT($F114, ", ")))</f>
        <v>#VALUE!</v>
      </c>
      <c r="S114" t="e" cm="1" vm="2">
        <f t="array" ref="S114">SUMPRODUCT(VALUE(INDEX(H:H, MATCH(VALUE(_xlfn.TEXTSPLIT($E114, ", ")), $D:$D, 0))), VALUE(_xlfn.TEXTSPLIT($F114, ", ")))</f>
        <v>#VALUE!</v>
      </c>
      <c r="T114" t="e" cm="1" vm="2">
        <f t="array" ref="T114">SUMPRODUCT(VALUE(INDEX(I:I, MATCH(VALUE(_xlfn.TEXTSPLIT($E114, ", ")), $D:$D, 0))), VALUE(_xlfn.TEXTSPLIT($F114, ", ")))</f>
        <v>#VALUE!</v>
      </c>
      <c r="U114" t="e" cm="1" vm="2">
        <f t="array" ref="U114">SUMPRODUCT(VALUE(INDEX(J:J, MATCH(VALUE(_xlfn.TEXTSPLIT($E114, ", ")), $D:$D, 0))), VALUE(_xlfn.TEXTSPLIT($F114, ", ")))</f>
        <v>#VALUE!</v>
      </c>
      <c r="V114" t="e" cm="1" vm="2">
        <f t="array" ref="V114">SUMPRODUCT(VALUE(INDEX(K:K, MATCH(VALUE(_xlfn.TEXTSPLIT($E114, ", ")), $D:$D, 0))), VALUE(_xlfn.TEXTSPLIT($F114, ", ")))</f>
        <v>#VALUE!</v>
      </c>
      <c r="W114" t="e" cm="1" vm="2">
        <f t="array" ref="W114">SUMPRODUCT(VALUE(INDEX(L:L, MATCH(VALUE(_xlfn.TEXTSPLIT($E114, ", ")), $D:$D, 0))), VALUE(_xlfn.TEXTSPLIT($F114, ", ")))</f>
        <v>#VALUE!</v>
      </c>
      <c r="X114" t="e" cm="1" vm="2">
        <f t="array" ref="X114">SUMPRODUCT(VALUE(INDEX(M:M, MATCH(VALUE(_xlfn.TEXTSPLIT($E114, ", ")), $D:$D, 0))), VALUE(_xlfn.TEXTSPLIT($F114, ", ")))</f>
        <v>#VALUE!</v>
      </c>
      <c r="Y114" t="e" cm="1" vm="2">
        <f t="array" ref="Y114">SUMPRODUCT(VALUE(INDEX(N:N, MATCH(VALUE(_xlfn.TEXTSPLIT($E114, ", ")), $D:$D, 0))), VALUE(_xlfn.TEXTSPLIT($F114, ", ")))</f>
        <v>#VALUE!</v>
      </c>
      <c r="Z114" t="e" cm="1" vm="2">
        <f t="array" ref="Z114">SUMPRODUCT(VALUE(INDEX(O:O, MATCH(VALUE(_xlfn.TEXTSPLIT($E114, ", ")), $D:$D, 0))), VALUE(_xlfn.TEXTSPLIT($F114, ", ")))</f>
        <v>#VALUE!</v>
      </c>
      <c r="AA114" t="e" cm="1" vm="2">
        <f t="array" ref="AA114">SUMPRODUCT(VALUE(INDEX(P:P, MATCH(VALUE(_xlfn.TEXTSPLIT($E114, ", ")), $D:$D, 0))), VALUE(_xlfn.TEXTSPLIT($F114, ", ")))</f>
        <v>#VALUE!</v>
      </c>
      <c r="AB114" t="e" cm="1" vm="2">
        <f t="array" ref="AB114">SUMPRODUCT(VALUE(INDEX(Q:Q, MATCH(VALUE(_xlfn.TEXTSPLIT($E114, ", ")), $D:$D, 0))), VALUE(_xlfn.TEXTSPLIT($F114, ", ")))</f>
        <v>#VALUE!</v>
      </c>
    </row>
    <row r="115" spans="1:28" ht="30" x14ac:dyDescent="0.25">
      <c r="A115" s="44" t="s">
        <v>113</v>
      </c>
      <c r="B115" s="45"/>
      <c r="C115" s="14">
        <v>99</v>
      </c>
      <c r="D115" s="16"/>
      <c r="E115" s="4" t="e" cm="1" vm="1">
        <f t="array" ref="E115">_xlfn.TEXTJOIN(", ",TRUE,_xlfn._xlws.FILTER('SIC03 SIC07 Weights'!A:A,'SIC03 SIC07 Weights'!B:B=C115))</f>
        <v>#VALUE!</v>
      </c>
      <c r="F115" s="46" t="e" cm="1" vm="1">
        <f t="array" ref="F115">_xlfn.TEXTJOIN(", ",TRUE,TEXT(_xlfn._xlws.FILTER('SIC03 SIC07 Weights'!D:D,'SIC03 SIC07 Weights'!B:B=C115), "0.00"))</f>
        <v>#VALUE!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e" cm="1" vm="2">
        <f t="array" ref="R115">SUMPRODUCT(VALUE(INDEX(G:G, MATCH(VALUE(_xlfn.TEXTSPLIT($E115, ", ")), $D:$D, 0))), VALUE(_xlfn.TEXTSPLIT($F115, ", ")))</f>
        <v>#VALUE!</v>
      </c>
      <c r="S115" t="e" cm="1" vm="2">
        <f t="array" ref="S115">SUMPRODUCT(VALUE(INDEX(H:H, MATCH(VALUE(_xlfn.TEXTSPLIT($E115, ", ")), $D:$D, 0))), VALUE(_xlfn.TEXTSPLIT($F115, ", ")))</f>
        <v>#VALUE!</v>
      </c>
      <c r="T115" t="e" cm="1" vm="2">
        <f t="array" ref="T115">SUMPRODUCT(VALUE(INDEX(I:I, MATCH(VALUE(_xlfn.TEXTSPLIT($E115, ", ")), $D:$D, 0))), VALUE(_xlfn.TEXTSPLIT($F115, ", ")))</f>
        <v>#VALUE!</v>
      </c>
      <c r="U115" t="e" cm="1" vm="2">
        <f t="array" ref="U115">SUMPRODUCT(VALUE(INDEX(J:J, MATCH(VALUE(_xlfn.TEXTSPLIT($E115, ", ")), $D:$D, 0))), VALUE(_xlfn.TEXTSPLIT($F115, ", ")))</f>
        <v>#VALUE!</v>
      </c>
      <c r="V115" t="e" cm="1" vm="2">
        <f t="array" ref="V115">SUMPRODUCT(VALUE(INDEX(K:K, MATCH(VALUE(_xlfn.TEXTSPLIT($E115, ", ")), $D:$D, 0))), VALUE(_xlfn.TEXTSPLIT($F115, ", ")))</f>
        <v>#VALUE!</v>
      </c>
      <c r="W115" t="e" cm="1" vm="2">
        <f t="array" ref="W115">SUMPRODUCT(VALUE(INDEX(L:L, MATCH(VALUE(_xlfn.TEXTSPLIT($E115, ", ")), $D:$D, 0))), VALUE(_xlfn.TEXTSPLIT($F115, ", ")))</f>
        <v>#VALUE!</v>
      </c>
      <c r="X115" t="e" cm="1" vm="2">
        <f t="array" ref="X115">SUMPRODUCT(VALUE(INDEX(M:M, MATCH(VALUE(_xlfn.TEXTSPLIT($E115, ", ")), $D:$D, 0))), VALUE(_xlfn.TEXTSPLIT($F115, ", ")))</f>
        <v>#VALUE!</v>
      </c>
      <c r="Y115" t="e" cm="1" vm="2">
        <f t="array" ref="Y115">SUMPRODUCT(VALUE(INDEX(N:N, MATCH(VALUE(_xlfn.TEXTSPLIT($E115, ", ")), $D:$D, 0))), VALUE(_xlfn.TEXTSPLIT($F115, ", ")))</f>
        <v>#VALUE!</v>
      </c>
      <c r="Z115" t="e" cm="1" vm="2">
        <f t="array" ref="Z115">SUMPRODUCT(VALUE(INDEX(O:O, MATCH(VALUE(_xlfn.TEXTSPLIT($E115, ", ")), $D:$D, 0))), VALUE(_xlfn.TEXTSPLIT($F115, ", ")))</f>
        <v>#VALUE!</v>
      </c>
      <c r="AA115" t="e" cm="1" vm="2">
        <f t="array" ref="AA115">SUMPRODUCT(VALUE(INDEX(P:P, MATCH(VALUE(_xlfn.TEXTSPLIT($E115, ", ")), $D:$D, 0))), VALUE(_xlfn.TEXTSPLIT($F115, ", ")))</f>
        <v>#VALUE!</v>
      </c>
      <c r="AB115" t="e" cm="1" vm="2">
        <f t="array" ref="AB115">SUMPRODUCT(VALUE(INDEX(Q:Q, MATCH(VALUE(_xlfn.TEXTSPLIT($E115, ", ")), $D:$D, 0))), VALUE(_xlfn.TEXTSPLIT($F115, ", ")))</f>
        <v>#VALUE!</v>
      </c>
    </row>
    <row r="116" spans="1:28" x14ac:dyDescent="0.25">
      <c r="A116" s="44" t="s">
        <v>114</v>
      </c>
      <c r="B116" s="45"/>
      <c r="C116" s="14"/>
      <c r="D116" s="16"/>
      <c r="E116" s="4" t="str" cm="1">
        <f t="array" ref="E116">_xlfn.TEXTJOIN(", ",TRUE,_xlfn._xlws.FILTER('SIC03 SIC07 Weights'!A:A,'SIC03 SIC07 Weights'!B:B=C116))</f>
        <v/>
      </c>
      <c r="F116" s="46" t="e" cm="1" vm="3">
        <f t="array" ref="F116">_xlfn.TEXTJOIN(", ",TRUE,TEXT(_xlfn._xlws.FILTER('SIC03 SIC07 Weights'!D:D,'SIC03 SIC07 Weights'!B:B=C116), "0.00"))</f>
        <v>#VALUE!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e" cm="1">
        <f t="array" ref="R116">SUMPRODUCT(VALUE(INDEX(G:G, MATCH(VALUE(_xlfn.TEXTSPLIT($E116, ", ")), $D:$D, 0))), VALUE(_xlfn.TEXTSPLIT($F116, ", ")))</f>
        <v>#VALUE!</v>
      </c>
      <c r="S116" t="e" cm="1">
        <f t="array" ref="S116">SUMPRODUCT(VALUE(INDEX(H:H, MATCH(VALUE(_xlfn.TEXTSPLIT($E116, ", ")), $D:$D, 0))), VALUE(_xlfn.TEXTSPLIT($F116, ", ")))</f>
        <v>#VALUE!</v>
      </c>
      <c r="T116" t="e" cm="1">
        <f t="array" ref="T116">SUMPRODUCT(VALUE(INDEX(I:I, MATCH(VALUE(_xlfn.TEXTSPLIT($E116, ", ")), $D:$D, 0))), VALUE(_xlfn.TEXTSPLIT($F116, ", ")))</f>
        <v>#VALUE!</v>
      </c>
      <c r="U116" t="e" cm="1">
        <f t="array" ref="U116">SUMPRODUCT(VALUE(INDEX(J:J, MATCH(VALUE(_xlfn.TEXTSPLIT($E116, ", ")), $D:$D, 0))), VALUE(_xlfn.TEXTSPLIT($F116, ", ")))</f>
        <v>#VALUE!</v>
      </c>
      <c r="V116" t="e" cm="1">
        <f t="array" ref="V116">SUMPRODUCT(VALUE(INDEX(K:K, MATCH(VALUE(_xlfn.TEXTSPLIT($E116, ", ")), $D:$D, 0))), VALUE(_xlfn.TEXTSPLIT($F116, ", ")))</f>
        <v>#VALUE!</v>
      </c>
      <c r="W116" t="e" cm="1">
        <f t="array" ref="W116">SUMPRODUCT(VALUE(INDEX(L:L, MATCH(VALUE(_xlfn.TEXTSPLIT($E116, ", ")), $D:$D, 0))), VALUE(_xlfn.TEXTSPLIT($F116, ", ")))</f>
        <v>#VALUE!</v>
      </c>
      <c r="X116" t="e" cm="1">
        <f t="array" ref="X116">SUMPRODUCT(VALUE(INDEX(M:M, MATCH(VALUE(_xlfn.TEXTSPLIT($E116, ", ")), $D:$D, 0))), VALUE(_xlfn.TEXTSPLIT($F116, ", ")))</f>
        <v>#VALUE!</v>
      </c>
      <c r="Y116" t="e" cm="1">
        <f t="array" ref="Y116">SUMPRODUCT(VALUE(INDEX(N:N, MATCH(VALUE(_xlfn.TEXTSPLIT($E116, ", ")), $D:$D, 0))), VALUE(_xlfn.TEXTSPLIT($F116, ", ")))</f>
        <v>#VALUE!</v>
      </c>
      <c r="Z116" t="e" cm="1">
        <f t="array" ref="Z116">SUMPRODUCT(VALUE(INDEX(O:O, MATCH(VALUE(_xlfn.TEXTSPLIT($E116, ", ")), $D:$D, 0))), VALUE(_xlfn.TEXTSPLIT($F116, ", ")))</f>
        <v>#VALUE!</v>
      </c>
      <c r="AA116" t="e" cm="1">
        <f t="array" ref="AA116">SUMPRODUCT(VALUE(INDEX(P:P, MATCH(VALUE(_xlfn.TEXTSPLIT($E116, ", ")), $D:$D, 0))), VALUE(_xlfn.TEXTSPLIT($F116, ", ")))</f>
        <v>#VALUE!</v>
      </c>
      <c r="AB116" t="e" cm="1">
        <f t="array" ref="AB116">SUMPRODUCT(VALUE(INDEX(Q:Q, MATCH(VALUE(_xlfn.TEXTSPLIT($E116, ", ")), $D:$D, 0))), VALUE(_xlfn.TEXTSPLIT($F116, ", ")))</f>
        <v>#VALUE!</v>
      </c>
    </row>
  </sheetData>
  <mergeCells count="1">
    <mergeCell ref="E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442F-B32D-430B-A267-0E51E705EE98}">
  <sheetPr>
    <tabColor theme="9"/>
  </sheetPr>
  <dimension ref="A1:Y112"/>
  <sheetViews>
    <sheetView workbookViewId="0">
      <pane xSplit="2" ySplit="2" topLeftCell="H27" activePane="bottomRight" state="frozen"/>
      <selection pane="topRight" activeCell="C1" sqref="C1"/>
      <selection pane="bottomLeft" activeCell="A3" sqref="A3"/>
      <selection pane="bottomRight" activeCell="N41" sqref="N41:Y44"/>
    </sheetView>
  </sheetViews>
  <sheetFormatPr defaultRowHeight="15" x14ac:dyDescent="0.25"/>
  <cols>
    <col min="2" max="2" width="37" style="49" customWidth="1"/>
  </cols>
  <sheetData>
    <row r="1" spans="1:25" s="59" customFormat="1" x14ac:dyDescent="0.25">
      <c r="B1" s="58" t="s">
        <v>1282</v>
      </c>
      <c r="C1" s="58" t="s">
        <v>1284</v>
      </c>
    </row>
    <row r="2" spans="1:25" s="56" customFormat="1" x14ac:dyDescent="0.25">
      <c r="B2" s="57" t="s">
        <v>1283</v>
      </c>
      <c r="C2" s="56">
        <v>1997</v>
      </c>
      <c r="D2" s="56">
        <v>1998</v>
      </c>
      <c r="E2" s="56">
        <v>1999</v>
      </c>
      <c r="F2" s="56">
        <v>2000</v>
      </c>
      <c r="G2" s="56">
        <v>2001</v>
      </c>
      <c r="H2" s="56">
        <v>2002</v>
      </c>
      <c r="I2" s="56">
        <v>2003</v>
      </c>
      <c r="J2" s="56">
        <v>2004</v>
      </c>
      <c r="K2" s="56">
        <v>2005</v>
      </c>
      <c r="L2" s="56">
        <v>2006</v>
      </c>
      <c r="M2" s="56">
        <v>2007</v>
      </c>
      <c r="N2" s="56">
        <v>2008</v>
      </c>
      <c r="O2" s="56">
        <v>2009</v>
      </c>
      <c r="P2" s="56">
        <v>2010</v>
      </c>
      <c r="Q2" s="56">
        <v>2011</v>
      </c>
      <c r="R2" s="56">
        <v>2012</v>
      </c>
      <c r="S2" s="56">
        <v>2013</v>
      </c>
      <c r="T2" s="56">
        <v>2014</v>
      </c>
      <c r="U2" s="56">
        <v>2015</v>
      </c>
      <c r="V2" s="56">
        <v>2016</v>
      </c>
      <c r="W2" s="56">
        <v>2017</v>
      </c>
      <c r="X2" s="56">
        <v>2018</v>
      </c>
      <c r="Y2" s="56">
        <v>2019</v>
      </c>
    </row>
    <row r="3" spans="1:25" ht="30" x14ac:dyDescent="0.25">
      <c r="A3" s="65" t="s">
        <v>306</v>
      </c>
      <c r="B3" s="3" t="s">
        <v>5</v>
      </c>
      <c r="C3" t="s">
        <v>417</v>
      </c>
      <c r="D3" t="s">
        <v>417</v>
      </c>
      <c r="E3" t="s">
        <v>417</v>
      </c>
      <c r="F3" t="s">
        <v>417</v>
      </c>
      <c r="G3" t="s">
        <v>417</v>
      </c>
      <c r="H3" t="s">
        <v>417</v>
      </c>
      <c r="I3" t="s">
        <v>417</v>
      </c>
      <c r="J3" t="s">
        <v>417</v>
      </c>
      <c r="K3" t="s">
        <v>417</v>
      </c>
      <c r="L3" t="s">
        <v>417</v>
      </c>
      <c r="M3" t="s">
        <v>417</v>
      </c>
      <c r="N3">
        <v>10.220000000000001</v>
      </c>
      <c r="O3">
        <v>10.72</v>
      </c>
      <c r="P3">
        <v>9.7200000000000006</v>
      </c>
      <c r="Q3">
        <v>9.82</v>
      </c>
      <c r="R3">
        <v>9.7799999999999994</v>
      </c>
      <c r="S3">
        <v>10.4</v>
      </c>
      <c r="T3">
        <v>10.210000000000001</v>
      </c>
      <c r="U3">
        <v>10.56</v>
      </c>
      <c r="V3">
        <v>10.88</v>
      </c>
      <c r="W3">
        <v>11.33</v>
      </c>
      <c r="X3">
        <v>11.62</v>
      </c>
      <c r="Y3">
        <v>11.99</v>
      </c>
    </row>
    <row r="4" spans="1:25" ht="30" x14ac:dyDescent="0.25">
      <c r="A4" s="65" t="s">
        <v>214</v>
      </c>
      <c r="B4" s="3" t="s">
        <v>6</v>
      </c>
      <c r="C4">
        <f>'SIC03 into SIC07 Comp'!S8</f>
        <v>5.8893199999999997</v>
      </c>
      <c r="D4">
        <f>'SIC03 into SIC07 Comp'!T8</f>
        <v>6.0675999999999997</v>
      </c>
      <c r="E4">
        <f>'SIC03 into SIC07 Comp'!U8</f>
        <v>6.3150399999999998</v>
      </c>
      <c r="F4">
        <f>'SIC03 into SIC07 Comp'!V8</f>
        <v>6.4896599999999998</v>
      </c>
      <c r="G4">
        <f>'SIC03 into SIC07 Comp'!W8</f>
        <v>6.8061199999999999</v>
      </c>
      <c r="H4">
        <f>'SIC03 into SIC07 Comp'!X8</f>
        <v>7.4068000000000005</v>
      </c>
      <c r="I4">
        <f>'SIC03 into SIC07 Comp'!Y8</f>
        <v>7.5171199999999994</v>
      </c>
      <c r="J4">
        <f>'SIC03 into SIC07 Comp'!Z8</f>
        <v>7.8980399999999991</v>
      </c>
      <c r="K4">
        <f>'SIC03 into SIC07 Comp'!AA8</f>
        <v>8.1916000000000011</v>
      </c>
      <c r="L4">
        <f>'SIC03 into SIC07 Comp'!AB8</f>
        <v>8.4170400000000001</v>
      </c>
      <c r="M4">
        <f>'SIC03 into SIC07 Comp'!AC8</f>
        <v>9.4443400000000004</v>
      </c>
      <c r="N4">
        <v>10.1</v>
      </c>
      <c r="O4">
        <v>10.63</v>
      </c>
      <c r="P4">
        <v>9.4600000000000009</v>
      </c>
      <c r="Q4">
        <v>9.61</v>
      </c>
      <c r="R4">
        <v>9.5299999999999994</v>
      </c>
      <c r="S4">
        <v>10.119999999999999</v>
      </c>
      <c r="T4">
        <v>9.92</v>
      </c>
      <c r="U4">
        <v>10.11</v>
      </c>
      <c r="V4">
        <v>10.32</v>
      </c>
      <c r="W4">
        <v>10.66</v>
      </c>
      <c r="X4">
        <v>11.06</v>
      </c>
      <c r="Y4">
        <v>11.53</v>
      </c>
    </row>
    <row r="5" spans="1:25" x14ac:dyDescent="0.25">
      <c r="A5" s="65" t="s">
        <v>215</v>
      </c>
      <c r="B5" s="3" t="s">
        <v>7</v>
      </c>
      <c r="C5">
        <f>'SIC03 into SIC07 Comp'!S9</f>
        <v>7.38</v>
      </c>
      <c r="D5">
        <f>'SIC03 into SIC07 Comp'!T9</f>
        <v>7.32</v>
      </c>
      <c r="E5">
        <f>'SIC03 into SIC07 Comp'!U9</f>
        <v>7.32</v>
      </c>
      <c r="F5">
        <f>'SIC03 into SIC07 Comp'!V9</f>
        <v>6.97</v>
      </c>
      <c r="G5">
        <f>'SIC03 into SIC07 Comp'!W9</f>
        <v>6.92</v>
      </c>
      <c r="H5">
        <f>'SIC03 into SIC07 Comp'!X9</f>
        <v>7.67</v>
      </c>
      <c r="I5">
        <f>'SIC03 into SIC07 Comp'!Y9</f>
        <v>7.75</v>
      </c>
      <c r="J5">
        <f>'SIC03 into SIC07 Comp'!Z9</f>
        <v>8.1999999999999993</v>
      </c>
      <c r="K5">
        <f>'SIC03 into SIC07 Comp'!AA9</f>
        <v>9.82</v>
      </c>
      <c r="L5">
        <f>'SIC03 into SIC07 Comp'!AB9</f>
        <v>10.57</v>
      </c>
      <c r="M5">
        <f>'SIC03 into SIC07 Comp'!AC9</f>
        <v>11.38</v>
      </c>
      <c r="N5">
        <v>12.34</v>
      </c>
      <c r="O5">
        <v>12.44</v>
      </c>
      <c r="P5">
        <v>13.49</v>
      </c>
      <c r="Q5">
        <v>12.7</v>
      </c>
      <c r="R5">
        <v>13.74</v>
      </c>
      <c r="S5">
        <v>13.8</v>
      </c>
      <c r="T5">
        <v>13.3</v>
      </c>
      <c r="U5">
        <v>14.69</v>
      </c>
      <c r="V5">
        <v>14.87</v>
      </c>
      <c r="W5">
        <v>17.2</v>
      </c>
      <c r="X5">
        <v>15.55</v>
      </c>
      <c r="Y5">
        <v>15.75</v>
      </c>
    </row>
    <row r="6" spans="1:25" x14ac:dyDescent="0.25">
      <c r="A6" s="65" t="s">
        <v>307</v>
      </c>
      <c r="B6" s="3" t="s">
        <v>8</v>
      </c>
      <c r="C6">
        <f>'SIC03 into SIC07 Comp'!S10</f>
        <v>7.78</v>
      </c>
      <c r="D6">
        <f>'SIC03 into SIC07 Comp'!T10</f>
        <v>8.4600000000000009</v>
      </c>
      <c r="E6">
        <f>'SIC03 into SIC07 Comp'!U10</f>
        <v>0</v>
      </c>
      <c r="F6">
        <f>'SIC03 into SIC07 Comp'!V10</f>
        <v>8.42</v>
      </c>
      <c r="G6">
        <f>'SIC03 into SIC07 Comp'!W10</f>
        <v>0</v>
      </c>
      <c r="H6">
        <f>'SIC03 into SIC07 Comp'!X10</f>
        <v>0</v>
      </c>
      <c r="I6">
        <f>'SIC03 into SIC07 Comp'!Y10</f>
        <v>0</v>
      </c>
      <c r="J6">
        <f>'SIC03 into SIC07 Comp'!Z10</f>
        <v>9.31</v>
      </c>
      <c r="K6">
        <f>'SIC03 into SIC07 Comp'!AA10</f>
        <v>10.33</v>
      </c>
      <c r="L6">
        <f>'SIC03 into SIC07 Comp'!AB10</f>
        <v>10.34</v>
      </c>
      <c r="M6">
        <f>'SIC03 into SIC07 Comp'!AC10</f>
        <v>8.5500000000000007</v>
      </c>
      <c r="N6">
        <v>8.58</v>
      </c>
      <c r="O6">
        <v>9.3800000000000008</v>
      </c>
      <c r="P6">
        <v>10.02</v>
      </c>
      <c r="Q6">
        <v>9.5500000000000007</v>
      </c>
      <c r="R6">
        <v>10.24</v>
      </c>
      <c r="S6">
        <v>12.13</v>
      </c>
      <c r="T6">
        <v>11.95</v>
      </c>
      <c r="U6">
        <v>14.28</v>
      </c>
      <c r="V6">
        <v>18.489999999999998</v>
      </c>
      <c r="W6" t="s">
        <v>211</v>
      </c>
      <c r="X6">
        <v>19.21</v>
      </c>
      <c r="Y6">
        <v>16.579999999999998</v>
      </c>
    </row>
    <row r="7" spans="1:25" x14ac:dyDescent="0.25">
      <c r="A7" s="65" t="s">
        <v>308</v>
      </c>
      <c r="B7" s="3" t="s">
        <v>9</v>
      </c>
      <c r="C7" t="e" vm="2">
        <f>'SIC03 into SIC07 Comp'!S11</f>
        <v>#VALUE!</v>
      </c>
      <c r="D7" t="e" vm="2">
        <f>'SIC03 into SIC07 Comp'!T11</f>
        <v>#VALUE!</v>
      </c>
      <c r="E7" t="e" vm="2">
        <f>'SIC03 into SIC07 Comp'!U11</f>
        <v>#VALUE!</v>
      </c>
      <c r="F7" t="e" vm="2">
        <f>'SIC03 into SIC07 Comp'!V11</f>
        <v>#VALUE!</v>
      </c>
      <c r="G7" t="e" vm="2">
        <f>'SIC03 into SIC07 Comp'!W11</f>
        <v>#VALUE!</v>
      </c>
      <c r="H7" t="e" vm="2">
        <f>'SIC03 into SIC07 Comp'!X11</f>
        <v>#VALUE!</v>
      </c>
      <c r="I7" t="e" vm="2">
        <f>'SIC03 into SIC07 Comp'!Y11</f>
        <v>#VALUE!</v>
      </c>
      <c r="J7" t="e" vm="2">
        <f>'SIC03 into SIC07 Comp'!Z11</f>
        <v>#VALUE!</v>
      </c>
      <c r="K7" t="e" vm="2">
        <f>'SIC03 into SIC07 Comp'!AA11</f>
        <v>#VALUE!</v>
      </c>
      <c r="L7" t="e" vm="2">
        <f>'SIC03 into SIC07 Comp'!AB11</f>
        <v>#VALUE!</v>
      </c>
      <c r="M7" t="e" vm="2">
        <f>'SIC03 into SIC07 Comp'!AC11</f>
        <v>#VALUE!</v>
      </c>
      <c r="N7">
        <v>18.39</v>
      </c>
      <c r="O7">
        <v>20.72</v>
      </c>
      <c r="P7">
        <v>20.39</v>
      </c>
      <c r="Q7">
        <v>20.53</v>
      </c>
      <c r="R7">
        <v>20.079999999999998</v>
      </c>
      <c r="S7">
        <v>22.01</v>
      </c>
      <c r="T7">
        <v>20.86</v>
      </c>
      <c r="U7">
        <v>21.28</v>
      </c>
      <c r="V7">
        <v>20.21</v>
      </c>
      <c r="W7">
        <v>21.76</v>
      </c>
      <c r="X7">
        <v>23.23</v>
      </c>
      <c r="Y7">
        <v>22.2</v>
      </c>
    </row>
    <row r="8" spans="1:25" x14ac:dyDescent="0.25">
      <c r="A8" s="65" t="s">
        <v>217</v>
      </c>
      <c r="B8" s="3" t="s">
        <v>10</v>
      </c>
      <c r="C8">
        <f>'SIC03 into SIC07 Comp'!S12</f>
        <v>9.19</v>
      </c>
      <c r="D8">
        <f>'SIC03 into SIC07 Comp'!T12</f>
        <v>0</v>
      </c>
      <c r="E8">
        <f>'SIC03 into SIC07 Comp'!U12</f>
        <v>9.92</v>
      </c>
      <c r="F8">
        <f>'SIC03 into SIC07 Comp'!V12</f>
        <v>9.73</v>
      </c>
      <c r="G8">
        <f>'SIC03 into SIC07 Comp'!W12</f>
        <v>0</v>
      </c>
      <c r="H8">
        <f>'SIC03 into SIC07 Comp'!X12</f>
        <v>0</v>
      </c>
      <c r="I8">
        <f>'SIC03 into SIC07 Comp'!Y12</f>
        <v>0</v>
      </c>
      <c r="J8">
        <f>'SIC03 into SIC07 Comp'!Z12</f>
        <v>13.57</v>
      </c>
      <c r="K8">
        <f>'SIC03 into SIC07 Comp'!AA12</f>
        <v>13.49</v>
      </c>
      <c r="L8">
        <f>'SIC03 into SIC07 Comp'!AB12</f>
        <v>16.28</v>
      </c>
      <c r="M8">
        <f>'SIC03 into SIC07 Comp'!AC12</f>
        <v>16.88</v>
      </c>
      <c r="N8">
        <v>19.239999999999998</v>
      </c>
      <c r="O8">
        <v>19.41</v>
      </c>
      <c r="P8">
        <v>18.04</v>
      </c>
      <c r="Q8">
        <v>17.29</v>
      </c>
      <c r="R8">
        <v>16.89</v>
      </c>
      <c r="S8">
        <v>19.61</v>
      </c>
      <c r="T8">
        <v>19.28</v>
      </c>
      <c r="U8" t="s">
        <v>211</v>
      </c>
      <c r="V8" t="s">
        <v>211</v>
      </c>
      <c r="W8">
        <v>16.23</v>
      </c>
      <c r="X8" t="s">
        <v>211</v>
      </c>
      <c r="Y8" t="s">
        <v>211</v>
      </c>
    </row>
    <row r="9" spans="1:25" ht="30" x14ac:dyDescent="0.25">
      <c r="A9" s="65" t="s">
        <v>309</v>
      </c>
      <c r="B9" s="3" t="s">
        <v>11</v>
      </c>
      <c r="C9">
        <f>'SIC03 into SIC07 Comp'!S13</f>
        <v>15.08</v>
      </c>
      <c r="D9">
        <f>'SIC03 into SIC07 Comp'!T13</f>
        <v>0</v>
      </c>
      <c r="E9">
        <f>'SIC03 into SIC07 Comp'!U13</f>
        <v>0</v>
      </c>
      <c r="F9">
        <f>'SIC03 into SIC07 Comp'!V13</f>
        <v>19.68</v>
      </c>
      <c r="G9">
        <f>'SIC03 into SIC07 Comp'!W13</f>
        <v>20.47</v>
      </c>
      <c r="H9">
        <f>'SIC03 into SIC07 Comp'!X13</f>
        <v>0</v>
      </c>
      <c r="I9">
        <f>'SIC03 into SIC07 Comp'!Y13</f>
        <v>21.85</v>
      </c>
      <c r="J9">
        <f>'SIC03 into SIC07 Comp'!Z13</f>
        <v>18.760000000000002</v>
      </c>
      <c r="K9">
        <f>'SIC03 into SIC07 Comp'!AA13</f>
        <v>21.7</v>
      </c>
      <c r="L9">
        <f>'SIC03 into SIC07 Comp'!AB13</f>
        <v>25.68</v>
      </c>
      <c r="M9">
        <f>'SIC03 into SIC07 Comp'!AC13</f>
        <v>24.4</v>
      </c>
      <c r="N9">
        <v>31.06</v>
      </c>
      <c r="O9">
        <v>35.880000000000003</v>
      </c>
      <c r="P9">
        <v>32.67</v>
      </c>
      <c r="Q9">
        <v>33.44</v>
      </c>
      <c r="R9">
        <v>34.950000000000003</v>
      </c>
      <c r="S9">
        <v>35.76</v>
      </c>
      <c r="T9">
        <v>33.11</v>
      </c>
      <c r="U9">
        <v>39.090000000000003</v>
      </c>
      <c r="V9">
        <v>36.93</v>
      </c>
      <c r="W9">
        <v>42.13</v>
      </c>
      <c r="X9">
        <v>44.91</v>
      </c>
      <c r="Y9">
        <v>39.51</v>
      </c>
    </row>
    <row r="10" spans="1:25" x14ac:dyDescent="0.25">
      <c r="A10" s="65" t="s">
        <v>310</v>
      </c>
      <c r="B10" s="3" t="s">
        <v>12</v>
      </c>
      <c r="C10">
        <f>'SIC03 into SIC07 Comp'!S14</f>
        <v>0</v>
      </c>
      <c r="D10">
        <f>'SIC03 into SIC07 Comp'!T14</f>
        <v>0</v>
      </c>
      <c r="E10">
        <f>'SIC03 into SIC07 Comp'!U14</f>
        <v>0</v>
      </c>
      <c r="F10">
        <f>'SIC03 into SIC07 Comp'!V14</f>
        <v>0</v>
      </c>
      <c r="G10">
        <f>'SIC03 into SIC07 Comp'!W14</f>
        <v>0</v>
      </c>
      <c r="H10">
        <f>'SIC03 into SIC07 Comp'!X14</f>
        <v>0</v>
      </c>
      <c r="I10">
        <f>'SIC03 into SIC07 Comp'!Y14</f>
        <v>0</v>
      </c>
      <c r="J10">
        <f>'SIC03 into SIC07 Comp'!Z14</f>
        <v>0</v>
      </c>
      <c r="K10">
        <f>'SIC03 into SIC07 Comp'!AA14</f>
        <v>0</v>
      </c>
      <c r="L10">
        <f>'SIC03 into SIC07 Comp'!AB14</f>
        <v>0</v>
      </c>
      <c r="M10">
        <f>'SIC03 into SIC07 Comp'!AC14</f>
        <v>0</v>
      </c>
      <c r="X10">
        <v>13.53</v>
      </c>
    </row>
    <row r="11" spans="1:25" x14ac:dyDescent="0.25">
      <c r="A11" s="65" t="s">
        <v>311</v>
      </c>
      <c r="B11" s="3" t="s">
        <v>13</v>
      </c>
      <c r="C11">
        <f>'SIC03 into SIC07 Comp'!S15</f>
        <v>7.8443699999999996</v>
      </c>
      <c r="D11">
        <f>'SIC03 into SIC07 Comp'!T15</f>
        <v>7.8197099999999997</v>
      </c>
      <c r="E11">
        <f>'SIC03 into SIC07 Comp'!U15</f>
        <v>8.6872899999999973</v>
      </c>
      <c r="F11">
        <f>'SIC03 into SIC07 Comp'!V15</f>
        <v>8.948970000000001</v>
      </c>
      <c r="G11">
        <f>'SIC03 into SIC07 Comp'!W15</f>
        <v>9.1465200000000006</v>
      </c>
      <c r="H11">
        <f>'SIC03 into SIC07 Comp'!X15</f>
        <v>0</v>
      </c>
      <c r="I11">
        <f>'SIC03 into SIC07 Comp'!Y15</f>
        <v>0</v>
      </c>
      <c r="J11">
        <f>'SIC03 into SIC07 Comp'!Z15</f>
        <v>12.1585</v>
      </c>
      <c r="K11">
        <f>'SIC03 into SIC07 Comp'!AA15</f>
        <v>11.833839999999999</v>
      </c>
      <c r="L11">
        <f>'SIC03 into SIC07 Comp'!AB15</f>
        <v>13.193519999999999</v>
      </c>
      <c r="M11">
        <f>'SIC03 into SIC07 Comp'!AC15</f>
        <v>13.859389999999999</v>
      </c>
      <c r="N11">
        <v>12.78</v>
      </c>
      <c r="O11">
        <v>14.04</v>
      </c>
      <c r="P11">
        <v>14.15</v>
      </c>
      <c r="Q11">
        <v>13.83</v>
      </c>
      <c r="R11">
        <v>12.56</v>
      </c>
      <c r="S11">
        <v>17.07</v>
      </c>
      <c r="T11">
        <v>14.72</v>
      </c>
      <c r="U11">
        <v>15.39</v>
      </c>
      <c r="V11">
        <v>15.55</v>
      </c>
      <c r="W11">
        <v>16.170000000000002</v>
      </c>
      <c r="X11">
        <v>17.25</v>
      </c>
      <c r="Y11">
        <v>16.73</v>
      </c>
    </row>
    <row r="12" spans="1:25" x14ac:dyDescent="0.25">
      <c r="A12" s="65" t="s">
        <v>312</v>
      </c>
      <c r="B12" s="3" t="s">
        <v>14</v>
      </c>
      <c r="C12">
        <f>'SIC03 into SIC07 Comp'!S16</f>
        <v>14.99948</v>
      </c>
      <c r="D12">
        <f>'SIC03 into SIC07 Comp'!T16</f>
        <v>9.1410000000000005E-2</v>
      </c>
      <c r="E12">
        <f>'SIC03 into SIC07 Comp'!U16</f>
        <v>9.4709999999999989E-2</v>
      </c>
      <c r="F12">
        <f>'SIC03 into SIC07 Comp'!V16</f>
        <v>19.561419999999998</v>
      </c>
      <c r="G12">
        <f>'SIC03 into SIC07 Comp'!W16</f>
        <v>20.351749999999999</v>
      </c>
      <c r="H12">
        <f>'SIC03 into SIC07 Comp'!X16</f>
        <v>0</v>
      </c>
      <c r="I12">
        <f>'SIC03 into SIC07 Comp'!Y16</f>
        <v>21.609650000000002</v>
      </c>
      <c r="J12">
        <f>'SIC03 into SIC07 Comp'!Z16</f>
        <v>18.686410000000002</v>
      </c>
      <c r="K12">
        <f>'SIC03 into SIC07 Comp'!AA16</f>
        <v>21.590329999999998</v>
      </c>
      <c r="L12">
        <f>'SIC03 into SIC07 Comp'!AB16</f>
        <v>25.540520000000001</v>
      </c>
      <c r="M12">
        <f>'SIC03 into SIC07 Comp'!AC16</f>
        <v>24.281969999999998</v>
      </c>
      <c r="N12">
        <v>20.88</v>
      </c>
      <c r="O12">
        <v>20.309999999999999</v>
      </c>
      <c r="P12">
        <v>20.71</v>
      </c>
      <c r="Q12">
        <v>22.26</v>
      </c>
      <c r="R12">
        <v>20.88</v>
      </c>
      <c r="S12">
        <v>22.41</v>
      </c>
      <c r="T12">
        <v>22.66</v>
      </c>
      <c r="U12">
        <v>23.29</v>
      </c>
      <c r="V12">
        <v>22.27</v>
      </c>
      <c r="W12">
        <v>25.03</v>
      </c>
      <c r="X12">
        <v>21.4</v>
      </c>
      <c r="Y12">
        <v>25.39</v>
      </c>
    </row>
    <row r="13" spans="1:25" x14ac:dyDescent="0.25">
      <c r="A13" s="65" t="s">
        <v>313</v>
      </c>
      <c r="B13" s="3" t="s">
        <v>15</v>
      </c>
      <c r="C13" t="e" vm="2">
        <f>'SIC03 into SIC07 Comp'!S17</f>
        <v>#VALUE!</v>
      </c>
      <c r="D13" t="e" vm="2">
        <f>'SIC03 into SIC07 Comp'!T17</f>
        <v>#VALUE!</v>
      </c>
      <c r="E13" t="e" vm="2">
        <f>'SIC03 into SIC07 Comp'!U17</f>
        <v>#VALUE!</v>
      </c>
      <c r="F13" t="e" vm="2">
        <f>'SIC03 into SIC07 Comp'!V17</f>
        <v>#VALUE!</v>
      </c>
      <c r="G13" t="e" vm="2">
        <f>'SIC03 into SIC07 Comp'!W17</f>
        <v>#VALUE!</v>
      </c>
      <c r="H13" t="e" vm="2">
        <f>'SIC03 into SIC07 Comp'!X17</f>
        <v>#VALUE!</v>
      </c>
      <c r="I13" t="e" vm="2">
        <f>'SIC03 into SIC07 Comp'!Y17</f>
        <v>#VALUE!</v>
      </c>
      <c r="J13" t="e" vm="2">
        <f>'SIC03 into SIC07 Comp'!Z17</f>
        <v>#VALUE!</v>
      </c>
      <c r="K13" t="e" vm="2">
        <f>'SIC03 into SIC07 Comp'!AA17</f>
        <v>#VALUE!</v>
      </c>
      <c r="L13" t="e" vm="2">
        <f>'SIC03 into SIC07 Comp'!AB17</f>
        <v>#VALUE!</v>
      </c>
      <c r="M13" t="e" vm="2">
        <f>'SIC03 into SIC07 Comp'!AC17</f>
        <v>#VALUE!</v>
      </c>
      <c r="N13">
        <v>13.61</v>
      </c>
      <c r="O13">
        <v>13.89</v>
      </c>
      <c r="P13">
        <v>13.84</v>
      </c>
      <c r="Q13">
        <v>14.1</v>
      </c>
      <c r="R13">
        <v>14.5</v>
      </c>
      <c r="S13">
        <v>14.86</v>
      </c>
      <c r="T13">
        <v>14.86</v>
      </c>
      <c r="U13">
        <v>15.07</v>
      </c>
      <c r="V13">
        <v>15.77</v>
      </c>
      <c r="W13">
        <v>16.07</v>
      </c>
      <c r="X13">
        <v>16.5</v>
      </c>
      <c r="Y13">
        <v>16.82</v>
      </c>
    </row>
    <row r="14" spans="1:25" x14ac:dyDescent="0.25">
      <c r="A14" s="65" t="s">
        <v>220</v>
      </c>
      <c r="B14" s="3" t="s">
        <v>16</v>
      </c>
      <c r="C14">
        <f>'SIC03 into SIC07 Comp'!S18</f>
        <v>7.9797800000000008</v>
      </c>
      <c r="D14">
        <f>'SIC03 into SIC07 Comp'!T18</f>
        <v>8.5197899999999986</v>
      </c>
      <c r="E14">
        <f>'SIC03 into SIC07 Comp'!U18</f>
        <v>8.8297799999999995</v>
      </c>
      <c r="F14">
        <f>'SIC03 into SIC07 Comp'!V18</f>
        <v>8.9999000000000002</v>
      </c>
      <c r="G14">
        <f>'SIC03 into SIC07 Comp'!W18</f>
        <v>9.2005199999999991</v>
      </c>
      <c r="H14">
        <f>'SIC03 into SIC07 Comp'!X18</f>
        <v>9.8101800000000008</v>
      </c>
      <c r="I14">
        <f>'SIC03 into SIC07 Comp'!Y18</f>
        <v>10.229760000000001</v>
      </c>
      <c r="J14">
        <f>'SIC03 into SIC07 Comp'!Z18</f>
        <v>10.34173</v>
      </c>
      <c r="K14">
        <f>'SIC03 into SIC07 Comp'!AA18</f>
        <v>11.07066</v>
      </c>
      <c r="L14">
        <f>'SIC03 into SIC07 Comp'!AB18</f>
        <v>11.07193</v>
      </c>
      <c r="M14">
        <f>'SIC03 into SIC07 Comp'!AC18</f>
        <v>11.39228</v>
      </c>
      <c r="N14">
        <v>11.47</v>
      </c>
      <c r="O14">
        <v>11.74</v>
      </c>
      <c r="P14">
        <v>11.79</v>
      </c>
      <c r="Q14">
        <v>11.95</v>
      </c>
      <c r="R14">
        <v>11.77</v>
      </c>
      <c r="S14">
        <v>12.15</v>
      </c>
      <c r="T14">
        <v>11.97</v>
      </c>
      <c r="U14">
        <v>12.33</v>
      </c>
      <c r="V14">
        <v>12.67</v>
      </c>
      <c r="W14">
        <v>12.98</v>
      </c>
      <c r="X14">
        <v>13.33</v>
      </c>
      <c r="Y14">
        <v>13.74</v>
      </c>
    </row>
    <row r="15" spans="1:25" x14ac:dyDescent="0.25">
      <c r="A15" s="65" t="s">
        <v>221</v>
      </c>
      <c r="B15" s="3" t="s">
        <v>17</v>
      </c>
      <c r="C15">
        <f>'SIC03 into SIC07 Comp'!S19</f>
        <v>7.98</v>
      </c>
      <c r="D15">
        <f>'SIC03 into SIC07 Comp'!T19</f>
        <v>8.52</v>
      </c>
      <c r="E15">
        <f>'SIC03 into SIC07 Comp'!U19</f>
        <v>8.83</v>
      </c>
      <c r="F15">
        <f>'SIC03 into SIC07 Comp'!V19</f>
        <v>9</v>
      </c>
      <c r="G15">
        <f>'SIC03 into SIC07 Comp'!W19</f>
        <v>9.1999999999999993</v>
      </c>
      <c r="H15">
        <f>'SIC03 into SIC07 Comp'!X19</f>
        <v>9.82</v>
      </c>
      <c r="I15">
        <f>'SIC03 into SIC07 Comp'!Y19</f>
        <v>10.24</v>
      </c>
      <c r="J15">
        <f>'SIC03 into SIC07 Comp'!Z19</f>
        <v>10.34</v>
      </c>
      <c r="K15">
        <f>'SIC03 into SIC07 Comp'!AA19</f>
        <v>11.07</v>
      </c>
      <c r="L15">
        <f>'SIC03 into SIC07 Comp'!AB19</f>
        <v>11.07</v>
      </c>
      <c r="M15">
        <f>'SIC03 into SIC07 Comp'!AC19</f>
        <v>11.39</v>
      </c>
      <c r="N15">
        <v>16.21</v>
      </c>
      <c r="O15">
        <v>15.75</v>
      </c>
      <c r="P15">
        <v>15.7</v>
      </c>
      <c r="Q15">
        <v>16.239999999999998</v>
      </c>
      <c r="R15">
        <v>16.45</v>
      </c>
      <c r="S15">
        <v>17.78</v>
      </c>
      <c r="T15">
        <v>18.48</v>
      </c>
      <c r="U15">
        <v>18.68</v>
      </c>
      <c r="V15">
        <v>19.690000000000001</v>
      </c>
      <c r="W15">
        <v>20.62</v>
      </c>
      <c r="X15">
        <v>19.73</v>
      </c>
      <c r="Y15">
        <v>18.5</v>
      </c>
    </row>
    <row r="16" spans="1:25" x14ac:dyDescent="0.25">
      <c r="A16" s="65" t="s">
        <v>222</v>
      </c>
      <c r="B16" s="3" t="s">
        <v>18</v>
      </c>
      <c r="C16">
        <f>'SIC03 into SIC07 Comp'!S20</f>
        <v>13.8</v>
      </c>
      <c r="D16">
        <f>'SIC03 into SIC07 Comp'!T20</f>
        <v>17.03</v>
      </c>
      <c r="E16">
        <f>'SIC03 into SIC07 Comp'!U20</f>
        <v>17.97</v>
      </c>
      <c r="F16">
        <f>'SIC03 into SIC07 Comp'!V20</f>
        <v>0</v>
      </c>
      <c r="G16">
        <f>'SIC03 into SIC07 Comp'!W20</f>
        <v>15.52</v>
      </c>
      <c r="H16">
        <f>'SIC03 into SIC07 Comp'!X20</f>
        <v>0</v>
      </c>
      <c r="I16">
        <f>'SIC03 into SIC07 Comp'!Y20</f>
        <v>16.12</v>
      </c>
      <c r="J16">
        <f>'SIC03 into SIC07 Comp'!Z20</f>
        <v>19.670000000000002</v>
      </c>
      <c r="K16">
        <f>'SIC03 into SIC07 Comp'!AA20</f>
        <v>23.88</v>
      </c>
      <c r="L16">
        <f>'SIC03 into SIC07 Comp'!AB20</f>
        <v>23.19</v>
      </c>
      <c r="M16">
        <f>'SIC03 into SIC07 Comp'!AC20</f>
        <v>22.56</v>
      </c>
      <c r="N16">
        <v>19.829999999999998</v>
      </c>
      <c r="O16">
        <v>20.99</v>
      </c>
      <c r="P16">
        <v>21.34</v>
      </c>
      <c r="Q16">
        <v>21.3</v>
      </c>
      <c r="R16">
        <v>21.68</v>
      </c>
      <c r="S16">
        <v>27.25</v>
      </c>
      <c r="T16">
        <v>21.01</v>
      </c>
      <c r="U16">
        <v>23.94</v>
      </c>
    </row>
    <row r="17" spans="1:25" x14ac:dyDescent="0.25">
      <c r="A17" s="65" t="s">
        <v>224</v>
      </c>
      <c r="B17" s="3" t="s">
        <v>19</v>
      </c>
      <c r="C17">
        <f>'SIC03 into SIC07 Comp'!S21</f>
        <v>7.0598799999999997</v>
      </c>
      <c r="D17">
        <f>'SIC03 into SIC07 Comp'!T21</f>
        <v>7.2002500000000005</v>
      </c>
      <c r="E17">
        <f>'SIC03 into SIC07 Comp'!U21</f>
        <v>7.430299999999999</v>
      </c>
      <c r="F17">
        <f>'SIC03 into SIC07 Comp'!V21</f>
        <v>7.8902200000000002</v>
      </c>
      <c r="G17">
        <f>'SIC03 into SIC07 Comp'!W21</f>
        <v>8.2599800000000005</v>
      </c>
      <c r="H17">
        <f>'SIC03 into SIC07 Comp'!X21</f>
        <v>8.6903699999999997</v>
      </c>
      <c r="I17">
        <f>'SIC03 into SIC07 Comp'!Y21</f>
        <v>9.0204599999999999</v>
      </c>
      <c r="J17">
        <f>'SIC03 into SIC07 Comp'!Z21</f>
        <v>9.3803200000000011</v>
      </c>
      <c r="K17">
        <f>'SIC03 into SIC07 Comp'!AA21</f>
        <v>9.7208900000000007</v>
      </c>
      <c r="L17">
        <f>'SIC03 into SIC07 Comp'!AB21</f>
        <v>10.310370000000001</v>
      </c>
      <c r="M17">
        <f>'SIC03 into SIC07 Comp'!AC21</f>
        <v>10.380580000000002</v>
      </c>
      <c r="N17">
        <v>10.29</v>
      </c>
      <c r="O17">
        <v>11.02</v>
      </c>
      <c r="P17">
        <v>10.86</v>
      </c>
      <c r="Q17">
        <v>11.11</v>
      </c>
      <c r="R17">
        <v>11.17</v>
      </c>
      <c r="S17">
        <v>11.78</v>
      </c>
      <c r="T17">
        <v>11.64</v>
      </c>
      <c r="U17">
        <v>12.01</v>
      </c>
      <c r="V17">
        <v>12.58</v>
      </c>
      <c r="W17">
        <v>12.58</v>
      </c>
      <c r="X17">
        <v>13.12</v>
      </c>
      <c r="Y17">
        <v>13.58</v>
      </c>
    </row>
    <row r="18" spans="1:25" x14ac:dyDescent="0.25">
      <c r="A18" s="65" t="s">
        <v>225</v>
      </c>
      <c r="B18" s="3" t="s">
        <v>20</v>
      </c>
      <c r="C18">
        <f>'SIC03 into SIC07 Comp'!S22</f>
        <v>6.0100600000000002</v>
      </c>
      <c r="D18">
        <f>'SIC03 into SIC07 Comp'!T22</f>
        <v>6.2421600000000002</v>
      </c>
      <c r="E18">
        <f>'SIC03 into SIC07 Comp'!U22</f>
        <v>6.4169</v>
      </c>
      <c r="F18">
        <f>'SIC03 into SIC07 Comp'!V22</f>
        <v>6.9690000000000003</v>
      </c>
      <c r="G18">
        <f>'SIC03 into SIC07 Comp'!W22</f>
        <v>7.5232000000000001</v>
      </c>
      <c r="H18">
        <f>'SIC03 into SIC07 Comp'!X22</f>
        <v>7.5203300000000004</v>
      </c>
      <c r="I18">
        <f>'SIC03 into SIC07 Comp'!Y22</f>
        <v>7.9148000000000005</v>
      </c>
      <c r="J18">
        <f>'SIC03 into SIC07 Comp'!Z22</f>
        <v>8.3116400000000006</v>
      </c>
      <c r="K18">
        <f>'SIC03 into SIC07 Comp'!AA22</f>
        <v>8.7990000000000013</v>
      </c>
      <c r="L18">
        <f>'SIC03 into SIC07 Comp'!AB22</f>
        <v>9.5824099999999994</v>
      </c>
      <c r="M18">
        <f>'SIC03 into SIC07 Comp'!AC22</f>
        <v>10.13133</v>
      </c>
      <c r="N18">
        <v>10.11</v>
      </c>
      <c r="O18">
        <v>10.29</v>
      </c>
      <c r="P18">
        <v>9.7200000000000006</v>
      </c>
      <c r="Q18">
        <v>10.75</v>
      </c>
      <c r="R18">
        <v>10.58</v>
      </c>
      <c r="S18">
        <v>10.69</v>
      </c>
      <c r="T18">
        <v>10.5</v>
      </c>
      <c r="U18">
        <v>11.07</v>
      </c>
      <c r="V18">
        <v>11.3</v>
      </c>
      <c r="W18">
        <v>12.47</v>
      </c>
      <c r="X18">
        <v>11.38</v>
      </c>
      <c r="Y18">
        <v>11.44</v>
      </c>
    </row>
    <row r="19" spans="1:25" ht="30" x14ac:dyDescent="0.25">
      <c r="A19" s="65" t="s">
        <v>228</v>
      </c>
      <c r="B19" s="3" t="s">
        <v>21</v>
      </c>
      <c r="C19">
        <f>'SIC03 into SIC07 Comp'!S23</f>
        <v>6.4877199999999995</v>
      </c>
      <c r="D19">
        <f>'SIC03 into SIC07 Comp'!T23</f>
        <v>6.4089999999999998</v>
      </c>
      <c r="E19">
        <f>'SIC03 into SIC07 Comp'!U23</f>
        <v>7.4455200000000001</v>
      </c>
      <c r="F19">
        <f>'SIC03 into SIC07 Comp'!V23</f>
        <v>7.4876000000000005</v>
      </c>
      <c r="G19">
        <f>'SIC03 into SIC07 Comp'!W23</f>
        <v>8.2269199999999998</v>
      </c>
      <c r="H19">
        <f>'SIC03 into SIC07 Comp'!X23</f>
        <v>8.8044400000000014</v>
      </c>
      <c r="I19">
        <f>'SIC03 into SIC07 Comp'!Y23</f>
        <v>8.5072400000000012</v>
      </c>
      <c r="J19">
        <f>'SIC03 into SIC07 Comp'!Z23</f>
        <v>8.6781600000000001</v>
      </c>
      <c r="K19">
        <f>'SIC03 into SIC07 Comp'!AA23</f>
        <v>9.9849199999999989</v>
      </c>
      <c r="L19">
        <f>'SIC03 into SIC07 Comp'!AB23</f>
        <v>10.127560000000001</v>
      </c>
      <c r="M19">
        <f>'SIC03 into SIC07 Comp'!AC23</f>
        <v>9.6219599999999996</v>
      </c>
      <c r="N19">
        <v>10.27</v>
      </c>
      <c r="O19">
        <v>12.89</v>
      </c>
      <c r="P19">
        <v>11.56</v>
      </c>
      <c r="Q19">
        <v>11.78</v>
      </c>
      <c r="R19">
        <v>11.15</v>
      </c>
      <c r="S19">
        <v>11.53</v>
      </c>
      <c r="T19">
        <v>10.050000000000001</v>
      </c>
      <c r="U19">
        <v>10.4</v>
      </c>
      <c r="V19">
        <v>11.03</v>
      </c>
      <c r="W19">
        <v>11.87</v>
      </c>
      <c r="X19">
        <v>11.3</v>
      </c>
      <c r="Y19">
        <v>11.7</v>
      </c>
    </row>
    <row r="20" spans="1:25" ht="60" x14ac:dyDescent="0.25">
      <c r="A20" s="65" t="s">
        <v>229</v>
      </c>
      <c r="B20" s="3" t="s">
        <v>22</v>
      </c>
      <c r="C20">
        <f>'SIC03 into SIC07 Comp'!S24</f>
        <v>6.81</v>
      </c>
      <c r="D20">
        <f>'SIC03 into SIC07 Comp'!T24</f>
        <v>7.28</v>
      </c>
      <c r="E20">
        <f>'SIC03 into SIC07 Comp'!U24</f>
        <v>7.17</v>
      </c>
      <c r="F20">
        <f>'SIC03 into SIC07 Comp'!V24</f>
        <v>7.93</v>
      </c>
      <c r="G20">
        <f>'SIC03 into SIC07 Comp'!W24</f>
        <v>8.4</v>
      </c>
      <c r="H20">
        <f>'SIC03 into SIC07 Comp'!X24</f>
        <v>8.5299999999999994</v>
      </c>
      <c r="I20">
        <f>'SIC03 into SIC07 Comp'!Y24</f>
        <v>8.8699999999999992</v>
      </c>
      <c r="J20">
        <f>'SIC03 into SIC07 Comp'!Z24</f>
        <v>9.34</v>
      </c>
      <c r="K20">
        <f>'SIC03 into SIC07 Comp'!AA24</f>
        <v>9.3000000000000007</v>
      </c>
      <c r="L20">
        <f>'SIC03 into SIC07 Comp'!AB24</f>
        <v>9.58</v>
      </c>
      <c r="M20">
        <f>'SIC03 into SIC07 Comp'!AC24</f>
        <v>10.38</v>
      </c>
      <c r="N20">
        <v>10.62</v>
      </c>
      <c r="O20">
        <v>11.49</v>
      </c>
      <c r="P20">
        <v>10.82</v>
      </c>
      <c r="Q20">
        <v>10.85</v>
      </c>
      <c r="R20">
        <v>10.93</v>
      </c>
      <c r="S20">
        <v>11.47</v>
      </c>
      <c r="T20">
        <v>11.74</v>
      </c>
      <c r="U20">
        <v>11.52</v>
      </c>
      <c r="V20">
        <v>12.25</v>
      </c>
      <c r="W20">
        <v>12.57</v>
      </c>
      <c r="X20">
        <v>13.07</v>
      </c>
      <c r="Y20">
        <v>13.69</v>
      </c>
    </row>
    <row r="21" spans="1:25" ht="30" x14ac:dyDescent="0.25">
      <c r="A21" s="65" t="s">
        <v>231</v>
      </c>
      <c r="B21" s="3" t="s">
        <v>23</v>
      </c>
      <c r="C21">
        <f>'SIC03 into SIC07 Comp'!S25</f>
        <v>8.6149299999999993</v>
      </c>
      <c r="D21">
        <f>'SIC03 into SIC07 Comp'!T25</f>
        <v>9.1939399999999996</v>
      </c>
      <c r="E21">
        <f>'SIC03 into SIC07 Comp'!U25</f>
        <v>9.4237399999999987</v>
      </c>
      <c r="F21">
        <f>'SIC03 into SIC07 Comp'!V25</f>
        <v>9.558250000000001</v>
      </c>
      <c r="G21">
        <f>'SIC03 into SIC07 Comp'!W25</f>
        <v>10.243079999999999</v>
      </c>
      <c r="H21">
        <f>'SIC03 into SIC07 Comp'!X25</f>
        <v>10.81292</v>
      </c>
      <c r="I21">
        <f>'SIC03 into SIC07 Comp'!Y25</f>
        <v>10.886239999999999</v>
      </c>
      <c r="J21">
        <f>'SIC03 into SIC07 Comp'!Z25</f>
        <v>11.480780000000001</v>
      </c>
      <c r="K21">
        <f>'SIC03 into SIC07 Comp'!AA25</f>
        <v>11.855399999999999</v>
      </c>
      <c r="L21">
        <f>'SIC03 into SIC07 Comp'!AB25</f>
        <v>12.203250000000001</v>
      </c>
      <c r="M21">
        <f>'SIC03 into SIC07 Comp'!AC25</f>
        <v>12.661859999999999</v>
      </c>
      <c r="N21">
        <v>13.45</v>
      </c>
      <c r="O21">
        <v>13.73</v>
      </c>
      <c r="P21">
        <v>13.89</v>
      </c>
      <c r="Q21">
        <v>14.11</v>
      </c>
      <c r="R21">
        <v>14.26</v>
      </c>
      <c r="S21">
        <v>14.17</v>
      </c>
      <c r="T21">
        <v>14.44</v>
      </c>
      <c r="U21">
        <v>14.58</v>
      </c>
      <c r="V21">
        <v>15.82</v>
      </c>
      <c r="W21">
        <v>17.04</v>
      </c>
      <c r="X21">
        <v>17.09</v>
      </c>
      <c r="Y21">
        <v>17.309999999999999</v>
      </c>
    </row>
    <row r="22" spans="1:25" ht="30" x14ac:dyDescent="0.25">
      <c r="A22" s="65" t="s">
        <v>232</v>
      </c>
      <c r="B22" s="3" t="s">
        <v>24</v>
      </c>
      <c r="C22">
        <f>'SIC03 into SIC07 Comp'!S26</f>
        <v>10.164679999999999</v>
      </c>
      <c r="D22">
        <f>'SIC03 into SIC07 Comp'!T26</f>
        <v>10.85934</v>
      </c>
      <c r="E22">
        <f>'SIC03 into SIC07 Comp'!U26</f>
        <v>11.018780000000001</v>
      </c>
      <c r="F22">
        <f>'SIC03 into SIC07 Comp'!V26</f>
        <v>11.71326</v>
      </c>
      <c r="G22">
        <f>'SIC03 into SIC07 Comp'!W26</f>
        <v>12.350340000000001</v>
      </c>
      <c r="H22">
        <f>'SIC03 into SIC07 Comp'!X26</f>
        <v>12.65574</v>
      </c>
      <c r="I22">
        <f>'SIC03 into SIC07 Comp'!Y26</f>
        <v>12.875679999999999</v>
      </c>
      <c r="J22">
        <f>'SIC03 into SIC07 Comp'!Z26</f>
        <v>13.0435</v>
      </c>
      <c r="K22">
        <f>'SIC03 into SIC07 Comp'!AA26</f>
        <v>13.686920000000001</v>
      </c>
      <c r="L22">
        <f>'SIC03 into SIC07 Comp'!AB26</f>
        <v>14.01928</v>
      </c>
      <c r="M22">
        <f>'SIC03 into SIC07 Comp'!AC26</f>
        <v>14.63804</v>
      </c>
      <c r="N22">
        <v>13.47</v>
      </c>
      <c r="O22">
        <v>13.33</v>
      </c>
      <c r="P22">
        <v>12.99</v>
      </c>
      <c r="Q22">
        <v>13.4</v>
      </c>
      <c r="R22">
        <v>13.41</v>
      </c>
      <c r="S22">
        <v>13.34</v>
      </c>
      <c r="T22">
        <v>13.75</v>
      </c>
      <c r="U22">
        <v>14.22</v>
      </c>
      <c r="V22">
        <v>14.99</v>
      </c>
      <c r="W22">
        <v>14.52</v>
      </c>
      <c r="X22">
        <v>14.94</v>
      </c>
      <c r="Y22">
        <v>15.25</v>
      </c>
    </row>
    <row r="23" spans="1:25" ht="30" x14ac:dyDescent="0.25">
      <c r="A23" s="65" t="s">
        <v>234</v>
      </c>
      <c r="B23" s="3" t="s">
        <v>25</v>
      </c>
      <c r="C23">
        <f>'SIC03 into SIC07 Comp'!S27</f>
        <v>11.38912</v>
      </c>
      <c r="D23">
        <f>'SIC03 into SIC07 Comp'!T27</f>
        <v>11.12496</v>
      </c>
      <c r="E23">
        <f>'SIC03 into SIC07 Comp'!U27</f>
        <v>11.93432</v>
      </c>
      <c r="F23">
        <f>'SIC03 into SIC07 Comp'!V27</f>
        <v>12.70528</v>
      </c>
      <c r="G23">
        <f>'SIC03 into SIC07 Comp'!W27</f>
        <v>12.917520000000001</v>
      </c>
      <c r="H23">
        <f>'SIC03 into SIC07 Comp'!X27</f>
        <v>14.62692</v>
      </c>
      <c r="I23">
        <f>'SIC03 into SIC07 Comp'!Y27</f>
        <v>15.458520000000002</v>
      </c>
      <c r="J23">
        <f>'SIC03 into SIC07 Comp'!Z27</f>
        <v>16.65616</v>
      </c>
      <c r="K23">
        <f>'SIC03 into SIC07 Comp'!AA27</f>
        <v>19.69004</v>
      </c>
      <c r="L23">
        <f>'SIC03 into SIC07 Comp'!AB27</f>
        <v>19.708039999999997</v>
      </c>
      <c r="M23">
        <f>'SIC03 into SIC07 Comp'!AC27</f>
        <v>21.925039999999999</v>
      </c>
      <c r="N23">
        <v>28.17</v>
      </c>
      <c r="O23">
        <v>28.36</v>
      </c>
      <c r="P23">
        <v>23.55</v>
      </c>
      <c r="Q23">
        <v>18.079999999999998</v>
      </c>
      <c r="R23">
        <v>25.28</v>
      </c>
      <c r="S23">
        <v>25.5</v>
      </c>
      <c r="T23">
        <v>25.81</v>
      </c>
      <c r="U23">
        <v>25.27</v>
      </c>
      <c r="V23">
        <v>25.68</v>
      </c>
      <c r="W23">
        <v>24.88</v>
      </c>
      <c r="X23">
        <v>25.53</v>
      </c>
      <c r="Y23">
        <v>25.84</v>
      </c>
    </row>
    <row r="24" spans="1:25" ht="30" x14ac:dyDescent="0.25">
      <c r="A24" s="65" t="s">
        <v>236</v>
      </c>
      <c r="B24" s="3" t="s">
        <v>26</v>
      </c>
      <c r="C24">
        <f>'SIC03 into SIC07 Comp'!S28</f>
        <v>10.6898</v>
      </c>
      <c r="D24">
        <f>'SIC03 into SIC07 Comp'!T28</f>
        <v>11.39452</v>
      </c>
      <c r="E24">
        <f>'SIC03 into SIC07 Comp'!U28</f>
        <v>12.530319999999998</v>
      </c>
      <c r="F24">
        <f>'SIC03 into SIC07 Comp'!V28</f>
        <v>12.861979999999999</v>
      </c>
      <c r="G24">
        <f>'SIC03 into SIC07 Comp'!W28</f>
        <v>13.06068</v>
      </c>
      <c r="H24">
        <f>'SIC03 into SIC07 Comp'!X28</f>
        <v>13.9229</v>
      </c>
      <c r="I24">
        <f>'SIC03 into SIC07 Comp'!Y28</f>
        <v>15.1652</v>
      </c>
      <c r="J24">
        <f>'SIC03 into SIC07 Comp'!Z28</f>
        <v>14.455219999999999</v>
      </c>
      <c r="K24">
        <f>'SIC03 into SIC07 Comp'!AA28</f>
        <v>15.740320000000001</v>
      </c>
      <c r="L24">
        <f>'SIC03 into SIC07 Comp'!AB28</f>
        <v>15.941079999999999</v>
      </c>
      <c r="M24">
        <f>'SIC03 into SIC07 Comp'!AC28</f>
        <v>15.69938</v>
      </c>
      <c r="N24">
        <v>15.34</v>
      </c>
      <c r="O24">
        <v>15.63</v>
      </c>
      <c r="P24">
        <v>15.35</v>
      </c>
      <c r="Q24">
        <v>16.16</v>
      </c>
      <c r="R24">
        <v>16.54</v>
      </c>
      <c r="S24">
        <v>16.510000000000002</v>
      </c>
      <c r="T24">
        <v>17.03</v>
      </c>
      <c r="U24">
        <v>17.309999999999999</v>
      </c>
      <c r="V24">
        <v>17.55</v>
      </c>
      <c r="W24">
        <v>18.37</v>
      </c>
      <c r="X24">
        <v>19.690000000000001</v>
      </c>
      <c r="Y24">
        <v>19.45</v>
      </c>
    </row>
    <row r="25" spans="1:25" ht="45" x14ac:dyDescent="0.25">
      <c r="A25" s="65" t="str">
        <f>"21"</f>
        <v>21</v>
      </c>
      <c r="B25" s="3" t="s">
        <v>27</v>
      </c>
      <c r="C25">
        <f>'SIC03 into SIC07 Comp'!S29</f>
        <v>10.67</v>
      </c>
      <c r="D25">
        <f>'SIC03 into SIC07 Comp'!T29</f>
        <v>11.38</v>
      </c>
      <c r="E25">
        <f>'SIC03 into SIC07 Comp'!U29</f>
        <v>12.54</v>
      </c>
      <c r="F25">
        <f>'SIC03 into SIC07 Comp'!V29</f>
        <v>12.86</v>
      </c>
      <c r="G25">
        <f>'SIC03 into SIC07 Comp'!W29</f>
        <v>13.04</v>
      </c>
      <c r="H25">
        <f>'SIC03 into SIC07 Comp'!X29</f>
        <v>13.88</v>
      </c>
      <c r="I25">
        <f>'SIC03 into SIC07 Comp'!Y29</f>
        <v>15.13</v>
      </c>
      <c r="J25">
        <f>'SIC03 into SIC07 Comp'!Z29</f>
        <v>14.4</v>
      </c>
      <c r="K25">
        <f>'SIC03 into SIC07 Comp'!AA29</f>
        <v>15.64</v>
      </c>
      <c r="L25">
        <f>'SIC03 into SIC07 Comp'!AB29</f>
        <v>15.85</v>
      </c>
      <c r="M25">
        <f>'SIC03 into SIC07 Comp'!AC29</f>
        <v>15.55</v>
      </c>
      <c r="N25">
        <v>19.32</v>
      </c>
      <c r="O25">
        <v>18.7</v>
      </c>
      <c r="P25">
        <v>18.39</v>
      </c>
      <c r="Q25">
        <v>19.62</v>
      </c>
      <c r="R25">
        <v>20.34</v>
      </c>
      <c r="S25">
        <v>20.12</v>
      </c>
      <c r="T25">
        <v>20.87</v>
      </c>
      <c r="U25">
        <v>19.940000000000001</v>
      </c>
      <c r="V25">
        <v>26.09</v>
      </c>
      <c r="W25">
        <v>22.5</v>
      </c>
      <c r="X25">
        <v>21.49</v>
      </c>
      <c r="Y25">
        <v>22.89</v>
      </c>
    </row>
    <row r="26" spans="1:25" ht="30" x14ac:dyDescent="0.25">
      <c r="A26" s="65" t="s">
        <v>239</v>
      </c>
      <c r="B26" s="3" t="s">
        <v>28</v>
      </c>
      <c r="C26">
        <f>'SIC03 into SIC07 Comp'!S30</f>
        <v>7.773670000000001</v>
      </c>
      <c r="D26">
        <f>'SIC03 into SIC07 Comp'!T30</f>
        <v>8.0646200000000015</v>
      </c>
      <c r="E26">
        <f>'SIC03 into SIC07 Comp'!U30</f>
        <v>8.6432800000000007</v>
      </c>
      <c r="F26">
        <f>'SIC03 into SIC07 Comp'!V30</f>
        <v>8.8044800000000016</v>
      </c>
      <c r="G26">
        <f>'SIC03 into SIC07 Comp'!W30</f>
        <v>9.2925700000000013</v>
      </c>
      <c r="H26">
        <f>'SIC03 into SIC07 Comp'!X30</f>
        <v>9.6754100000000012</v>
      </c>
      <c r="I26">
        <f>'SIC03 into SIC07 Comp'!Y30</f>
        <v>10.035109999999998</v>
      </c>
      <c r="J26">
        <f>'SIC03 into SIC07 Comp'!Z30</f>
        <v>10.05646</v>
      </c>
      <c r="K26">
        <f>'SIC03 into SIC07 Comp'!AA30</f>
        <v>10.410780000000001</v>
      </c>
      <c r="L26">
        <f>'SIC03 into SIC07 Comp'!AB30</f>
        <v>10.917770000000001</v>
      </c>
      <c r="M26">
        <f>'SIC03 into SIC07 Comp'!AC30</f>
        <v>11.345929999999999</v>
      </c>
      <c r="N26">
        <v>11.67</v>
      </c>
      <c r="O26">
        <v>12.24</v>
      </c>
      <c r="P26">
        <v>12.23</v>
      </c>
      <c r="Q26">
        <v>12.25</v>
      </c>
      <c r="R26">
        <v>12.39</v>
      </c>
      <c r="S26">
        <v>12.99</v>
      </c>
      <c r="T26">
        <v>13.29</v>
      </c>
      <c r="U26">
        <v>13.56</v>
      </c>
      <c r="V26">
        <v>13.72</v>
      </c>
      <c r="W26">
        <v>14.14</v>
      </c>
      <c r="X26">
        <v>14.36</v>
      </c>
      <c r="Y26">
        <v>15.23</v>
      </c>
    </row>
    <row r="27" spans="1:25" ht="30" x14ac:dyDescent="0.25">
      <c r="A27" s="65" t="s">
        <v>241</v>
      </c>
      <c r="B27" s="3" t="s">
        <v>29</v>
      </c>
      <c r="C27">
        <f>'SIC03 into SIC07 Comp'!S31</f>
        <v>7.7803500000000003</v>
      </c>
      <c r="D27">
        <f>'SIC03 into SIC07 Comp'!T31</f>
        <v>8.15076</v>
      </c>
      <c r="E27">
        <f>'SIC03 into SIC07 Comp'!U31</f>
        <v>8.8503199999999982</v>
      </c>
      <c r="F27">
        <f>'SIC03 into SIC07 Comp'!V31</f>
        <v>8.7307000000000006</v>
      </c>
      <c r="G27">
        <f>'SIC03 into SIC07 Comp'!W31</f>
        <v>9.5902799999999999</v>
      </c>
      <c r="H27">
        <f>'SIC03 into SIC07 Comp'!X31</f>
        <v>9.7506399999999989</v>
      </c>
      <c r="I27">
        <f>'SIC03 into SIC07 Comp'!Y31</f>
        <v>10.330820000000001</v>
      </c>
      <c r="J27">
        <f>'SIC03 into SIC07 Comp'!Z31</f>
        <v>10.501009999999999</v>
      </c>
      <c r="K27">
        <f>'SIC03 into SIC07 Comp'!AA31</f>
        <v>11.390560000000001</v>
      </c>
      <c r="L27">
        <f>'SIC03 into SIC07 Comp'!AB31</f>
        <v>11.5905</v>
      </c>
      <c r="M27">
        <f>'SIC03 into SIC07 Comp'!AC31</f>
        <v>12.370439999999999</v>
      </c>
      <c r="N27">
        <v>12.48</v>
      </c>
      <c r="O27">
        <v>12.72</v>
      </c>
      <c r="P27">
        <v>13.15</v>
      </c>
      <c r="Q27">
        <v>13.22</v>
      </c>
      <c r="R27">
        <v>14.06</v>
      </c>
      <c r="S27">
        <v>13.75</v>
      </c>
      <c r="T27">
        <v>14.04</v>
      </c>
      <c r="U27">
        <v>14.02</v>
      </c>
      <c r="V27">
        <v>13.86</v>
      </c>
      <c r="W27">
        <v>14.78</v>
      </c>
      <c r="X27">
        <v>14.8</v>
      </c>
      <c r="Y27">
        <v>15.73</v>
      </c>
    </row>
    <row r="28" spans="1:25" x14ac:dyDescent="0.25">
      <c r="A28" s="65" t="s">
        <v>243</v>
      </c>
      <c r="B28" s="3" t="s">
        <v>30</v>
      </c>
      <c r="C28">
        <f>'SIC03 into SIC07 Comp'!S32</f>
        <v>9.6982300000000006</v>
      </c>
      <c r="D28">
        <f>'SIC03 into SIC07 Comp'!T32</f>
        <v>10.46885</v>
      </c>
      <c r="E28">
        <f>'SIC03 into SIC07 Comp'!U32</f>
        <v>10.454040000000001</v>
      </c>
      <c r="F28">
        <f>'SIC03 into SIC07 Comp'!V32</f>
        <v>11.131870000000003</v>
      </c>
      <c r="G28">
        <f>'SIC03 into SIC07 Comp'!W32</f>
        <v>11.60055</v>
      </c>
      <c r="H28">
        <f>'SIC03 into SIC07 Comp'!X32</f>
        <v>12.470540000000002</v>
      </c>
      <c r="I28">
        <f>'SIC03 into SIC07 Comp'!Y32</f>
        <v>13.212490000000001</v>
      </c>
      <c r="J28">
        <f>'SIC03 into SIC07 Comp'!Z32</f>
        <v>13.133570000000002</v>
      </c>
      <c r="K28">
        <f>'SIC03 into SIC07 Comp'!AA32</f>
        <v>14.77168</v>
      </c>
      <c r="L28">
        <f>'SIC03 into SIC07 Comp'!AB32</f>
        <v>15.020289999999999</v>
      </c>
      <c r="M28">
        <f>'SIC03 into SIC07 Comp'!AC32</f>
        <v>15.707460000000003</v>
      </c>
      <c r="N28">
        <v>14.4</v>
      </c>
      <c r="O28">
        <v>14.37</v>
      </c>
      <c r="P28">
        <v>15.49</v>
      </c>
      <c r="Q28">
        <v>14.4</v>
      </c>
      <c r="R28">
        <v>16.13</v>
      </c>
      <c r="S28">
        <v>16.149999999999999</v>
      </c>
      <c r="T28">
        <v>16.52</v>
      </c>
      <c r="U28">
        <v>16.57</v>
      </c>
      <c r="V28">
        <v>17.25</v>
      </c>
      <c r="W28">
        <v>18.05</v>
      </c>
      <c r="X28">
        <v>18.07</v>
      </c>
      <c r="Y28">
        <v>17.920000000000002</v>
      </c>
    </row>
    <row r="29" spans="1:25" ht="45" x14ac:dyDescent="0.25">
      <c r="A29" s="65" t="s">
        <v>245</v>
      </c>
      <c r="B29" s="3" t="s">
        <v>31</v>
      </c>
      <c r="C29">
        <f>'SIC03 into SIC07 Comp'!S33</f>
        <v>8.0366300000000006</v>
      </c>
      <c r="D29">
        <f>'SIC03 into SIC07 Comp'!T33</f>
        <v>8.561119999999999</v>
      </c>
      <c r="E29">
        <f>'SIC03 into SIC07 Comp'!U33</f>
        <v>8.7785899999999994</v>
      </c>
      <c r="F29">
        <f>'SIC03 into SIC07 Comp'!V33</f>
        <v>8.9359099999999998</v>
      </c>
      <c r="G29">
        <f>'SIC03 into SIC07 Comp'!W33</f>
        <v>9.3349699999999984</v>
      </c>
      <c r="H29">
        <f>'SIC03 into SIC07 Comp'!X33</f>
        <v>9.5381499999999981</v>
      </c>
      <c r="I29">
        <f>'SIC03 into SIC07 Comp'!Y33</f>
        <v>9.9543999999999979</v>
      </c>
      <c r="J29">
        <f>'SIC03 into SIC07 Comp'!Z33</f>
        <v>10.429699999999999</v>
      </c>
      <c r="K29">
        <f>'SIC03 into SIC07 Comp'!AA33</f>
        <v>10.80001</v>
      </c>
      <c r="L29">
        <f>'SIC03 into SIC07 Comp'!AB33</f>
        <v>11.094860000000001</v>
      </c>
      <c r="M29">
        <f>'SIC03 into SIC07 Comp'!AC33</f>
        <v>11.859839999999998</v>
      </c>
      <c r="N29">
        <v>12.18</v>
      </c>
      <c r="O29">
        <v>12.55</v>
      </c>
      <c r="P29">
        <v>12.69</v>
      </c>
      <c r="Q29">
        <v>12.78</v>
      </c>
      <c r="R29">
        <v>12.9</v>
      </c>
      <c r="S29">
        <v>13.19</v>
      </c>
      <c r="T29">
        <v>13.15</v>
      </c>
      <c r="U29">
        <v>13.58</v>
      </c>
      <c r="V29">
        <v>14.32</v>
      </c>
      <c r="W29">
        <v>14.79</v>
      </c>
      <c r="X29">
        <v>15.18</v>
      </c>
      <c r="Y29">
        <v>15.83</v>
      </c>
    </row>
    <row r="30" spans="1:25" ht="30" x14ac:dyDescent="0.25">
      <c r="A30" s="65" t="s">
        <v>247</v>
      </c>
      <c r="B30" s="3" t="s">
        <v>32</v>
      </c>
      <c r="C30">
        <f>'SIC03 into SIC07 Comp'!S34</f>
        <v>9.3109900000000003</v>
      </c>
      <c r="D30">
        <f>'SIC03 into SIC07 Comp'!T34</f>
        <v>9.92103</v>
      </c>
      <c r="E30">
        <f>'SIC03 into SIC07 Comp'!U34</f>
        <v>10.369119999999999</v>
      </c>
      <c r="F30">
        <f>'SIC03 into SIC07 Comp'!V34</f>
        <v>10.664960000000001</v>
      </c>
      <c r="G30">
        <f>'SIC03 into SIC07 Comp'!W34</f>
        <v>12.1663</v>
      </c>
      <c r="H30">
        <f>'SIC03 into SIC07 Comp'!X34</f>
        <v>12.133929999999999</v>
      </c>
      <c r="I30">
        <f>'SIC03 into SIC07 Comp'!Y34</f>
        <v>12.46355</v>
      </c>
      <c r="J30">
        <f>'SIC03 into SIC07 Comp'!Z34</f>
        <v>12.916810000000002</v>
      </c>
      <c r="K30">
        <f>'SIC03 into SIC07 Comp'!AA34</f>
        <v>13.49328</v>
      </c>
      <c r="L30">
        <f>'SIC03 into SIC07 Comp'!AB34</f>
        <v>14.1965</v>
      </c>
      <c r="M30">
        <f>'SIC03 into SIC07 Comp'!AC34</f>
        <v>14.391400000000001</v>
      </c>
      <c r="N30">
        <v>17.489999999999998</v>
      </c>
      <c r="O30">
        <v>15.82</v>
      </c>
      <c r="P30">
        <v>16.14</v>
      </c>
      <c r="Q30">
        <v>16.91</v>
      </c>
      <c r="R30">
        <v>17.16</v>
      </c>
      <c r="S30">
        <v>17.55</v>
      </c>
      <c r="T30">
        <v>17.010000000000002</v>
      </c>
      <c r="U30">
        <v>17.600000000000001</v>
      </c>
      <c r="V30">
        <v>18.170000000000002</v>
      </c>
      <c r="W30">
        <v>18.010000000000002</v>
      </c>
      <c r="X30">
        <v>19.329999999999998</v>
      </c>
      <c r="Y30">
        <v>20.18</v>
      </c>
    </row>
    <row r="31" spans="1:25" x14ac:dyDescent="0.25">
      <c r="A31" s="65" t="s">
        <v>249</v>
      </c>
      <c r="B31" s="3" t="s">
        <v>33</v>
      </c>
      <c r="C31">
        <f>'SIC03 into SIC07 Comp'!S35</f>
        <v>8.2159200000000006</v>
      </c>
      <c r="D31">
        <f>'SIC03 into SIC07 Comp'!T35</f>
        <v>8.9844299999999997</v>
      </c>
      <c r="E31">
        <f>'SIC03 into SIC07 Comp'!U35</f>
        <v>9.2435100000000006</v>
      </c>
      <c r="F31">
        <f>'SIC03 into SIC07 Comp'!V35</f>
        <v>9.5180699999999998</v>
      </c>
      <c r="G31">
        <f>'SIC03 into SIC07 Comp'!W35</f>
        <v>10.012589999999999</v>
      </c>
      <c r="H31">
        <f>'SIC03 into SIC07 Comp'!X35</f>
        <v>10.508940000000001</v>
      </c>
      <c r="I31">
        <f>'SIC03 into SIC07 Comp'!Y35</f>
        <v>11.218110000000003</v>
      </c>
      <c r="J31">
        <f>'SIC03 into SIC07 Comp'!Z35</f>
        <v>11.589989999999998</v>
      </c>
      <c r="K31">
        <f>'SIC03 into SIC07 Comp'!AA35</f>
        <v>12.025049999999998</v>
      </c>
      <c r="L31">
        <f>'SIC03 into SIC07 Comp'!AB35</f>
        <v>12.20022</v>
      </c>
      <c r="M31">
        <f>'SIC03 into SIC07 Comp'!AC35</f>
        <v>12.883379999999999</v>
      </c>
      <c r="N31">
        <v>12.95</v>
      </c>
      <c r="O31">
        <v>13.17</v>
      </c>
      <c r="P31">
        <v>13.34</v>
      </c>
      <c r="Q31">
        <v>13.5</v>
      </c>
      <c r="R31">
        <v>13.48</v>
      </c>
      <c r="S31">
        <v>14.62</v>
      </c>
      <c r="T31">
        <v>14.99</v>
      </c>
      <c r="U31">
        <v>14.81</v>
      </c>
      <c r="V31">
        <v>15.81</v>
      </c>
      <c r="W31">
        <v>15.19</v>
      </c>
      <c r="X31">
        <v>15.3</v>
      </c>
      <c r="Y31">
        <v>15.56</v>
      </c>
    </row>
    <row r="32" spans="1:25" ht="30" x14ac:dyDescent="0.25">
      <c r="A32" s="65" t="s">
        <v>250</v>
      </c>
      <c r="B32" s="3" t="s">
        <v>34</v>
      </c>
      <c r="C32">
        <f>'SIC03 into SIC07 Comp'!S36</f>
        <v>9.4432299999999998</v>
      </c>
      <c r="D32">
        <f>'SIC03 into SIC07 Comp'!T36</f>
        <v>9.9862099999999998</v>
      </c>
      <c r="E32">
        <f>'SIC03 into SIC07 Comp'!U36</f>
        <v>10.31418</v>
      </c>
      <c r="F32">
        <f>'SIC03 into SIC07 Comp'!V36</f>
        <v>10.570970000000001</v>
      </c>
      <c r="G32">
        <f>'SIC03 into SIC07 Comp'!W36</f>
        <v>11.265250000000002</v>
      </c>
      <c r="H32">
        <f>'SIC03 into SIC07 Comp'!X36</f>
        <v>11.324600000000002</v>
      </c>
      <c r="I32">
        <f>'SIC03 into SIC07 Comp'!Y36</f>
        <v>11.799390000000002</v>
      </c>
      <c r="J32">
        <f>'SIC03 into SIC07 Comp'!Z36</f>
        <v>11.75526</v>
      </c>
      <c r="K32">
        <f>'SIC03 into SIC07 Comp'!AA36</f>
        <v>12.583599999999999</v>
      </c>
      <c r="L32">
        <f>'SIC03 into SIC07 Comp'!AB36</f>
        <v>12.945169999999999</v>
      </c>
      <c r="M32">
        <f>'SIC03 into SIC07 Comp'!AC36</f>
        <v>13.397080000000001</v>
      </c>
      <c r="N32">
        <v>13.97</v>
      </c>
      <c r="O32">
        <v>14.35</v>
      </c>
      <c r="P32">
        <v>14.07</v>
      </c>
      <c r="Q32">
        <v>14.82</v>
      </c>
      <c r="R32">
        <v>15.49</v>
      </c>
      <c r="S32">
        <v>15.74</v>
      </c>
      <c r="T32">
        <v>15.84</v>
      </c>
      <c r="U32">
        <v>16.14</v>
      </c>
      <c r="V32">
        <v>16.52</v>
      </c>
      <c r="W32">
        <v>17.350000000000001</v>
      </c>
      <c r="X32">
        <v>17.43</v>
      </c>
      <c r="Y32">
        <v>18.68</v>
      </c>
    </row>
    <row r="33" spans="1:25" ht="30" x14ac:dyDescent="0.25">
      <c r="A33" s="65" t="s">
        <v>252</v>
      </c>
      <c r="B33" s="3" t="s">
        <v>35</v>
      </c>
      <c r="C33">
        <f>'SIC03 into SIC07 Comp'!S37</f>
        <v>9.8036600000000007</v>
      </c>
      <c r="D33">
        <f>'SIC03 into SIC07 Comp'!T37</f>
        <v>10.361890000000001</v>
      </c>
      <c r="E33">
        <f>'SIC03 into SIC07 Comp'!U37</f>
        <v>10.511010000000001</v>
      </c>
      <c r="F33">
        <f>'SIC03 into SIC07 Comp'!V37</f>
        <v>10.774610000000001</v>
      </c>
      <c r="G33">
        <f>'SIC03 into SIC07 Comp'!W37</f>
        <v>11.261049999999999</v>
      </c>
      <c r="H33">
        <f>'SIC03 into SIC07 Comp'!X37</f>
        <v>11.864370000000001</v>
      </c>
      <c r="I33">
        <f>'SIC03 into SIC07 Comp'!Y37</f>
        <v>12.577010000000001</v>
      </c>
      <c r="J33">
        <f>'SIC03 into SIC07 Comp'!Z37</f>
        <v>13.15577</v>
      </c>
      <c r="K33">
        <f>'SIC03 into SIC07 Comp'!AA37</f>
        <v>13.37762</v>
      </c>
      <c r="L33">
        <f>'SIC03 into SIC07 Comp'!AB37</f>
        <v>13.93357</v>
      </c>
      <c r="M33">
        <f>'SIC03 into SIC07 Comp'!AC37</f>
        <v>14.2409</v>
      </c>
      <c r="N33">
        <v>14.62</v>
      </c>
      <c r="O33">
        <v>15.44</v>
      </c>
      <c r="P33">
        <v>15.5</v>
      </c>
      <c r="Q33">
        <v>15.88</v>
      </c>
      <c r="R33">
        <v>15.89</v>
      </c>
      <c r="S33">
        <v>17</v>
      </c>
      <c r="T33">
        <v>16.62</v>
      </c>
      <c r="U33">
        <v>17.420000000000002</v>
      </c>
      <c r="V33">
        <v>18.48</v>
      </c>
      <c r="W33">
        <v>18.97</v>
      </c>
      <c r="X33">
        <v>18.91</v>
      </c>
      <c r="Y33">
        <v>17.72</v>
      </c>
    </row>
    <row r="34" spans="1:25" ht="30" x14ac:dyDescent="0.25">
      <c r="A34" s="65" t="s">
        <v>254</v>
      </c>
      <c r="B34" s="3" t="s">
        <v>36</v>
      </c>
      <c r="C34">
        <f>'SIC03 into SIC07 Comp'!S38</f>
        <v>9.8666499999999999</v>
      </c>
      <c r="D34">
        <f>'SIC03 into SIC07 Comp'!T38</f>
        <v>10.444759999999999</v>
      </c>
      <c r="E34">
        <f>'SIC03 into SIC07 Comp'!U38</f>
        <v>11.063429999999999</v>
      </c>
      <c r="F34">
        <f>'SIC03 into SIC07 Comp'!V38</f>
        <v>11.58859</v>
      </c>
      <c r="G34">
        <f>'SIC03 into SIC07 Comp'!W38</f>
        <v>11.961149999999998</v>
      </c>
      <c r="H34">
        <f>'SIC03 into SIC07 Comp'!X38</f>
        <v>12.538450000000001</v>
      </c>
      <c r="I34">
        <f>'SIC03 into SIC07 Comp'!Y38</f>
        <v>13.733099999999999</v>
      </c>
      <c r="J34">
        <f>'SIC03 into SIC07 Comp'!Z38</f>
        <v>13.90484</v>
      </c>
      <c r="K34">
        <f>'SIC03 into SIC07 Comp'!AA38</f>
        <v>14.93017</v>
      </c>
      <c r="L34">
        <f>'SIC03 into SIC07 Comp'!AB38</f>
        <v>15.407119999999999</v>
      </c>
      <c r="M34">
        <f>'SIC03 into SIC07 Comp'!AC38</f>
        <v>15.300579999999998</v>
      </c>
      <c r="N34">
        <v>16.579999999999998</v>
      </c>
      <c r="O34">
        <v>17.13</v>
      </c>
      <c r="P34">
        <v>17.48</v>
      </c>
      <c r="Q34">
        <v>17.690000000000001</v>
      </c>
      <c r="R34">
        <v>18.98</v>
      </c>
      <c r="S34">
        <v>18.79</v>
      </c>
      <c r="T34">
        <v>19.260000000000002</v>
      </c>
      <c r="U34">
        <v>19.38</v>
      </c>
      <c r="V34">
        <v>20.22</v>
      </c>
      <c r="W34">
        <v>20.74</v>
      </c>
      <c r="X34">
        <v>21.84</v>
      </c>
      <c r="Y34">
        <v>21.64</v>
      </c>
    </row>
    <row r="35" spans="1:25" x14ac:dyDescent="0.25">
      <c r="A35" s="65" t="s">
        <v>255</v>
      </c>
      <c r="B35" s="3" t="s">
        <v>37</v>
      </c>
      <c r="C35">
        <f>'SIC03 into SIC07 Comp'!S39</f>
        <v>6.94</v>
      </c>
      <c r="D35">
        <f>'SIC03 into SIC07 Comp'!T39</f>
        <v>7.45</v>
      </c>
      <c r="E35">
        <f>'SIC03 into SIC07 Comp'!U39</f>
        <v>7.73</v>
      </c>
      <c r="F35">
        <f>'SIC03 into SIC07 Comp'!V39</f>
        <v>8.11</v>
      </c>
      <c r="G35">
        <f>'SIC03 into SIC07 Comp'!W39</f>
        <v>8.24</v>
      </c>
      <c r="H35">
        <f>'SIC03 into SIC07 Comp'!X39</f>
        <v>9.06</v>
      </c>
      <c r="I35">
        <f>'SIC03 into SIC07 Comp'!Y39</f>
        <v>9.48</v>
      </c>
      <c r="J35">
        <f>'SIC03 into SIC07 Comp'!Z39</f>
        <v>9.6999999999999993</v>
      </c>
      <c r="K35">
        <f>'SIC03 into SIC07 Comp'!AA39</f>
        <v>10.61</v>
      </c>
      <c r="L35">
        <f>'SIC03 into SIC07 Comp'!AB39</f>
        <v>10.68</v>
      </c>
      <c r="M35">
        <f>'SIC03 into SIC07 Comp'!AC39</f>
        <v>10.96</v>
      </c>
      <c r="N35">
        <v>10.78</v>
      </c>
      <c r="O35">
        <v>10.94</v>
      </c>
      <c r="P35">
        <v>11.49</v>
      </c>
      <c r="Q35">
        <v>11.37</v>
      </c>
      <c r="R35">
        <v>11.58</v>
      </c>
      <c r="S35">
        <v>11.57</v>
      </c>
      <c r="T35">
        <v>11.35</v>
      </c>
      <c r="U35">
        <v>11.22</v>
      </c>
      <c r="V35">
        <v>12.43</v>
      </c>
      <c r="W35">
        <v>12.53</v>
      </c>
      <c r="X35">
        <v>12.43</v>
      </c>
      <c r="Y35">
        <v>13.35</v>
      </c>
    </row>
    <row r="36" spans="1:25" x14ac:dyDescent="0.25">
      <c r="A36" s="65" t="s">
        <v>256</v>
      </c>
      <c r="B36" s="3" t="s">
        <v>38</v>
      </c>
      <c r="C36">
        <f>'SIC03 into SIC07 Comp'!S40</f>
        <v>7.8021100000000008</v>
      </c>
      <c r="D36">
        <f>'SIC03 into SIC07 Comp'!T40</f>
        <v>8.0981799999999993</v>
      </c>
      <c r="E36">
        <f>'SIC03 into SIC07 Comp'!U40</f>
        <v>8.5688899999999997</v>
      </c>
      <c r="F36">
        <f>'SIC03 into SIC07 Comp'!V40</f>
        <v>9.0640699999999992</v>
      </c>
      <c r="G36">
        <f>'SIC03 into SIC07 Comp'!W40</f>
        <v>9.6853200000000008</v>
      </c>
      <c r="H36">
        <f>'SIC03 into SIC07 Comp'!X40</f>
        <v>10.248200000000001</v>
      </c>
      <c r="I36">
        <f>'SIC03 into SIC07 Comp'!Y40</f>
        <v>10.312390000000001</v>
      </c>
      <c r="J36">
        <f>'SIC03 into SIC07 Comp'!Z40</f>
        <v>10.73094</v>
      </c>
      <c r="K36">
        <f>'SIC03 into SIC07 Comp'!AA40</f>
        <v>11.550979999999999</v>
      </c>
      <c r="L36">
        <f>'SIC03 into SIC07 Comp'!AB40</f>
        <v>12.203769999999999</v>
      </c>
      <c r="M36">
        <f>'SIC03 into SIC07 Comp'!AC40</f>
        <v>12.16433</v>
      </c>
      <c r="N36">
        <v>12.83</v>
      </c>
      <c r="O36">
        <v>12.47</v>
      </c>
      <c r="P36">
        <v>12.5</v>
      </c>
      <c r="Q36">
        <v>12.77</v>
      </c>
      <c r="R36">
        <v>13.27</v>
      </c>
      <c r="S36">
        <v>13.06</v>
      </c>
      <c r="T36">
        <v>13.35</v>
      </c>
      <c r="U36">
        <v>13.8</v>
      </c>
      <c r="V36">
        <v>14.51</v>
      </c>
      <c r="W36">
        <v>15.02</v>
      </c>
      <c r="X36">
        <v>15.44</v>
      </c>
      <c r="Y36">
        <v>15.69</v>
      </c>
    </row>
    <row r="37" spans="1:25" ht="30" x14ac:dyDescent="0.25">
      <c r="A37" s="65" t="s">
        <v>257</v>
      </c>
      <c r="B37" s="3" t="s">
        <v>39</v>
      </c>
      <c r="C37">
        <f>'SIC03 into SIC07 Comp'!S41</f>
        <v>9.0458500000000015</v>
      </c>
      <c r="D37">
        <f>'SIC03 into SIC07 Comp'!T41</f>
        <v>9.6968700000000005</v>
      </c>
      <c r="E37">
        <f>'SIC03 into SIC07 Comp'!U41</f>
        <v>10.078550000000002</v>
      </c>
      <c r="F37">
        <f>'SIC03 into SIC07 Comp'!V41</f>
        <v>10.50417</v>
      </c>
      <c r="G37">
        <f>'SIC03 into SIC07 Comp'!W41</f>
        <v>11.391220000000002</v>
      </c>
      <c r="H37">
        <f>'SIC03 into SIC07 Comp'!X41</f>
        <v>11.7529</v>
      </c>
      <c r="I37">
        <f>'SIC03 into SIC07 Comp'!Y41</f>
        <v>12.331679999999999</v>
      </c>
      <c r="J37">
        <f>'SIC03 into SIC07 Comp'!Z41</f>
        <v>12.80855</v>
      </c>
      <c r="K37">
        <f>'SIC03 into SIC07 Comp'!AA41</f>
        <v>13.33089</v>
      </c>
      <c r="L37">
        <f>'SIC03 into SIC07 Comp'!AB41</f>
        <v>13.847430000000001</v>
      </c>
      <c r="M37">
        <f>'SIC03 into SIC07 Comp'!AC41</f>
        <v>14.087650000000002</v>
      </c>
      <c r="N37">
        <v>15.26</v>
      </c>
      <c r="O37">
        <v>15.63</v>
      </c>
      <c r="P37">
        <v>16.149999999999999</v>
      </c>
      <c r="Q37">
        <v>15.96</v>
      </c>
      <c r="R37">
        <v>16.649999999999999</v>
      </c>
      <c r="S37">
        <v>17.34</v>
      </c>
      <c r="T37">
        <v>16.809999999999999</v>
      </c>
      <c r="U37">
        <v>17.11</v>
      </c>
      <c r="V37">
        <v>17.510000000000002</v>
      </c>
      <c r="W37">
        <v>17.14</v>
      </c>
      <c r="X37">
        <v>18.440000000000001</v>
      </c>
      <c r="Y37">
        <v>18.95</v>
      </c>
    </row>
    <row r="38" spans="1:25" ht="30" x14ac:dyDescent="0.25">
      <c r="A38" s="65" t="s">
        <v>314</v>
      </c>
      <c r="B38" s="3" t="s">
        <v>40</v>
      </c>
      <c r="C38" t="e" vm="2">
        <f>'SIC03 into SIC07 Comp'!S42</f>
        <v>#VALUE!</v>
      </c>
      <c r="D38" t="e" vm="2">
        <f>'SIC03 into SIC07 Comp'!T42</f>
        <v>#VALUE!</v>
      </c>
      <c r="E38" t="e" vm="2">
        <f>'SIC03 into SIC07 Comp'!U42</f>
        <v>#VALUE!</v>
      </c>
      <c r="F38" t="e" vm="2">
        <f>'SIC03 into SIC07 Comp'!V42</f>
        <v>#VALUE!</v>
      </c>
      <c r="G38" t="e" vm="2">
        <f>'SIC03 into SIC07 Comp'!W42</f>
        <v>#VALUE!</v>
      </c>
      <c r="H38" t="e" vm="2">
        <f>'SIC03 into SIC07 Comp'!X42</f>
        <v>#VALUE!</v>
      </c>
      <c r="I38" t="e" vm="2">
        <f>'SIC03 into SIC07 Comp'!Y42</f>
        <v>#VALUE!</v>
      </c>
      <c r="J38" t="e" vm="2">
        <f>'SIC03 into SIC07 Comp'!Z42</f>
        <v>#VALUE!</v>
      </c>
      <c r="K38" t="e" vm="2">
        <f>'SIC03 into SIC07 Comp'!AA42</f>
        <v>#VALUE!</v>
      </c>
      <c r="L38" t="e" vm="2">
        <f>'SIC03 into SIC07 Comp'!AB42</f>
        <v>#VALUE!</v>
      </c>
      <c r="M38" t="e" vm="2">
        <f>'SIC03 into SIC07 Comp'!AC42</f>
        <v>#VALUE!</v>
      </c>
      <c r="N38">
        <v>18.28</v>
      </c>
      <c r="O38">
        <v>17.57</v>
      </c>
      <c r="P38">
        <v>18.29</v>
      </c>
      <c r="Q38">
        <v>18.55</v>
      </c>
      <c r="R38">
        <v>18.64</v>
      </c>
      <c r="S38">
        <v>20.45</v>
      </c>
      <c r="T38">
        <v>20.21</v>
      </c>
      <c r="U38">
        <v>20.8</v>
      </c>
      <c r="V38">
        <v>21.36</v>
      </c>
      <c r="W38">
        <v>21.42</v>
      </c>
      <c r="X38">
        <v>22.88</v>
      </c>
      <c r="Y38">
        <v>21.98</v>
      </c>
    </row>
    <row r="39" spans="1:25" ht="30" x14ac:dyDescent="0.25">
      <c r="A39" s="65" t="s">
        <v>259</v>
      </c>
      <c r="B39" s="3" t="s">
        <v>41</v>
      </c>
      <c r="C39">
        <f>'SIC03 into SIC07 Comp'!S43</f>
        <v>11.85</v>
      </c>
      <c r="D39">
        <f>'SIC03 into SIC07 Comp'!T43</f>
        <v>12.02</v>
      </c>
      <c r="E39">
        <f>'SIC03 into SIC07 Comp'!U43</f>
        <v>12.92</v>
      </c>
      <c r="F39">
        <f>'SIC03 into SIC07 Comp'!V43</f>
        <v>13.64</v>
      </c>
      <c r="G39">
        <f>'SIC03 into SIC07 Comp'!W43</f>
        <v>13.95</v>
      </c>
      <c r="H39">
        <f>'SIC03 into SIC07 Comp'!X43</f>
        <v>14.44</v>
      </c>
      <c r="I39">
        <f>'SIC03 into SIC07 Comp'!Y43</f>
        <v>14.69</v>
      </c>
      <c r="J39">
        <f>'SIC03 into SIC07 Comp'!Z43</f>
        <v>14.73</v>
      </c>
      <c r="K39">
        <f>'SIC03 into SIC07 Comp'!AA43</f>
        <v>16.32</v>
      </c>
      <c r="L39">
        <f>'SIC03 into SIC07 Comp'!AB43</f>
        <v>15.9</v>
      </c>
      <c r="M39">
        <f>'SIC03 into SIC07 Comp'!AC43</f>
        <v>16.34</v>
      </c>
      <c r="N39">
        <v>18.28</v>
      </c>
      <c r="O39">
        <v>17.57</v>
      </c>
      <c r="P39">
        <v>18.29</v>
      </c>
      <c r="Q39">
        <v>18.55</v>
      </c>
      <c r="R39">
        <v>18.64</v>
      </c>
      <c r="S39">
        <v>20.45</v>
      </c>
      <c r="T39">
        <v>20.21</v>
      </c>
      <c r="U39">
        <v>20.8</v>
      </c>
      <c r="V39">
        <v>21.36</v>
      </c>
      <c r="W39">
        <v>21.42</v>
      </c>
      <c r="X39">
        <v>22.88</v>
      </c>
      <c r="Y39">
        <v>21.98</v>
      </c>
    </row>
    <row r="40" spans="1:25" ht="45" x14ac:dyDescent="0.25">
      <c r="A40" s="65" t="s">
        <v>315</v>
      </c>
      <c r="B40" s="3" t="s">
        <v>42</v>
      </c>
      <c r="C40" t="e" vm="2">
        <f>'SIC03 into SIC07 Comp'!S44</f>
        <v>#VALUE!</v>
      </c>
      <c r="D40" t="e" vm="2">
        <f>'SIC03 into SIC07 Comp'!T44</f>
        <v>#VALUE!</v>
      </c>
      <c r="E40" t="e" vm="2">
        <f>'SIC03 into SIC07 Comp'!U44</f>
        <v>#VALUE!</v>
      </c>
      <c r="F40" t="e" vm="2">
        <f>'SIC03 into SIC07 Comp'!V44</f>
        <v>#VALUE!</v>
      </c>
      <c r="G40" t="e" vm="2">
        <f>'SIC03 into SIC07 Comp'!W44</f>
        <v>#VALUE!</v>
      </c>
      <c r="H40" t="e" vm="2">
        <f>'SIC03 into SIC07 Comp'!X44</f>
        <v>#VALUE!</v>
      </c>
      <c r="I40" t="e" vm="2">
        <f>'SIC03 into SIC07 Comp'!Y44</f>
        <v>#VALUE!</v>
      </c>
      <c r="J40" t="e" vm="2">
        <f>'SIC03 into SIC07 Comp'!Z44</f>
        <v>#VALUE!</v>
      </c>
      <c r="K40" t="e" vm="2">
        <f>'SIC03 into SIC07 Comp'!AA44</f>
        <v>#VALUE!</v>
      </c>
      <c r="L40" t="e" vm="2">
        <f>'SIC03 into SIC07 Comp'!AB44</f>
        <v>#VALUE!</v>
      </c>
      <c r="M40" t="e" vm="2">
        <f>'SIC03 into SIC07 Comp'!AC44</f>
        <v>#VALUE!</v>
      </c>
      <c r="N40">
        <v>13.01</v>
      </c>
      <c r="O40">
        <v>13.22</v>
      </c>
      <c r="P40">
        <v>13.08</v>
      </c>
      <c r="Q40">
        <v>13.76</v>
      </c>
      <c r="R40">
        <v>14.09</v>
      </c>
      <c r="S40">
        <v>14.74</v>
      </c>
      <c r="T40">
        <v>14.55</v>
      </c>
      <c r="U40">
        <v>15.11</v>
      </c>
      <c r="V40">
        <v>15.33</v>
      </c>
      <c r="W40">
        <v>15.15</v>
      </c>
      <c r="X40">
        <v>15.71</v>
      </c>
      <c r="Y40">
        <v>16.690000000000001</v>
      </c>
    </row>
    <row r="41" spans="1:25" x14ac:dyDescent="0.25">
      <c r="A41" s="65" t="s">
        <v>261</v>
      </c>
      <c r="B41" s="3" t="s">
        <v>43</v>
      </c>
      <c r="C41">
        <f>'SIC03 into SIC07 Comp'!S45</f>
        <v>10.51</v>
      </c>
      <c r="D41">
        <f>'SIC03 into SIC07 Comp'!T45</f>
        <v>10.83</v>
      </c>
      <c r="E41">
        <f>'SIC03 into SIC07 Comp'!U45</f>
        <v>11.21</v>
      </c>
      <c r="F41">
        <f>'SIC03 into SIC07 Comp'!V45</f>
        <v>11.55</v>
      </c>
      <c r="G41">
        <f>'SIC03 into SIC07 Comp'!W45</f>
        <v>11.68</v>
      </c>
      <c r="H41">
        <f>'SIC03 into SIC07 Comp'!X45</f>
        <v>11.55</v>
      </c>
      <c r="I41">
        <f>'SIC03 into SIC07 Comp'!Y45</f>
        <v>12.05</v>
      </c>
      <c r="J41">
        <f>'SIC03 into SIC07 Comp'!Z45</f>
        <v>13.1</v>
      </c>
      <c r="K41">
        <f>'SIC03 into SIC07 Comp'!AA45</f>
        <v>13.44</v>
      </c>
      <c r="L41">
        <f>'SIC03 into SIC07 Comp'!AB45</f>
        <v>13.58</v>
      </c>
      <c r="M41">
        <f>'SIC03 into SIC07 Comp'!AC45</f>
        <v>14.21</v>
      </c>
      <c r="N41">
        <v>15.67</v>
      </c>
      <c r="O41">
        <v>15.36</v>
      </c>
      <c r="P41">
        <v>15.76</v>
      </c>
      <c r="Q41">
        <v>16.34</v>
      </c>
      <c r="R41">
        <v>15.76</v>
      </c>
      <c r="S41">
        <v>16.45</v>
      </c>
      <c r="T41">
        <v>16.89</v>
      </c>
      <c r="U41">
        <v>17.649999999999999</v>
      </c>
      <c r="V41">
        <v>17.54</v>
      </c>
      <c r="W41">
        <v>17.59</v>
      </c>
      <c r="X41">
        <v>18.73</v>
      </c>
      <c r="Y41">
        <v>18.71</v>
      </c>
    </row>
    <row r="42" spans="1:25" x14ac:dyDescent="0.25">
      <c r="A42" s="65" t="s">
        <v>262</v>
      </c>
      <c r="B42" s="3" t="s">
        <v>44</v>
      </c>
      <c r="C42">
        <f>'SIC03 into SIC07 Comp'!S46</f>
        <v>7.5</v>
      </c>
      <c r="D42">
        <f>'SIC03 into SIC07 Comp'!T46</f>
        <v>8.0299999999999994</v>
      </c>
      <c r="E42">
        <f>'SIC03 into SIC07 Comp'!U46</f>
        <v>8.1300000000000008</v>
      </c>
      <c r="F42">
        <f>'SIC03 into SIC07 Comp'!V46</f>
        <v>8.5299999999999994</v>
      </c>
      <c r="G42">
        <f>'SIC03 into SIC07 Comp'!W46</f>
        <v>8.3699999999999992</v>
      </c>
      <c r="H42">
        <f>'SIC03 into SIC07 Comp'!X46</f>
        <v>9.4600000000000009</v>
      </c>
      <c r="I42">
        <f>'SIC03 into SIC07 Comp'!Y46</f>
        <v>9.44</v>
      </c>
      <c r="J42">
        <f>'SIC03 into SIC07 Comp'!Z46</f>
        <v>10.039999999999999</v>
      </c>
      <c r="K42">
        <f>'SIC03 into SIC07 Comp'!AA46</f>
        <v>10.66</v>
      </c>
      <c r="L42">
        <f>'SIC03 into SIC07 Comp'!AB46</f>
        <v>10.44</v>
      </c>
      <c r="M42">
        <f>'SIC03 into SIC07 Comp'!AC46</f>
        <v>11.13</v>
      </c>
      <c r="N42">
        <v>14.67</v>
      </c>
      <c r="O42">
        <v>14.72</v>
      </c>
      <c r="P42">
        <v>13.44</v>
      </c>
      <c r="Q42">
        <v>13.16</v>
      </c>
      <c r="R42">
        <v>13.35</v>
      </c>
      <c r="S42">
        <v>14.75</v>
      </c>
      <c r="T42">
        <v>15.8</v>
      </c>
      <c r="U42">
        <v>16.13</v>
      </c>
      <c r="V42">
        <v>16.329999999999998</v>
      </c>
      <c r="W42">
        <v>15.54</v>
      </c>
      <c r="X42">
        <v>14.76</v>
      </c>
      <c r="Y42">
        <v>13.64</v>
      </c>
    </row>
    <row r="43" spans="1:25" ht="30" x14ac:dyDescent="0.25">
      <c r="A43" s="65" t="s">
        <v>316</v>
      </c>
      <c r="B43" s="3" t="s">
        <v>45</v>
      </c>
      <c r="C43">
        <f>'SIC03 into SIC07 Comp'!S47</f>
        <v>8.0484800000000014</v>
      </c>
      <c r="D43">
        <f>'SIC03 into SIC07 Comp'!T47</f>
        <v>8.5836299999999994</v>
      </c>
      <c r="E43">
        <f>'SIC03 into SIC07 Comp'!U47</f>
        <v>8.9565099999999997</v>
      </c>
      <c r="F43">
        <f>'SIC03 into SIC07 Comp'!V47</f>
        <v>8.56555</v>
      </c>
      <c r="G43">
        <f>'SIC03 into SIC07 Comp'!W47</f>
        <v>8.5026299999999999</v>
      </c>
      <c r="H43">
        <f>'SIC03 into SIC07 Comp'!X47</f>
        <v>9.1257400000000004</v>
      </c>
      <c r="I43">
        <f>'SIC03 into SIC07 Comp'!Y47</f>
        <v>9.379999999999999</v>
      </c>
      <c r="J43">
        <f>'SIC03 into SIC07 Comp'!Z47</f>
        <v>9.5422000000000011</v>
      </c>
      <c r="K43">
        <f>'SIC03 into SIC07 Comp'!AA47</f>
        <v>10.288219999999999</v>
      </c>
      <c r="L43">
        <f>'SIC03 into SIC07 Comp'!AB47</f>
        <v>10.513739999999999</v>
      </c>
      <c r="M43">
        <f>'SIC03 into SIC07 Comp'!AC47</f>
        <v>11.595130000000001</v>
      </c>
      <c r="N43">
        <v>11.06</v>
      </c>
      <c r="O43">
        <v>11.58</v>
      </c>
      <c r="P43">
        <v>12.09</v>
      </c>
      <c r="Q43">
        <v>12.89</v>
      </c>
      <c r="R43">
        <v>13.4</v>
      </c>
      <c r="S43">
        <v>13.93</v>
      </c>
      <c r="T43">
        <v>13.42</v>
      </c>
      <c r="U43">
        <v>13.87</v>
      </c>
      <c r="V43">
        <v>14.27</v>
      </c>
      <c r="W43">
        <v>14.16</v>
      </c>
      <c r="X43">
        <v>14.55</v>
      </c>
      <c r="Y43">
        <v>15.69</v>
      </c>
    </row>
    <row r="44" spans="1:25" ht="30" x14ac:dyDescent="0.25">
      <c r="A44" s="65" t="s">
        <v>317</v>
      </c>
      <c r="B44" s="3" t="s">
        <v>46</v>
      </c>
      <c r="C44">
        <f>'SIC03 into SIC07 Comp'!S48</f>
        <v>7.5</v>
      </c>
      <c r="D44">
        <f>'SIC03 into SIC07 Comp'!T48</f>
        <v>8.0299999999999994</v>
      </c>
      <c r="E44">
        <f>'SIC03 into SIC07 Comp'!U48</f>
        <v>8.1300000000000008</v>
      </c>
      <c r="F44">
        <f>'SIC03 into SIC07 Comp'!V48</f>
        <v>8.5299999999999994</v>
      </c>
      <c r="G44">
        <f>'SIC03 into SIC07 Comp'!W48</f>
        <v>8.3699999999999992</v>
      </c>
      <c r="H44">
        <f>'SIC03 into SIC07 Comp'!X48</f>
        <v>9.4600000000000009</v>
      </c>
      <c r="I44">
        <f>'SIC03 into SIC07 Comp'!Y48</f>
        <v>9.44</v>
      </c>
      <c r="J44">
        <f>'SIC03 into SIC07 Comp'!Z48</f>
        <v>10.039999999999999</v>
      </c>
      <c r="K44">
        <f>'SIC03 into SIC07 Comp'!AA48</f>
        <v>10.66</v>
      </c>
      <c r="L44">
        <f>'SIC03 into SIC07 Comp'!AB48</f>
        <v>10.44</v>
      </c>
      <c r="M44">
        <f>'SIC03 into SIC07 Comp'!AC48</f>
        <v>11.13</v>
      </c>
      <c r="N44">
        <v>10.25</v>
      </c>
      <c r="O44">
        <v>12.79</v>
      </c>
      <c r="P44">
        <v>10.33</v>
      </c>
      <c r="Q44">
        <v>9.6300000000000008</v>
      </c>
      <c r="R44">
        <v>16.920000000000002</v>
      </c>
      <c r="S44">
        <v>14.23</v>
      </c>
      <c r="T44" t="s">
        <v>211</v>
      </c>
      <c r="U44">
        <v>13.99</v>
      </c>
      <c r="V44">
        <v>14.13</v>
      </c>
      <c r="W44">
        <v>14.79</v>
      </c>
      <c r="X44">
        <v>15.29</v>
      </c>
      <c r="Y44">
        <v>15.58</v>
      </c>
    </row>
    <row r="45" spans="1:25" x14ac:dyDescent="0.25">
      <c r="A45" s="65" t="s">
        <v>318</v>
      </c>
      <c r="B45" s="3" t="s">
        <v>47</v>
      </c>
      <c r="C45" t="e" vm="2">
        <f>'SIC03 into SIC07 Comp'!S49</f>
        <v>#VALUE!</v>
      </c>
      <c r="D45" t="e" vm="2">
        <f>'SIC03 into SIC07 Comp'!T49</f>
        <v>#VALUE!</v>
      </c>
      <c r="E45" t="e" vm="2">
        <f>'SIC03 into SIC07 Comp'!U49</f>
        <v>#VALUE!</v>
      </c>
      <c r="F45" t="e" vm="2">
        <f>'SIC03 into SIC07 Comp'!V49</f>
        <v>#VALUE!</v>
      </c>
      <c r="G45" t="e" vm="2">
        <f>'SIC03 into SIC07 Comp'!W49</f>
        <v>#VALUE!</v>
      </c>
      <c r="H45" t="e" vm="2">
        <f>'SIC03 into SIC07 Comp'!X49</f>
        <v>#VALUE!</v>
      </c>
      <c r="I45" t="e" vm="2">
        <f>'SIC03 into SIC07 Comp'!Y49</f>
        <v>#VALUE!</v>
      </c>
      <c r="J45" t="e" vm="2">
        <f>'SIC03 into SIC07 Comp'!Z49</f>
        <v>#VALUE!</v>
      </c>
      <c r="K45" t="e" vm="2">
        <f>'SIC03 into SIC07 Comp'!AA49</f>
        <v>#VALUE!</v>
      </c>
      <c r="L45" t="e" vm="2">
        <f>'SIC03 into SIC07 Comp'!AB49</f>
        <v>#VALUE!</v>
      </c>
      <c r="M45" t="e" vm="2">
        <f>'SIC03 into SIC07 Comp'!AC49</f>
        <v>#VALUE!</v>
      </c>
      <c r="N45">
        <v>13.84</v>
      </c>
      <c r="O45">
        <v>14.38</v>
      </c>
      <c r="P45">
        <v>14.45</v>
      </c>
      <c r="Q45">
        <v>14.49</v>
      </c>
      <c r="R45">
        <v>14.83</v>
      </c>
      <c r="S45">
        <v>15.12</v>
      </c>
      <c r="T45">
        <v>14.98</v>
      </c>
      <c r="U45">
        <v>15.1</v>
      </c>
      <c r="V45">
        <v>15.59</v>
      </c>
      <c r="W45">
        <v>16.16</v>
      </c>
      <c r="X45">
        <v>16.920000000000002</v>
      </c>
      <c r="Y45">
        <v>17.600000000000001</v>
      </c>
    </row>
    <row r="46" spans="1:25" x14ac:dyDescent="0.25">
      <c r="A46" s="65" t="s">
        <v>264</v>
      </c>
      <c r="B46" s="3" t="s">
        <v>48</v>
      </c>
      <c r="C46">
        <f>'SIC03 into SIC07 Comp'!S50</f>
        <v>8.5300700000000003</v>
      </c>
      <c r="D46">
        <f>'SIC03 into SIC07 Comp'!T50</f>
        <v>8.8114500000000007</v>
      </c>
      <c r="E46">
        <f>'SIC03 into SIC07 Comp'!U50</f>
        <v>9.2531599999999994</v>
      </c>
      <c r="F46">
        <f>'SIC03 into SIC07 Comp'!V50</f>
        <v>9.8692299999999999</v>
      </c>
      <c r="G46">
        <f>'SIC03 into SIC07 Comp'!W50</f>
        <v>10.546809999999999</v>
      </c>
      <c r="H46">
        <f>'SIC03 into SIC07 Comp'!X50</f>
        <v>11.16333</v>
      </c>
      <c r="I46">
        <f>'SIC03 into SIC07 Comp'!Y50</f>
        <v>11.453060000000001</v>
      </c>
      <c r="J46">
        <f>'SIC03 into SIC07 Comp'!Z50</f>
        <v>11.716080000000002</v>
      </c>
      <c r="K46">
        <f>'SIC03 into SIC07 Comp'!AA50</f>
        <v>12.41084</v>
      </c>
      <c r="L46">
        <f>'SIC03 into SIC07 Comp'!AB50</f>
        <v>13.12298</v>
      </c>
      <c r="M46">
        <f>'SIC03 into SIC07 Comp'!AC50</f>
        <v>13.4971</v>
      </c>
      <c r="N46">
        <v>15.16</v>
      </c>
      <c r="O46">
        <v>15.78</v>
      </c>
      <c r="P46">
        <v>16.38</v>
      </c>
      <c r="Q46">
        <v>16.2</v>
      </c>
      <c r="R46">
        <v>16.77</v>
      </c>
      <c r="S46">
        <v>16.88</v>
      </c>
      <c r="T46">
        <v>16.399999999999999</v>
      </c>
      <c r="U46">
        <v>16.62</v>
      </c>
      <c r="V46">
        <v>17.46</v>
      </c>
      <c r="W46">
        <v>18.11</v>
      </c>
      <c r="X46">
        <v>19.21</v>
      </c>
      <c r="Y46">
        <v>20.04</v>
      </c>
    </row>
    <row r="47" spans="1:25" x14ac:dyDescent="0.25">
      <c r="A47" s="65" t="s">
        <v>265</v>
      </c>
      <c r="B47" s="3" t="s">
        <v>49</v>
      </c>
      <c r="C47">
        <f>'SIC03 into SIC07 Comp'!S51</f>
        <v>8.24</v>
      </c>
      <c r="D47">
        <f>'SIC03 into SIC07 Comp'!T51</f>
        <v>8.4700000000000006</v>
      </c>
      <c r="E47">
        <f>'SIC03 into SIC07 Comp'!U51</f>
        <v>8.93</v>
      </c>
      <c r="F47">
        <f>'SIC03 into SIC07 Comp'!V51</f>
        <v>9.4600000000000009</v>
      </c>
      <c r="G47">
        <f>'SIC03 into SIC07 Comp'!W51</f>
        <v>10.029999999999999</v>
      </c>
      <c r="H47">
        <f>'SIC03 into SIC07 Comp'!X51</f>
        <v>10.68</v>
      </c>
      <c r="I47">
        <f>'SIC03 into SIC07 Comp'!Y51</f>
        <v>11.21</v>
      </c>
      <c r="J47">
        <f>'SIC03 into SIC07 Comp'!Z51</f>
        <v>11.6</v>
      </c>
      <c r="K47">
        <f>'SIC03 into SIC07 Comp'!AA51</f>
        <v>12.12</v>
      </c>
      <c r="L47">
        <f>'SIC03 into SIC07 Comp'!AB51</f>
        <v>12.78</v>
      </c>
      <c r="M47">
        <f>'SIC03 into SIC07 Comp'!AC51</f>
        <v>13.28</v>
      </c>
      <c r="N47">
        <v>14.55</v>
      </c>
      <c r="O47">
        <v>15.19</v>
      </c>
      <c r="P47">
        <v>14.52</v>
      </c>
      <c r="Q47">
        <v>14.62</v>
      </c>
      <c r="R47">
        <v>15.01</v>
      </c>
      <c r="S47">
        <v>15.8</v>
      </c>
      <c r="T47">
        <v>15.64</v>
      </c>
      <c r="U47">
        <v>15.62</v>
      </c>
      <c r="V47">
        <v>16.03</v>
      </c>
      <c r="W47">
        <v>17.03</v>
      </c>
      <c r="X47">
        <v>17.920000000000002</v>
      </c>
      <c r="Y47">
        <v>18.3</v>
      </c>
    </row>
    <row r="48" spans="1:25" x14ac:dyDescent="0.25">
      <c r="A48" s="65" t="s">
        <v>319</v>
      </c>
      <c r="B48" s="3" t="s">
        <v>50</v>
      </c>
      <c r="C48">
        <f>'SIC03 into SIC07 Comp'!S52</f>
        <v>8.2240000000000002</v>
      </c>
      <c r="D48">
        <f>'SIC03 into SIC07 Comp'!T52</f>
        <v>8.4655400000000007</v>
      </c>
      <c r="E48">
        <f>'SIC03 into SIC07 Comp'!U52</f>
        <v>8.9104899999999994</v>
      </c>
      <c r="F48">
        <f>'SIC03 into SIC07 Comp'!V52</f>
        <v>9.4386200000000002</v>
      </c>
      <c r="G48">
        <f>'SIC03 into SIC07 Comp'!W52</f>
        <v>10.002689999999999</v>
      </c>
      <c r="H48">
        <f>'SIC03 into SIC07 Comp'!X52</f>
        <v>10.636240000000001</v>
      </c>
      <c r="I48">
        <f>'SIC03 into SIC07 Comp'!Y52</f>
        <v>11.159160000000002</v>
      </c>
      <c r="J48">
        <f>'SIC03 into SIC07 Comp'!Z52</f>
        <v>11.548489999999999</v>
      </c>
      <c r="K48">
        <f>'SIC03 into SIC07 Comp'!AA52</f>
        <v>12.057979999999999</v>
      </c>
      <c r="L48">
        <f>'SIC03 into SIC07 Comp'!AB52</f>
        <v>12.70439</v>
      </c>
      <c r="M48">
        <f>'SIC03 into SIC07 Comp'!AC52</f>
        <v>13.21185</v>
      </c>
      <c r="N48">
        <v>12.9</v>
      </c>
      <c r="O48">
        <v>13.28</v>
      </c>
      <c r="P48">
        <v>13.26</v>
      </c>
      <c r="Q48">
        <v>13.46</v>
      </c>
      <c r="R48">
        <v>13.55</v>
      </c>
      <c r="S48">
        <v>13.69</v>
      </c>
      <c r="T48">
        <v>13.89</v>
      </c>
      <c r="U48">
        <v>14.03</v>
      </c>
      <c r="V48">
        <v>14.34</v>
      </c>
      <c r="W48">
        <v>14.68</v>
      </c>
      <c r="X48">
        <v>15.22</v>
      </c>
      <c r="Y48">
        <v>15.62</v>
      </c>
    </row>
    <row r="49" spans="1:25" ht="45" x14ac:dyDescent="0.25">
      <c r="A49" s="65" t="s">
        <v>268</v>
      </c>
      <c r="B49" s="3" t="s">
        <v>51</v>
      </c>
      <c r="C49" t="e" vm="2">
        <f>'SIC03 into SIC07 Comp'!S53</f>
        <v>#VALUE!</v>
      </c>
      <c r="D49" t="e" vm="2">
        <f>'SIC03 into SIC07 Comp'!T53</f>
        <v>#VALUE!</v>
      </c>
      <c r="E49" t="e" vm="2">
        <f>'SIC03 into SIC07 Comp'!U53</f>
        <v>#VALUE!</v>
      </c>
      <c r="F49" t="e" vm="2">
        <f>'SIC03 into SIC07 Comp'!V53</f>
        <v>#VALUE!</v>
      </c>
      <c r="G49" t="e" vm="2">
        <f>'SIC03 into SIC07 Comp'!W53</f>
        <v>#VALUE!</v>
      </c>
      <c r="H49" t="e" vm="2">
        <f>'SIC03 into SIC07 Comp'!X53</f>
        <v>#VALUE!</v>
      </c>
      <c r="I49" t="e" vm="2">
        <f>'SIC03 into SIC07 Comp'!Y53</f>
        <v>#VALUE!</v>
      </c>
      <c r="J49" t="e" vm="2">
        <f>'SIC03 into SIC07 Comp'!Z53</f>
        <v>#VALUE!</v>
      </c>
      <c r="K49" t="e" vm="2">
        <f>'SIC03 into SIC07 Comp'!AA53</f>
        <v>#VALUE!</v>
      </c>
      <c r="L49" t="e" vm="2">
        <f>'SIC03 into SIC07 Comp'!AB53</f>
        <v>#VALUE!</v>
      </c>
      <c r="M49" t="e" vm="2">
        <f>'SIC03 into SIC07 Comp'!AC53</f>
        <v>#VALUE!</v>
      </c>
      <c r="N49">
        <v>11</v>
      </c>
      <c r="O49">
        <v>11.26</v>
      </c>
      <c r="P49">
        <v>11.41</v>
      </c>
      <c r="Q49">
        <v>11.46</v>
      </c>
      <c r="R49">
        <v>11.56</v>
      </c>
      <c r="S49">
        <v>11.99</v>
      </c>
      <c r="T49">
        <v>12.08</v>
      </c>
      <c r="U49">
        <v>12.24</v>
      </c>
      <c r="V49">
        <v>12.74</v>
      </c>
      <c r="W49">
        <v>13.14</v>
      </c>
      <c r="X49">
        <v>13.47</v>
      </c>
      <c r="Y49">
        <v>14.14</v>
      </c>
    </row>
    <row r="50" spans="1:25" ht="30" x14ac:dyDescent="0.25">
      <c r="A50" s="65" t="s">
        <v>267</v>
      </c>
      <c r="B50" s="3" t="s">
        <v>52</v>
      </c>
      <c r="C50">
        <f>'SIC03 into SIC07 Comp'!S54</f>
        <v>7.23</v>
      </c>
      <c r="D50">
        <f>'SIC03 into SIC07 Comp'!T54</f>
        <v>7.79</v>
      </c>
      <c r="E50">
        <f>'SIC03 into SIC07 Comp'!U54</f>
        <v>8.2100000000000009</v>
      </c>
      <c r="F50">
        <f>'SIC03 into SIC07 Comp'!V54</f>
        <v>8.5</v>
      </c>
      <c r="G50">
        <f>'SIC03 into SIC07 Comp'!W54</f>
        <v>8.9700000000000006</v>
      </c>
      <c r="H50">
        <f>'SIC03 into SIC07 Comp'!X54</f>
        <v>9.81</v>
      </c>
      <c r="I50">
        <f>'SIC03 into SIC07 Comp'!Y54</f>
        <v>10.1</v>
      </c>
      <c r="J50">
        <f>'SIC03 into SIC07 Comp'!Z54</f>
        <v>10.16</v>
      </c>
      <c r="K50">
        <f>'SIC03 into SIC07 Comp'!AA54</f>
        <v>10.37</v>
      </c>
      <c r="L50">
        <f>'SIC03 into SIC07 Comp'!AB54</f>
        <v>10.66</v>
      </c>
      <c r="M50">
        <f>'SIC03 into SIC07 Comp'!AC54</f>
        <v>11.6</v>
      </c>
      <c r="N50">
        <v>11.27</v>
      </c>
      <c r="O50">
        <v>11.44</v>
      </c>
      <c r="P50">
        <v>11.73</v>
      </c>
      <c r="Q50">
        <v>11.4</v>
      </c>
      <c r="R50">
        <v>11.38</v>
      </c>
      <c r="S50">
        <v>11.74</v>
      </c>
      <c r="T50">
        <v>11.84</v>
      </c>
      <c r="U50">
        <v>11.99</v>
      </c>
      <c r="V50">
        <v>12.31</v>
      </c>
      <c r="W50">
        <v>13.11</v>
      </c>
      <c r="X50">
        <v>13.66</v>
      </c>
      <c r="Y50">
        <v>13.66</v>
      </c>
    </row>
    <row r="51" spans="1:25" ht="30" x14ac:dyDescent="0.25">
      <c r="A51" s="65" t="s">
        <v>320</v>
      </c>
      <c r="B51" s="3" t="s">
        <v>53</v>
      </c>
      <c r="C51">
        <f>'SIC03 into SIC07 Comp'!S55</f>
        <v>9.17</v>
      </c>
      <c r="D51">
        <f>'SIC03 into SIC07 Comp'!T55</f>
        <v>9.83</v>
      </c>
      <c r="E51">
        <f>'SIC03 into SIC07 Comp'!U55</f>
        <v>10.29</v>
      </c>
      <c r="F51">
        <f>'SIC03 into SIC07 Comp'!V55</f>
        <v>10.52</v>
      </c>
      <c r="G51">
        <f>'SIC03 into SIC07 Comp'!W55</f>
        <v>11.06</v>
      </c>
      <c r="H51">
        <f>'SIC03 into SIC07 Comp'!X55</f>
        <v>11.36</v>
      </c>
      <c r="I51">
        <f>'SIC03 into SIC07 Comp'!Y55</f>
        <v>11.72</v>
      </c>
      <c r="J51">
        <f>'SIC03 into SIC07 Comp'!Z55</f>
        <v>12.14</v>
      </c>
      <c r="K51">
        <f>'SIC03 into SIC07 Comp'!AA55</f>
        <v>11.95</v>
      </c>
      <c r="L51">
        <f>'SIC03 into SIC07 Comp'!AB55</f>
        <v>12.39</v>
      </c>
      <c r="M51">
        <f>'SIC03 into SIC07 Comp'!AC55</f>
        <v>13.09</v>
      </c>
      <c r="N51">
        <v>13.63</v>
      </c>
      <c r="O51">
        <v>13.81</v>
      </c>
      <c r="P51">
        <v>14.15</v>
      </c>
      <c r="Q51">
        <v>14.38</v>
      </c>
      <c r="R51">
        <v>14.25</v>
      </c>
      <c r="S51">
        <v>14.7</v>
      </c>
      <c r="T51">
        <v>14.85</v>
      </c>
      <c r="U51">
        <v>14.8</v>
      </c>
      <c r="V51">
        <v>15.44</v>
      </c>
      <c r="W51">
        <v>15.8</v>
      </c>
      <c r="X51">
        <v>16.03</v>
      </c>
      <c r="Y51">
        <v>17.03</v>
      </c>
    </row>
    <row r="52" spans="1:25" ht="30" x14ac:dyDescent="0.25">
      <c r="A52" s="65" t="s">
        <v>321</v>
      </c>
      <c r="B52" s="3" t="s">
        <v>54</v>
      </c>
      <c r="C52">
        <f>'SIC03 into SIC07 Comp'!S56</f>
        <v>6.3215400000000006</v>
      </c>
      <c r="D52">
        <f>'SIC03 into SIC07 Comp'!T56</f>
        <v>6.6219800000000006</v>
      </c>
      <c r="E52">
        <f>'SIC03 into SIC07 Comp'!U56</f>
        <v>6.8195000000000006</v>
      </c>
      <c r="F52">
        <f>'SIC03 into SIC07 Comp'!V56</f>
        <v>7.0631500000000003</v>
      </c>
      <c r="G52">
        <f>'SIC03 into SIC07 Comp'!W56</f>
        <v>7.3848300000000009</v>
      </c>
      <c r="H52">
        <f>'SIC03 into SIC07 Comp'!X56</f>
        <v>7.7242499999999996</v>
      </c>
      <c r="I52">
        <f>'SIC03 into SIC07 Comp'!Y56</f>
        <v>7.9864400000000009</v>
      </c>
      <c r="J52">
        <f>'SIC03 into SIC07 Comp'!Z56</f>
        <v>8.1484100000000002</v>
      </c>
      <c r="K52">
        <f>'SIC03 into SIC07 Comp'!AA56</f>
        <v>8.4140300000000003</v>
      </c>
      <c r="L52">
        <f>'SIC03 into SIC07 Comp'!AB56</f>
        <v>8.8801600000000018</v>
      </c>
      <c r="M52">
        <f>'SIC03 into SIC07 Comp'!AC56</f>
        <v>9.2454200000000011</v>
      </c>
      <c r="N52">
        <v>9.52</v>
      </c>
      <c r="O52">
        <v>9.77</v>
      </c>
      <c r="P52">
        <v>9.84</v>
      </c>
      <c r="Q52">
        <v>9.89</v>
      </c>
      <c r="R52">
        <v>10.11</v>
      </c>
      <c r="S52">
        <v>10.49</v>
      </c>
      <c r="T52">
        <v>10.52</v>
      </c>
      <c r="U52">
        <v>10.8</v>
      </c>
      <c r="V52">
        <v>11.23</v>
      </c>
      <c r="W52">
        <v>11.51</v>
      </c>
      <c r="X52">
        <v>11.74</v>
      </c>
      <c r="Y52">
        <v>12.42</v>
      </c>
    </row>
    <row r="53" spans="1:25" x14ac:dyDescent="0.25">
      <c r="A53" s="65" t="s">
        <v>322</v>
      </c>
      <c r="B53" s="3" t="s">
        <v>55</v>
      </c>
      <c r="C53" t="e" vm="2">
        <f>'SIC03 into SIC07 Comp'!S57</f>
        <v>#VALUE!</v>
      </c>
      <c r="D53" t="e" vm="2">
        <f>'SIC03 into SIC07 Comp'!T57</f>
        <v>#VALUE!</v>
      </c>
      <c r="E53" t="e" vm="2">
        <f>'SIC03 into SIC07 Comp'!U57</f>
        <v>#VALUE!</v>
      </c>
      <c r="F53" t="e" vm="2">
        <f>'SIC03 into SIC07 Comp'!V57</f>
        <v>#VALUE!</v>
      </c>
      <c r="G53" t="e" vm="2">
        <f>'SIC03 into SIC07 Comp'!W57</f>
        <v>#VALUE!</v>
      </c>
      <c r="H53" t="e" vm="2">
        <f>'SIC03 into SIC07 Comp'!X57</f>
        <v>#VALUE!</v>
      </c>
      <c r="I53" t="e" vm="2">
        <f>'SIC03 into SIC07 Comp'!Y57</f>
        <v>#VALUE!</v>
      </c>
      <c r="J53" t="e" vm="2">
        <f>'SIC03 into SIC07 Comp'!Z57</f>
        <v>#VALUE!</v>
      </c>
      <c r="K53" t="e" vm="2">
        <f>'SIC03 into SIC07 Comp'!AA57</f>
        <v>#VALUE!</v>
      </c>
      <c r="L53" t="e" vm="2">
        <f>'SIC03 into SIC07 Comp'!AB57</f>
        <v>#VALUE!</v>
      </c>
      <c r="M53" t="e" vm="2">
        <f>'SIC03 into SIC07 Comp'!AC57</f>
        <v>#VALUE!</v>
      </c>
      <c r="N53">
        <v>12.44</v>
      </c>
      <c r="O53">
        <v>13.16</v>
      </c>
      <c r="P53">
        <v>13.23</v>
      </c>
      <c r="Q53">
        <v>13.28</v>
      </c>
      <c r="R53">
        <v>13.67</v>
      </c>
      <c r="S53">
        <v>14.19</v>
      </c>
      <c r="T53">
        <v>14.21</v>
      </c>
      <c r="U53">
        <v>14.92</v>
      </c>
      <c r="V53">
        <v>14.84</v>
      </c>
      <c r="W53">
        <v>15.17</v>
      </c>
      <c r="X53">
        <v>14.7</v>
      </c>
      <c r="Y53">
        <v>16.18</v>
      </c>
    </row>
    <row r="54" spans="1:25" ht="30" x14ac:dyDescent="0.25">
      <c r="A54" s="65" t="s">
        <v>323</v>
      </c>
      <c r="B54" s="3" t="s">
        <v>56</v>
      </c>
      <c r="C54">
        <f>'SIC03 into SIC07 Comp'!S58</f>
        <v>6.69</v>
      </c>
      <c r="D54">
        <f>'SIC03 into SIC07 Comp'!T58</f>
        <v>7.13</v>
      </c>
      <c r="E54">
        <f>'SIC03 into SIC07 Comp'!U58</f>
        <v>7.64</v>
      </c>
      <c r="F54">
        <f>'SIC03 into SIC07 Comp'!V58</f>
        <v>7.88</v>
      </c>
      <c r="G54">
        <f>'SIC03 into SIC07 Comp'!W58</f>
        <v>8.33</v>
      </c>
      <c r="H54">
        <f>'SIC03 into SIC07 Comp'!X58</f>
        <v>8.6300000000000008</v>
      </c>
      <c r="I54">
        <f>'SIC03 into SIC07 Comp'!Y58</f>
        <v>9.23</v>
      </c>
      <c r="J54">
        <f>'SIC03 into SIC07 Comp'!Z58</f>
        <v>9.23</v>
      </c>
      <c r="K54">
        <f>'SIC03 into SIC07 Comp'!AA58</f>
        <v>9.8000000000000007</v>
      </c>
      <c r="L54">
        <f>'SIC03 into SIC07 Comp'!AB58</f>
        <v>10.23</v>
      </c>
      <c r="M54">
        <f>'SIC03 into SIC07 Comp'!AC58</f>
        <v>10.79</v>
      </c>
      <c r="N54">
        <v>11.39</v>
      </c>
      <c r="O54">
        <v>11.88</v>
      </c>
      <c r="P54">
        <v>12.24</v>
      </c>
      <c r="Q54">
        <v>12.3</v>
      </c>
      <c r="R54">
        <v>12.62</v>
      </c>
      <c r="S54">
        <v>13</v>
      </c>
      <c r="T54">
        <v>13.05</v>
      </c>
      <c r="U54">
        <v>13.59</v>
      </c>
      <c r="V54">
        <v>13.69</v>
      </c>
      <c r="W54">
        <v>14.22</v>
      </c>
      <c r="X54">
        <v>13.85</v>
      </c>
      <c r="Y54">
        <v>15.31</v>
      </c>
    </row>
    <row r="55" spans="1:25" x14ac:dyDescent="0.25">
      <c r="A55" s="65" t="s">
        <v>269</v>
      </c>
      <c r="B55" s="3" t="s">
        <v>57</v>
      </c>
      <c r="C55">
        <f>'SIC03 into SIC07 Comp'!S59</f>
        <v>10.31</v>
      </c>
      <c r="D55">
        <f>'SIC03 into SIC07 Comp'!T59</f>
        <v>11.15</v>
      </c>
      <c r="E55">
        <f>'SIC03 into SIC07 Comp'!U59</f>
        <v>10.24</v>
      </c>
      <c r="F55">
        <f>'SIC03 into SIC07 Comp'!V59</f>
        <v>9.8000000000000007</v>
      </c>
      <c r="G55">
        <f>'SIC03 into SIC07 Comp'!W59</f>
        <v>10.46</v>
      </c>
      <c r="H55">
        <f>'SIC03 into SIC07 Comp'!X59</f>
        <v>11.63</v>
      </c>
      <c r="I55">
        <f>'SIC03 into SIC07 Comp'!Y59</f>
        <v>12.15</v>
      </c>
      <c r="J55">
        <f>'SIC03 into SIC07 Comp'!Z59</f>
        <v>12.25</v>
      </c>
      <c r="K55">
        <f>'SIC03 into SIC07 Comp'!AA59</f>
        <v>12.78</v>
      </c>
      <c r="L55">
        <f>'SIC03 into SIC07 Comp'!AB59</f>
        <v>15.12</v>
      </c>
      <c r="M55">
        <f>'SIC03 into SIC07 Comp'!AC59</f>
        <v>14.11</v>
      </c>
      <c r="N55">
        <v>14.53</v>
      </c>
      <c r="O55">
        <v>17.03</v>
      </c>
      <c r="P55">
        <v>17.239999999999998</v>
      </c>
      <c r="Q55">
        <v>14.68</v>
      </c>
      <c r="R55">
        <v>16.27</v>
      </c>
      <c r="S55">
        <v>15.75</v>
      </c>
      <c r="T55">
        <v>16.14</v>
      </c>
      <c r="U55">
        <v>15.64</v>
      </c>
      <c r="V55">
        <v>16.399999999999999</v>
      </c>
      <c r="W55">
        <v>19.86</v>
      </c>
      <c r="X55">
        <v>19.61</v>
      </c>
      <c r="Y55">
        <v>21.4</v>
      </c>
    </row>
    <row r="56" spans="1:25" x14ac:dyDescent="0.25">
      <c r="A56" s="65" t="s">
        <v>270</v>
      </c>
      <c r="B56" s="3" t="s">
        <v>58</v>
      </c>
      <c r="C56">
        <f>'SIC03 into SIC07 Comp'!S60</f>
        <v>13.04</v>
      </c>
      <c r="D56">
        <f>'SIC03 into SIC07 Comp'!T60</f>
        <v>14.62</v>
      </c>
      <c r="E56">
        <f>'SIC03 into SIC07 Comp'!U60</f>
        <v>14.46</v>
      </c>
      <c r="F56">
        <f>'SIC03 into SIC07 Comp'!V60</f>
        <v>15.8</v>
      </c>
      <c r="G56">
        <f>'SIC03 into SIC07 Comp'!W60</f>
        <v>14.17</v>
      </c>
      <c r="H56">
        <f>'SIC03 into SIC07 Comp'!X60</f>
        <v>16.23</v>
      </c>
      <c r="I56">
        <f>'SIC03 into SIC07 Comp'!Y60</f>
        <v>16.940000000000001</v>
      </c>
      <c r="J56">
        <f>'SIC03 into SIC07 Comp'!Z60</f>
        <v>17.57</v>
      </c>
      <c r="K56">
        <f>'SIC03 into SIC07 Comp'!AA60</f>
        <v>18.670000000000002</v>
      </c>
      <c r="L56">
        <f>'SIC03 into SIC07 Comp'!AB60</f>
        <v>16.34</v>
      </c>
      <c r="M56">
        <f>'SIC03 into SIC07 Comp'!AC60</f>
        <v>18.12</v>
      </c>
      <c r="N56">
        <v>21.85</v>
      </c>
      <c r="O56">
        <v>20.100000000000001</v>
      </c>
      <c r="P56">
        <v>20.79</v>
      </c>
      <c r="Q56">
        <v>21.17</v>
      </c>
      <c r="R56">
        <v>21.44</v>
      </c>
      <c r="S56">
        <v>24.54</v>
      </c>
      <c r="T56">
        <v>22.66</v>
      </c>
      <c r="U56">
        <v>24.64</v>
      </c>
      <c r="V56">
        <v>21.94</v>
      </c>
      <c r="W56">
        <v>22.66</v>
      </c>
      <c r="X56">
        <v>21.04</v>
      </c>
      <c r="Y56">
        <v>22.85</v>
      </c>
    </row>
    <row r="57" spans="1:25" ht="30" x14ac:dyDescent="0.25">
      <c r="A57" s="65" t="s">
        <v>271</v>
      </c>
      <c r="B57" s="3" t="s">
        <v>59</v>
      </c>
      <c r="C57">
        <f>'SIC03 into SIC07 Comp'!S61</f>
        <v>8.7495200000000004</v>
      </c>
      <c r="D57">
        <f>'SIC03 into SIC07 Comp'!T61</f>
        <v>9.1146399999999996</v>
      </c>
      <c r="E57">
        <f>'SIC03 into SIC07 Comp'!U61</f>
        <v>9.7782899999999984</v>
      </c>
      <c r="F57">
        <f>'SIC03 into SIC07 Comp'!V61</f>
        <v>10.077500000000001</v>
      </c>
      <c r="G57">
        <f>'SIC03 into SIC07 Comp'!W61</f>
        <v>10.523709999999998</v>
      </c>
      <c r="H57">
        <f>'SIC03 into SIC07 Comp'!X61</f>
        <v>10.967740000000001</v>
      </c>
      <c r="I57">
        <f>'SIC03 into SIC07 Comp'!Y61</f>
        <v>11.36999</v>
      </c>
      <c r="J57">
        <f>'SIC03 into SIC07 Comp'!Z61</f>
        <v>12.11551</v>
      </c>
      <c r="K57">
        <f>'SIC03 into SIC07 Comp'!AA61</f>
        <v>12.67155</v>
      </c>
      <c r="L57">
        <f>'SIC03 into SIC07 Comp'!AB61</f>
        <v>12.94942</v>
      </c>
      <c r="M57">
        <f>'SIC03 into SIC07 Comp'!AC61</f>
        <v>13.094489999999999</v>
      </c>
      <c r="N57">
        <v>13.5</v>
      </c>
      <c r="O57">
        <v>14.64</v>
      </c>
      <c r="P57">
        <v>14.63</v>
      </c>
      <c r="Q57">
        <v>14.4</v>
      </c>
      <c r="R57">
        <v>15.11</v>
      </c>
      <c r="S57">
        <v>15.37</v>
      </c>
      <c r="T57">
        <v>15.42</v>
      </c>
      <c r="U57">
        <v>15.98</v>
      </c>
      <c r="V57">
        <v>16.25</v>
      </c>
      <c r="W57">
        <v>16.27</v>
      </c>
      <c r="X57">
        <v>16.23</v>
      </c>
      <c r="Y57">
        <v>17.87</v>
      </c>
    </row>
    <row r="58" spans="1:25" x14ac:dyDescent="0.25">
      <c r="A58" s="65" t="s">
        <v>324</v>
      </c>
      <c r="B58" s="3" t="s">
        <v>60</v>
      </c>
      <c r="C58">
        <f>'SIC03 into SIC07 Comp'!S62</f>
        <v>8.7899999999999991</v>
      </c>
      <c r="D58">
        <f>'SIC03 into SIC07 Comp'!T62</f>
        <v>9.4700000000000006</v>
      </c>
      <c r="E58">
        <f>'SIC03 into SIC07 Comp'!U62</f>
        <v>9.73</v>
      </c>
      <c r="F58">
        <f>'SIC03 into SIC07 Comp'!V62</f>
        <v>10.23</v>
      </c>
      <c r="G58">
        <f>'SIC03 into SIC07 Comp'!W62</f>
        <v>10.93</v>
      </c>
      <c r="H58">
        <f>'SIC03 into SIC07 Comp'!X62</f>
        <v>11.85</v>
      </c>
      <c r="I58">
        <f>'SIC03 into SIC07 Comp'!Y62</f>
        <v>11.67</v>
      </c>
      <c r="J58">
        <f>'SIC03 into SIC07 Comp'!Z62</f>
        <v>12.31</v>
      </c>
      <c r="K58">
        <f>'SIC03 into SIC07 Comp'!AA62</f>
        <v>12.28</v>
      </c>
      <c r="L58">
        <f>'SIC03 into SIC07 Comp'!AB62</f>
        <v>13.08</v>
      </c>
      <c r="M58">
        <f>'SIC03 into SIC07 Comp'!AC62</f>
        <v>13.49</v>
      </c>
      <c r="N58">
        <v>10.73</v>
      </c>
      <c r="O58">
        <v>11.61</v>
      </c>
      <c r="P58">
        <v>11.41</v>
      </c>
      <c r="Q58">
        <v>11.44</v>
      </c>
      <c r="R58">
        <v>11.57</v>
      </c>
      <c r="S58">
        <v>12.17</v>
      </c>
      <c r="T58">
        <v>12.65</v>
      </c>
      <c r="U58">
        <v>13.4</v>
      </c>
      <c r="V58">
        <v>13.03</v>
      </c>
      <c r="W58">
        <v>13.22</v>
      </c>
      <c r="X58">
        <v>13.9</v>
      </c>
      <c r="Y58">
        <v>14.57</v>
      </c>
    </row>
    <row r="59" spans="1:25" ht="30" x14ac:dyDescent="0.25">
      <c r="A59" s="65" t="s">
        <v>325</v>
      </c>
      <c r="B59" s="3" t="s">
        <v>61</v>
      </c>
      <c r="C59" t="e" vm="2">
        <f>'SIC03 into SIC07 Comp'!S63</f>
        <v>#VALUE!</v>
      </c>
      <c r="D59" t="e" vm="2">
        <f>'SIC03 into SIC07 Comp'!T63</f>
        <v>#VALUE!</v>
      </c>
      <c r="E59" t="e" vm="2">
        <f>'SIC03 into SIC07 Comp'!U63</f>
        <v>#VALUE!</v>
      </c>
      <c r="F59" t="e" vm="2">
        <f>'SIC03 into SIC07 Comp'!V63</f>
        <v>#VALUE!</v>
      </c>
      <c r="G59" t="e" vm="2">
        <f>'SIC03 into SIC07 Comp'!W63</f>
        <v>#VALUE!</v>
      </c>
      <c r="H59" t="e" vm="2">
        <f>'SIC03 into SIC07 Comp'!X63</f>
        <v>#VALUE!</v>
      </c>
      <c r="I59" t="e" vm="2">
        <f>'SIC03 into SIC07 Comp'!Y63</f>
        <v>#VALUE!</v>
      </c>
      <c r="J59" t="e" vm="2">
        <f>'SIC03 into SIC07 Comp'!Z63</f>
        <v>#VALUE!</v>
      </c>
      <c r="K59" t="e" vm="2">
        <f>'SIC03 into SIC07 Comp'!AA63</f>
        <v>#VALUE!</v>
      </c>
      <c r="L59" t="e" vm="2">
        <f>'SIC03 into SIC07 Comp'!AB63</f>
        <v>#VALUE!</v>
      </c>
      <c r="M59" t="e" vm="2">
        <f>'SIC03 into SIC07 Comp'!AC63</f>
        <v>#VALUE!</v>
      </c>
      <c r="N59">
        <v>8.39</v>
      </c>
      <c r="O59">
        <v>8.23</v>
      </c>
      <c r="P59">
        <v>8.35</v>
      </c>
      <c r="Q59">
        <v>8.35</v>
      </c>
      <c r="R59">
        <v>8.4</v>
      </c>
      <c r="S59">
        <v>8.57</v>
      </c>
      <c r="T59">
        <v>8.6</v>
      </c>
      <c r="U59">
        <v>8.76</v>
      </c>
      <c r="V59">
        <v>9.2100000000000009</v>
      </c>
      <c r="W59">
        <v>9.84</v>
      </c>
      <c r="X59">
        <v>10.199999999999999</v>
      </c>
      <c r="Y59">
        <v>10.78</v>
      </c>
    </row>
    <row r="60" spans="1:25" x14ac:dyDescent="0.25">
      <c r="A60" s="65" t="s">
        <v>273</v>
      </c>
      <c r="B60" s="3" t="s">
        <v>62</v>
      </c>
      <c r="C60">
        <f>'SIC03 into SIC07 Comp'!S64</f>
        <v>5.37</v>
      </c>
      <c r="D60">
        <f>'SIC03 into SIC07 Comp'!T64</f>
        <v>5.7</v>
      </c>
      <c r="E60">
        <f>'SIC03 into SIC07 Comp'!U64</f>
        <v>5.91</v>
      </c>
      <c r="F60">
        <f>'SIC03 into SIC07 Comp'!V64</f>
        <v>6.11</v>
      </c>
      <c r="G60">
        <f>'SIC03 into SIC07 Comp'!W64</f>
        <v>6.3</v>
      </c>
      <c r="H60">
        <f>'SIC03 into SIC07 Comp'!X64</f>
        <v>6.59</v>
      </c>
      <c r="I60">
        <f>'SIC03 into SIC07 Comp'!Y64</f>
        <v>7.01</v>
      </c>
      <c r="J60">
        <f>'SIC03 into SIC07 Comp'!Z64</f>
        <v>7.2</v>
      </c>
      <c r="K60">
        <f>'SIC03 into SIC07 Comp'!AA64</f>
        <v>7.27</v>
      </c>
      <c r="L60">
        <f>'SIC03 into SIC07 Comp'!AB64</f>
        <v>7.68</v>
      </c>
      <c r="M60">
        <f>'SIC03 into SIC07 Comp'!AC64</f>
        <v>8.1</v>
      </c>
      <c r="N60">
        <v>9.48</v>
      </c>
      <c r="O60">
        <v>8.86</v>
      </c>
      <c r="P60">
        <v>9.1</v>
      </c>
      <c r="Q60">
        <v>9.24</v>
      </c>
      <c r="R60">
        <v>9</v>
      </c>
      <c r="S60">
        <v>9.33</v>
      </c>
      <c r="T60">
        <v>9.25</v>
      </c>
      <c r="U60">
        <v>9.5399999999999991</v>
      </c>
      <c r="V60">
        <v>9.91</v>
      </c>
      <c r="W60">
        <v>10.45</v>
      </c>
      <c r="X60">
        <v>10.92</v>
      </c>
      <c r="Y60">
        <v>11.56</v>
      </c>
    </row>
    <row r="61" spans="1:25" x14ac:dyDescent="0.25">
      <c r="A61" s="65" t="s">
        <v>326</v>
      </c>
      <c r="B61" s="3" t="s">
        <v>63</v>
      </c>
      <c r="C61">
        <f>'SIC03 into SIC07 Comp'!S65</f>
        <v>5.37</v>
      </c>
      <c r="D61">
        <f>'SIC03 into SIC07 Comp'!T65</f>
        <v>5.7</v>
      </c>
      <c r="E61">
        <f>'SIC03 into SIC07 Comp'!U65</f>
        <v>5.91</v>
      </c>
      <c r="F61">
        <f>'SIC03 into SIC07 Comp'!V65</f>
        <v>6.11</v>
      </c>
      <c r="G61">
        <f>'SIC03 into SIC07 Comp'!W65</f>
        <v>6.3</v>
      </c>
      <c r="H61">
        <f>'SIC03 into SIC07 Comp'!X65</f>
        <v>6.59</v>
      </c>
      <c r="I61">
        <f>'SIC03 into SIC07 Comp'!Y65</f>
        <v>7.01</v>
      </c>
      <c r="J61">
        <f>'SIC03 into SIC07 Comp'!Z65</f>
        <v>7.2</v>
      </c>
      <c r="K61">
        <f>'SIC03 into SIC07 Comp'!AA65</f>
        <v>7.27</v>
      </c>
      <c r="L61">
        <f>'SIC03 into SIC07 Comp'!AB65</f>
        <v>7.68</v>
      </c>
      <c r="M61">
        <f>'SIC03 into SIC07 Comp'!AC65</f>
        <v>8.1</v>
      </c>
      <c r="N61">
        <v>7.96</v>
      </c>
      <c r="O61">
        <v>7.99</v>
      </c>
      <c r="P61">
        <v>8.11</v>
      </c>
      <c r="Q61">
        <v>8.06</v>
      </c>
      <c r="R61">
        <v>8.19</v>
      </c>
      <c r="S61">
        <v>8.31</v>
      </c>
      <c r="T61">
        <v>8.3800000000000008</v>
      </c>
      <c r="U61">
        <v>8.51</v>
      </c>
      <c r="V61">
        <v>9</v>
      </c>
      <c r="W61">
        <v>9.64</v>
      </c>
      <c r="X61">
        <v>9.94</v>
      </c>
      <c r="Y61">
        <v>10.52</v>
      </c>
    </row>
    <row r="62" spans="1:25" x14ac:dyDescent="0.25">
      <c r="A62" s="65" t="s">
        <v>327</v>
      </c>
      <c r="B62" s="3" t="s">
        <v>64</v>
      </c>
      <c r="C62" t="e" vm="2">
        <f>'SIC03 into SIC07 Comp'!S66</f>
        <v>#VALUE!</v>
      </c>
      <c r="D62" t="e" vm="2">
        <f>'SIC03 into SIC07 Comp'!T66</f>
        <v>#VALUE!</v>
      </c>
      <c r="E62" t="e" vm="2">
        <f>'SIC03 into SIC07 Comp'!U66</f>
        <v>#VALUE!</v>
      </c>
      <c r="F62" t="e" vm="2">
        <f>'SIC03 into SIC07 Comp'!V66</f>
        <v>#VALUE!</v>
      </c>
      <c r="G62" t="e" vm="2">
        <f>'SIC03 into SIC07 Comp'!W66</f>
        <v>#VALUE!</v>
      </c>
      <c r="H62" t="e" vm="2">
        <f>'SIC03 into SIC07 Comp'!X66</f>
        <v>#VALUE!</v>
      </c>
      <c r="I62" t="e" vm="2">
        <f>'SIC03 into SIC07 Comp'!Y66</f>
        <v>#VALUE!</v>
      </c>
      <c r="J62" t="e" vm="2">
        <f>'SIC03 into SIC07 Comp'!Z66</f>
        <v>#VALUE!</v>
      </c>
      <c r="K62" t="e" vm="2">
        <f>'SIC03 into SIC07 Comp'!AA66</f>
        <v>#VALUE!</v>
      </c>
      <c r="L62" t="e" vm="2">
        <f>'SIC03 into SIC07 Comp'!AB66</f>
        <v>#VALUE!</v>
      </c>
      <c r="M62" t="e" vm="2">
        <f>'SIC03 into SIC07 Comp'!AC66</f>
        <v>#VALUE!</v>
      </c>
      <c r="N62">
        <v>19.579999999999998</v>
      </c>
      <c r="O62">
        <v>19.7</v>
      </c>
      <c r="P62">
        <v>19.97</v>
      </c>
      <c r="Q62">
        <v>20.079999999999998</v>
      </c>
      <c r="R62">
        <v>20.5</v>
      </c>
      <c r="S62">
        <v>20.34</v>
      </c>
      <c r="T62">
        <v>20.420000000000002</v>
      </c>
      <c r="U62">
        <v>20.75</v>
      </c>
      <c r="V62">
        <v>21.41</v>
      </c>
      <c r="W62">
        <v>21.65</v>
      </c>
      <c r="X62">
        <v>23.45</v>
      </c>
      <c r="Y62">
        <v>22.99</v>
      </c>
    </row>
    <row r="63" spans="1:25" x14ac:dyDescent="0.25">
      <c r="A63" s="65" t="s">
        <v>328</v>
      </c>
      <c r="B63" s="3" t="s">
        <v>65</v>
      </c>
      <c r="C63">
        <f>'SIC03 into SIC07 Comp'!S67</f>
        <v>10.46495</v>
      </c>
      <c r="D63">
        <f>'SIC03 into SIC07 Comp'!T67</f>
        <v>11.18305</v>
      </c>
      <c r="E63">
        <f>'SIC03 into SIC07 Comp'!U67</f>
        <v>11.34295</v>
      </c>
      <c r="F63">
        <f>'SIC03 into SIC07 Comp'!V67</f>
        <v>12.14715</v>
      </c>
      <c r="G63">
        <f>'SIC03 into SIC07 Comp'!W67</f>
        <v>12.8424</v>
      </c>
      <c r="H63">
        <f>'SIC03 into SIC07 Comp'!X67</f>
        <v>13.154249999999999</v>
      </c>
      <c r="I63">
        <f>'SIC03 into SIC07 Comp'!Y67</f>
        <v>13.40415</v>
      </c>
      <c r="J63">
        <f>'SIC03 into SIC07 Comp'!Z67</f>
        <v>13.4903</v>
      </c>
      <c r="K63">
        <f>'SIC03 into SIC07 Comp'!AA67</f>
        <v>14.174349999999999</v>
      </c>
      <c r="L63">
        <f>'SIC03 into SIC07 Comp'!AB67</f>
        <v>14.4976</v>
      </c>
      <c r="M63">
        <f>'SIC03 into SIC07 Comp'!AC67</f>
        <v>15.134</v>
      </c>
      <c r="N63">
        <v>17.16</v>
      </c>
      <c r="O63">
        <v>17.05</v>
      </c>
      <c r="P63">
        <v>17.61</v>
      </c>
      <c r="Q63">
        <v>18.5</v>
      </c>
      <c r="R63">
        <v>18.600000000000001</v>
      </c>
      <c r="S63">
        <v>18.989999999999998</v>
      </c>
      <c r="T63">
        <v>20.63</v>
      </c>
      <c r="U63">
        <v>19.100000000000001</v>
      </c>
      <c r="V63">
        <v>19.84</v>
      </c>
      <c r="W63">
        <v>20.09</v>
      </c>
      <c r="X63">
        <v>21.04</v>
      </c>
      <c r="Y63">
        <v>21.05</v>
      </c>
    </row>
    <row r="64" spans="1:25" ht="60" x14ac:dyDescent="0.25">
      <c r="A64" s="65" t="s">
        <v>329</v>
      </c>
      <c r="B64" s="3" t="s">
        <v>66</v>
      </c>
      <c r="C64">
        <f>'SIC03 into SIC07 Comp'!S68</f>
        <v>8.9262799999999984</v>
      </c>
      <c r="D64">
        <f>'SIC03 into SIC07 Comp'!T68</f>
        <v>9.6816800000000001</v>
      </c>
      <c r="E64">
        <f>'SIC03 into SIC07 Comp'!U68</f>
        <v>10.240280000000002</v>
      </c>
      <c r="F64">
        <f>'SIC03 into SIC07 Comp'!V68</f>
        <v>10.719719999999999</v>
      </c>
      <c r="G64">
        <f>'SIC03 into SIC07 Comp'!W68</f>
        <v>11.33156</v>
      </c>
      <c r="H64">
        <f>'SIC03 into SIC07 Comp'!X68</f>
        <v>12.30072</v>
      </c>
      <c r="I64">
        <f>'SIC03 into SIC07 Comp'!Y68</f>
        <v>13.076440000000002</v>
      </c>
      <c r="J64">
        <f>'SIC03 into SIC07 Comp'!Z68</f>
        <v>13.0684</v>
      </c>
      <c r="K64">
        <f>'SIC03 into SIC07 Comp'!AA68</f>
        <v>12.831320000000002</v>
      </c>
      <c r="L64">
        <f>'SIC03 into SIC07 Comp'!AB68</f>
        <v>13.433720000000001</v>
      </c>
      <c r="M64">
        <f>'SIC03 into SIC07 Comp'!AC68</f>
        <v>13.229279999999999</v>
      </c>
      <c r="N64">
        <v>18.420000000000002</v>
      </c>
      <c r="O64">
        <v>18.2</v>
      </c>
      <c r="P64">
        <v>19.420000000000002</v>
      </c>
      <c r="Q64">
        <v>20.05</v>
      </c>
      <c r="R64">
        <v>18.57</v>
      </c>
      <c r="S64">
        <v>17.97</v>
      </c>
      <c r="T64">
        <v>16.75</v>
      </c>
      <c r="U64">
        <v>17.32</v>
      </c>
      <c r="V64">
        <v>18.649999999999999</v>
      </c>
      <c r="W64">
        <v>19.920000000000002</v>
      </c>
      <c r="X64">
        <v>18.52</v>
      </c>
      <c r="Y64">
        <v>19.46</v>
      </c>
    </row>
    <row r="65" spans="1:25" ht="30" x14ac:dyDescent="0.25">
      <c r="A65" s="65" t="s">
        <v>275</v>
      </c>
      <c r="B65" s="3" t="s">
        <v>67</v>
      </c>
      <c r="C65">
        <f>'SIC03 into SIC07 Comp'!S69</f>
        <v>8.7799999999999994</v>
      </c>
      <c r="D65">
        <f>'SIC03 into SIC07 Comp'!T69</f>
        <v>9.5399999999999991</v>
      </c>
      <c r="E65">
        <f>'SIC03 into SIC07 Comp'!U69</f>
        <v>10.14</v>
      </c>
      <c r="F65">
        <f>'SIC03 into SIC07 Comp'!V69</f>
        <v>10.59</v>
      </c>
      <c r="G65">
        <f>'SIC03 into SIC07 Comp'!W69</f>
        <v>11.2</v>
      </c>
      <c r="H65">
        <f>'SIC03 into SIC07 Comp'!X69</f>
        <v>12.24</v>
      </c>
      <c r="I65">
        <f>'SIC03 into SIC07 Comp'!Y69</f>
        <v>13.07</v>
      </c>
      <c r="J65">
        <f>'SIC03 into SIC07 Comp'!Z69</f>
        <v>13.05</v>
      </c>
      <c r="K65">
        <f>'SIC03 into SIC07 Comp'!AA69</f>
        <v>12.72</v>
      </c>
      <c r="L65">
        <f>'SIC03 into SIC07 Comp'!AB69</f>
        <v>13.35</v>
      </c>
      <c r="M65">
        <f>'SIC03 into SIC07 Comp'!AC69</f>
        <v>13.06</v>
      </c>
      <c r="N65">
        <v>22.24</v>
      </c>
      <c r="O65">
        <v>22.58</v>
      </c>
      <c r="P65">
        <v>21.48</v>
      </c>
      <c r="Q65">
        <v>24.25</v>
      </c>
      <c r="R65">
        <v>22.62</v>
      </c>
      <c r="S65">
        <v>22.11</v>
      </c>
      <c r="T65">
        <v>22.15</v>
      </c>
      <c r="U65">
        <v>22.99</v>
      </c>
      <c r="V65">
        <v>24.68</v>
      </c>
      <c r="W65">
        <v>24.35</v>
      </c>
      <c r="X65">
        <v>25.73</v>
      </c>
      <c r="Y65">
        <v>31.11</v>
      </c>
    </row>
    <row r="66" spans="1:25" x14ac:dyDescent="0.25">
      <c r="A66" s="65" t="s">
        <v>276</v>
      </c>
      <c r="B66" s="3" t="s">
        <v>68</v>
      </c>
      <c r="C66">
        <f>'SIC03 into SIC07 Comp'!S70</f>
        <v>8.7899999999999991</v>
      </c>
      <c r="D66">
        <f>'SIC03 into SIC07 Comp'!T70</f>
        <v>9.4700000000000006</v>
      </c>
      <c r="E66">
        <f>'SIC03 into SIC07 Comp'!U70</f>
        <v>9.73</v>
      </c>
      <c r="F66">
        <f>'SIC03 into SIC07 Comp'!V70</f>
        <v>10.23</v>
      </c>
      <c r="G66">
        <f>'SIC03 into SIC07 Comp'!W70</f>
        <v>10.93</v>
      </c>
      <c r="H66">
        <f>'SIC03 into SIC07 Comp'!X70</f>
        <v>11.85</v>
      </c>
      <c r="I66">
        <f>'SIC03 into SIC07 Comp'!Y70</f>
        <v>11.67</v>
      </c>
      <c r="J66">
        <f>'SIC03 into SIC07 Comp'!Z70</f>
        <v>12.31</v>
      </c>
      <c r="K66">
        <f>'SIC03 into SIC07 Comp'!AA70</f>
        <v>12.28</v>
      </c>
      <c r="L66">
        <f>'SIC03 into SIC07 Comp'!AB70</f>
        <v>13.08</v>
      </c>
      <c r="M66">
        <f>'SIC03 into SIC07 Comp'!AC70</f>
        <v>13.49</v>
      </c>
      <c r="N66">
        <v>18.43</v>
      </c>
      <c r="O66">
        <v>18.350000000000001</v>
      </c>
      <c r="P66">
        <v>18.14</v>
      </c>
      <c r="Q66">
        <v>18.239999999999998</v>
      </c>
      <c r="R66">
        <v>19.57</v>
      </c>
      <c r="S66">
        <v>18.72</v>
      </c>
      <c r="T66">
        <v>18.84</v>
      </c>
      <c r="U66">
        <v>19.739999999999998</v>
      </c>
      <c r="V66">
        <v>20.04</v>
      </c>
      <c r="W66">
        <v>19.04</v>
      </c>
      <c r="X66">
        <v>21.76</v>
      </c>
      <c r="Y66">
        <v>21.02</v>
      </c>
    </row>
    <row r="67" spans="1:25" ht="30" x14ac:dyDescent="0.25">
      <c r="A67" s="65" t="s">
        <v>277</v>
      </c>
      <c r="B67" s="3" t="s">
        <v>69</v>
      </c>
      <c r="C67">
        <f>'SIC03 into SIC07 Comp'!S71</f>
        <v>12.47546</v>
      </c>
      <c r="D67">
        <f>'SIC03 into SIC07 Comp'!T71</f>
        <v>13.364599999999999</v>
      </c>
      <c r="E67">
        <f>'SIC03 into SIC07 Comp'!U71</f>
        <v>13.735139999999999</v>
      </c>
      <c r="F67">
        <f>'SIC03 into SIC07 Comp'!V71</f>
        <v>15.26178</v>
      </c>
      <c r="G67">
        <f>'SIC03 into SIC07 Comp'!W71</f>
        <v>17.340220000000002</v>
      </c>
      <c r="H67">
        <f>'SIC03 into SIC07 Comp'!X71</f>
        <v>18.536460000000002</v>
      </c>
      <c r="I67">
        <f>'SIC03 into SIC07 Comp'!Y71</f>
        <v>18.997040000000002</v>
      </c>
      <c r="J67">
        <f>'SIC03 into SIC07 Comp'!Z71</f>
        <v>18.576640000000001</v>
      </c>
      <c r="K67">
        <f>'SIC03 into SIC07 Comp'!AA71</f>
        <v>19.347919999999998</v>
      </c>
      <c r="L67">
        <f>'SIC03 into SIC07 Comp'!AB71</f>
        <v>19.528079999999999</v>
      </c>
      <c r="M67">
        <f>'SIC03 into SIC07 Comp'!AC71</f>
        <v>20.087740000000004</v>
      </c>
      <c r="N67">
        <v>21.35</v>
      </c>
      <c r="O67">
        <v>21.5</v>
      </c>
      <c r="P67">
        <v>21.9</v>
      </c>
      <c r="Q67">
        <v>21.29</v>
      </c>
      <c r="R67">
        <v>21.44</v>
      </c>
      <c r="S67">
        <v>21.39</v>
      </c>
      <c r="T67">
        <v>21.3</v>
      </c>
      <c r="U67">
        <v>21.67</v>
      </c>
      <c r="V67">
        <v>22.29</v>
      </c>
      <c r="W67">
        <v>22.72</v>
      </c>
      <c r="X67">
        <v>24.19</v>
      </c>
      <c r="Y67">
        <v>24.26</v>
      </c>
    </row>
    <row r="68" spans="1:25" x14ac:dyDescent="0.25">
      <c r="A68" s="65" t="s">
        <v>278</v>
      </c>
      <c r="B68" s="3" t="s">
        <v>70</v>
      </c>
      <c r="C68">
        <f>'SIC03 into SIC07 Comp'!S72</f>
        <v>11.670480000000001</v>
      </c>
      <c r="D68">
        <f>'SIC03 into SIC07 Comp'!T72</f>
        <v>12.53182</v>
      </c>
      <c r="E68">
        <f>'SIC03 into SIC07 Comp'!U72</f>
        <v>12.952660000000002</v>
      </c>
      <c r="F68">
        <f>'SIC03 into SIC07 Comp'!V72</f>
        <v>14.23049</v>
      </c>
      <c r="G68">
        <f>'SIC03 into SIC07 Comp'!W72</f>
        <v>15.978580000000001</v>
      </c>
      <c r="H68">
        <f>'SIC03 into SIC07 Comp'!X72</f>
        <v>17.136320000000001</v>
      </c>
      <c r="I68">
        <f>'SIC03 into SIC07 Comp'!Y72</f>
        <v>17.665890000000001</v>
      </c>
      <c r="J68">
        <f>'SIC03 into SIC07 Comp'!Z72</f>
        <v>17.346530000000001</v>
      </c>
      <c r="K68">
        <f>'SIC03 into SIC07 Comp'!AA72</f>
        <v>17.880140000000001</v>
      </c>
      <c r="L68">
        <f>'SIC03 into SIC07 Comp'!AB72</f>
        <v>18.160730000000001</v>
      </c>
      <c r="M68">
        <f>'SIC03 into SIC07 Comp'!AC72</f>
        <v>18.542260000000002</v>
      </c>
      <c r="N68">
        <v>18.899999999999999</v>
      </c>
      <c r="O68">
        <v>20.57</v>
      </c>
      <c r="P68">
        <v>20.8</v>
      </c>
      <c r="Q68">
        <v>21.11</v>
      </c>
      <c r="R68">
        <v>21.68</v>
      </c>
      <c r="S68">
        <v>21.94</v>
      </c>
      <c r="T68">
        <v>20.9</v>
      </c>
      <c r="U68">
        <v>21.97</v>
      </c>
      <c r="V68">
        <v>22.18</v>
      </c>
      <c r="W68">
        <v>25.21</v>
      </c>
      <c r="X68">
        <v>26.2</v>
      </c>
      <c r="Y68">
        <v>23.21</v>
      </c>
    </row>
    <row r="69" spans="1:25" ht="30" x14ac:dyDescent="0.25">
      <c r="A69" s="65" t="s">
        <v>330</v>
      </c>
      <c r="B69" s="3" t="s">
        <v>71</v>
      </c>
      <c r="C69" t="e" vm="2">
        <f>'SIC03 into SIC07 Comp'!S73</f>
        <v>#VALUE!</v>
      </c>
      <c r="D69" t="e" vm="2">
        <f>'SIC03 into SIC07 Comp'!T73</f>
        <v>#VALUE!</v>
      </c>
      <c r="E69" t="e" vm="2">
        <f>'SIC03 into SIC07 Comp'!U73</f>
        <v>#VALUE!</v>
      </c>
      <c r="F69" t="e" vm="2">
        <f>'SIC03 into SIC07 Comp'!V73</f>
        <v>#VALUE!</v>
      </c>
      <c r="G69" t="e" vm="2">
        <f>'SIC03 into SIC07 Comp'!W73</f>
        <v>#VALUE!</v>
      </c>
      <c r="H69" t="e" vm="2">
        <f>'SIC03 into SIC07 Comp'!X73</f>
        <v>#VALUE!</v>
      </c>
      <c r="I69" t="e" vm="2">
        <f>'SIC03 into SIC07 Comp'!Y73</f>
        <v>#VALUE!</v>
      </c>
      <c r="J69" t="e" vm="2">
        <f>'SIC03 into SIC07 Comp'!Z73</f>
        <v>#VALUE!</v>
      </c>
      <c r="K69" t="e" vm="2">
        <f>'SIC03 into SIC07 Comp'!AA73</f>
        <v>#VALUE!</v>
      </c>
      <c r="L69" t="e" vm="2">
        <f>'SIC03 into SIC07 Comp'!AB73</f>
        <v>#VALUE!</v>
      </c>
      <c r="M69" t="e" vm="2">
        <f>'SIC03 into SIC07 Comp'!AC73</f>
        <v>#VALUE!</v>
      </c>
      <c r="N69">
        <v>21.62</v>
      </c>
      <c r="O69">
        <v>21.9</v>
      </c>
      <c r="P69">
        <v>23.09</v>
      </c>
      <c r="Q69">
        <v>24.44</v>
      </c>
      <c r="R69">
        <v>23.42</v>
      </c>
      <c r="S69">
        <v>25.13</v>
      </c>
      <c r="T69">
        <v>25.99</v>
      </c>
      <c r="U69">
        <v>25.32</v>
      </c>
      <c r="V69">
        <v>25.5</v>
      </c>
      <c r="W69">
        <v>26.93</v>
      </c>
      <c r="X69">
        <v>27.86</v>
      </c>
      <c r="Y69">
        <v>28.47</v>
      </c>
    </row>
    <row r="70" spans="1:25" ht="30" x14ac:dyDescent="0.25">
      <c r="A70" s="65" t="s">
        <v>279</v>
      </c>
      <c r="B70" s="3" t="s">
        <v>72</v>
      </c>
      <c r="C70">
        <f>'SIC03 into SIC07 Comp'!S74</f>
        <v>13.48644</v>
      </c>
      <c r="D70">
        <f>'SIC03 into SIC07 Comp'!T74</f>
        <v>13.996700000000001</v>
      </c>
      <c r="E70">
        <f>'SIC03 into SIC07 Comp'!U74</f>
        <v>14.416780000000001</v>
      </c>
      <c r="F70">
        <f>'SIC03 into SIC07 Comp'!V74</f>
        <v>14.80655</v>
      </c>
      <c r="G70">
        <f>'SIC03 into SIC07 Comp'!W74</f>
        <v>16.375709999999998</v>
      </c>
      <c r="H70">
        <f>'SIC03 into SIC07 Comp'!X74</f>
        <v>16.78603</v>
      </c>
      <c r="I70">
        <f>'SIC03 into SIC07 Comp'!Y74</f>
        <v>16.416520000000002</v>
      </c>
      <c r="J70">
        <f>'SIC03 into SIC07 Comp'!Z74</f>
        <v>16.337009999999999</v>
      </c>
      <c r="K70">
        <f>'SIC03 into SIC07 Comp'!AA74</f>
        <v>16.95673</v>
      </c>
      <c r="L70">
        <f>'SIC03 into SIC07 Comp'!AB74</f>
        <v>18.066129999999998</v>
      </c>
      <c r="M70">
        <f>'SIC03 into SIC07 Comp'!AC74</f>
        <v>19.525090000000002</v>
      </c>
      <c r="N70">
        <v>21.36</v>
      </c>
      <c r="O70">
        <v>21.53</v>
      </c>
      <c r="P70">
        <v>23.01</v>
      </c>
      <c r="Q70">
        <v>25.02</v>
      </c>
      <c r="R70">
        <v>23.86</v>
      </c>
      <c r="S70">
        <v>25.91</v>
      </c>
      <c r="T70">
        <v>27.53</v>
      </c>
      <c r="U70">
        <v>27.15</v>
      </c>
      <c r="V70">
        <v>26.98</v>
      </c>
      <c r="W70">
        <v>28.66</v>
      </c>
      <c r="X70">
        <v>29.36</v>
      </c>
      <c r="Y70">
        <v>30.84</v>
      </c>
    </row>
    <row r="71" spans="1:25" ht="45" x14ac:dyDescent="0.25">
      <c r="A71" s="65" t="s">
        <v>281</v>
      </c>
      <c r="B71" s="3" t="s">
        <v>73</v>
      </c>
      <c r="C71">
        <f>'SIC03 into SIC07 Comp'!S75</f>
        <v>12.65</v>
      </c>
      <c r="D71">
        <f>'SIC03 into SIC07 Comp'!T75</f>
        <v>13.47</v>
      </c>
      <c r="E71">
        <f>'SIC03 into SIC07 Comp'!U75</f>
        <v>14.1</v>
      </c>
      <c r="F71">
        <f>'SIC03 into SIC07 Comp'!V75</f>
        <v>14.43</v>
      </c>
      <c r="G71">
        <f>'SIC03 into SIC07 Comp'!W75</f>
        <v>14.46</v>
      </c>
      <c r="H71">
        <f>'SIC03 into SIC07 Comp'!X75</f>
        <v>15.84</v>
      </c>
      <c r="I71">
        <f>'SIC03 into SIC07 Comp'!Y75</f>
        <v>15.88</v>
      </c>
      <c r="J71">
        <f>'SIC03 into SIC07 Comp'!Z75</f>
        <v>15.83</v>
      </c>
      <c r="K71">
        <f>'SIC03 into SIC07 Comp'!AA75</f>
        <v>17.239999999999998</v>
      </c>
      <c r="L71">
        <f>'SIC03 into SIC07 Comp'!AB75</f>
        <v>17.64</v>
      </c>
      <c r="M71">
        <f>'SIC03 into SIC07 Comp'!AC75</f>
        <v>20.170000000000002</v>
      </c>
      <c r="N71">
        <v>20.440000000000001</v>
      </c>
      <c r="O71">
        <v>20.86</v>
      </c>
      <c r="P71">
        <v>21.06</v>
      </c>
      <c r="Q71">
        <v>21.23</v>
      </c>
      <c r="R71">
        <v>21.71</v>
      </c>
      <c r="S71">
        <v>22.21</v>
      </c>
      <c r="T71">
        <v>22.15</v>
      </c>
      <c r="U71">
        <v>21.99</v>
      </c>
      <c r="V71">
        <v>21.88</v>
      </c>
      <c r="W71">
        <v>23.51</v>
      </c>
      <c r="X71">
        <v>23.62</v>
      </c>
      <c r="Y71">
        <v>24.13</v>
      </c>
    </row>
    <row r="72" spans="1:25" ht="30" x14ac:dyDescent="0.25">
      <c r="A72" s="65" t="s">
        <v>282</v>
      </c>
      <c r="B72" s="3" t="s">
        <v>74</v>
      </c>
      <c r="C72">
        <f>'SIC03 into SIC07 Comp'!S76</f>
        <v>14.62</v>
      </c>
      <c r="D72">
        <f>'SIC03 into SIC07 Comp'!T76</f>
        <v>15.72</v>
      </c>
      <c r="E72">
        <f>'SIC03 into SIC07 Comp'!U76</f>
        <v>16.7</v>
      </c>
      <c r="F72">
        <f>'SIC03 into SIC07 Comp'!V76</f>
        <v>19.16</v>
      </c>
      <c r="G72">
        <f>'SIC03 into SIC07 Comp'!W76</f>
        <v>19.41</v>
      </c>
      <c r="H72">
        <f>'SIC03 into SIC07 Comp'!X76</f>
        <v>22.64</v>
      </c>
      <c r="I72">
        <f>'SIC03 into SIC07 Comp'!Y76</f>
        <v>22.42</v>
      </c>
      <c r="J72">
        <f>'SIC03 into SIC07 Comp'!Z76</f>
        <v>22.52</v>
      </c>
      <c r="K72">
        <f>'SIC03 into SIC07 Comp'!AA76</f>
        <v>24.42</v>
      </c>
      <c r="L72">
        <f>'SIC03 into SIC07 Comp'!AB76</f>
        <v>23.21</v>
      </c>
      <c r="M72">
        <f>'SIC03 into SIC07 Comp'!AC76</f>
        <v>22.01</v>
      </c>
      <c r="N72">
        <v>22.61</v>
      </c>
      <c r="O72">
        <v>22.94</v>
      </c>
      <c r="P72">
        <v>24.02</v>
      </c>
      <c r="Q72">
        <v>24.76</v>
      </c>
      <c r="R72">
        <v>23.43</v>
      </c>
      <c r="S72">
        <v>25</v>
      </c>
      <c r="T72">
        <v>24.87</v>
      </c>
      <c r="U72">
        <v>23.94</v>
      </c>
      <c r="V72">
        <v>24.45</v>
      </c>
      <c r="W72">
        <v>25.4</v>
      </c>
      <c r="X72">
        <v>27.26</v>
      </c>
      <c r="Y72">
        <v>27.16</v>
      </c>
    </row>
    <row r="73" spans="1:25" x14ac:dyDescent="0.25">
      <c r="A73" s="65" t="s">
        <v>331</v>
      </c>
      <c r="B73" s="3" t="s">
        <v>75</v>
      </c>
      <c r="C73" t="e" vm="2">
        <f>'SIC03 into SIC07 Comp'!S77</f>
        <v>#VALUE!</v>
      </c>
      <c r="D73" t="e" vm="2">
        <f>'SIC03 into SIC07 Comp'!T77</f>
        <v>#VALUE!</v>
      </c>
      <c r="E73" t="e" vm="2">
        <f>'SIC03 into SIC07 Comp'!U77</f>
        <v>#VALUE!</v>
      </c>
      <c r="F73" t="e" vm="2">
        <f>'SIC03 into SIC07 Comp'!V77</f>
        <v>#VALUE!</v>
      </c>
      <c r="G73" t="e" vm="2">
        <f>'SIC03 into SIC07 Comp'!W77</f>
        <v>#VALUE!</v>
      </c>
      <c r="H73" t="e" vm="2">
        <f>'SIC03 into SIC07 Comp'!X77</f>
        <v>#VALUE!</v>
      </c>
      <c r="I73" t="e" vm="2">
        <f>'SIC03 into SIC07 Comp'!Y77</f>
        <v>#VALUE!</v>
      </c>
      <c r="J73" t="e" vm="2">
        <f>'SIC03 into SIC07 Comp'!Z77</f>
        <v>#VALUE!</v>
      </c>
      <c r="K73" t="e" vm="2">
        <f>'SIC03 into SIC07 Comp'!AA77</f>
        <v>#VALUE!</v>
      </c>
      <c r="L73" t="e" vm="2">
        <f>'SIC03 into SIC07 Comp'!AB77</f>
        <v>#VALUE!</v>
      </c>
      <c r="M73" t="e" vm="2">
        <f>'SIC03 into SIC07 Comp'!AC77</f>
        <v>#VALUE!</v>
      </c>
      <c r="N73">
        <v>14.95</v>
      </c>
      <c r="O73">
        <v>14.6</v>
      </c>
      <c r="P73">
        <v>14.85</v>
      </c>
      <c r="Q73">
        <v>14.41</v>
      </c>
      <c r="R73">
        <v>14.67</v>
      </c>
      <c r="S73">
        <v>14.59</v>
      </c>
      <c r="T73">
        <v>15.11</v>
      </c>
      <c r="U73">
        <v>15.5</v>
      </c>
      <c r="V73">
        <v>15.8</v>
      </c>
      <c r="W73">
        <v>15.92</v>
      </c>
      <c r="X73">
        <v>16.82</v>
      </c>
      <c r="Y73">
        <v>17.03</v>
      </c>
    </row>
    <row r="74" spans="1:25" x14ac:dyDescent="0.25">
      <c r="A74" s="65" t="s">
        <v>332</v>
      </c>
      <c r="B74" s="3" t="s">
        <v>76</v>
      </c>
      <c r="C74">
        <f>'SIC03 into SIC07 Comp'!S78</f>
        <v>9.01</v>
      </c>
      <c r="D74">
        <f>'SIC03 into SIC07 Comp'!T78</f>
        <v>9.3699999999999992</v>
      </c>
      <c r="E74">
        <f>'SIC03 into SIC07 Comp'!U78</f>
        <v>9.7899999999999991</v>
      </c>
      <c r="F74">
        <f>'SIC03 into SIC07 Comp'!V78</f>
        <v>10.54</v>
      </c>
      <c r="G74">
        <f>'SIC03 into SIC07 Comp'!W78</f>
        <v>11.39</v>
      </c>
      <c r="H74">
        <f>'SIC03 into SIC07 Comp'!X78</f>
        <v>11.96</v>
      </c>
      <c r="I74">
        <f>'SIC03 into SIC07 Comp'!Y78</f>
        <v>11.87</v>
      </c>
      <c r="J74">
        <f>'SIC03 into SIC07 Comp'!Z78</f>
        <v>11.93</v>
      </c>
      <c r="K74">
        <f>'SIC03 into SIC07 Comp'!AA78</f>
        <v>12.91</v>
      </c>
      <c r="L74">
        <f>'SIC03 into SIC07 Comp'!AB78</f>
        <v>13.71</v>
      </c>
      <c r="M74">
        <f>'SIC03 into SIC07 Comp'!AC78</f>
        <v>13.88</v>
      </c>
      <c r="N74">
        <v>14.95</v>
      </c>
      <c r="O74">
        <v>14.6</v>
      </c>
      <c r="P74">
        <v>14.85</v>
      </c>
      <c r="Q74">
        <v>14.41</v>
      </c>
      <c r="R74">
        <v>14.67</v>
      </c>
      <c r="S74">
        <v>14.59</v>
      </c>
      <c r="T74">
        <v>15.11</v>
      </c>
      <c r="U74">
        <v>15.5</v>
      </c>
      <c r="V74">
        <v>15.8</v>
      </c>
      <c r="W74">
        <v>15.92</v>
      </c>
      <c r="X74">
        <v>16.82</v>
      </c>
      <c r="Y74">
        <v>17.03</v>
      </c>
    </row>
    <row r="75" spans="1:25" ht="30" x14ac:dyDescent="0.25">
      <c r="A75" s="65" t="s">
        <v>333</v>
      </c>
      <c r="B75" s="3" t="s">
        <v>77</v>
      </c>
      <c r="C75" t="e" vm="2">
        <f>'SIC03 into SIC07 Comp'!S79</f>
        <v>#VALUE!</v>
      </c>
      <c r="D75" t="e" vm="2">
        <f>'SIC03 into SIC07 Comp'!T79</f>
        <v>#VALUE!</v>
      </c>
      <c r="E75" t="e" vm="2">
        <f>'SIC03 into SIC07 Comp'!U79</f>
        <v>#VALUE!</v>
      </c>
      <c r="F75" t="e" vm="2">
        <f>'SIC03 into SIC07 Comp'!V79</f>
        <v>#VALUE!</v>
      </c>
      <c r="G75" t="e" vm="2">
        <f>'SIC03 into SIC07 Comp'!W79</f>
        <v>#VALUE!</v>
      </c>
      <c r="H75" t="e" vm="2">
        <f>'SIC03 into SIC07 Comp'!X79</f>
        <v>#VALUE!</v>
      </c>
      <c r="I75" t="e" vm="2">
        <f>'SIC03 into SIC07 Comp'!Y79</f>
        <v>#VALUE!</v>
      </c>
      <c r="J75" t="e" vm="2">
        <f>'SIC03 into SIC07 Comp'!Z79</f>
        <v>#VALUE!</v>
      </c>
      <c r="K75" t="e" vm="2">
        <f>'SIC03 into SIC07 Comp'!AA79</f>
        <v>#VALUE!</v>
      </c>
      <c r="L75" t="e" vm="2">
        <f>'SIC03 into SIC07 Comp'!AB79</f>
        <v>#VALUE!</v>
      </c>
      <c r="M75" t="e" vm="2">
        <f>'SIC03 into SIC07 Comp'!AC79</f>
        <v>#VALUE!</v>
      </c>
      <c r="N75">
        <v>18.829999999999998</v>
      </c>
      <c r="O75">
        <v>19.46</v>
      </c>
      <c r="P75">
        <v>19.45</v>
      </c>
      <c r="Q75">
        <v>19.77</v>
      </c>
      <c r="R75">
        <v>19.5</v>
      </c>
      <c r="S75">
        <v>19.79</v>
      </c>
      <c r="T75">
        <v>19.43</v>
      </c>
      <c r="U75">
        <v>19.53</v>
      </c>
      <c r="V75">
        <v>20.03</v>
      </c>
      <c r="W75">
        <v>20.76</v>
      </c>
      <c r="X75">
        <v>21.77</v>
      </c>
      <c r="Y75">
        <v>22.3</v>
      </c>
    </row>
    <row r="76" spans="1:25" x14ac:dyDescent="0.25">
      <c r="A76" s="65" t="s">
        <v>334</v>
      </c>
      <c r="B76" s="3" t="s">
        <v>78</v>
      </c>
      <c r="C76">
        <f>'SIC03 into SIC07 Comp'!S80</f>
        <v>9.93</v>
      </c>
      <c r="D76">
        <f>'SIC03 into SIC07 Comp'!T80</f>
        <v>10.7</v>
      </c>
      <c r="E76">
        <f>'SIC03 into SIC07 Comp'!U80</f>
        <v>11.2</v>
      </c>
      <c r="F76">
        <f>'SIC03 into SIC07 Comp'!V80</f>
        <v>11.36</v>
      </c>
      <c r="G76">
        <f>'SIC03 into SIC07 Comp'!W80</f>
        <v>12.09</v>
      </c>
      <c r="H76">
        <f>'SIC03 into SIC07 Comp'!X80</f>
        <v>12.82</v>
      </c>
      <c r="I76">
        <f>'SIC03 into SIC07 Comp'!Y80</f>
        <v>12.94</v>
      </c>
      <c r="J76">
        <f>'SIC03 into SIC07 Comp'!Z80</f>
        <v>13.35</v>
      </c>
      <c r="K76">
        <f>'SIC03 into SIC07 Comp'!AA80</f>
        <v>13.69</v>
      </c>
      <c r="L76">
        <f>'SIC03 into SIC07 Comp'!AB80</f>
        <v>14.2</v>
      </c>
      <c r="M76">
        <f>'SIC03 into SIC07 Comp'!AC80</f>
        <v>14.62</v>
      </c>
      <c r="N76">
        <v>19.43</v>
      </c>
      <c r="O76">
        <v>19.809999999999999</v>
      </c>
      <c r="P76">
        <v>19.43</v>
      </c>
      <c r="Q76">
        <v>19.55</v>
      </c>
      <c r="R76">
        <v>20.04</v>
      </c>
      <c r="S76">
        <v>20.059999999999999</v>
      </c>
      <c r="T76">
        <v>19.45</v>
      </c>
      <c r="U76">
        <v>19.46</v>
      </c>
      <c r="V76">
        <v>19.86</v>
      </c>
      <c r="W76">
        <v>20.75</v>
      </c>
      <c r="X76">
        <v>22.04</v>
      </c>
      <c r="Y76">
        <v>23.01</v>
      </c>
    </row>
    <row r="77" spans="1:25" ht="30" x14ac:dyDescent="0.25">
      <c r="A77" s="65" t="s">
        <v>284</v>
      </c>
      <c r="B77" s="3" t="s">
        <v>79</v>
      </c>
      <c r="C77">
        <f>'SIC03 into SIC07 Comp'!S81</f>
        <v>9.93</v>
      </c>
      <c r="D77">
        <f>'SIC03 into SIC07 Comp'!T81</f>
        <v>10.7</v>
      </c>
      <c r="E77">
        <f>'SIC03 into SIC07 Comp'!U81</f>
        <v>11.2</v>
      </c>
      <c r="F77">
        <f>'SIC03 into SIC07 Comp'!V81</f>
        <v>11.36</v>
      </c>
      <c r="G77">
        <f>'SIC03 into SIC07 Comp'!W81</f>
        <v>12.09</v>
      </c>
      <c r="H77">
        <f>'SIC03 into SIC07 Comp'!X81</f>
        <v>12.82</v>
      </c>
      <c r="I77">
        <f>'SIC03 into SIC07 Comp'!Y81</f>
        <v>12.94</v>
      </c>
      <c r="J77">
        <f>'SIC03 into SIC07 Comp'!Z81</f>
        <v>13.35</v>
      </c>
      <c r="K77">
        <f>'SIC03 into SIC07 Comp'!AA81</f>
        <v>13.69</v>
      </c>
      <c r="L77">
        <f>'SIC03 into SIC07 Comp'!AB81</f>
        <v>14.2</v>
      </c>
      <c r="M77">
        <f>'SIC03 into SIC07 Comp'!AC81</f>
        <v>14.62</v>
      </c>
      <c r="N77">
        <v>21.41</v>
      </c>
      <c r="O77">
        <v>22.27</v>
      </c>
      <c r="P77">
        <v>22.77</v>
      </c>
      <c r="Q77">
        <v>23.28</v>
      </c>
      <c r="R77">
        <v>20.65</v>
      </c>
      <c r="S77">
        <v>21.39</v>
      </c>
      <c r="T77">
        <v>20.27</v>
      </c>
      <c r="U77">
        <v>20.74</v>
      </c>
      <c r="V77">
        <v>21.13</v>
      </c>
      <c r="W77">
        <v>22.25</v>
      </c>
      <c r="X77">
        <v>24.95</v>
      </c>
      <c r="Y77">
        <v>23.49</v>
      </c>
    </row>
    <row r="78" spans="1:25" ht="45" x14ac:dyDescent="0.25">
      <c r="A78" s="65" t="s">
        <v>285</v>
      </c>
      <c r="B78" s="3" t="s">
        <v>80</v>
      </c>
      <c r="C78">
        <f>'SIC03 into SIC07 Comp'!S82</f>
        <v>9.93</v>
      </c>
      <c r="D78">
        <f>'SIC03 into SIC07 Comp'!T82</f>
        <v>10.7</v>
      </c>
      <c r="E78">
        <f>'SIC03 into SIC07 Comp'!U82</f>
        <v>11.2</v>
      </c>
      <c r="F78">
        <f>'SIC03 into SIC07 Comp'!V82</f>
        <v>11.36</v>
      </c>
      <c r="G78">
        <f>'SIC03 into SIC07 Comp'!W82</f>
        <v>12.09</v>
      </c>
      <c r="H78">
        <f>'SIC03 into SIC07 Comp'!X82</f>
        <v>12.82</v>
      </c>
      <c r="I78">
        <f>'SIC03 into SIC07 Comp'!Y82</f>
        <v>12.94</v>
      </c>
      <c r="J78">
        <f>'SIC03 into SIC07 Comp'!Z82</f>
        <v>13.35</v>
      </c>
      <c r="K78">
        <f>'SIC03 into SIC07 Comp'!AA82</f>
        <v>13.69</v>
      </c>
      <c r="L78">
        <f>'SIC03 into SIC07 Comp'!AB82</f>
        <v>14.2</v>
      </c>
      <c r="M78">
        <f>'SIC03 into SIC07 Comp'!AC82</f>
        <v>14.62</v>
      </c>
      <c r="N78">
        <v>17.170000000000002</v>
      </c>
      <c r="O78">
        <v>17.7</v>
      </c>
      <c r="P78">
        <v>17.760000000000002</v>
      </c>
      <c r="Q78">
        <v>18.309999999999999</v>
      </c>
      <c r="R78">
        <v>18.5</v>
      </c>
      <c r="S78">
        <v>19.079999999999998</v>
      </c>
      <c r="T78">
        <v>19.47</v>
      </c>
      <c r="U78">
        <v>19.16</v>
      </c>
      <c r="V78">
        <v>19.52</v>
      </c>
      <c r="W78">
        <v>20.13</v>
      </c>
      <c r="X78">
        <v>20.25</v>
      </c>
      <c r="Y78">
        <v>21.51</v>
      </c>
    </row>
    <row r="79" spans="1:25" x14ac:dyDescent="0.25">
      <c r="A79" s="65" t="s">
        <v>286</v>
      </c>
      <c r="B79" s="3" t="s">
        <v>81</v>
      </c>
      <c r="C79">
        <f>'SIC03 into SIC07 Comp'!S83</f>
        <v>12.1</v>
      </c>
      <c r="D79">
        <f>'SIC03 into SIC07 Comp'!T83</f>
        <v>12.53</v>
      </c>
      <c r="E79">
        <f>'SIC03 into SIC07 Comp'!U83</f>
        <v>13.54</v>
      </c>
      <c r="F79">
        <f>'SIC03 into SIC07 Comp'!V83</f>
        <v>13.71</v>
      </c>
      <c r="G79">
        <f>'SIC03 into SIC07 Comp'!W83</f>
        <v>15.35</v>
      </c>
      <c r="H79">
        <f>'SIC03 into SIC07 Comp'!X83</f>
        <v>16.12</v>
      </c>
      <c r="I79">
        <f>'SIC03 into SIC07 Comp'!Y83</f>
        <v>16.29</v>
      </c>
      <c r="J79">
        <f>'SIC03 into SIC07 Comp'!Z83</f>
        <v>17.489999999999998</v>
      </c>
      <c r="K79">
        <f>'SIC03 into SIC07 Comp'!AA83</f>
        <v>18.75</v>
      </c>
      <c r="L79">
        <f>'SIC03 into SIC07 Comp'!AB83</f>
        <v>19.399999999999999</v>
      </c>
      <c r="M79">
        <f>'SIC03 into SIC07 Comp'!AC83</f>
        <v>19.510000000000002</v>
      </c>
      <c r="N79">
        <v>20.100000000000001</v>
      </c>
      <c r="O79">
        <v>21.72</v>
      </c>
      <c r="P79">
        <v>21.47</v>
      </c>
      <c r="Q79">
        <v>22.41</v>
      </c>
      <c r="R79">
        <v>22.58</v>
      </c>
      <c r="S79">
        <v>22.17</v>
      </c>
      <c r="T79">
        <v>22.18</v>
      </c>
      <c r="U79">
        <v>23.12</v>
      </c>
      <c r="V79">
        <v>22.9</v>
      </c>
      <c r="W79">
        <v>22.8</v>
      </c>
      <c r="X79">
        <v>24.07</v>
      </c>
      <c r="Y79">
        <v>24.02</v>
      </c>
    </row>
    <row r="80" spans="1:25" x14ac:dyDescent="0.25">
      <c r="A80" s="65" t="s">
        <v>287</v>
      </c>
      <c r="B80" s="3" t="s">
        <v>82</v>
      </c>
      <c r="C80">
        <f>'SIC03 into SIC07 Comp'!S84</f>
        <v>9.93</v>
      </c>
      <c r="D80">
        <f>'SIC03 into SIC07 Comp'!T84</f>
        <v>10.7</v>
      </c>
      <c r="E80">
        <f>'SIC03 into SIC07 Comp'!U84</f>
        <v>11.2</v>
      </c>
      <c r="F80">
        <f>'SIC03 into SIC07 Comp'!V84</f>
        <v>11.36</v>
      </c>
      <c r="G80">
        <f>'SIC03 into SIC07 Comp'!W84</f>
        <v>12.09</v>
      </c>
      <c r="H80">
        <f>'SIC03 into SIC07 Comp'!X84</f>
        <v>12.82</v>
      </c>
      <c r="I80">
        <f>'SIC03 into SIC07 Comp'!Y84</f>
        <v>12.94</v>
      </c>
      <c r="J80">
        <f>'SIC03 into SIC07 Comp'!Z84</f>
        <v>13.35</v>
      </c>
      <c r="K80">
        <f>'SIC03 into SIC07 Comp'!AA84</f>
        <v>13.69</v>
      </c>
      <c r="L80">
        <f>'SIC03 into SIC07 Comp'!AB84</f>
        <v>14.2</v>
      </c>
      <c r="M80">
        <f>'SIC03 into SIC07 Comp'!AC84</f>
        <v>14.62</v>
      </c>
      <c r="N80">
        <v>20.5</v>
      </c>
      <c r="O80">
        <v>19.87</v>
      </c>
      <c r="P80">
        <v>20.38</v>
      </c>
      <c r="Q80">
        <v>20.2</v>
      </c>
      <c r="R80">
        <v>19.12</v>
      </c>
      <c r="S80">
        <v>20.03</v>
      </c>
      <c r="T80">
        <v>18.98</v>
      </c>
      <c r="U80">
        <v>18.690000000000001</v>
      </c>
      <c r="V80">
        <v>20.309999999999999</v>
      </c>
      <c r="W80">
        <v>20.62</v>
      </c>
      <c r="X80">
        <v>21.35</v>
      </c>
      <c r="Y80">
        <v>22.84</v>
      </c>
    </row>
    <row r="81" spans="1:25" ht="30" x14ac:dyDescent="0.25">
      <c r="A81" s="65" t="s">
        <v>288</v>
      </c>
      <c r="B81" s="3" t="s">
        <v>83</v>
      </c>
      <c r="C81">
        <f>'SIC03 into SIC07 Comp'!S85</f>
        <v>9.93</v>
      </c>
      <c r="D81">
        <f>'SIC03 into SIC07 Comp'!T85</f>
        <v>10.7</v>
      </c>
      <c r="E81">
        <f>'SIC03 into SIC07 Comp'!U85</f>
        <v>11.2</v>
      </c>
      <c r="F81">
        <f>'SIC03 into SIC07 Comp'!V85</f>
        <v>11.36</v>
      </c>
      <c r="G81">
        <f>'SIC03 into SIC07 Comp'!W85</f>
        <v>12.09</v>
      </c>
      <c r="H81">
        <f>'SIC03 into SIC07 Comp'!X85</f>
        <v>12.82</v>
      </c>
      <c r="I81">
        <f>'SIC03 into SIC07 Comp'!Y85</f>
        <v>12.94</v>
      </c>
      <c r="J81">
        <f>'SIC03 into SIC07 Comp'!Z85</f>
        <v>13.35</v>
      </c>
      <c r="K81">
        <f>'SIC03 into SIC07 Comp'!AA85</f>
        <v>13.69</v>
      </c>
      <c r="L81">
        <f>'SIC03 into SIC07 Comp'!AB85</f>
        <v>14.2</v>
      </c>
      <c r="M81">
        <f>'SIC03 into SIC07 Comp'!AC85</f>
        <v>14.62</v>
      </c>
      <c r="N81">
        <v>16.05</v>
      </c>
      <c r="O81">
        <v>16.86</v>
      </c>
      <c r="P81">
        <v>16.100000000000001</v>
      </c>
      <c r="Q81">
        <v>15.93</v>
      </c>
      <c r="R81">
        <v>16.170000000000002</v>
      </c>
      <c r="S81">
        <v>15.66</v>
      </c>
      <c r="T81">
        <v>15.91</v>
      </c>
      <c r="U81">
        <v>16.739999999999998</v>
      </c>
      <c r="V81">
        <v>17.329999999999998</v>
      </c>
      <c r="W81">
        <v>18.45</v>
      </c>
      <c r="X81">
        <v>18.399999999999999</v>
      </c>
      <c r="Y81">
        <v>19.239999999999998</v>
      </c>
    </row>
    <row r="82" spans="1:25" x14ac:dyDescent="0.25">
      <c r="A82" s="65" t="s">
        <v>290</v>
      </c>
      <c r="B82" s="3" t="s">
        <v>84</v>
      </c>
      <c r="C82">
        <f>'SIC03 into SIC07 Comp'!S86</f>
        <v>7.93</v>
      </c>
      <c r="D82">
        <f>'SIC03 into SIC07 Comp'!T86</f>
        <v>8.33</v>
      </c>
      <c r="E82">
        <f>'SIC03 into SIC07 Comp'!U86</f>
        <v>8.8000000000000007</v>
      </c>
      <c r="F82">
        <f>'SIC03 into SIC07 Comp'!V86</f>
        <v>9.33</v>
      </c>
      <c r="G82">
        <f>'SIC03 into SIC07 Comp'!W86</f>
        <v>9.91</v>
      </c>
      <c r="H82">
        <f>'SIC03 into SIC07 Comp'!X86</f>
        <v>10.41</v>
      </c>
      <c r="I82">
        <f>'SIC03 into SIC07 Comp'!Y86</f>
        <v>10.9</v>
      </c>
      <c r="J82">
        <f>'SIC03 into SIC07 Comp'!Z86</f>
        <v>11.62</v>
      </c>
      <c r="K82">
        <f>'SIC03 into SIC07 Comp'!AA86</f>
        <v>12.27</v>
      </c>
      <c r="L82">
        <f>'SIC03 into SIC07 Comp'!AB86</f>
        <v>12.7</v>
      </c>
      <c r="M82">
        <f>'SIC03 into SIC07 Comp'!AC86</f>
        <v>13.05</v>
      </c>
      <c r="N82">
        <v>11.07</v>
      </c>
      <c r="O82">
        <v>12.53</v>
      </c>
      <c r="P82">
        <v>12.02</v>
      </c>
      <c r="Q82">
        <v>13.1</v>
      </c>
      <c r="R82">
        <v>13.23</v>
      </c>
      <c r="S82">
        <v>13.09</v>
      </c>
      <c r="T82">
        <v>14</v>
      </c>
      <c r="U82">
        <v>13.75</v>
      </c>
      <c r="V82">
        <v>13.97</v>
      </c>
      <c r="W82">
        <v>14.32</v>
      </c>
      <c r="X82">
        <v>14.48</v>
      </c>
      <c r="Y82">
        <v>15.04</v>
      </c>
    </row>
    <row r="83" spans="1:25" ht="30" x14ac:dyDescent="0.25">
      <c r="A83" s="65" t="s">
        <v>335</v>
      </c>
      <c r="B83" s="3" t="s">
        <v>85</v>
      </c>
      <c r="C83" t="e" vm="2">
        <f>'SIC03 into SIC07 Comp'!S87</f>
        <v>#VALUE!</v>
      </c>
      <c r="D83" t="e" vm="2">
        <f>'SIC03 into SIC07 Comp'!T87</f>
        <v>#VALUE!</v>
      </c>
      <c r="E83" t="e" vm="2">
        <f>'SIC03 into SIC07 Comp'!U87</f>
        <v>#VALUE!</v>
      </c>
      <c r="F83" t="e" vm="2">
        <f>'SIC03 into SIC07 Comp'!V87</f>
        <v>#VALUE!</v>
      </c>
      <c r="G83" t="e" vm="2">
        <f>'SIC03 into SIC07 Comp'!W87</f>
        <v>#VALUE!</v>
      </c>
      <c r="H83" t="e" vm="2">
        <f>'SIC03 into SIC07 Comp'!X87</f>
        <v>#VALUE!</v>
      </c>
      <c r="I83" t="e" vm="2">
        <f>'SIC03 into SIC07 Comp'!Y87</f>
        <v>#VALUE!</v>
      </c>
      <c r="J83" t="e" vm="2">
        <f>'SIC03 into SIC07 Comp'!Z87</f>
        <v>#VALUE!</v>
      </c>
      <c r="K83" t="e" vm="2">
        <f>'SIC03 into SIC07 Comp'!AA87</f>
        <v>#VALUE!</v>
      </c>
      <c r="L83" t="e" vm="2">
        <f>'SIC03 into SIC07 Comp'!AB87</f>
        <v>#VALUE!</v>
      </c>
      <c r="M83" t="e" vm="2">
        <f>'SIC03 into SIC07 Comp'!AC87</f>
        <v>#VALUE!</v>
      </c>
      <c r="N83">
        <v>10.96</v>
      </c>
      <c r="O83">
        <v>11.24</v>
      </c>
      <c r="P83">
        <v>11.29</v>
      </c>
      <c r="Q83">
        <v>11.29</v>
      </c>
      <c r="R83">
        <v>11.51</v>
      </c>
      <c r="S83">
        <v>11.85</v>
      </c>
      <c r="T83">
        <v>11.8</v>
      </c>
      <c r="U83">
        <v>12.15</v>
      </c>
      <c r="V83">
        <v>12.58</v>
      </c>
      <c r="W83">
        <v>13.13</v>
      </c>
      <c r="X83">
        <v>14.21</v>
      </c>
      <c r="Y83">
        <v>14.43</v>
      </c>
    </row>
    <row r="84" spans="1:25" x14ac:dyDescent="0.25">
      <c r="A84" s="65" t="s">
        <v>336</v>
      </c>
      <c r="B84" s="3" t="s">
        <v>86</v>
      </c>
      <c r="C84">
        <f>'SIC03 into SIC07 Comp'!S88</f>
        <v>7.42</v>
      </c>
      <c r="D84">
        <f>'SIC03 into SIC07 Comp'!T88</f>
        <v>7.7</v>
      </c>
      <c r="E84">
        <f>'SIC03 into SIC07 Comp'!U88</f>
        <v>7.84</v>
      </c>
      <c r="F84">
        <f>'SIC03 into SIC07 Comp'!V88</f>
        <v>8.06</v>
      </c>
      <c r="G84">
        <f>'SIC03 into SIC07 Comp'!W88</f>
        <v>8.68</v>
      </c>
      <c r="H84">
        <f>'SIC03 into SIC07 Comp'!X88</f>
        <v>9.01</v>
      </c>
      <c r="I84">
        <f>'SIC03 into SIC07 Comp'!Y88</f>
        <v>9.2200000000000006</v>
      </c>
      <c r="J84">
        <f>'SIC03 into SIC07 Comp'!Z88</f>
        <v>9.0399999999999991</v>
      </c>
      <c r="K84">
        <f>'SIC03 into SIC07 Comp'!AA88</f>
        <v>9.9499999999999993</v>
      </c>
      <c r="L84">
        <f>'SIC03 into SIC07 Comp'!AB88</f>
        <v>10.35</v>
      </c>
      <c r="M84">
        <f>'SIC03 into SIC07 Comp'!AC88</f>
        <v>10.99</v>
      </c>
      <c r="N84">
        <v>11.09</v>
      </c>
      <c r="O84">
        <v>11.68</v>
      </c>
      <c r="P84">
        <v>11.72</v>
      </c>
      <c r="Q84">
        <v>11.73</v>
      </c>
      <c r="R84">
        <v>11.95</v>
      </c>
      <c r="S84">
        <v>12.57</v>
      </c>
      <c r="T84">
        <v>12.84</v>
      </c>
      <c r="U84">
        <v>13.05</v>
      </c>
      <c r="V84">
        <v>13.97</v>
      </c>
      <c r="W84">
        <v>14.28</v>
      </c>
      <c r="X84">
        <v>15.09</v>
      </c>
      <c r="Y84">
        <v>15.85</v>
      </c>
    </row>
    <row r="85" spans="1:25" x14ac:dyDescent="0.25">
      <c r="A85" s="65" t="s">
        <v>337</v>
      </c>
      <c r="B85" s="3" t="s">
        <v>87</v>
      </c>
      <c r="C85">
        <f>'SIC03 into SIC07 Comp'!S89</f>
        <v>9.93</v>
      </c>
      <c r="D85">
        <f>'SIC03 into SIC07 Comp'!T89</f>
        <v>10.7</v>
      </c>
      <c r="E85">
        <f>'SIC03 into SIC07 Comp'!U89</f>
        <v>11.2</v>
      </c>
      <c r="F85">
        <f>'SIC03 into SIC07 Comp'!V89</f>
        <v>11.36</v>
      </c>
      <c r="G85">
        <f>'SIC03 into SIC07 Comp'!W89</f>
        <v>12.09</v>
      </c>
      <c r="H85">
        <f>'SIC03 into SIC07 Comp'!X89</f>
        <v>12.82</v>
      </c>
      <c r="I85">
        <f>'SIC03 into SIC07 Comp'!Y89</f>
        <v>12.94</v>
      </c>
      <c r="J85">
        <f>'SIC03 into SIC07 Comp'!Z89</f>
        <v>13.35</v>
      </c>
      <c r="K85">
        <f>'SIC03 into SIC07 Comp'!AA89</f>
        <v>13.69</v>
      </c>
      <c r="L85">
        <f>'SIC03 into SIC07 Comp'!AB89</f>
        <v>14.2</v>
      </c>
      <c r="M85">
        <f>'SIC03 into SIC07 Comp'!AC89</f>
        <v>14.62</v>
      </c>
      <c r="N85">
        <v>10.72</v>
      </c>
      <c r="O85">
        <v>10.93</v>
      </c>
      <c r="P85">
        <v>10.76</v>
      </c>
      <c r="Q85">
        <v>10.63</v>
      </c>
      <c r="R85">
        <v>11.02</v>
      </c>
      <c r="S85">
        <v>11.16</v>
      </c>
      <c r="T85">
        <v>10.94</v>
      </c>
      <c r="U85">
        <v>11.14</v>
      </c>
      <c r="V85">
        <v>11.5</v>
      </c>
      <c r="W85">
        <v>12.24</v>
      </c>
      <c r="X85">
        <v>13.34</v>
      </c>
      <c r="Y85">
        <v>13.64</v>
      </c>
    </row>
    <row r="86" spans="1:25" ht="45" x14ac:dyDescent="0.25">
      <c r="A86" s="65" t="s">
        <v>338</v>
      </c>
      <c r="B86" s="3" t="s">
        <v>88</v>
      </c>
      <c r="C86">
        <f>'SIC03 into SIC07 Comp'!S90</f>
        <v>8.7209000000000003</v>
      </c>
      <c r="D86">
        <f>'SIC03 into SIC07 Comp'!T90</f>
        <v>9.0770499999999998</v>
      </c>
      <c r="E86">
        <f>'SIC03 into SIC07 Comp'!U90</f>
        <v>9.7853999999999992</v>
      </c>
      <c r="F86">
        <f>'SIC03 into SIC07 Comp'!V90</f>
        <v>10.107349999999999</v>
      </c>
      <c r="G86">
        <f>'SIC03 into SIC07 Comp'!W90</f>
        <v>10.549899999999999</v>
      </c>
      <c r="H86">
        <f>'SIC03 into SIC07 Comp'!X90</f>
        <v>10.979200000000001</v>
      </c>
      <c r="I86">
        <f>'SIC03 into SIC07 Comp'!Y90</f>
        <v>11.385649999999998</v>
      </c>
      <c r="J86">
        <f>'SIC03 into SIC07 Comp'!Z90</f>
        <v>12.143800000000001</v>
      </c>
      <c r="K86">
        <f>'SIC03 into SIC07 Comp'!AA90</f>
        <v>12.690449999999998</v>
      </c>
      <c r="L86">
        <f>'SIC03 into SIC07 Comp'!AB90</f>
        <v>12.916600000000001</v>
      </c>
      <c r="M86">
        <f>'SIC03 into SIC07 Comp'!AC90</f>
        <v>13.079699999999999</v>
      </c>
      <c r="N86">
        <v>12.77</v>
      </c>
      <c r="O86">
        <v>13.89</v>
      </c>
      <c r="P86">
        <v>13.34</v>
      </c>
      <c r="Q86">
        <v>13.24</v>
      </c>
      <c r="R86">
        <v>13.94</v>
      </c>
      <c r="S86">
        <v>15.61</v>
      </c>
      <c r="T86">
        <v>14.84</v>
      </c>
      <c r="U86">
        <v>15.14</v>
      </c>
      <c r="V86">
        <v>15.22</v>
      </c>
      <c r="W86">
        <v>15.28</v>
      </c>
      <c r="X86">
        <v>16.510000000000002</v>
      </c>
      <c r="Y86">
        <v>17.53</v>
      </c>
    </row>
    <row r="87" spans="1:25" x14ac:dyDescent="0.25">
      <c r="A87" s="65" t="s">
        <v>292</v>
      </c>
      <c r="B87" s="3" t="s">
        <v>89</v>
      </c>
      <c r="C87">
        <f>'SIC03 into SIC07 Comp'!S91</f>
        <v>9.8978900000000003</v>
      </c>
      <c r="D87">
        <f>'SIC03 into SIC07 Comp'!T91</f>
        <v>10.657629999999999</v>
      </c>
      <c r="E87">
        <f>'SIC03 into SIC07 Comp'!U91</f>
        <v>11.15687</v>
      </c>
      <c r="F87">
        <f>'SIC03 into SIC07 Comp'!V91</f>
        <v>11.3239</v>
      </c>
      <c r="G87">
        <f>'SIC03 into SIC07 Comp'!W91</f>
        <v>12.050859999999998</v>
      </c>
      <c r="H87">
        <f>'SIC03 into SIC07 Comp'!X91</f>
        <v>12.779340000000001</v>
      </c>
      <c r="I87">
        <f>'SIC03 into SIC07 Comp'!Y91</f>
        <v>12.907129999999999</v>
      </c>
      <c r="J87">
        <f>'SIC03 into SIC07 Comp'!Z91</f>
        <v>13.316749999999999</v>
      </c>
      <c r="K87">
        <f>'SIC03 into SIC07 Comp'!AA91</f>
        <v>13.660169999999999</v>
      </c>
      <c r="L87">
        <f>'SIC03 into SIC07 Comp'!AB91</f>
        <v>14.173019999999999</v>
      </c>
      <c r="M87">
        <f>'SIC03 into SIC07 Comp'!AC91</f>
        <v>14.594539999999999</v>
      </c>
      <c r="N87">
        <v>8.7100000000000009</v>
      </c>
      <c r="O87">
        <v>9.24</v>
      </c>
      <c r="P87">
        <v>9.52</v>
      </c>
      <c r="Q87">
        <v>9.86</v>
      </c>
      <c r="R87">
        <v>9.85</v>
      </c>
      <c r="S87">
        <v>9.52</v>
      </c>
      <c r="T87">
        <v>9.85</v>
      </c>
      <c r="U87">
        <v>9.7899999999999991</v>
      </c>
      <c r="V87">
        <v>10.17</v>
      </c>
      <c r="W87">
        <v>10.82</v>
      </c>
      <c r="X87">
        <v>11.12</v>
      </c>
      <c r="Y87">
        <v>12.04</v>
      </c>
    </row>
    <row r="88" spans="1:25" ht="30" x14ac:dyDescent="0.25">
      <c r="A88" s="65" t="s">
        <v>339</v>
      </c>
      <c r="B88" s="3" t="s">
        <v>90</v>
      </c>
      <c r="C88">
        <f>'SIC03 into SIC07 Comp'!S92</f>
        <v>8.1338600000000003</v>
      </c>
      <c r="D88">
        <f>'SIC03 into SIC07 Comp'!T92</f>
        <v>8.5784099999999999</v>
      </c>
      <c r="E88">
        <f>'SIC03 into SIC07 Comp'!U92</f>
        <v>8.9072600000000008</v>
      </c>
      <c r="F88">
        <f>'SIC03 into SIC07 Comp'!V92</f>
        <v>9.3117999999999999</v>
      </c>
      <c r="G88">
        <f>'SIC03 into SIC07 Comp'!W92</f>
        <v>9.7918900000000004</v>
      </c>
      <c r="H88">
        <f>'SIC03 into SIC07 Comp'!X92</f>
        <v>10.515420000000002</v>
      </c>
      <c r="I88">
        <f>'SIC03 into SIC07 Comp'!Y92</f>
        <v>10.536109999999999</v>
      </c>
      <c r="J88">
        <f>'SIC03 into SIC07 Comp'!Z92</f>
        <v>10.867100000000001</v>
      </c>
      <c r="K88">
        <f>'SIC03 into SIC07 Comp'!AA92</f>
        <v>11.456679999999999</v>
      </c>
      <c r="L88">
        <f>'SIC03 into SIC07 Comp'!AB92</f>
        <v>11.834249999999999</v>
      </c>
      <c r="M88">
        <f>'SIC03 into SIC07 Comp'!AC92</f>
        <v>12.379720000000001</v>
      </c>
      <c r="N88">
        <v>8.9700000000000006</v>
      </c>
      <c r="O88">
        <v>9.9600000000000009</v>
      </c>
      <c r="P88">
        <v>10.47</v>
      </c>
      <c r="Q88">
        <v>10.07</v>
      </c>
      <c r="R88">
        <v>9.99</v>
      </c>
      <c r="S88">
        <v>10.32</v>
      </c>
      <c r="T88">
        <v>10.4</v>
      </c>
      <c r="U88">
        <v>10.85</v>
      </c>
      <c r="V88">
        <v>11.7</v>
      </c>
      <c r="W88">
        <v>11.84</v>
      </c>
      <c r="X88">
        <v>12.3</v>
      </c>
      <c r="Y88">
        <v>12.35</v>
      </c>
    </row>
    <row r="89" spans="1:25" ht="30" x14ac:dyDescent="0.25">
      <c r="A89" s="65" t="s">
        <v>340</v>
      </c>
      <c r="B89" s="3" t="s">
        <v>91</v>
      </c>
      <c r="C89">
        <f>'SIC03 into SIC07 Comp'!S93</f>
        <v>9.93</v>
      </c>
      <c r="D89">
        <f>'SIC03 into SIC07 Comp'!T93</f>
        <v>10.7</v>
      </c>
      <c r="E89">
        <f>'SIC03 into SIC07 Comp'!U93</f>
        <v>11.2</v>
      </c>
      <c r="F89">
        <f>'SIC03 into SIC07 Comp'!V93</f>
        <v>11.36</v>
      </c>
      <c r="G89">
        <f>'SIC03 into SIC07 Comp'!W93</f>
        <v>12.09</v>
      </c>
      <c r="H89">
        <f>'SIC03 into SIC07 Comp'!X93</f>
        <v>12.82</v>
      </c>
      <c r="I89">
        <f>'SIC03 into SIC07 Comp'!Y93</f>
        <v>12.94</v>
      </c>
      <c r="J89">
        <f>'SIC03 into SIC07 Comp'!Z93</f>
        <v>13.35</v>
      </c>
      <c r="K89">
        <f>'SIC03 into SIC07 Comp'!AA93</f>
        <v>13.69</v>
      </c>
      <c r="L89">
        <f>'SIC03 into SIC07 Comp'!AB93</f>
        <v>14.2</v>
      </c>
      <c r="M89">
        <f>'SIC03 into SIC07 Comp'!AC93</f>
        <v>14.62</v>
      </c>
      <c r="N89">
        <v>14.93</v>
      </c>
      <c r="O89">
        <v>14.18</v>
      </c>
      <c r="P89">
        <v>13.9</v>
      </c>
      <c r="Q89">
        <v>14.11</v>
      </c>
      <c r="R89">
        <v>14.3</v>
      </c>
      <c r="S89">
        <v>15.06</v>
      </c>
      <c r="T89">
        <v>14.55</v>
      </c>
      <c r="U89">
        <v>15.14</v>
      </c>
      <c r="V89">
        <v>15.58</v>
      </c>
      <c r="W89">
        <v>16.489999999999998</v>
      </c>
      <c r="X89">
        <v>17.420000000000002</v>
      </c>
      <c r="Y89">
        <v>17.559999999999999</v>
      </c>
    </row>
    <row r="90" spans="1:25" ht="45" x14ac:dyDescent="0.25">
      <c r="A90" s="65" t="s">
        <v>341</v>
      </c>
      <c r="B90" s="3" t="s">
        <v>92</v>
      </c>
      <c r="C90" t="e" vm="2">
        <f>'SIC03 into SIC07 Comp'!S94</f>
        <v>#VALUE!</v>
      </c>
      <c r="D90" t="e" vm="2">
        <f>'SIC03 into SIC07 Comp'!T94</f>
        <v>#VALUE!</v>
      </c>
      <c r="E90" t="e" vm="2">
        <f>'SIC03 into SIC07 Comp'!U94</f>
        <v>#VALUE!</v>
      </c>
      <c r="F90" t="e" vm="2">
        <f>'SIC03 into SIC07 Comp'!V94</f>
        <v>#VALUE!</v>
      </c>
      <c r="G90" t="e" vm="2">
        <f>'SIC03 into SIC07 Comp'!W94</f>
        <v>#VALUE!</v>
      </c>
      <c r="H90" t="e" vm="2">
        <f>'SIC03 into SIC07 Comp'!X94</f>
        <v>#VALUE!</v>
      </c>
      <c r="I90" t="e" vm="2">
        <f>'SIC03 into SIC07 Comp'!Y94</f>
        <v>#VALUE!</v>
      </c>
      <c r="J90" t="e" vm="2">
        <f>'SIC03 into SIC07 Comp'!Z94</f>
        <v>#VALUE!</v>
      </c>
      <c r="K90" t="e" vm="2">
        <f>'SIC03 into SIC07 Comp'!AA94</f>
        <v>#VALUE!</v>
      </c>
      <c r="L90" t="e" vm="2">
        <f>'SIC03 into SIC07 Comp'!AB94</f>
        <v>#VALUE!</v>
      </c>
      <c r="M90" t="e" vm="2">
        <f>'SIC03 into SIC07 Comp'!AC94</f>
        <v>#VALUE!</v>
      </c>
      <c r="N90">
        <v>14.45</v>
      </c>
      <c r="O90">
        <v>14.92</v>
      </c>
      <c r="P90">
        <v>15.78</v>
      </c>
      <c r="Q90">
        <v>15.65</v>
      </c>
      <c r="R90">
        <v>15.76</v>
      </c>
      <c r="S90">
        <v>16</v>
      </c>
      <c r="T90">
        <v>16.16</v>
      </c>
      <c r="U90">
        <v>16.350000000000001</v>
      </c>
      <c r="V90">
        <v>16.53</v>
      </c>
      <c r="W90">
        <v>16.809999999999999</v>
      </c>
      <c r="X90">
        <v>17.579999999999998</v>
      </c>
      <c r="Y90">
        <v>17.73</v>
      </c>
    </row>
    <row r="91" spans="1:25" ht="30" x14ac:dyDescent="0.25">
      <c r="A91" s="65" t="s">
        <v>342</v>
      </c>
      <c r="B91" s="3" t="s">
        <v>93</v>
      </c>
      <c r="C91">
        <f>'SIC03 into SIC07 Comp'!S95</f>
        <v>9.8800000000000008</v>
      </c>
      <c r="D91">
        <f>'SIC03 into SIC07 Comp'!T95</f>
        <v>10.01</v>
      </c>
      <c r="E91">
        <f>'SIC03 into SIC07 Comp'!U95</f>
        <v>10.4</v>
      </c>
      <c r="F91">
        <f>'SIC03 into SIC07 Comp'!V95</f>
        <v>10.76</v>
      </c>
      <c r="G91">
        <f>'SIC03 into SIC07 Comp'!W95</f>
        <v>11.13</v>
      </c>
      <c r="H91">
        <f>'SIC03 into SIC07 Comp'!X95</f>
        <v>11.58</v>
      </c>
      <c r="I91">
        <f>'SIC03 into SIC07 Comp'!Y95</f>
        <v>11.75</v>
      </c>
      <c r="J91">
        <f>'SIC03 into SIC07 Comp'!Z95</f>
        <v>12.45</v>
      </c>
      <c r="K91">
        <f>'SIC03 into SIC07 Comp'!AA95</f>
        <v>13.13</v>
      </c>
      <c r="L91">
        <f>'SIC03 into SIC07 Comp'!AB95</f>
        <v>13.41</v>
      </c>
      <c r="M91">
        <f>'SIC03 into SIC07 Comp'!AC95</f>
        <v>13.86</v>
      </c>
      <c r="N91">
        <v>14.45</v>
      </c>
      <c r="O91">
        <v>14.92</v>
      </c>
      <c r="P91">
        <v>15.78</v>
      </c>
      <c r="Q91">
        <v>15.65</v>
      </c>
      <c r="R91">
        <v>15.76</v>
      </c>
      <c r="S91">
        <v>16</v>
      </c>
      <c r="T91">
        <v>16.16</v>
      </c>
      <c r="U91">
        <v>16.350000000000001</v>
      </c>
      <c r="V91">
        <v>16.53</v>
      </c>
      <c r="W91">
        <v>16.809999999999999</v>
      </c>
      <c r="X91">
        <v>17.579999999999998</v>
      </c>
      <c r="Y91">
        <v>17.73</v>
      </c>
    </row>
    <row r="92" spans="1:25" x14ac:dyDescent="0.25">
      <c r="A92" s="65" t="s">
        <v>343</v>
      </c>
      <c r="B92" s="3" t="s">
        <v>94</v>
      </c>
      <c r="C92" t="e" vm="2">
        <f>'SIC03 into SIC07 Comp'!S96</f>
        <v>#VALUE!</v>
      </c>
      <c r="D92" t="e" vm="2">
        <f>'SIC03 into SIC07 Comp'!T96</f>
        <v>#VALUE!</v>
      </c>
      <c r="E92" t="e" vm="2">
        <f>'SIC03 into SIC07 Comp'!U96</f>
        <v>#VALUE!</v>
      </c>
      <c r="F92" t="e" vm="2">
        <f>'SIC03 into SIC07 Comp'!V96</f>
        <v>#VALUE!</v>
      </c>
      <c r="G92" t="e" vm="2">
        <f>'SIC03 into SIC07 Comp'!W96</f>
        <v>#VALUE!</v>
      </c>
      <c r="H92" t="e" vm="2">
        <f>'SIC03 into SIC07 Comp'!X96</f>
        <v>#VALUE!</v>
      </c>
      <c r="I92" t="e" vm="2">
        <f>'SIC03 into SIC07 Comp'!Y96</f>
        <v>#VALUE!</v>
      </c>
      <c r="J92" t="e" vm="2">
        <f>'SIC03 into SIC07 Comp'!Z96</f>
        <v>#VALUE!</v>
      </c>
      <c r="K92" t="e" vm="2">
        <f>'SIC03 into SIC07 Comp'!AA96</f>
        <v>#VALUE!</v>
      </c>
      <c r="L92" t="e" vm="2">
        <f>'SIC03 into SIC07 Comp'!AB96</f>
        <v>#VALUE!</v>
      </c>
      <c r="M92" t="e" vm="2">
        <f>'SIC03 into SIC07 Comp'!AC96</f>
        <v>#VALUE!</v>
      </c>
      <c r="N92">
        <v>14.67</v>
      </c>
      <c r="O92">
        <v>15.39</v>
      </c>
      <c r="P92">
        <v>15.7</v>
      </c>
      <c r="Q92">
        <v>15.94</v>
      </c>
      <c r="R92">
        <v>16.02</v>
      </c>
      <c r="S92">
        <v>16.16</v>
      </c>
      <c r="T92">
        <v>16.37</v>
      </c>
      <c r="U92">
        <v>16.62</v>
      </c>
      <c r="V92">
        <v>17.02</v>
      </c>
      <c r="W92">
        <v>17.36</v>
      </c>
      <c r="X92">
        <v>17.68</v>
      </c>
      <c r="Y92">
        <v>18.36</v>
      </c>
    </row>
    <row r="93" spans="1:25" x14ac:dyDescent="0.25">
      <c r="A93" s="65" t="s">
        <v>294</v>
      </c>
      <c r="B93" s="3" t="s">
        <v>95</v>
      </c>
      <c r="C93">
        <f>'SIC03 into SIC07 Comp'!S97</f>
        <v>10.05775</v>
      </c>
      <c r="D93">
        <f>'SIC03 into SIC07 Comp'!T97</f>
        <v>10.2973</v>
      </c>
      <c r="E93">
        <f>'SIC03 into SIC07 Comp'!U97</f>
        <v>10.700800000000001</v>
      </c>
      <c r="F93">
        <f>'SIC03 into SIC07 Comp'!V97</f>
        <v>11.003209999999999</v>
      </c>
      <c r="G93">
        <f>'SIC03 into SIC07 Comp'!W97</f>
        <v>11.338370000000001</v>
      </c>
      <c r="H93">
        <f>'SIC03 into SIC07 Comp'!X97</f>
        <v>11.8085</v>
      </c>
      <c r="I93">
        <f>'SIC03 into SIC07 Comp'!Y97</f>
        <v>12.44139</v>
      </c>
      <c r="J93">
        <f>'SIC03 into SIC07 Comp'!Z97</f>
        <v>12.84408</v>
      </c>
      <c r="K93">
        <f>'SIC03 into SIC07 Comp'!AA97</f>
        <v>13.56549</v>
      </c>
      <c r="L93">
        <f>'SIC03 into SIC07 Comp'!AB97</f>
        <v>14.008790000000001</v>
      </c>
      <c r="M93">
        <f>'SIC03 into SIC07 Comp'!AC97</f>
        <v>14.33816</v>
      </c>
      <c r="N93">
        <v>14.67</v>
      </c>
      <c r="O93">
        <v>15.39</v>
      </c>
      <c r="P93">
        <v>15.7</v>
      </c>
      <c r="Q93">
        <v>15.94</v>
      </c>
      <c r="R93">
        <v>16.02</v>
      </c>
      <c r="S93">
        <v>16.16</v>
      </c>
      <c r="T93">
        <v>16.37</v>
      </c>
      <c r="U93">
        <v>16.62</v>
      </c>
      <c r="V93">
        <v>17.02</v>
      </c>
      <c r="W93">
        <v>17.36</v>
      </c>
      <c r="X93">
        <v>17.68</v>
      </c>
      <c r="Y93">
        <v>18.36</v>
      </c>
    </row>
    <row r="94" spans="1:25" ht="30" x14ac:dyDescent="0.25">
      <c r="A94" s="65" t="s">
        <v>344</v>
      </c>
      <c r="B94" s="3" t="s">
        <v>96</v>
      </c>
      <c r="C94" t="e" vm="2">
        <f>'SIC03 into SIC07 Comp'!S98</f>
        <v>#VALUE!</v>
      </c>
      <c r="D94" t="e" vm="2">
        <f>'SIC03 into SIC07 Comp'!T98</f>
        <v>#VALUE!</v>
      </c>
      <c r="E94" t="e" vm="2">
        <f>'SIC03 into SIC07 Comp'!U98</f>
        <v>#VALUE!</v>
      </c>
      <c r="F94" t="e" vm="2">
        <f>'SIC03 into SIC07 Comp'!V98</f>
        <v>#VALUE!</v>
      </c>
      <c r="G94" t="e" vm="2">
        <f>'SIC03 into SIC07 Comp'!W98</f>
        <v>#VALUE!</v>
      </c>
      <c r="H94" t="e" vm="2">
        <f>'SIC03 into SIC07 Comp'!X98</f>
        <v>#VALUE!</v>
      </c>
      <c r="I94" t="e" vm="2">
        <f>'SIC03 into SIC07 Comp'!Y98</f>
        <v>#VALUE!</v>
      </c>
      <c r="J94" t="e" vm="2">
        <f>'SIC03 into SIC07 Comp'!Z98</f>
        <v>#VALUE!</v>
      </c>
      <c r="K94" t="e" vm="2">
        <f>'SIC03 into SIC07 Comp'!AA98</f>
        <v>#VALUE!</v>
      </c>
      <c r="L94" t="e" vm="2">
        <f>'SIC03 into SIC07 Comp'!AB98</f>
        <v>#VALUE!</v>
      </c>
      <c r="M94" t="e" vm="2">
        <f>'SIC03 into SIC07 Comp'!AC98</f>
        <v>#VALUE!</v>
      </c>
      <c r="N94">
        <v>13.47</v>
      </c>
      <c r="O94">
        <v>14.02</v>
      </c>
      <c r="P94">
        <v>14.52</v>
      </c>
      <c r="Q94">
        <v>14.49</v>
      </c>
      <c r="R94">
        <v>14.65</v>
      </c>
      <c r="S94">
        <v>14.67</v>
      </c>
      <c r="T94">
        <v>14.56</v>
      </c>
      <c r="U94">
        <v>14.63</v>
      </c>
      <c r="V94">
        <v>15.06</v>
      </c>
      <c r="W94">
        <v>15.27</v>
      </c>
      <c r="X94">
        <v>15.7</v>
      </c>
      <c r="Y94">
        <v>16.399999999999999</v>
      </c>
    </row>
    <row r="95" spans="1:25" x14ac:dyDescent="0.25">
      <c r="A95" s="65" t="s">
        <v>345</v>
      </c>
      <c r="B95" s="3" t="s">
        <v>97</v>
      </c>
      <c r="C95">
        <f>'SIC03 into SIC07 Comp'!S99</f>
        <v>7.93</v>
      </c>
      <c r="D95">
        <f>'SIC03 into SIC07 Comp'!T99</f>
        <v>8.33</v>
      </c>
      <c r="E95">
        <f>'SIC03 into SIC07 Comp'!U99</f>
        <v>8.8000000000000007</v>
      </c>
      <c r="F95">
        <f>'SIC03 into SIC07 Comp'!V99</f>
        <v>9.33</v>
      </c>
      <c r="G95">
        <f>'SIC03 into SIC07 Comp'!W99</f>
        <v>9.91</v>
      </c>
      <c r="H95">
        <f>'SIC03 into SIC07 Comp'!X99</f>
        <v>10.41</v>
      </c>
      <c r="I95">
        <f>'SIC03 into SIC07 Comp'!Y99</f>
        <v>10.9</v>
      </c>
      <c r="J95">
        <f>'SIC03 into SIC07 Comp'!Z99</f>
        <v>11.62</v>
      </c>
      <c r="K95">
        <f>'SIC03 into SIC07 Comp'!AA99</f>
        <v>12.27</v>
      </c>
      <c r="L95">
        <f>'SIC03 into SIC07 Comp'!AB99</f>
        <v>12.7</v>
      </c>
      <c r="M95">
        <f>'SIC03 into SIC07 Comp'!AC99</f>
        <v>13.05</v>
      </c>
      <c r="N95">
        <v>14.97</v>
      </c>
      <c r="O95">
        <v>15.79</v>
      </c>
      <c r="P95">
        <v>16.489999999999998</v>
      </c>
      <c r="Q95">
        <v>16.68</v>
      </c>
      <c r="R95">
        <v>16.899999999999999</v>
      </c>
      <c r="S95">
        <v>17</v>
      </c>
      <c r="T95">
        <v>16.8</v>
      </c>
      <c r="U95">
        <v>16.850000000000001</v>
      </c>
      <c r="V95">
        <v>17.21</v>
      </c>
      <c r="W95">
        <v>17.399999999999999</v>
      </c>
      <c r="X95">
        <v>17.77</v>
      </c>
      <c r="Y95">
        <v>18.66</v>
      </c>
    </row>
    <row r="96" spans="1:25" x14ac:dyDescent="0.25">
      <c r="A96" s="65" t="s">
        <v>346</v>
      </c>
      <c r="B96" s="3" t="s">
        <v>98</v>
      </c>
      <c r="C96">
        <f>'SIC03 into SIC07 Comp'!S100</f>
        <v>7.93</v>
      </c>
      <c r="D96">
        <f>'SIC03 into SIC07 Comp'!T100</f>
        <v>8.33</v>
      </c>
      <c r="E96">
        <f>'SIC03 into SIC07 Comp'!U100</f>
        <v>8.8000000000000007</v>
      </c>
      <c r="F96">
        <f>'SIC03 into SIC07 Comp'!V100</f>
        <v>9.33</v>
      </c>
      <c r="G96">
        <f>'SIC03 into SIC07 Comp'!W100</f>
        <v>9.91</v>
      </c>
      <c r="H96">
        <f>'SIC03 into SIC07 Comp'!X100</f>
        <v>10.41</v>
      </c>
      <c r="I96">
        <f>'SIC03 into SIC07 Comp'!Y100</f>
        <v>10.9</v>
      </c>
      <c r="J96">
        <f>'SIC03 into SIC07 Comp'!Z100</f>
        <v>11.62</v>
      </c>
      <c r="K96">
        <f>'SIC03 into SIC07 Comp'!AA100</f>
        <v>12.27</v>
      </c>
      <c r="L96">
        <f>'SIC03 into SIC07 Comp'!AB100</f>
        <v>12.7</v>
      </c>
      <c r="M96">
        <f>'SIC03 into SIC07 Comp'!AC100</f>
        <v>13.05</v>
      </c>
      <c r="N96">
        <v>9.68</v>
      </c>
      <c r="O96">
        <v>9.5399999999999991</v>
      </c>
      <c r="P96">
        <v>9.73</v>
      </c>
      <c r="Q96">
        <v>9.52</v>
      </c>
      <c r="R96">
        <v>9.66</v>
      </c>
      <c r="S96">
        <v>9.61</v>
      </c>
      <c r="T96">
        <v>9.81</v>
      </c>
      <c r="U96">
        <v>10.08</v>
      </c>
      <c r="V96">
        <v>10.44</v>
      </c>
      <c r="W96">
        <v>10.75</v>
      </c>
      <c r="X96">
        <v>11.33</v>
      </c>
      <c r="Y96">
        <v>11.63</v>
      </c>
    </row>
    <row r="97" spans="1:25" ht="30" x14ac:dyDescent="0.25">
      <c r="A97" s="65" t="s">
        <v>347</v>
      </c>
      <c r="B97" s="3" t="s">
        <v>99</v>
      </c>
      <c r="C97">
        <f>'SIC03 into SIC07 Comp'!S101</f>
        <v>7.93</v>
      </c>
      <c r="D97">
        <f>'SIC03 into SIC07 Comp'!T101</f>
        <v>8.33</v>
      </c>
      <c r="E97">
        <f>'SIC03 into SIC07 Comp'!U101</f>
        <v>8.8000000000000007</v>
      </c>
      <c r="F97">
        <f>'SIC03 into SIC07 Comp'!V101</f>
        <v>9.33</v>
      </c>
      <c r="G97">
        <f>'SIC03 into SIC07 Comp'!W101</f>
        <v>9.91</v>
      </c>
      <c r="H97">
        <f>'SIC03 into SIC07 Comp'!X101</f>
        <v>10.41</v>
      </c>
      <c r="I97">
        <f>'SIC03 into SIC07 Comp'!Y101</f>
        <v>10.9</v>
      </c>
      <c r="J97">
        <f>'SIC03 into SIC07 Comp'!Z101</f>
        <v>11.62</v>
      </c>
      <c r="K97">
        <f>'SIC03 into SIC07 Comp'!AA101</f>
        <v>12.27</v>
      </c>
      <c r="L97">
        <f>'SIC03 into SIC07 Comp'!AB101</f>
        <v>12.7</v>
      </c>
      <c r="M97">
        <f>'SIC03 into SIC07 Comp'!AC101</f>
        <v>13.05</v>
      </c>
      <c r="N97">
        <v>10.79</v>
      </c>
      <c r="O97">
        <v>11.07</v>
      </c>
      <c r="P97">
        <v>11.19</v>
      </c>
      <c r="Q97">
        <v>10.99</v>
      </c>
      <c r="R97">
        <v>10.96</v>
      </c>
      <c r="S97">
        <v>11.17</v>
      </c>
      <c r="T97">
        <v>10.95</v>
      </c>
      <c r="U97">
        <v>11.19</v>
      </c>
      <c r="V97">
        <v>11.45</v>
      </c>
      <c r="W97">
        <v>11.82</v>
      </c>
      <c r="X97">
        <v>12.26</v>
      </c>
      <c r="Y97">
        <v>12.86</v>
      </c>
    </row>
    <row r="98" spans="1:25" ht="30" x14ac:dyDescent="0.25">
      <c r="A98" s="65" t="s">
        <v>348</v>
      </c>
      <c r="B98" s="3" t="s">
        <v>100</v>
      </c>
      <c r="C98" t="e" vm="2">
        <f>'SIC03 into SIC07 Comp'!S102</f>
        <v>#VALUE!</v>
      </c>
      <c r="D98" t="e" vm="2">
        <f>'SIC03 into SIC07 Comp'!T102</f>
        <v>#VALUE!</v>
      </c>
      <c r="E98" t="e" vm="2">
        <f>'SIC03 into SIC07 Comp'!U102</f>
        <v>#VALUE!</v>
      </c>
      <c r="F98" t="e" vm="2">
        <f>'SIC03 into SIC07 Comp'!V102</f>
        <v>#VALUE!</v>
      </c>
      <c r="G98" t="e" vm="2">
        <f>'SIC03 into SIC07 Comp'!W102</f>
        <v>#VALUE!</v>
      </c>
      <c r="H98" t="e" vm="2">
        <f>'SIC03 into SIC07 Comp'!X102</f>
        <v>#VALUE!</v>
      </c>
      <c r="I98" t="e" vm="2">
        <f>'SIC03 into SIC07 Comp'!Y102</f>
        <v>#VALUE!</v>
      </c>
      <c r="J98" t="e" vm="2">
        <f>'SIC03 into SIC07 Comp'!Z102</f>
        <v>#VALUE!</v>
      </c>
      <c r="K98" t="e" vm="2">
        <f>'SIC03 into SIC07 Comp'!AA102</f>
        <v>#VALUE!</v>
      </c>
      <c r="L98" t="e" vm="2">
        <f>'SIC03 into SIC07 Comp'!AB102</f>
        <v>#VALUE!</v>
      </c>
      <c r="M98" t="e" vm="2">
        <f>'SIC03 into SIC07 Comp'!AC102</f>
        <v>#VALUE!</v>
      </c>
      <c r="N98">
        <v>11.17</v>
      </c>
      <c r="O98">
        <v>12.21</v>
      </c>
      <c r="P98">
        <v>12.79</v>
      </c>
      <c r="Q98">
        <v>12.14</v>
      </c>
      <c r="R98">
        <v>12.76</v>
      </c>
      <c r="S98">
        <v>12.85</v>
      </c>
      <c r="T98">
        <v>12.84</v>
      </c>
      <c r="U98">
        <v>13.21</v>
      </c>
      <c r="V98">
        <v>15.23</v>
      </c>
      <c r="W98">
        <v>15.4</v>
      </c>
      <c r="X98">
        <v>16.72</v>
      </c>
      <c r="Y98">
        <v>15.48</v>
      </c>
    </row>
    <row r="99" spans="1:25" ht="30" x14ac:dyDescent="0.25">
      <c r="A99" s="65" t="s">
        <v>296</v>
      </c>
      <c r="B99" s="3" t="s">
        <v>101</v>
      </c>
      <c r="C99">
        <f>'SIC03 into SIC07 Comp'!S103</f>
        <v>8.7799999999999994</v>
      </c>
      <c r="D99">
        <f>'SIC03 into SIC07 Comp'!T103</f>
        <v>9.5399999999999991</v>
      </c>
      <c r="E99">
        <f>'SIC03 into SIC07 Comp'!U103</f>
        <v>10.14</v>
      </c>
      <c r="F99">
        <f>'SIC03 into SIC07 Comp'!V103</f>
        <v>10.59</v>
      </c>
      <c r="G99">
        <f>'SIC03 into SIC07 Comp'!W103</f>
        <v>11.2</v>
      </c>
      <c r="H99">
        <f>'SIC03 into SIC07 Comp'!X103</f>
        <v>12.24</v>
      </c>
      <c r="I99">
        <f>'SIC03 into SIC07 Comp'!Y103</f>
        <v>13.07</v>
      </c>
      <c r="J99">
        <f>'SIC03 into SIC07 Comp'!Z103</f>
        <v>13.05</v>
      </c>
      <c r="K99">
        <f>'SIC03 into SIC07 Comp'!AA103</f>
        <v>12.72</v>
      </c>
      <c r="L99">
        <f>'SIC03 into SIC07 Comp'!AB103</f>
        <v>13.35</v>
      </c>
      <c r="M99">
        <f>'SIC03 into SIC07 Comp'!AC103</f>
        <v>13.06</v>
      </c>
      <c r="N99">
        <v>13.96</v>
      </c>
      <c r="O99">
        <v>14.25</v>
      </c>
      <c r="P99">
        <v>14.59</v>
      </c>
      <c r="Q99">
        <v>15.2</v>
      </c>
      <c r="R99">
        <v>15.03</v>
      </c>
      <c r="S99">
        <v>15.47</v>
      </c>
      <c r="T99">
        <v>15.91</v>
      </c>
      <c r="U99">
        <v>17.86</v>
      </c>
      <c r="V99">
        <v>17.739999999999998</v>
      </c>
      <c r="W99">
        <v>20.07</v>
      </c>
      <c r="X99">
        <v>19.89</v>
      </c>
      <c r="Y99">
        <v>21.02</v>
      </c>
    </row>
    <row r="100" spans="1:25" ht="30" x14ac:dyDescent="0.25">
      <c r="A100" s="65" t="s">
        <v>297</v>
      </c>
      <c r="B100" s="3" t="s">
        <v>102</v>
      </c>
      <c r="C100">
        <f>'SIC03 into SIC07 Comp'!S104</f>
        <v>8.795399999999999</v>
      </c>
      <c r="D100">
        <f>'SIC03 into SIC07 Comp'!T104</f>
        <v>9.5465800000000005</v>
      </c>
      <c r="E100">
        <f>'SIC03 into SIC07 Comp'!U104</f>
        <v>10.14364</v>
      </c>
      <c r="F100">
        <f>'SIC03 into SIC07 Comp'!V104</f>
        <v>10.592379999999999</v>
      </c>
      <c r="G100">
        <f>'SIC03 into SIC07 Comp'!W104</f>
        <v>11.199019999999999</v>
      </c>
      <c r="H100">
        <f>'SIC03 into SIC07 Comp'!X104</f>
        <v>12.23076</v>
      </c>
      <c r="I100">
        <f>'SIC03 into SIC07 Comp'!Y104</f>
        <v>13.05152</v>
      </c>
      <c r="J100">
        <f>'SIC03 into SIC07 Comp'!Z104</f>
        <v>13.041600000000001</v>
      </c>
      <c r="K100">
        <f>'SIC03 into SIC07 Comp'!AA104</f>
        <v>12.725740000000002</v>
      </c>
      <c r="L100">
        <f>'SIC03 into SIC07 Comp'!AB104</f>
        <v>13.35084</v>
      </c>
      <c r="M100">
        <f>'SIC03 into SIC07 Comp'!AC104</f>
        <v>13.071199999999999</v>
      </c>
      <c r="N100">
        <v>11.97</v>
      </c>
      <c r="O100">
        <v>12.97</v>
      </c>
      <c r="P100">
        <v>13.31</v>
      </c>
      <c r="Q100">
        <v>13.24</v>
      </c>
      <c r="R100">
        <v>13.4</v>
      </c>
      <c r="S100">
        <v>13.63</v>
      </c>
      <c r="T100">
        <v>13.92</v>
      </c>
      <c r="U100">
        <v>13.67</v>
      </c>
      <c r="V100">
        <v>13.66</v>
      </c>
      <c r="W100">
        <v>14.71</v>
      </c>
      <c r="X100">
        <v>14.66</v>
      </c>
      <c r="Y100">
        <v>15.04</v>
      </c>
    </row>
    <row r="101" spans="1:25" x14ac:dyDescent="0.25">
      <c r="A101" s="65" t="s">
        <v>298</v>
      </c>
      <c r="B101" s="3" t="s">
        <v>103</v>
      </c>
      <c r="C101">
        <f>'SIC03 into SIC07 Comp'!S105</f>
        <v>8.7799999999999994</v>
      </c>
      <c r="D101">
        <f>'SIC03 into SIC07 Comp'!T105</f>
        <v>9.5399999999999991</v>
      </c>
      <c r="E101">
        <f>'SIC03 into SIC07 Comp'!U105</f>
        <v>10.14</v>
      </c>
      <c r="F101">
        <f>'SIC03 into SIC07 Comp'!V105</f>
        <v>10.59</v>
      </c>
      <c r="G101">
        <f>'SIC03 into SIC07 Comp'!W105</f>
        <v>11.2</v>
      </c>
      <c r="H101">
        <f>'SIC03 into SIC07 Comp'!X105</f>
        <v>12.24</v>
      </c>
      <c r="I101">
        <f>'SIC03 into SIC07 Comp'!Y105</f>
        <v>13.07</v>
      </c>
      <c r="J101">
        <f>'SIC03 into SIC07 Comp'!Z105</f>
        <v>13.05</v>
      </c>
      <c r="K101">
        <f>'SIC03 into SIC07 Comp'!AA105</f>
        <v>12.72</v>
      </c>
      <c r="L101">
        <f>'SIC03 into SIC07 Comp'!AB105</f>
        <v>13.35</v>
      </c>
      <c r="M101">
        <f>'SIC03 into SIC07 Comp'!AC105</f>
        <v>13.06</v>
      </c>
      <c r="N101">
        <v>9.7100000000000009</v>
      </c>
      <c r="O101">
        <v>9.9</v>
      </c>
      <c r="P101">
        <v>10.23</v>
      </c>
      <c r="Q101">
        <v>9.9700000000000006</v>
      </c>
      <c r="R101">
        <v>10.53</v>
      </c>
      <c r="S101">
        <v>10.66</v>
      </c>
      <c r="T101">
        <v>10.19</v>
      </c>
      <c r="U101">
        <v>10.23</v>
      </c>
      <c r="V101">
        <v>10.94</v>
      </c>
      <c r="W101">
        <v>11.38</v>
      </c>
      <c r="X101">
        <v>12.01</v>
      </c>
      <c r="Y101">
        <v>12.58</v>
      </c>
    </row>
    <row r="102" spans="1:25" ht="30" x14ac:dyDescent="0.25">
      <c r="A102" s="65" t="s">
        <v>299</v>
      </c>
      <c r="B102" s="3" t="s">
        <v>104</v>
      </c>
      <c r="C102">
        <f>'SIC03 into SIC07 Comp'!S106</f>
        <v>8.3654599999999988</v>
      </c>
      <c r="D102">
        <f>'SIC03 into SIC07 Comp'!T106</f>
        <v>9.1085399999999979</v>
      </c>
      <c r="E102">
        <f>'SIC03 into SIC07 Comp'!U106</f>
        <v>9.7014899999999997</v>
      </c>
      <c r="F102">
        <f>'SIC03 into SIC07 Comp'!V106</f>
        <v>10.155719999999999</v>
      </c>
      <c r="G102">
        <f>'SIC03 into SIC07 Comp'!W106</f>
        <v>10.68535</v>
      </c>
      <c r="H102">
        <f>'SIC03 into SIC07 Comp'!X106</f>
        <v>11.718299999999999</v>
      </c>
      <c r="I102">
        <f>'SIC03 into SIC07 Comp'!Y106</f>
        <v>12.39038</v>
      </c>
      <c r="J102">
        <f>'SIC03 into SIC07 Comp'!Z106</f>
        <v>12.431010000000001</v>
      </c>
      <c r="K102">
        <f>'SIC03 into SIC07 Comp'!AA106</f>
        <v>12.17292</v>
      </c>
      <c r="L102">
        <f>'SIC03 into SIC07 Comp'!AB106</f>
        <v>12.762029999999999</v>
      </c>
      <c r="M102">
        <f>'SIC03 into SIC07 Comp'!AC106</f>
        <v>12.593290000000001</v>
      </c>
      <c r="N102">
        <v>11.18</v>
      </c>
      <c r="O102">
        <v>12.72</v>
      </c>
      <c r="P102">
        <v>13.62</v>
      </c>
      <c r="Q102">
        <v>12.27</v>
      </c>
      <c r="R102">
        <v>13.3</v>
      </c>
      <c r="S102">
        <v>13.32</v>
      </c>
      <c r="T102">
        <v>13.26</v>
      </c>
      <c r="U102">
        <v>13.55</v>
      </c>
      <c r="V102">
        <v>16.95</v>
      </c>
      <c r="W102">
        <v>16.37</v>
      </c>
      <c r="X102">
        <v>18.37</v>
      </c>
      <c r="Y102">
        <v>15.42</v>
      </c>
    </row>
    <row r="103" spans="1:25" x14ac:dyDescent="0.25">
      <c r="A103" s="65" t="s">
        <v>349</v>
      </c>
      <c r="B103" s="3" t="s">
        <v>105</v>
      </c>
      <c r="C103" t="e" vm="2">
        <f>'SIC03 into SIC07 Comp'!S107</f>
        <v>#VALUE!</v>
      </c>
      <c r="D103" t="e" vm="2">
        <f>'SIC03 into SIC07 Comp'!T107</f>
        <v>#VALUE!</v>
      </c>
      <c r="E103" t="e" vm="2">
        <f>'SIC03 into SIC07 Comp'!U107</f>
        <v>#VALUE!</v>
      </c>
      <c r="F103" t="e" vm="2">
        <f>'SIC03 into SIC07 Comp'!V107</f>
        <v>#VALUE!</v>
      </c>
      <c r="G103" t="e" vm="2">
        <f>'SIC03 into SIC07 Comp'!W107</f>
        <v>#VALUE!</v>
      </c>
      <c r="H103" t="e" vm="2">
        <f>'SIC03 into SIC07 Comp'!X107</f>
        <v>#VALUE!</v>
      </c>
      <c r="I103" t="e" vm="2">
        <f>'SIC03 into SIC07 Comp'!Y107</f>
        <v>#VALUE!</v>
      </c>
      <c r="J103" t="e" vm="2">
        <f>'SIC03 into SIC07 Comp'!Z107</f>
        <v>#VALUE!</v>
      </c>
      <c r="K103" t="e" vm="2">
        <f>'SIC03 into SIC07 Comp'!AA107</f>
        <v>#VALUE!</v>
      </c>
      <c r="L103" t="e" vm="2">
        <f>'SIC03 into SIC07 Comp'!AB107</f>
        <v>#VALUE!</v>
      </c>
      <c r="M103" t="e" vm="2">
        <f>'SIC03 into SIC07 Comp'!AC107</f>
        <v>#VALUE!</v>
      </c>
      <c r="N103">
        <v>12.29</v>
      </c>
      <c r="O103">
        <v>12.7</v>
      </c>
      <c r="P103">
        <v>12.65</v>
      </c>
      <c r="Q103">
        <v>12.72</v>
      </c>
      <c r="R103">
        <v>13.03</v>
      </c>
      <c r="S103">
        <v>13.43</v>
      </c>
      <c r="T103">
        <v>13.42</v>
      </c>
      <c r="U103">
        <v>13.41</v>
      </c>
      <c r="V103">
        <v>13.8</v>
      </c>
      <c r="W103">
        <v>14.25</v>
      </c>
      <c r="X103">
        <v>14.55</v>
      </c>
      <c r="Y103">
        <v>14.89</v>
      </c>
    </row>
    <row r="104" spans="1:25" x14ac:dyDescent="0.25">
      <c r="A104" s="65" t="s">
        <v>350</v>
      </c>
      <c r="B104" s="3" t="s">
        <v>106</v>
      </c>
      <c r="C104">
        <f>'SIC03 into SIC07 Comp'!S108</f>
        <v>7.86</v>
      </c>
      <c r="D104">
        <f>'SIC03 into SIC07 Comp'!T108</f>
        <v>8.1999999999999993</v>
      </c>
      <c r="E104">
        <f>'SIC03 into SIC07 Comp'!U108</f>
        <v>8.8699999999999992</v>
      </c>
      <c r="F104">
        <f>'SIC03 into SIC07 Comp'!V108</f>
        <v>9.5399999999999991</v>
      </c>
      <c r="G104">
        <f>'SIC03 into SIC07 Comp'!W108</f>
        <v>9.58</v>
      </c>
      <c r="H104">
        <f>'SIC03 into SIC07 Comp'!X108</f>
        <v>10.71</v>
      </c>
      <c r="I104">
        <f>'SIC03 into SIC07 Comp'!Y108</f>
        <v>11.53</v>
      </c>
      <c r="J104">
        <f>'SIC03 into SIC07 Comp'!Z108</f>
        <v>11.76</v>
      </c>
      <c r="K104">
        <f>'SIC03 into SIC07 Comp'!AA108</f>
        <v>12.54</v>
      </c>
      <c r="L104">
        <f>'SIC03 into SIC07 Comp'!AB108</f>
        <v>13.22</v>
      </c>
      <c r="M104">
        <f>'SIC03 into SIC07 Comp'!AC108</f>
        <v>13.3</v>
      </c>
      <c r="N104">
        <v>14.01</v>
      </c>
      <c r="O104">
        <v>14.53</v>
      </c>
      <c r="P104">
        <v>14.64</v>
      </c>
      <c r="Q104">
        <v>14.78</v>
      </c>
      <c r="R104">
        <v>15.17</v>
      </c>
      <c r="S104">
        <v>15.52</v>
      </c>
      <c r="T104">
        <v>15.28</v>
      </c>
      <c r="U104">
        <v>15.9</v>
      </c>
      <c r="V104">
        <v>15.75</v>
      </c>
      <c r="W104">
        <v>16.27</v>
      </c>
      <c r="X104">
        <v>16.93</v>
      </c>
      <c r="Y104">
        <v>17.079999999999998</v>
      </c>
    </row>
    <row r="105" spans="1:25" ht="30" x14ac:dyDescent="0.25">
      <c r="A105" s="65" t="s">
        <v>301</v>
      </c>
      <c r="B105" s="3" t="s">
        <v>107</v>
      </c>
      <c r="C105">
        <f>'SIC03 into SIC07 Comp'!S109</f>
        <v>9.6258800000000004</v>
      </c>
      <c r="D105">
        <f>'SIC03 into SIC07 Comp'!T109</f>
        <v>10.393619999999999</v>
      </c>
      <c r="E105">
        <f>'SIC03 into SIC07 Comp'!U109</f>
        <v>10.822559999999999</v>
      </c>
      <c r="F105">
        <f>'SIC03 into SIC07 Comp'!V109</f>
        <v>11.30467</v>
      </c>
      <c r="G105">
        <f>'SIC03 into SIC07 Comp'!W109</f>
        <v>13.001090000000001</v>
      </c>
      <c r="H105">
        <f>'SIC03 into SIC07 Comp'!X109</f>
        <v>13.306429999999999</v>
      </c>
      <c r="I105">
        <f>'SIC03 into SIC07 Comp'!Y109</f>
        <v>13.735360000000002</v>
      </c>
      <c r="J105">
        <f>'SIC03 into SIC07 Comp'!Z109</f>
        <v>13.99849</v>
      </c>
      <c r="K105">
        <f>'SIC03 into SIC07 Comp'!AA109</f>
        <v>14.566929999999999</v>
      </c>
      <c r="L105">
        <f>'SIC03 into SIC07 Comp'!AB109</f>
        <v>14.905289999999999</v>
      </c>
      <c r="M105">
        <f>'SIC03 into SIC07 Comp'!AC109</f>
        <v>15.239230000000001</v>
      </c>
      <c r="N105">
        <v>14.74</v>
      </c>
      <c r="O105">
        <v>16.37</v>
      </c>
      <c r="P105">
        <v>13.2</v>
      </c>
      <c r="Q105">
        <v>14.05</v>
      </c>
      <c r="R105">
        <v>13.93</v>
      </c>
      <c r="S105">
        <v>15.49</v>
      </c>
      <c r="T105">
        <v>16.059999999999999</v>
      </c>
      <c r="U105">
        <v>15.29</v>
      </c>
      <c r="V105">
        <v>15.51</v>
      </c>
      <c r="W105">
        <v>16.61</v>
      </c>
      <c r="X105">
        <v>16.920000000000002</v>
      </c>
      <c r="Y105">
        <v>17.66</v>
      </c>
    </row>
    <row r="106" spans="1:25" x14ac:dyDescent="0.25">
      <c r="A106" s="65" t="s">
        <v>351</v>
      </c>
      <c r="B106" s="3" t="s">
        <v>108</v>
      </c>
      <c r="C106">
        <f>'SIC03 into SIC07 Comp'!S110</f>
        <v>5.8416399999999999</v>
      </c>
      <c r="D106">
        <f>'SIC03 into SIC07 Comp'!T110</f>
        <v>6.4802</v>
      </c>
      <c r="E106">
        <f>'SIC03 into SIC07 Comp'!U110</f>
        <v>7.0287199999999999</v>
      </c>
      <c r="F106">
        <f>'SIC03 into SIC07 Comp'!V110</f>
        <v>7.5077600000000002</v>
      </c>
      <c r="G106">
        <f>'SIC03 into SIC07 Comp'!W110</f>
        <v>7.5488400000000002</v>
      </c>
      <c r="H106">
        <f>'SIC03 into SIC07 Comp'!X110</f>
        <v>8.5360799999999983</v>
      </c>
      <c r="I106">
        <f>'SIC03 into SIC07 Comp'!Y110</f>
        <v>8.2482800000000012</v>
      </c>
      <c r="J106">
        <f>'SIC03 into SIC07 Comp'!Z110</f>
        <v>8.6573200000000003</v>
      </c>
      <c r="K106">
        <f>'SIC03 into SIC07 Comp'!AA110</f>
        <v>8.8376799999999989</v>
      </c>
      <c r="L106">
        <f>'SIC03 into SIC07 Comp'!AB110</f>
        <v>9.1782399999999988</v>
      </c>
      <c r="M106">
        <f>'SIC03 into SIC07 Comp'!AC110</f>
        <v>9.7472399999999997</v>
      </c>
      <c r="N106">
        <v>10.32</v>
      </c>
      <c r="O106">
        <v>10.23</v>
      </c>
      <c r="P106">
        <v>10.5</v>
      </c>
      <c r="Q106">
        <v>10.38</v>
      </c>
      <c r="R106">
        <v>10.64</v>
      </c>
      <c r="S106">
        <v>10.65</v>
      </c>
      <c r="T106">
        <v>10.77</v>
      </c>
      <c r="U106">
        <v>10.83</v>
      </c>
      <c r="V106">
        <v>11.46</v>
      </c>
      <c r="W106">
        <v>11.59</v>
      </c>
      <c r="X106">
        <v>11.56</v>
      </c>
      <c r="Y106">
        <v>12.1</v>
      </c>
    </row>
    <row r="107" spans="1:25" ht="75" x14ac:dyDescent="0.25">
      <c r="A107" s="65" t="s">
        <v>352</v>
      </c>
      <c r="B107" s="3" t="s">
        <v>109</v>
      </c>
      <c r="C107" t="e" vm="2">
        <f>'SIC03 into SIC07 Comp'!S111</f>
        <v>#VALUE!</v>
      </c>
      <c r="D107" t="e" vm="2">
        <f>'SIC03 into SIC07 Comp'!T111</f>
        <v>#VALUE!</v>
      </c>
      <c r="E107" t="e" vm="2">
        <f>'SIC03 into SIC07 Comp'!U111</f>
        <v>#VALUE!</v>
      </c>
      <c r="F107" t="e" vm="2">
        <f>'SIC03 into SIC07 Comp'!V111</f>
        <v>#VALUE!</v>
      </c>
      <c r="G107" t="e" vm="2">
        <f>'SIC03 into SIC07 Comp'!W111</f>
        <v>#VALUE!</v>
      </c>
      <c r="H107" t="e" vm="2">
        <f>'SIC03 into SIC07 Comp'!X111</f>
        <v>#VALUE!</v>
      </c>
      <c r="I107" t="e" vm="2">
        <f>'SIC03 into SIC07 Comp'!Y111</f>
        <v>#VALUE!</v>
      </c>
      <c r="J107" t="e" vm="2">
        <f>'SIC03 into SIC07 Comp'!Z111</f>
        <v>#VALUE!</v>
      </c>
      <c r="K107" t="e" vm="2">
        <f>'SIC03 into SIC07 Comp'!AA111</f>
        <v>#VALUE!</v>
      </c>
      <c r="L107" t="e" vm="2">
        <f>'SIC03 into SIC07 Comp'!AB111</f>
        <v>#VALUE!</v>
      </c>
      <c r="M107" t="e" vm="2">
        <f>'SIC03 into SIC07 Comp'!AC111</f>
        <v>#VALUE!</v>
      </c>
      <c r="N107">
        <v>9.42</v>
      </c>
      <c r="O107">
        <v>8.92</v>
      </c>
      <c r="P107">
        <v>9.52</v>
      </c>
      <c r="Q107">
        <v>9.14</v>
      </c>
      <c r="R107">
        <v>9.49</v>
      </c>
      <c r="S107">
        <v>9.68</v>
      </c>
      <c r="T107">
        <v>9.76</v>
      </c>
      <c r="U107">
        <v>10.3</v>
      </c>
      <c r="V107">
        <v>10.19</v>
      </c>
      <c r="W107">
        <v>10.91</v>
      </c>
      <c r="X107">
        <v>10.71</v>
      </c>
      <c r="Y107">
        <v>11.12</v>
      </c>
    </row>
    <row r="108" spans="1:25" ht="30" x14ac:dyDescent="0.25">
      <c r="A108" s="65" t="s">
        <v>353</v>
      </c>
      <c r="B108" s="3" t="s">
        <v>110</v>
      </c>
      <c r="C108" t="e" vm="2">
        <f>'SIC03 into SIC07 Comp'!S112</f>
        <v>#VALUE!</v>
      </c>
      <c r="D108" t="e" vm="2">
        <f>'SIC03 into SIC07 Comp'!T112</f>
        <v>#VALUE!</v>
      </c>
      <c r="E108" t="e" vm="2">
        <f>'SIC03 into SIC07 Comp'!U112</f>
        <v>#VALUE!</v>
      </c>
      <c r="F108" t="e" vm="2">
        <f>'SIC03 into SIC07 Comp'!V112</f>
        <v>#VALUE!</v>
      </c>
      <c r="G108" t="e" vm="2">
        <f>'SIC03 into SIC07 Comp'!W112</f>
        <v>#VALUE!</v>
      </c>
      <c r="H108" t="e" vm="2">
        <f>'SIC03 into SIC07 Comp'!X112</f>
        <v>#VALUE!</v>
      </c>
      <c r="I108" t="e" vm="2">
        <f>'SIC03 into SIC07 Comp'!Y112</f>
        <v>#VALUE!</v>
      </c>
      <c r="J108" t="e" vm="2">
        <f>'SIC03 into SIC07 Comp'!Z112</f>
        <v>#VALUE!</v>
      </c>
      <c r="K108" t="e" vm="2">
        <f>'SIC03 into SIC07 Comp'!AA112</f>
        <v>#VALUE!</v>
      </c>
      <c r="L108" t="e" vm="2">
        <f>'SIC03 into SIC07 Comp'!AB112</f>
        <v>#VALUE!</v>
      </c>
      <c r="M108" t="e" vm="2">
        <f>'SIC03 into SIC07 Comp'!AC112</f>
        <v>#VALUE!</v>
      </c>
      <c r="N108">
        <v>9.42</v>
      </c>
      <c r="O108">
        <v>8.92</v>
      </c>
      <c r="P108">
        <v>9.52</v>
      </c>
      <c r="Q108">
        <v>9.14</v>
      </c>
      <c r="R108">
        <v>9.49</v>
      </c>
      <c r="S108">
        <v>9.68</v>
      </c>
      <c r="T108">
        <v>9.76</v>
      </c>
      <c r="U108">
        <v>10.3</v>
      </c>
      <c r="V108">
        <v>10.19</v>
      </c>
      <c r="W108">
        <v>10.91</v>
      </c>
      <c r="X108">
        <v>10.71</v>
      </c>
      <c r="Y108">
        <v>11.12</v>
      </c>
    </row>
    <row r="109" spans="1:25" ht="45" x14ac:dyDescent="0.25">
      <c r="A109" s="65" t="s">
        <v>354</v>
      </c>
      <c r="B109" s="3" t="s">
        <v>111</v>
      </c>
      <c r="C109" t="e" vm="2">
        <f>'SIC03 into SIC07 Comp'!S113</f>
        <v>#VALUE!</v>
      </c>
      <c r="D109" t="e" vm="2">
        <f>'SIC03 into SIC07 Comp'!T113</f>
        <v>#VALUE!</v>
      </c>
      <c r="E109" t="e" vm="2">
        <f>'SIC03 into SIC07 Comp'!U113</f>
        <v>#VALUE!</v>
      </c>
      <c r="F109" t="e" vm="2">
        <f>'SIC03 into SIC07 Comp'!V113</f>
        <v>#VALUE!</v>
      </c>
      <c r="G109" t="e" vm="2">
        <f>'SIC03 into SIC07 Comp'!W113</f>
        <v>#VALUE!</v>
      </c>
      <c r="H109" t="e" vm="2">
        <f>'SIC03 into SIC07 Comp'!X113</f>
        <v>#VALUE!</v>
      </c>
      <c r="I109" t="e" vm="2">
        <f>'SIC03 into SIC07 Comp'!Y113</f>
        <v>#VALUE!</v>
      </c>
      <c r="J109" t="e" vm="2">
        <f>'SIC03 into SIC07 Comp'!Z113</f>
        <v>#VALUE!</v>
      </c>
      <c r="K109" t="e" vm="2">
        <f>'SIC03 into SIC07 Comp'!AA113</f>
        <v>#VALUE!</v>
      </c>
      <c r="L109" t="e" vm="2">
        <f>'SIC03 into SIC07 Comp'!AB113</f>
        <v>#VALUE!</v>
      </c>
      <c r="M109" t="e" vm="2">
        <f>'SIC03 into SIC07 Comp'!AC113</f>
        <v>#VALUE!</v>
      </c>
      <c r="N109">
        <v>16.329999999999998</v>
      </c>
      <c r="O109">
        <v>16.260000000000002</v>
      </c>
      <c r="P109">
        <v>13.73</v>
      </c>
      <c r="Q109">
        <v>14.43</v>
      </c>
      <c r="R109">
        <v>15.82</v>
      </c>
      <c r="S109">
        <v>15.84</v>
      </c>
      <c r="T109">
        <v>15.27</v>
      </c>
      <c r="U109">
        <v>14.5</v>
      </c>
      <c r="V109">
        <v>15.52</v>
      </c>
      <c r="W109">
        <v>15.64</v>
      </c>
      <c r="X109">
        <v>17.21</v>
      </c>
      <c r="Y109">
        <v>18.440000000000001</v>
      </c>
    </row>
    <row r="110" spans="1:25" ht="30" x14ac:dyDescent="0.25">
      <c r="A110" s="65" t="s">
        <v>355</v>
      </c>
      <c r="B110" s="3" t="s">
        <v>112</v>
      </c>
      <c r="C110" t="e" vm="2">
        <f>'SIC03 into SIC07 Comp'!S114</f>
        <v>#VALUE!</v>
      </c>
      <c r="D110" t="e" vm="2">
        <f>'SIC03 into SIC07 Comp'!T114</f>
        <v>#VALUE!</v>
      </c>
      <c r="E110" t="e" vm="2">
        <f>'SIC03 into SIC07 Comp'!U114</f>
        <v>#VALUE!</v>
      </c>
      <c r="F110" t="e" vm="2">
        <f>'SIC03 into SIC07 Comp'!V114</f>
        <v>#VALUE!</v>
      </c>
      <c r="G110" t="e" vm="2">
        <f>'SIC03 into SIC07 Comp'!W114</f>
        <v>#VALUE!</v>
      </c>
      <c r="H110" t="e" vm="2">
        <f>'SIC03 into SIC07 Comp'!X114</f>
        <v>#VALUE!</v>
      </c>
      <c r="I110" t="e" vm="2">
        <f>'SIC03 into SIC07 Comp'!Y114</f>
        <v>#VALUE!</v>
      </c>
      <c r="J110" t="e" vm="2">
        <f>'SIC03 into SIC07 Comp'!Z114</f>
        <v>#VALUE!</v>
      </c>
      <c r="K110" t="e" vm="2">
        <f>'SIC03 into SIC07 Comp'!AA114</f>
        <v>#VALUE!</v>
      </c>
      <c r="L110" t="e" vm="2">
        <f>'SIC03 into SIC07 Comp'!AB114</f>
        <v>#VALUE!</v>
      </c>
      <c r="M110" t="e" vm="2">
        <f>'SIC03 into SIC07 Comp'!AC114</f>
        <v>#VALUE!</v>
      </c>
      <c r="N110">
        <v>16.329999999999998</v>
      </c>
      <c r="O110">
        <v>16.260000000000002</v>
      </c>
      <c r="P110">
        <v>13.73</v>
      </c>
      <c r="Q110">
        <v>14.43</v>
      </c>
      <c r="R110">
        <v>15.82</v>
      </c>
      <c r="S110">
        <v>15.84</v>
      </c>
      <c r="T110">
        <v>15.27</v>
      </c>
      <c r="U110">
        <v>14.5</v>
      </c>
      <c r="V110">
        <v>15.52</v>
      </c>
      <c r="W110">
        <v>15.64</v>
      </c>
      <c r="X110">
        <v>17.21</v>
      </c>
      <c r="Y110">
        <v>18.440000000000001</v>
      </c>
    </row>
    <row r="111" spans="1:25" ht="30" x14ac:dyDescent="0.25">
      <c r="A111" s="65" t="s">
        <v>303</v>
      </c>
      <c r="B111" s="3" t="s">
        <v>113</v>
      </c>
      <c r="C111" t="e" vm="2">
        <f>'SIC03 into SIC07 Comp'!S115</f>
        <v>#VALUE!</v>
      </c>
      <c r="D111" t="e" vm="2">
        <f>'SIC03 into SIC07 Comp'!T115</f>
        <v>#VALUE!</v>
      </c>
      <c r="E111" t="e" vm="2">
        <f>'SIC03 into SIC07 Comp'!U115</f>
        <v>#VALUE!</v>
      </c>
      <c r="F111" t="e" vm="2">
        <f>'SIC03 into SIC07 Comp'!V115</f>
        <v>#VALUE!</v>
      </c>
      <c r="G111" t="e" vm="2">
        <f>'SIC03 into SIC07 Comp'!W115</f>
        <v>#VALUE!</v>
      </c>
      <c r="H111" t="e" vm="2">
        <f>'SIC03 into SIC07 Comp'!X115</f>
        <v>#VALUE!</v>
      </c>
      <c r="I111" t="e" vm="2">
        <f>'SIC03 into SIC07 Comp'!Y115</f>
        <v>#VALUE!</v>
      </c>
      <c r="J111" t="e" vm="2">
        <f>'SIC03 into SIC07 Comp'!Z115</f>
        <v>#VALUE!</v>
      </c>
      <c r="K111" t="e" vm="2">
        <f>'SIC03 into SIC07 Comp'!AA115</f>
        <v>#VALUE!</v>
      </c>
      <c r="L111" t="e" vm="2">
        <f>'SIC03 into SIC07 Comp'!AB115</f>
        <v>#VALUE!</v>
      </c>
      <c r="M111" t="e" vm="2">
        <f>'SIC03 into SIC07 Comp'!AC115</f>
        <v>#VALUE!</v>
      </c>
      <c r="N111">
        <v>9.08</v>
      </c>
      <c r="O111">
        <v>9.0500000000000007</v>
      </c>
      <c r="P111">
        <v>11.13</v>
      </c>
      <c r="Q111">
        <v>19.2</v>
      </c>
      <c r="R111">
        <v>11.06</v>
      </c>
      <c r="S111">
        <v>9.26</v>
      </c>
      <c r="T111">
        <v>9.3699999999999992</v>
      </c>
      <c r="U111">
        <v>11.12</v>
      </c>
      <c r="V111" t="s">
        <v>211</v>
      </c>
      <c r="W111">
        <v>12.83</v>
      </c>
      <c r="X111">
        <v>12.63</v>
      </c>
      <c r="Y111">
        <v>12.87</v>
      </c>
    </row>
    <row r="112" spans="1:25" x14ac:dyDescent="0.25">
      <c r="A112" s="65" t="s">
        <v>304</v>
      </c>
      <c r="B112" s="3" t="s">
        <v>114</v>
      </c>
      <c r="C112" t="e">
        <f>'SIC03 into SIC07 Comp'!S116</f>
        <v>#VALUE!</v>
      </c>
      <c r="D112" t="e">
        <f>'SIC03 into SIC07 Comp'!T116</f>
        <v>#VALUE!</v>
      </c>
      <c r="E112" t="e">
        <f>'SIC03 into SIC07 Comp'!U116</f>
        <v>#VALUE!</v>
      </c>
      <c r="F112" t="e">
        <f>'SIC03 into SIC07 Comp'!V116</f>
        <v>#VALUE!</v>
      </c>
      <c r="G112" t="e">
        <f>'SIC03 into SIC07 Comp'!W116</f>
        <v>#VALUE!</v>
      </c>
      <c r="H112" t="e">
        <f>'SIC03 into SIC07 Comp'!X116</f>
        <v>#VALUE!</v>
      </c>
      <c r="I112" t="e">
        <f>'SIC03 into SIC07 Comp'!Y116</f>
        <v>#VALUE!</v>
      </c>
      <c r="J112" t="e">
        <f>'SIC03 into SIC07 Comp'!Z116</f>
        <v>#VALUE!</v>
      </c>
      <c r="K112" t="e">
        <f>'SIC03 into SIC07 Comp'!AA116</f>
        <v>#VALUE!</v>
      </c>
      <c r="L112" t="e">
        <f>'SIC03 into SIC07 Comp'!AB116</f>
        <v>#VALUE!</v>
      </c>
      <c r="M112" t="e">
        <f>'SIC03 into SIC07 Comp'!AC116</f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CC7A-F663-48FF-A834-7C8DF6CF9B91}">
  <sheetPr>
    <tabColor theme="9"/>
  </sheetPr>
  <dimension ref="A1:Y112"/>
  <sheetViews>
    <sheetView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N40" sqref="N40:Y40"/>
    </sheetView>
  </sheetViews>
  <sheetFormatPr defaultRowHeight="15" x14ac:dyDescent="0.25"/>
  <cols>
    <col min="1" max="1" width="9" style="35" customWidth="1"/>
    <col min="2" max="2" width="36.85546875" customWidth="1"/>
  </cols>
  <sheetData>
    <row r="1" spans="1:25" s="59" customFormat="1" x14ac:dyDescent="0.25">
      <c r="A1"/>
      <c r="B1" s="58" t="s">
        <v>1282</v>
      </c>
      <c r="C1" s="58" t="s">
        <v>1285</v>
      </c>
    </row>
    <row r="2" spans="1:25" s="56" customFormat="1" x14ac:dyDescent="0.25">
      <c r="A2" s="35"/>
      <c r="B2" s="57" t="s">
        <v>1283</v>
      </c>
      <c r="C2" s="56">
        <v>1997</v>
      </c>
      <c r="D2" s="56">
        <v>1998</v>
      </c>
      <c r="E2" s="56">
        <v>1999</v>
      </c>
      <c r="F2" s="56">
        <v>2000</v>
      </c>
      <c r="G2" s="56">
        <v>2001</v>
      </c>
      <c r="H2" s="56">
        <v>2002</v>
      </c>
      <c r="I2" s="56">
        <v>2003</v>
      </c>
      <c r="J2" s="56">
        <v>2004</v>
      </c>
      <c r="K2" s="56">
        <v>2005</v>
      </c>
      <c r="L2" s="56">
        <v>2006</v>
      </c>
      <c r="M2" s="56">
        <v>2007</v>
      </c>
      <c r="N2" s="56">
        <v>2008</v>
      </c>
      <c r="O2" s="56">
        <v>2009</v>
      </c>
      <c r="P2" s="56">
        <v>2010</v>
      </c>
      <c r="Q2" s="56">
        <v>2011</v>
      </c>
      <c r="R2" s="56">
        <v>2012</v>
      </c>
      <c r="S2" s="56">
        <v>2013</v>
      </c>
      <c r="T2" s="56">
        <v>2014</v>
      </c>
      <c r="U2" s="56">
        <v>2015</v>
      </c>
      <c r="V2" s="56">
        <v>2016</v>
      </c>
      <c r="W2" s="56">
        <v>2017</v>
      </c>
      <c r="X2" s="56">
        <v>2018</v>
      </c>
      <c r="Y2" s="56">
        <v>2019</v>
      </c>
    </row>
    <row r="3" spans="1:25" ht="30" x14ac:dyDescent="0.25">
      <c r="A3" s="65" t="s">
        <v>306</v>
      </c>
      <c r="B3" s="3" t="s">
        <v>5</v>
      </c>
      <c r="C3" t="str">
        <f>IF(ISNUMBER('SIC03 into SIC07 Job Nums'!R7),'SIC03 into SIC07 Job Nums'!R7,":")</f>
        <v>:</v>
      </c>
      <c r="D3" t="str">
        <f>IF(ISNUMBER('SIC03 into SIC07 Job Nums'!S7),'SIC03 into SIC07 Job Nums'!S7,":")</f>
        <v>:</v>
      </c>
      <c r="E3" t="str">
        <f>IF(ISNUMBER('SIC03 into SIC07 Job Nums'!T7),'SIC03 into SIC07 Job Nums'!T7,":")</f>
        <v>:</v>
      </c>
      <c r="F3" t="str">
        <f>IF(ISNUMBER('SIC03 into SIC07 Job Nums'!U7),'SIC03 into SIC07 Job Nums'!U7,":")</f>
        <v>:</v>
      </c>
      <c r="G3" t="str">
        <f>IF(ISNUMBER('SIC03 into SIC07 Job Nums'!V7),'SIC03 into SIC07 Job Nums'!V7,":")</f>
        <v>:</v>
      </c>
      <c r="H3" t="str">
        <f>IF(ISNUMBER('SIC03 into SIC07 Job Nums'!W7),'SIC03 into SIC07 Job Nums'!W7,":")</f>
        <v>:</v>
      </c>
      <c r="I3" t="str">
        <f>IF(ISNUMBER('SIC03 into SIC07 Job Nums'!X7),'SIC03 into SIC07 Job Nums'!X7,":")</f>
        <v>:</v>
      </c>
      <c r="J3" t="str">
        <f>IF(ISNUMBER('SIC03 into SIC07 Job Nums'!Y7),'SIC03 into SIC07 Job Nums'!Y7,":")</f>
        <v>:</v>
      </c>
      <c r="K3" t="str">
        <f>IF(ISNUMBER('SIC03 into SIC07 Job Nums'!Z7),'SIC03 into SIC07 Job Nums'!Z7,":")</f>
        <v>:</v>
      </c>
      <c r="L3" t="str">
        <f>IF(ISNUMBER('SIC03 into SIC07 Job Nums'!AA7),'SIC03 into SIC07 Job Nums'!AA7,":")</f>
        <v>:</v>
      </c>
      <c r="M3" t="str">
        <f>IF(ISNUMBER('SIC03 into SIC07 Job Nums'!AB7),'SIC03 into SIC07 Job Nums'!AB7,":")</f>
        <v>:</v>
      </c>
      <c r="N3">
        <f>IF(ISNUMBER(VALUE('08-19 Job Nums SIC07'!B11)), VALUE('08-19 Job Nums SIC07'!B11), ":")</f>
        <v>124</v>
      </c>
      <c r="O3">
        <f>IF(ISNUMBER(VALUE('08-19 Job Nums SIC07'!C11)), VALUE('08-19 Job Nums SIC07'!C11), ":")</f>
        <v>117</v>
      </c>
      <c r="P3">
        <f>IF(ISNUMBER(VALUE('08-19 Job Nums SIC07'!D11)), VALUE('08-19 Job Nums SIC07'!D11), ":")</f>
        <v>124</v>
      </c>
      <c r="Q3">
        <f>IF(ISNUMBER(VALUE('08-19 Job Nums SIC07'!E11)), VALUE('08-19 Job Nums SIC07'!E11), ":")</f>
        <v>125</v>
      </c>
      <c r="R3">
        <f>IF(ISNUMBER(VALUE('08-19 Job Nums SIC07'!F11)), VALUE('08-19 Job Nums SIC07'!F11), ":")</f>
        <v>127</v>
      </c>
      <c r="S3">
        <f>IF(ISNUMBER(VALUE('08-19 Job Nums SIC07'!G11)), VALUE('08-19 Job Nums SIC07'!G11), ":")</f>
        <v>121</v>
      </c>
      <c r="T3">
        <f>IF(ISNUMBER(VALUE('08-19 Job Nums SIC07'!H11)), VALUE('08-19 Job Nums SIC07'!H11), ":")</f>
        <v>134</v>
      </c>
      <c r="U3">
        <f>IF(ISNUMBER(VALUE('08-19 Job Nums SIC07'!I11)), VALUE('08-19 Job Nums SIC07'!I11), ":")</f>
        <v>136</v>
      </c>
      <c r="V3">
        <f>IF(ISNUMBER(VALUE('08-19 Job Nums SIC07'!J11)), VALUE('08-19 Job Nums SIC07'!J11), ":")</f>
        <v>133</v>
      </c>
      <c r="W3">
        <f>IF(ISNUMBER(VALUE('08-19 Job Nums SIC07'!K11)), VALUE('08-19 Job Nums SIC07'!K11), ":")</f>
        <v>139</v>
      </c>
      <c r="X3">
        <f>IF(ISNUMBER(VALUE('08-19 Job Nums SIC07'!L11)), VALUE('08-19 Job Nums SIC07'!L11), ":")</f>
        <v>143</v>
      </c>
      <c r="Y3">
        <f>IF(ISNUMBER(VALUE('08-19 Job Nums SIC07'!M11)), VALUE('08-19 Job Nums SIC07'!M11), ":")</f>
        <v>142</v>
      </c>
    </row>
    <row r="4" spans="1:25" ht="30" x14ac:dyDescent="0.25">
      <c r="A4" s="65" t="s">
        <v>214</v>
      </c>
      <c r="B4" s="3" t="s">
        <v>6</v>
      </c>
      <c r="C4">
        <f>IF(ISNUMBER('SIC03 into SIC07 Job Nums'!R8),'SIC03 into SIC07 Job Nums'!R8,":")</f>
        <v>131.44</v>
      </c>
      <c r="D4">
        <f>IF(ISNUMBER('SIC03 into SIC07 Job Nums'!S8),'SIC03 into SIC07 Job Nums'!S8,":")</f>
        <v>122.73</v>
      </c>
      <c r="E4">
        <f>IF(ISNUMBER('SIC03 into SIC07 Job Nums'!T8),'SIC03 into SIC07 Job Nums'!T8,":")</f>
        <v>114.9</v>
      </c>
      <c r="F4">
        <f>IF(ISNUMBER('SIC03 into SIC07 Job Nums'!U8),'SIC03 into SIC07 Job Nums'!U8,":")</f>
        <v>120.12</v>
      </c>
      <c r="G4">
        <f>IF(ISNUMBER('SIC03 into SIC07 Job Nums'!V8),'SIC03 into SIC07 Job Nums'!V8,":")</f>
        <v>110.49</v>
      </c>
      <c r="H4">
        <f>IF(ISNUMBER('SIC03 into SIC07 Job Nums'!W8),'SIC03 into SIC07 Job Nums'!W8,":")</f>
        <v>107.01</v>
      </c>
      <c r="I4">
        <f>IF(ISNUMBER('SIC03 into SIC07 Job Nums'!X8),'SIC03 into SIC07 Job Nums'!X8,":")</f>
        <v>100.13</v>
      </c>
      <c r="J4">
        <f>IF(ISNUMBER('SIC03 into SIC07 Job Nums'!Y8),'SIC03 into SIC07 Job Nums'!Y8,":")</f>
        <v>104.47</v>
      </c>
      <c r="K4">
        <f>IF(ISNUMBER('SIC03 into SIC07 Job Nums'!Z8),'SIC03 into SIC07 Job Nums'!Z8,":")</f>
        <v>114.91</v>
      </c>
      <c r="L4">
        <f>IF(ISNUMBER('SIC03 into SIC07 Job Nums'!AA8),'SIC03 into SIC07 Job Nums'!AA8,":")</f>
        <v>104.47</v>
      </c>
      <c r="M4">
        <f>IF(ISNUMBER('SIC03 into SIC07 Job Nums'!AB8),'SIC03 into SIC07 Job Nums'!AB8,":")</f>
        <v>106.22</v>
      </c>
      <c r="N4">
        <f>IF(ISNUMBER(VALUE('08-19 Job Nums SIC07'!B12)), VALUE('08-19 Job Nums SIC07'!B12), ":")</f>
        <v>112</v>
      </c>
      <c r="O4">
        <f>IF(ISNUMBER(VALUE('08-19 Job Nums SIC07'!C12)), VALUE('08-19 Job Nums SIC07'!C12), ":")</f>
        <v>106</v>
      </c>
      <c r="P4">
        <f>IF(ISNUMBER(VALUE('08-19 Job Nums SIC07'!D12)), VALUE('08-19 Job Nums SIC07'!D12), ":")</f>
        <v>114</v>
      </c>
      <c r="Q4">
        <f>IF(ISNUMBER(VALUE('08-19 Job Nums SIC07'!E12)), VALUE('08-19 Job Nums SIC07'!E12), ":")</f>
        <v>112</v>
      </c>
      <c r="R4">
        <f>IF(ISNUMBER(VALUE('08-19 Job Nums SIC07'!F12)), VALUE('08-19 Job Nums SIC07'!F12), ":")</f>
        <v>117</v>
      </c>
      <c r="S4">
        <f>IF(ISNUMBER(VALUE('08-19 Job Nums SIC07'!G12)), VALUE('08-19 Job Nums SIC07'!G12), ":")</f>
        <v>109</v>
      </c>
      <c r="T4">
        <f>IF(ISNUMBER(VALUE('08-19 Job Nums SIC07'!H12)), VALUE('08-19 Job Nums SIC07'!H12), ":")</f>
        <v>121</v>
      </c>
      <c r="U4">
        <f>IF(ISNUMBER(VALUE('08-19 Job Nums SIC07'!I12)), VALUE('08-19 Job Nums SIC07'!I12), ":")</f>
        <v>121</v>
      </c>
      <c r="V4">
        <f>IF(ISNUMBER(VALUE('08-19 Job Nums SIC07'!J12)), VALUE('08-19 Job Nums SIC07'!J12), ":")</f>
        <v>119</v>
      </c>
      <c r="W4">
        <f>IF(ISNUMBER(VALUE('08-19 Job Nums SIC07'!K12)), VALUE('08-19 Job Nums SIC07'!K12), ":")</f>
        <v>125</v>
      </c>
      <c r="X4">
        <f>IF(ISNUMBER(VALUE('08-19 Job Nums SIC07'!L12)), VALUE('08-19 Job Nums SIC07'!L12), ":")</f>
        <v>130</v>
      </c>
      <c r="Y4">
        <f>IF(ISNUMBER(VALUE('08-19 Job Nums SIC07'!M12)), VALUE('08-19 Job Nums SIC07'!M12), ":")</f>
        <v>127</v>
      </c>
    </row>
    <row r="5" spans="1:25" x14ac:dyDescent="0.25">
      <c r="A5" s="65" t="s">
        <v>215</v>
      </c>
      <c r="B5" s="3" t="s">
        <v>7</v>
      </c>
      <c r="C5">
        <f>IF(ISNUMBER('SIC03 into SIC07 Job Nums'!R9),'SIC03 into SIC07 Job Nums'!R9,":")</f>
        <v>6.93</v>
      </c>
      <c r="D5">
        <f>IF(ISNUMBER('SIC03 into SIC07 Job Nums'!S9),'SIC03 into SIC07 Job Nums'!S9,":")</f>
        <v>5.9399999999999995</v>
      </c>
      <c r="E5">
        <f>IF(ISNUMBER('SIC03 into SIC07 Job Nums'!T9),'SIC03 into SIC07 Job Nums'!T9,":")</f>
        <v>5.9399999999999995</v>
      </c>
      <c r="F5">
        <f>IF(ISNUMBER('SIC03 into SIC07 Job Nums'!U9),'SIC03 into SIC07 Job Nums'!U9,":")</f>
        <v>5.9399999999999995</v>
      </c>
      <c r="G5">
        <f>IF(ISNUMBER('SIC03 into SIC07 Job Nums'!V9),'SIC03 into SIC07 Job Nums'!V9,":")</f>
        <v>0</v>
      </c>
      <c r="H5">
        <f>IF(ISNUMBER('SIC03 into SIC07 Job Nums'!W9),'SIC03 into SIC07 Job Nums'!W9,":")</f>
        <v>0</v>
      </c>
      <c r="I5">
        <f>IF(ISNUMBER('SIC03 into SIC07 Job Nums'!X9),'SIC03 into SIC07 Job Nums'!X9,":")</f>
        <v>7.92</v>
      </c>
      <c r="J5">
        <f>IF(ISNUMBER('SIC03 into SIC07 Job Nums'!Y9),'SIC03 into SIC07 Job Nums'!Y9,":")</f>
        <v>6.93</v>
      </c>
      <c r="K5">
        <f>IF(ISNUMBER('SIC03 into SIC07 Job Nums'!Z9),'SIC03 into SIC07 Job Nums'!Z9,":")</f>
        <v>6.93</v>
      </c>
      <c r="L5">
        <f>IF(ISNUMBER('SIC03 into SIC07 Job Nums'!AA9),'SIC03 into SIC07 Job Nums'!AA9,":")</f>
        <v>6.93</v>
      </c>
      <c r="M5">
        <f>IF(ISNUMBER('SIC03 into SIC07 Job Nums'!AB9),'SIC03 into SIC07 Job Nums'!AB9,":")</f>
        <v>7.92</v>
      </c>
      <c r="N5">
        <f>IF(ISNUMBER(VALUE('08-19 Job Nums SIC07'!B13)), VALUE('08-19 Job Nums SIC07'!B13), ":")</f>
        <v>9</v>
      </c>
      <c r="O5">
        <f>IF(ISNUMBER(VALUE('08-19 Job Nums SIC07'!C13)), VALUE('08-19 Job Nums SIC07'!C13), ":")</f>
        <v>8</v>
      </c>
      <c r="P5">
        <f>IF(ISNUMBER(VALUE('08-19 Job Nums SIC07'!D13)), VALUE('08-19 Job Nums SIC07'!D13), ":")</f>
        <v>7</v>
      </c>
      <c r="Q5">
        <f>IF(ISNUMBER(VALUE('08-19 Job Nums SIC07'!E13)), VALUE('08-19 Job Nums SIC07'!E13), ":")</f>
        <v>9</v>
      </c>
      <c r="R5">
        <f>IF(ISNUMBER(VALUE('08-19 Job Nums SIC07'!F13)), VALUE('08-19 Job Nums SIC07'!F13), ":")</f>
        <v>8</v>
      </c>
      <c r="S5">
        <f>IF(ISNUMBER(VALUE('08-19 Job Nums SIC07'!G13)), VALUE('08-19 Job Nums SIC07'!G13), ":")</f>
        <v>7</v>
      </c>
      <c r="T5">
        <f>IF(ISNUMBER(VALUE('08-19 Job Nums SIC07'!H13)), VALUE('08-19 Job Nums SIC07'!H13), ":")</f>
        <v>9</v>
      </c>
      <c r="U5">
        <f>IF(ISNUMBER(VALUE('08-19 Job Nums SIC07'!I13)), VALUE('08-19 Job Nums SIC07'!I13), ":")</f>
        <v>11</v>
      </c>
      <c r="V5">
        <f>IF(ISNUMBER(VALUE('08-19 Job Nums SIC07'!J13)), VALUE('08-19 Job Nums SIC07'!J13), ":")</f>
        <v>9</v>
      </c>
      <c r="W5">
        <f>IF(ISNUMBER(VALUE('08-19 Job Nums SIC07'!K13)), VALUE('08-19 Job Nums SIC07'!K13), ":")</f>
        <v>9</v>
      </c>
      <c r="X5">
        <f>IF(ISNUMBER(VALUE('08-19 Job Nums SIC07'!L13)), VALUE('08-19 Job Nums SIC07'!L13), ":")</f>
        <v>9</v>
      </c>
      <c r="Y5">
        <f>IF(ISNUMBER(VALUE('08-19 Job Nums SIC07'!M13)), VALUE('08-19 Job Nums SIC07'!M13), ":")</f>
        <v>9</v>
      </c>
    </row>
    <row r="6" spans="1:25" x14ac:dyDescent="0.25">
      <c r="A6" s="65" t="s">
        <v>307</v>
      </c>
      <c r="B6" s="3" t="s">
        <v>8</v>
      </c>
      <c r="C6">
        <f>IF(ISNUMBER('SIC03 into SIC07 Job Nums'!R10),'SIC03 into SIC07 Job Nums'!R10,":")</f>
        <v>0</v>
      </c>
      <c r="D6">
        <f>IF(ISNUMBER('SIC03 into SIC07 Job Nums'!S10),'SIC03 into SIC07 Job Nums'!S10,":")</f>
        <v>0</v>
      </c>
      <c r="E6">
        <f>IF(ISNUMBER('SIC03 into SIC07 Job Nums'!T10),'SIC03 into SIC07 Job Nums'!T10,":")</f>
        <v>0</v>
      </c>
      <c r="F6">
        <f>IF(ISNUMBER('SIC03 into SIC07 Job Nums'!U10),'SIC03 into SIC07 Job Nums'!U10,":")</f>
        <v>0</v>
      </c>
      <c r="G6">
        <f>IF(ISNUMBER('SIC03 into SIC07 Job Nums'!V10),'SIC03 into SIC07 Job Nums'!V10,":")</f>
        <v>0</v>
      </c>
      <c r="H6">
        <f>IF(ISNUMBER('SIC03 into SIC07 Job Nums'!W10),'SIC03 into SIC07 Job Nums'!W10,":")</f>
        <v>0</v>
      </c>
      <c r="I6">
        <f>IF(ISNUMBER('SIC03 into SIC07 Job Nums'!X10),'SIC03 into SIC07 Job Nums'!X10,":")</f>
        <v>0</v>
      </c>
      <c r="J6">
        <f>IF(ISNUMBER('SIC03 into SIC07 Job Nums'!Y10),'SIC03 into SIC07 Job Nums'!Y10,":")</f>
        <v>0</v>
      </c>
      <c r="K6">
        <f>IF(ISNUMBER('SIC03 into SIC07 Job Nums'!Z10),'SIC03 into SIC07 Job Nums'!Z10,":")</f>
        <v>0</v>
      </c>
      <c r="L6">
        <f>IF(ISNUMBER('SIC03 into SIC07 Job Nums'!AA10),'SIC03 into SIC07 Job Nums'!AA10,":")</f>
        <v>0</v>
      </c>
      <c r="M6">
        <f>IF(ISNUMBER('SIC03 into SIC07 Job Nums'!AB10),'SIC03 into SIC07 Job Nums'!AB10,":")</f>
        <v>0</v>
      </c>
      <c r="N6" t="str">
        <f>IF(ISNUMBER(VALUE('08-19 Job Nums SIC07'!B14)), VALUE('08-19 Job Nums SIC07'!B14), ":")</f>
        <v>:</v>
      </c>
      <c r="O6" t="str">
        <f>IF(ISNUMBER(VALUE('08-19 Job Nums SIC07'!C14)), VALUE('08-19 Job Nums SIC07'!C14), ":")</f>
        <v>:</v>
      </c>
      <c r="P6" t="str">
        <f>IF(ISNUMBER(VALUE('08-19 Job Nums SIC07'!D14)), VALUE('08-19 Job Nums SIC07'!D14), ":")</f>
        <v>:</v>
      </c>
      <c r="Q6" t="str">
        <f>IF(ISNUMBER(VALUE('08-19 Job Nums SIC07'!E14)), VALUE('08-19 Job Nums SIC07'!E14), ":")</f>
        <v>:</v>
      </c>
      <c r="R6" t="str">
        <f>IF(ISNUMBER(VALUE('08-19 Job Nums SIC07'!F14)), VALUE('08-19 Job Nums SIC07'!F14), ":")</f>
        <v>:</v>
      </c>
      <c r="S6" t="str">
        <f>IF(ISNUMBER(VALUE('08-19 Job Nums SIC07'!G14)), VALUE('08-19 Job Nums SIC07'!G14), ":")</f>
        <v>:</v>
      </c>
      <c r="T6" t="str">
        <f>IF(ISNUMBER(VALUE('08-19 Job Nums SIC07'!H14)), VALUE('08-19 Job Nums SIC07'!H14), ":")</f>
        <v>:</v>
      </c>
      <c r="U6" t="str">
        <f>IF(ISNUMBER(VALUE('08-19 Job Nums SIC07'!I14)), VALUE('08-19 Job Nums SIC07'!I14), ":")</f>
        <v>:</v>
      </c>
      <c r="V6" t="str">
        <f>IF(ISNUMBER(VALUE('08-19 Job Nums SIC07'!J14)), VALUE('08-19 Job Nums SIC07'!J14), ":")</f>
        <v>:</v>
      </c>
      <c r="W6" t="str">
        <f>IF(ISNUMBER(VALUE('08-19 Job Nums SIC07'!K14)), VALUE('08-19 Job Nums SIC07'!K14), ":")</f>
        <v>:</v>
      </c>
      <c r="X6">
        <f>IF(ISNUMBER(VALUE('08-19 Job Nums SIC07'!L14)), VALUE('08-19 Job Nums SIC07'!L14), ":")</f>
        <v>5</v>
      </c>
      <c r="Y6">
        <f>IF(ISNUMBER(VALUE('08-19 Job Nums SIC07'!M14)), VALUE('08-19 Job Nums SIC07'!M14), ":")</f>
        <v>5</v>
      </c>
    </row>
    <row r="7" spans="1:25" x14ac:dyDescent="0.25">
      <c r="A7" s="65" t="s">
        <v>308</v>
      </c>
      <c r="B7" s="3" t="s">
        <v>9</v>
      </c>
      <c r="C7" t="str">
        <f>IF(ISNUMBER('SIC03 into SIC07 Job Nums'!R11),'SIC03 into SIC07 Job Nums'!R11,":")</f>
        <v>:</v>
      </c>
      <c r="D7" t="str">
        <f>IF(ISNUMBER('SIC03 into SIC07 Job Nums'!S11),'SIC03 into SIC07 Job Nums'!S11,":")</f>
        <v>:</v>
      </c>
      <c r="E7" t="str">
        <f>IF(ISNUMBER('SIC03 into SIC07 Job Nums'!T11),'SIC03 into SIC07 Job Nums'!T11,":")</f>
        <v>:</v>
      </c>
      <c r="F7" t="str">
        <f>IF(ISNUMBER('SIC03 into SIC07 Job Nums'!U11),'SIC03 into SIC07 Job Nums'!U11,":")</f>
        <v>:</v>
      </c>
      <c r="G7" t="str">
        <f>IF(ISNUMBER('SIC03 into SIC07 Job Nums'!V11),'SIC03 into SIC07 Job Nums'!V11,":")</f>
        <v>:</v>
      </c>
      <c r="H7" t="str">
        <f>IF(ISNUMBER('SIC03 into SIC07 Job Nums'!W11),'SIC03 into SIC07 Job Nums'!W11,":")</f>
        <v>:</v>
      </c>
      <c r="I7" t="str">
        <f>IF(ISNUMBER('SIC03 into SIC07 Job Nums'!X11),'SIC03 into SIC07 Job Nums'!X11,":")</f>
        <v>:</v>
      </c>
      <c r="J7" t="str">
        <f>IF(ISNUMBER('SIC03 into SIC07 Job Nums'!Y11),'SIC03 into SIC07 Job Nums'!Y11,":")</f>
        <v>:</v>
      </c>
      <c r="K7" t="str">
        <f>IF(ISNUMBER('SIC03 into SIC07 Job Nums'!Z11),'SIC03 into SIC07 Job Nums'!Z11,":")</f>
        <v>:</v>
      </c>
      <c r="L7" t="str">
        <f>IF(ISNUMBER('SIC03 into SIC07 Job Nums'!AA11),'SIC03 into SIC07 Job Nums'!AA11,":")</f>
        <v>:</v>
      </c>
      <c r="M7" t="str">
        <f>IF(ISNUMBER('SIC03 into SIC07 Job Nums'!AB11),'SIC03 into SIC07 Job Nums'!AB11,":")</f>
        <v>:</v>
      </c>
      <c r="N7">
        <f>IF(ISNUMBER(VALUE('08-19 Job Nums SIC07'!B15)), VALUE('08-19 Job Nums SIC07'!B15), ":")</f>
        <v>54</v>
      </c>
      <c r="O7">
        <f>IF(ISNUMBER(VALUE('08-19 Job Nums SIC07'!C15)), VALUE('08-19 Job Nums SIC07'!C15), ":")</f>
        <v>46</v>
      </c>
      <c r="P7">
        <f>IF(ISNUMBER(VALUE('08-19 Job Nums SIC07'!D15)), VALUE('08-19 Job Nums SIC07'!D15), ":")</f>
        <v>46</v>
      </c>
      <c r="Q7">
        <f>IF(ISNUMBER(VALUE('08-19 Job Nums SIC07'!E15)), VALUE('08-19 Job Nums SIC07'!E15), ":")</f>
        <v>48</v>
      </c>
      <c r="R7">
        <f>IF(ISNUMBER(VALUE('08-19 Job Nums SIC07'!F15)), VALUE('08-19 Job Nums SIC07'!F15), ":")</f>
        <v>43</v>
      </c>
      <c r="S7">
        <f>IF(ISNUMBER(VALUE('08-19 Job Nums SIC07'!G15)), VALUE('08-19 Job Nums SIC07'!G15), ":")</f>
        <v>46</v>
      </c>
      <c r="T7">
        <f>IF(ISNUMBER(VALUE('08-19 Job Nums SIC07'!H15)), VALUE('08-19 Job Nums SIC07'!H15), ":")</f>
        <v>44</v>
      </c>
      <c r="U7">
        <f>IF(ISNUMBER(VALUE('08-19 Job Nums SIC07'!I15)), VALUE('08-19 Job Nums SIC07'!I15), ":")</f>
        <v>49</v>
      </c>
      <c r="V7">
        <f>IF(ISNUMBER(VALUE('08-19 Job Nums SIC07'!J15)), VALUE('08-19 Job Nums SIC07'!J15), ":")</f>
        <v>44</v>
      </c>
      <c r="W7">
        <f>IF(ISNUMBER(VALUE('08-19 Job Nums SIC07'!K15)), VALUE('08-19 Job Nums SIC07'!K15), ":")</f>
        <v>40</v>
      </c>
      <c r="X7">
        <f>IF(ISNUMBER(VALUE('08-19 Job Nums SIC07'!L15)), VALUE('08-19 Job Nums SIC07'!L15), ":")</f>
        <v>42</v>
      </c>
      <c r="Y7">
        <f>IF(ISNUMBER(VALUE('08-19 Job Nums SIC07'!M15)), VALUE('08-19 Job Nums SIC07'!M15), ":")</f>
        <v>41</v>
      </c>
    </row>
    <row r="8" spans="1:25" x14ac:dyDescent="0.25">
      <c r="A8" s="65" t="s">
        <v>217</v>
      </c>
      <c r="B8" s="3" t="s">
        <v>10</v>
      </c>
      <c r="C8">
        <f>IF(ISNUMBER('SIC03 into SIC07 Job Nums'!R12),'SIC03 into SIC07 Job Nums'!R12,":")</f>
        <v>10.92</v>
      </c>
      <c r="D8">
        <f>IF(ISNUMBER('SIC03 into SIC07 Job Nums'!S12),'SIC03 into SIC07 Job Nums'!S12,":")</f>
        <v>0</v>
      </c>
      <c r="E8">
        <f>IF(ISNUMBER('SIC03 into SIC07 Job Nums'!T12),'SIC03 into SIC07 Job Nums'!T12,":")</f>
        <v>8.19</v>
      </c>
      <c r="F8">
        <f>IF(ISNUMBER('SIC03 into SIC07 Job Nums'!U12),'SIC03 into SIC07 Job Nums'!U12,":")</f>
        <v>6.37</v>
      </c>
      <c r="G8">
        <f>IF(ISNUMBER('SIC03 into SIC07 Job Nums'!V12),'SIC03 into SIC07 Job Nums'!V12,":")</f>
        <v>0</v>
      </c>
      <c r="H8">
        <f>IF(ISNUMBER('SIC03 into SIC07 Job Nums'!W12),'SIC03 into SIC07 Job Nums'!W12,":")</f>
        <v>0</v>
      </c>
      <c r="I8">
        <f>IF(ISNUMBER('SIC03 into SIC07 Job Nums'!X12),'SIC03 into SIC07 Job Nums'!X12,":")</f>
        <v>0</v>
      </c>
      <c r="J8">
        <f>IF(ISNUMBER('SIC03 into SIC07 Job Nums'!Y12),'SIC03 into SIC07 Job Nums'!Y12,":")</f>
        <v>7.28</v>
      </c>
      <c r="K8">
        <f>IF(ISNUMBER('SIC03 into SIC07 Job Nums'!Z12),'SIC03 into SIC07 Job Nums'!Z12,":")</f>
        <v>9.1</v>
      </c>
      <c r="L8">
        <f>IF(ISNUMBER('SIC03 into SIC07 Job Nums'!AA12),'SIC03 into SIC07 Job Nums'!AA12,":")</f>
        <v>8.19</v>
      </c>
      <c r="M8">
        <f>IF(ISNUMBER('SIC03 into SIC07 Job Nums'!AB12),'SIC03 into SIC07 Job Nums'!AB12,":")</f>
        <v>6.37</v>
      </c>
      <c r="N8" t="str">
        <f>IF(ISNUMBER(VALUE('08-19 Job Nums SIC07'!B16)), VALUE('08-19 Job Nums SIC07'!B16), ":")</f>
        <v>:</v>
      </c>
      <c r="O8">
        <f>IF(ISNUMBER(VALUE('08-19 Job Nums SIC07'!C16)), VALUE('08-19 Job Nums SIC07'!C16), ":")</f>
        <v>6</v>
      </c>
      <c r="P8">
        <f>IF(ISNUMBER(VALUE('08-19 Job Nums SIC07'!D16)), VALUE('08-19 Job Nums SIC07'!D16), ":")</f>
        <v>9</v>
      </c>
      <c r="Q8">
        <f>IF(ISNUMBER(VALUE('08-19 Job Nums SIC07'!E16)), VALUE('08-19 Job Nums SIC07'!E16), ":")</f>
        <v>8</v>
      </c>
      <c r="R8">
        <f>IF(ISNUMBER(VALUE('08-19 Job Nums SIC07'!F16)), VALUE('08-19 Job Nums SIC07'!F16), ":")</f>
        <v>7</v>
      </c>
      <c r="S8" t="str">
        <f>IF(ISNUMBER(VALUE('08-19 Job Nums SIC07'!G16)), VALUE('08-19 Job Nums SIC07'!G16), ":")</f>
        <v>:</v>
      </c>
      <c r="T8" t="str">
        <f>IF(ISNUMBER(VALUE('08-19 Job Nums SIC07'!H16)), VALUE('08-19 Job Nums SIC07'!H16), ":")</f>
        <v>:</v>
      </c>
      <c r="U8" t="str">
        <f>IF(ISNUMBER(VALUE('08-19 Job Nums SIC07'!I16)), VALUE('08-19 Job Nums SIC07'!I16), ":")</f>
        <v>:</v>
      </c>
      <c r="V8" t="str">
        <f>IF(ISNUMBER(VALUE('08-19 Job Nums SIC07'!J16)), VALUE('08-19 Job Nums SIC07'!J16), ":")</f>
        <v>:</v>
      </c>
      <c r="W8" t="str">
        <f>IF(ISNUMBER(VALUE('08-19 Job Nums SIC07'!K16)), VALUE('08-19 Job Nums SIC07'!K16), ":")</f>
        <v>:</v>
      </c>
      <c r="X8" t="str">
        <f>IF(ISNUMBER(VALUE('08-19 Job Nums SIC07'!L16)), VALUE('08-19 Job Nums SIC07'!L16), ":")</f>
        <v>:</v>
      </c>
      <c r="Y8" t="str">
        <f>IF(ISNUMBER(VALUE('08-19 Job Nums SIC07'!M16)), VALUE('08-19 Job Nums SIC07'!M16), ":")</f>
        <v>:</v>
      </c>
    </row>
    <row r="9" spans="1:25" ht="30" x14ac:dyDescent="0.25">
      <c r="A9" s="65" t="s">
        <v>309</v>
      </c>
      <c r="B9" s="3" t="s">
        <v>11</v>
      </c>
      <c r="C9">
        <f>IF(ISNUMBER('SIC03 into SIC07 Job Nums'!R13),'SIC03 into SIC07 Job Nums'!R13,":")</f>
        <v>10.14</v>
      </c>
      <c r="D9">
        <f>IF(ISNUMBER('SIC03 into SIC07 Job Nums'!S13),'SIC03 into SIC07 Job Nums'!S13,":")</f>
        <v>0</v>
      </c>
      <c r="E9">
        <f>IF(ISNUMBER('SIC03 into SIC07 Job Nums'!T13),'SIC03 into SIC07 Job Nums'!T13,":")</f>
        <v>0</v>
      </c>
      <c r="F9">
        <f>IF(ISNUMBER('SIC03 into SIC07 Job Nums'!U13),'SIC03 into SIC07 Job Nums'!U13,":")</f>
        <v>7.8000000000000007</v>
      </c>
      <c r="G9">
        <f>IF(ISNUMBER('SIC03 into SIC07 Job Nums'!V13),'SIC03 into SIC07 Job Nums'!V13,":")</f>
        <v>7.0200000000000005</v>
      </c>
      <c r="H9">
        <f>IF(ISNUMBER('SIC03 into SIC07 Job Nums'!W13),'SIC03 into SIC07 Job Nums'!W13,":")</f>
        <v>0</v>
      </c>
      <c r="I9">
        <f>IF(ISNUMBER('SIC03 into SIC07 Job Nums'!X13),'SIC03 into SIC07 Job Nums'!X13,":")</f>
        <v>5.8500000000000005</v>
      </c>
      <c r="J9">
        <f>IF(ISNUMBER('SIC03 into SIC07 Job Nums'!Y13),'SIC03 into SIC07 Job Nums'!Y13,":")</f>
        <v>5.07</v>
      </c>
      <c r="K9">
        <f>IF(ISNUMBER('SIC03 into SIC07 Job Nums'!Z13),'SIC03 into SIC07 Job Nums'!Z13,":")</f>
        <v>5.07</v>
      </c>
      <c r="L9">
        <f>IF(ISNUMBER('SIC03 into SIC07 Job Nums'!AA13),'SIC03 into SIC07 Job Nums'!AA13,":")</f>
        <v>7.0200000000000005</v>
      </c>
      <c r="M9">
        <f>IF(ISNUMBER('SIC03 into SIC07 Job Nums'!AB13),'SIC03 into SIC07 Job Nums'!AB13,":")</f>
        <v>5.8500000000000005</v>
      </c>
      <c r="N9">
        <f>IF(ISNUMBER(VALUE('08-19 Job Nums SIC07'!B17)), VALUE('08-19 Job Nums SIC07'!B17), ":")</f>
        <v>12</v>
      </c>
      <c r="O9">
        <f>IF(ISNUMBER(VALUE('08-19 Job Nums SIC07'!C17)), VALUE('08-19 Job Nums SIC07'!C17), ":")</f>
        <v>9</v>
      </c>
      <c r="P9">
        <f>IF(ISNUMBER(VALUE('08-19 Job Nums SIC07'!D17)), VALUE('08-19 Job Nums SIC07'!D17), ":")</f>
        <v>9</v>
      </c>
      <c r="Q9">
        <f>IF(ISNUMBER(VALUE('08-19 Job Nums SIC07'!E17)), VALUE('08-19 Job Nums SIC07'!E17), ":")</f>
        <v>11</v>
      </c>
      <c r="R9">
        <f>IF(ISNUMBER(VALUE('08-19 Job Nums SIC07'!F17)), VALUE('08-19 Job Nums SIC07'!F17), ":")</f>
        <v>10</v>
      </c>
      <c r="S9">
        <f>IF(ISNUMBER(VALUE('08-19 Job Nums SIC07'!G17)), VALUE('08-19 Job Nums SIC07'!G17), ":")</f>
        <v>8</v>
      </c>
      <c r="T9">
        <f>IF(ISNUMBER(VALUE('08-19 Job Nums SIC07'!H17)), VALUE('08-19 Job Nums SIC07'!H17), ":")</f>
        <v>7</v>
      </c>
      <c r="U9">
        <f>IF(ISNUMBER(VALUE('08-19 Job Nums SIC07'!I17)), VALUE('08-19 Job Nums SIC07'!I17), ":")</f>
        <v>7</v>
      </c>
      <c r="V9">
        <f>IF(ISNUMBER(VALUE('08-19 Job Nums SIC07'!J17)), VALUE('08-19 Job Nums SIC07'!J17), ":")</f>
        <v>6</v>
      </c>
      <c r="W9">
        <f>IF(ISNUMBER(VALUE('08-19 Job Nums SIC07'!K17)), VALUE('08-19 Job Nums SIC07'!K17), ":")</f>
        <v>6</v>
      </c>
      <c r="X9">
        <f>IF(ISNUMBER(VALUE('08-19 Job Nums SIC07'!L17)), VALUE('08-19 Job Nums SIC07'!L17), ":")</f>
        <v>9</v>
      </c>
      <c r="Y9">
        <f>IF(ISNUMBER(VALUE('08-19 Job Nums SIC07'!M17)), VALUE('08-19 Job Nums SIC07'!M17), ":")</f>
        <v>7</v>
      </c>
    </row>
    <row r="10" spans="1:25" x14ac:dyDescent="0.25">
      <c r="A10" s="65" t="s">
        <v>310</v>
      </c>
      <c r="B10" s="3" t="s">
        <v>12</v>
      </c>
      <c r="C10">
        <f>IF(ISNUMBER('SIC03 into SIC07 Job Nums'!R14),'SIC03 into SIC07 Job Nums'!R14,":")</f>
        <v>0</v>
      </c>
      <c r="D10">
        <f>IF(ISNUMBER('SIC03 into SIC07 Job Nums'!S14),'SIC03 into SIC07 Job Nums'!S14,":")</f>
        <v>0</v>
      </c>
      <c r="E10">
        <f>IF(ISNUMBER('SIC03 into SIC07 Job Nums'!T14),'SIC03 into SIC07 Job Nums'!T14,":")</f>
        <v>0</v>
      </c>
      <c r="F10">
        <f>IF(ISNUMBER('SIC03 into SIC07 Job Nums'!U14),'SIC03 into SIC07 Job Nums'!U14,":")</f>
        <v>0</v>
      </c>
      <c r="G10">
        <f>IF(ISNUMBER('SIC03 into SIC07 Job Nums'!V14),'SIC03 into SIC07 Job Nums'!V14,":")</f>
        <v>0</v>
      </c>
      <c r="H10">
        <f>IF(ISNUMBER('SIC03 into SIC07 Job Nums'!W14),'SIC03 into SIC07 Job Nums'!W14,":")</f>
        <v>0</v>
      </c>
      <c r="I10">
        <f>IF(ISNUMBER('SIC03 into SIC07 Job Nums'!X14),'SIC03 into SIC07 Job Nums'!X14,":")</f>
        <v>0</v>
      </c>
      <c r="J10">
        <f>IF(ISNUMBER('SIC03 into SIC07 Job Nums'!Y14),'SIC03 into SIC07 Job Nums'!Y14,":")</f>
        <v>0</v>
      </c>
      <c r="K10">
        <f>IF(ISNUMBER('SIC03 into SIC07 Job Nums'!Z14),'SIC03 into SIC07 Job Nums'!Z14,":")</f>
        <v>0</v>
      </c>
      <c r="L10">
        <f>IF(ISNUMBER('SIC03 into SIC07 Job Nums'!AA14),'SIC03 into SIC07 Job Nums'!AA14,":")</f>
        <v>0</v>
      </c>
      <c r="M10">
        <f>IF(ISNUMBER('SIC03 into SIC07 Job Nums'!AB14),'SIC03 into SIC07 Job Nums'!AB14,":")</f>
        <v>0</v>
      </c>
      <c r="N10" t="str">
        <f>IF(ISNUMBER(VALUE('08-19 Job Nums SIC07'!B18)), VALUE('08-19 Job Nums SIC07'!B18), ":")</f>
        <v>:</v>
      </c>
      <c r="O10" t="str">
        <f>IF(ISNUMBER(VALUE('08-19 Job Nums SIC07'!C18)), VALUE('08-19 Job Nums SIC07'!C18), ":")</f>
        <v>:</v>
      </c>
      <c r="P10" t="str">
        <f>IF(ISNUMBER(VALUE('08-19 Job Nums SIC07'!D18)), VALUE('08-19 Job Nums SIC07'!D18), ":")</f>
        <v>:</v>
      </c>
      <c r="Q10" t="str">
        <f>IF(ISNUMBER(VALUE('08-19 Job Nums SIC07'!E18)), VALUE('08-19 Job Nums SIC07'!E18), ":")</f>
        <v>:</v>
      </c>
      <c r="R10" t="str">
        <f>IF(ISNUMBER(VALUE('08-19 Job Nums SIC07'!F18)), VALUE('08-19 Job Nums SIC07'!F18), ":")</f>
        <v>:</v>
      </c>
      <c r="S10" t="str">
        <f>IF(ISNUMBER(VALUE('08-19 Job Nums SIC07'!G18)), VALUE('08-19 Job Nums SIC07'!G18), ":")</f>
        <v>:</v>
      </c>
      <c r="T10" t="str">
        <f>IF(ISNUMBER(VALUE('08-19 Job Nums SIC07'!H18)), VALUE('08-19 Job Nums SIC07'!H18), ":")</f>
        <v>:</v>
      </c>
      <c r="U10" t="str">
        <f>IF(ISNUMBER(VALUE('08-19 Job Nums SIC07'!I18)), VALUE('08-19 Job Nums SIC07'!I18), ":")</f>
        <v>:</v>
      </c>
      <c r="V10" t="str">
        <f>IF(ISNUMBER(VALUE('08-19 Job Nums SIC07'!J18)), VALUE('08-19 Job Nums SIC07'!J18), ":")</f>
        <v>:</v>
      </c>
      <c r="W10" t="str">
        <f>IF(ISNUMBER(VALUE('08-19 Job Nums SIC07'!K18)), VALUE('08-19 Job Nums SIC07'!K18), ":")</f>
        <v>:</v>
      </c>
      <c r="X10" t="str">
        <f>IF(ISNUMBER(VALUE('08-19 Job Nums SIC07'!L18)), VALUE('08-19 Job Nums SIC07'!L18), ":")</f>
        <v>:</v>
      </c>
      <c r="Y10" t="str">
        <f>IF(ISNUMBER(VALUE('08-19 Job Nums SIC07'!M18)), VALUE('08-19 Job Nums SIC07'!M18), ":")</f>
        <v>:</v>
      </c>
    </row>
    <row r="11" spans="1:25" x14ac:dyDescent="0.25">
      <c r="A11" s="65" t="s">
        <v>311</v>
      </c>
      <c r="B11" s="3" t="s">
        <v>13</v>
      </c>
      <c r="C11">
        <f>IF(ISNUMBER('SIC03 into SIC07 Job Nums'!R15),'SIC03 into SIC07 Job Nums'!R15,":")</f>
        <v>30.419999999999998</v>
      </c>
      <c r="D11">
        <f>IF(ISNUMBER('SIC03 into SIC07 Job Nums'!S15),'SIC03 into SIC07 Job Nums'!S15,":")</f>
        <v>31.68</v>
      </c>
      <c r="E11">
        <f>IF(ISNUMBER('SIC03 into SIC07 Job Nums'!T15),'SIC03 into SIC07 Job Nums'!T15,":")</f>
        <v>30.24</v>
      </c>
      <c r="F11">
        <f>IF(ISNUMBER('SIC03 into SIC07 Job Nums'!U15),'SIC03 into SIC07 Job Nums'!U15,":")</f>
        <v>32.1</v>
      </c>
      <c r="G11">
        <f>IF(ISNUMBER('SIC03 into SIC07 Job Nums'!V15),'SIC03 into SIC07 Job Nums'!V15,":")</f>
        <v>28.71</v>
      </c>
      <c r="H11">
        <f>IF(ISNUMBER('SIC03 into SIC07 Job Nums'!W15),'SIC03 into SIC07 Job Nums'!W15,":")</f>
        <v>0</v>
      </c>
      <c r="I11">
        <f>IF(ISNUMBER('SIC03 into SIC07 Job Nums'!X15),'SIC03 into SIC07 Job Nums'!X15,":")</f>
        <v>0</v>
      </c>
      <c r="J11">
        <f>IF(ISNUMBER('SIC03 into SIC07 Job Nums'!Y15),'SIC03 into SIC07 Job Nums'!Y15,":")</f>
        <v>21.27</v>
      </c>
      <c r="K11">
        <f>IF(ISNUMBER('SIC03 into SIC07 Job Nums'!Z15),'SIC03 into SIC07 Job Nums'!Z15,":")</f>
        <v>14.459999999999999</v>
      </c>
      <c r="L11">
        <f>IF(ISNUMBER('SIC03 into SIC07 Job Nums'!AA15),'SIC03 into SIC07 Job Nums'!AA15,":")</f>
        <v>26.279999999999998</v>
      </c>
      <c r="M11">
        <f>IF(ISNUMBER('SIC03 into SIC07 Job Nums'!AB15),'SIC03 into SIC07 Job Nums'!AB15,":")</f>
        <v>25.17</v>
      </c>
      <c r="N11">
        <f>IF(ISNUMBER(VALUE('08-19 Job Nums SIC07'!B19)), VALUE('08-19 Job Nums SIC07'!B19), ":")</f>
        <v>26</v>
      </c>
      <c r="O11">
        <f>IF(ISNUMBER(VALUE('08-19 Job Nums SIC07'!C19)), VALUE('08-19 Job Nums SIC07'!C19), ":")</f>
        <v>16</v>
      </c>
      <c r="P11">
        <f>IF(ISNUMBER(VALUE('08-19 Job Nums SIC07'!D19)), VALUE('08-19 Job Nums SIC07'!D19), ":")</f>
        <v>12</v>
      </c>
      <c r="Q11">
        <f>IF(ISNUMBER(VALUE('08-19 Job Nums SIC07'!E19)), VALUE('08-19 Job Nums SIC07'!E19), ":")</f>
        <v>17</v>
      </c>
      <c r="R11">
        <f>IF(ISNUMBER(VALUE('08-19 Job Nums SIC07'!F19)), VALUE('08-19 Job Nums SIC07'!F19), ":")</f>
        <v>14</v>
      </c>
      <c r="S11">
        <f>IF(ISNUMBER(VALUE('08-19 Job Nums SIC07'!G19)), VALUE('08-19 Job Nums SIC07'!G19), ":")</f>
        <v>17</v>
      </c>
      <c r="T11">
        <f>IF(ISNUMBER(VALUE('08-19 Job Nums SIC07'!H19)), VALUE('08-19 Job Nums SIC07'!H19), ":")</f>
        <v>15</v>
      </c>
      <c r="U11">
        <f>IF(ISNUMBER(VALUE('08-19 Job Nums SIC07'!I19)), VALUE('08-19 Job Nums SIC07'!I19), ":")</f>
        <v>22</v>
      </c>
      <c r="V11">
        <f>IF(ISNUMBER(VALUE('08-19 Job Nums SIC07'!J19)), VALUE('08-19 Job Nums SIC07'!J19), ":")</f>
        <v>22</v>
      </c>
      <c r="W11">
        <f>IF(ISNUMBER(VALUE('08-19 Job Nums SIC07'!K19)), VALUE('08-19 Job Nums SIC07'!K19), ":")</f>
        <v>23</v>
      </c>
      <c r="X11">
        <f>IF(ISNUMBER(VALUE('08-19 Job Nums SIC07'!L19)), VALUE('08-19 Job Nums SIC07'!L19), ":")</f>
        <v>21</v>
      </c>
      <c r="Y11">
        <f>IF(ISNUMBER(VALUE('08-19 Job Nums SIC07'!M19)), VALUE('08-19 Job Nums SIC07'!M19), ":")</f>
        <v>23</v>
      </c>
    </row>
    <row r="12" spans="1:25" x14ac:dyDescent="0.25">
      <c r="A12" s="65" t="s">
        <v>312</v>
      </c>
      <c r="B12" s="3" t="s">
        <v>14</v>
      </c>
      <c r="C12">
        <f>IF(ISNUMBER('SIC03 into SIC07 Job Nums'!R16),'SIC03 into SIC07 Job Nums'!R16,":")</f>
        <v>16.16</v>
      </c>
      <c r="D12">
        <f>IF(ISNUMBER('SIC03 into SIC07 Job Nums'!S16),'SIC03 into SIC07 Job Nums'!S16,":")</f>
        <v>0.32</v>
      </c>
      <c r="E12">
        <f>IF(ISNUMBER('SIC03 into SIC07 Job Nums'!T16),'SIC03 into SIC07 Job Nums'!T16,":")</f>
        <v>0.3</v>
      </c>
      <c r="F12">
        <f>IF(ISNUMBER('SIC03 into SIC07 Job Nums'!U16),'SIC03 into SIC07 Job Nums'!U16,":")</f>
        <v>12.52</v>
      </c>
      <c r="G12">
        <f>IF(ISNUMBER('SIC03 into SIC07 Job Nums'!V16),'SIC03 into SIC07 Job Nums'!V16,":")</f>
        <v>11.27</v>
      </c>
      <c r="H12">
        <f>IF(ISNUMBER('SIC03 into SIC07 Job Nums'!W16),'SIC03 into SIC07 Job Nums'!W16,":")</f>
        <v>0</v>
      </c>
      <c r="I12">
        <f>IF(ISNUMBER('SIC03 into SIC07 Job Nums'!X16),'SIC03 into SIC07 Job Nums'!X16,":")</f>
        <v>9.15</v>
      </c>
      <c r="J12">
        <f>IF(ISNUMBER('SIC03 into SIC07 Job Nums'!Y16),'SIC03 into SIC07 Job Nums'!Y16,":")</f>
        <v>8.14</v>
      </c>
      <c r="K12">
        <f>IF(ISNUMBER('SIC03 into SIC07 Job Nums'!Z16),'SIC03 into SIC07 Job Nums'!Z16,":")</f>
        <v>8.07</v>
      </c>
      <c r="L12">
        <f>IF(ISNUMBER('SIC03 into SIC07 Job Nums'!AA16),'SIC03 into SIC07 Job Nums'!AA16,":")</f>
        <v>11.24</v>
      </c>
      <c r="M12">
        <f>IF(ISNUMBER('SIC03 into SIC07 Job Nums'!AB16),'SIC03 into SIC07 Job Nums'!AB16,":")</f>
        <v>9.4</v>
      </c>
      <c r="N12">
        <f>IF(ISNUMBER(VALUE('08-19 Job Nums SIC07'!B20)), VALUE('08-19 Job Nums SIC07'!B20), ":")</f>
        <v>10</v>
      </c>
      <c r="O12">
        <f>IF(ISNUMBER(VALUE('08-19 Job Nums SIC07'!C20)), VALUE('08-19 Job Nums SIC07'!C20), ":")</f>
        <v>15</v>
      </c>
      <c r="P12">
        <f>IF(ISNUMBER(VALUE('08-19 Job Nums SIC07'!D20)), VALUE('08-19 Job Nums SIC07'!D20), ":")</f>
        <v>16</v>
      </c>
      <c r="Q12">
        <f>IF(ISNUMBER(VALUE('08-19 Job Nums SIC07'!E20)), VALUE('08-19 Job Nums SIC07'!E20), ":")</f>
        <v>12</v>
      </c>
      <c r="R12">
        <f>IF(ISNUMBER(VALUE('08-19 Job Nums SIC07'!F20)), VALUE('08-19 Job Nums SIC07'!F20), ":")</f>
        <v>13</v>
      </c>
      <c r="S12">
        <f>IF(ISNUMBER(VALUE('08-19 Job Nums SIC07'!G20)), VALUE('08-19 Job Nums SIC07'!G20), ":")</f>
        <v>17</v>
      </c>
      <c r="T12">
        <f>IF(ISNUMBER(VALUE('08-19 Job Nums SIC07'!H20)), VALUE('08-19 Job Nums SIC07'!H20), ":")</f>
        <v>18</v>
      </c>
      <c r="U12">
        <f>IF(ISNUMBER(VALUE('08-19 Job Nums SIC07'!I20)), VALUE('08-19 Job Nums SIC07'!I20), ":")</f>
        <v>17</v>
      </c>
      <c r="V12">
        <f>IF(ISNUMBER(VALUE('08-19 Job Nums SIC07'!J20)), VALUE('08-19 Job Nums SIC07'!J20), ":")</f>
        <v>13</v>
      </c>
      <c r="W12">
        <f>IF(ISNUMBER(VALUE('08-19 Job Nums SIC07'!K20)), VALUE('08-19 Job Nums SIC07'!K20), ":")</f>
        <v>10</v>
      </c>
      <c r="X12">
        <f>IF(ISNUMBER(VALUE('08-19 Job Nums SIC07'!L20)), VALUE('08-19 Job Nums SIC07'!L20), ":")</f>
        <v>10</v>
      </c>
      <c r="Y12">
        <f>IF(ISNUMBER(VALUE('08-19 Job Nums SIC07'!M20)), VALUE('08-19 Job Nums SIC07'!M20), ":")</f>
        <v>9</v>
      </c>
    </row>
    <row r="13" spans="1:25" x14ac:dyDescent="0.25">
      <c r="A13" s="65" t="s">
        <v>313</v>
      </c>
      <c r="B13" s="3" t="s">
        <v>15</v>
      </c>
      <c r="C13" t="str">
        <f>IF(ISNUMBER('SIC03 into SIC07 Job Nums'!R17),'SIC03 into SIC07 Job Nums'!R17,":")</f>
        <v>:</v>
      </c>
      <c r="D13" t="str">
        <f>IF(ISNUMBER('SIC03 into SIC07 Job Nums'!S17),'SIC03 into SIC07 Job Nums'!S17,":")</f>
        <v>:</v>
      </c>
      <c r="E13" t="str">
        <f>IF(ISNUMBER('SIC03 into SIC07 Job Nums'!T17),'SIC03 into SIC07 Job Nums'!T17,":")</f>
        <v>:</v>
      </c>
      <c r="F13" t="str">
        <f>IF(ISNUMBER('SIC03 into SIC07 Job Nums'!U17),'SIC03 into SIC07 Job Nums'!U17,":")</f>
        <v>:</v>
      </c>
      <c r="G13" t="str">
        <f>IF(ISNUMBER('SIC03 into SIC07 Job Nums'!V17),'SIC03 into SIC07 Job Nums'!V17,":")</f>
        <v>:</v>
      </c>
      <c r="H13" t="str">
        <f>IF(ISNUMBER('SIC03 into SIC07 Job Nums'!W17),'SIC03 into SIC07 Job Nums'!W17,":")</f>
        <v>:</v>
      </c>
      <c r="I13" t="str">
        <f>IF(ISNUMBER('SIC03 into SIC07 Job Nums'!X17),'SIC03 into SIC07 Job Nums'!X17,":")</f>
        <v>:</v>
      </c>
      <c r="J13" t="str">
        <f>IF(ISNUMBER('SIC03 into SIC07 Job Nums'!Y17),'SIC03 into SIC07 Job Nums'!Y17,":")</f>
        <v>:</v>
      </c>
      <c r="K13" t="str">
        <f>IF(ISNUMBER('SIC03 into SIC07 Job Nums'!Z17),'SIC03 into SIC07 Job Nums'!Z17,":")</f>
        <v>:</v>
      </c>
      <c r="L13" t="str">
        <f>IF(ISNUMBER('SIC03 into SIC07 Job Nums'!AA17),'SIC03 into SIC07 Job Nums'!AA17,":")</f>
        <v>:</v>
      </c>
      <c r="M13" t="str">
        <f>IF(ISNUMBER('SIC03 into SIC07 Job Nums'!AB17),'SIC03 into SIC07 Job Nums'!AB17,":")</f>
        <v>:</v>
      </c>
      <c r="N13">
        <f>IF(ISNUMBER(VALUE('08-19 Job Nums SIC07'!B21)), VALUE('08-19 Job Nums SIC07'!B21), ":")</f>
        <v>2740</v>
      </c>
      <c r="O13">
        <f>IF(ISNUMBER(VALUE('08-19 Job Nums SIC07'!C21)), VALUE('08-19 Job Nums SIC07'!C21), ":")</f>
        <v>2492</v>
      </c>
      <c r="P13">
        <f>IF(ISNUMBER(VALUE('08-19 Job Nums SIC07'!D21)), VALUE('08-19 Job Nums SIC07'!D21), ":")</f>
        <v>2398</v>
      </c>
      <c r="Q13">
        <f>IF(ISNUMBER(VALUE('08-19 Job Nums SIC07'!E21)), VALUE('08-19 Job Nums SIC07'!E21), ":")</f>
        <v>2332</v>
      </c>
      <c r="R13">
        <f>IF(ISNUMBER(VALUE('08-19 Job Nums SIC07'!F21)), VALUE('08-19 Job Nums SIC07'!F21), ":")</f>
        <v>2339</v>
      </c>
      <c r="S13">
        <f>IF(ISNUMBER(VALUE('08-19 Job Nums SIC07'!G21)), VALUE('08-19 Job Nums SIC07'!G21), ":")</f>
        <v>2403</v>
      </c>
      <c r="T13">
        <f>IF(ISNUMBER(VALUE('08-19 Job Nums SIC07'!H21)), VALUE('08-19 Job Nums SIC07'!H21), ":")</f>
        <v>2436</v>
      </c>
      <c r="U13">
        <f>IF(ISNUMBER(VALUE('08-19 Job Nums SIC07'!I21)), VALUE('08-19 Job Nums SIC07'!I21), ":")</f>
        <v>2475</v>
      </c>
      <c r="V13">
        <f>IF(ISNUMBER(VALUE('08-19 Job Nums SIC07'!J21)), VALUE('08-19 Job Nums SIC07'!J21), ":")</f>
        <v>2439</v>
      </c>
      <c r="W13">
        <f>IF(ISNUMBER(VALUE('08-19 Job Nums SIC07'!K21)), VALUE('08-19 Job Nums SIC07'!K21), ":")</f>
        <v>2434</v>
      </c>
      <c r="X13">
        <f>IF(ISNUMBER(VALUE('08-19 Job Nums SIC07'!L21)), VALUE('08-19 Job Nums SIC07'!L21), ":")</f>
        <v>2486</v>
      </c>
      <c r="Y13">
        <f>IF(ISNUMBER(VALUE('08-19 Job Nums SIC07'!M21)), VALUE('08-19 Job Nums SIC07'!M21), ":")</f>
        <v>2461</v>
      </c>
    </row>
    <row r="14" spans="1:25" x14ac:dyDescent="0.25">
      <c r="A14" s="65" t="s">
        <v>220</v>
      </c>
      <c r="B14" s="3" t="s">
        <v>16</v>
      </c>
      <c r="C14">
        <f>IF(ISNUMBER('SIC03 into SIC07 Job Nums'!R18),'SIC03 into SIC07 Job Nums'!R18,":")</f>
        <v>371.13</v>
      </c>
      <c r="D14">
        <f>IF(ISNUMBER('SIC03 into SIC07 Job Nums'!S18),'SIC03 into SIC07 Job Nums'!S18,":")</f>
        <v>371.13</v>
      </c>
      <c r="E14">
        <f>IF(ISNUMBER('SIC03 into SIC07 Job Nums'!T18),'SIC03 into SIC07 Job Nums'!T18,":")</f>
        <v>380.03000000000003</v>
      </c>
      <c r="F14">
        <f>IF(ISNUMBER('SIC03 into SIC07 Job Nums'!U18),'SIC03 into SIC07 Job Nums'!U18,":")</f>
        <v>377.36</v>
      </c>
      <c r="G14">
        <f>IF(ISNUMBER('SIC03 into SIC07 Job Nums'!V18),'SIC03 into SIC07 Job Nums'!V18,":")</f>
        <v>388.93</v>
      </c>
      <c r="H14">
        <f>IF(ISNUMBER('SIC03 into SIC07 Job Nums'!W18),'SIC03 into SIC07 Job Nums'!W18,":")</f>
        <v>381.81</v>
      </c>
      <c r="I14">
        <f>IF(ISNUMBER('SIC03 into SIC07 Job Nums'!X18),'SIC03 into SIC07 Job Nums'!X18,":")</f>
        <v>372.02</v>
      </c>
      <c r="J14">
        <f>IF(ISNUMBER('SIC03 into SIC07 Job Nums'!Y18),'SIC03 into SIC07 Job Nums'!Y18,":")</f>
        <v>367.57</v>
      </c>
      <c r="K14">
        <f>IF(ISNUMBER('SIC03 into SIC07 Job Nums'!Z18),'SIC03 into SIC07 Job Nums'!Z18,":")</f>
        <v>409.40000000000003</v>
      </c>
      <c r="L14">
        <f>IF(ISNUMBER('SIC03 into SIC07 Job Nums'!AA18),'SIC03 into SIC07 Job Nums'!AA18,":")</f>
        <v>395.16</v>
      </c>
      <c r="M14">
        <f>IF(ISNUMBER('SIC03 into SIC07 Job Nums'!AB18),'SIC03 into SIC07 Job Nums'!AB18,":")</f>
        <v>391.6</v>
      </c>
      <c r="N14">
        <f>IF(ISNUMBER(VALUE('08-19 Job Nums SIC07'!B22)), VALUE('08-19 Job Nums SIC07'!B22), ":")</f>
        <v>363</v>
      </c>
      <c r="O14">
        <f>IF(ISNUMBER(VALUE('08-19 Job Nums SIC07'!C22)), VALUE('08-19 Job Nums SIC07'!C22), ":")</f>
        <v>351</v>
      </c>
      <c r="P14">
        <f>IF(ISNUMBER(VALUE('08-19 Job Nums SIC07'!D22)), VALUE('08-19 Job Nums SIC07'!D22), ":")</f>
        <v>359</v>
      </c>
      <c r="Q14">
        <f>IF(ISNUMBER(VALUE('08-19 Job Nums SIC07'!E22)), VALUE('08-19 Job Nums SIC07'!E22), ":")</f>
        <v>352</v>
      </c>
      <c r="R14">
        <f>IF(ISNUMBER(VALUE('08-19 Job Nums SIC07'!F22)), VALUE('08-19 Job Nums SIC07'!F22), ":")</f>
        <v>331</v>
      </c>
      <c r="S14">
        <f>IF(ISNUMBER(VALUE('08-19 Job Nums SIC07'!G22)), VALUE('08-19 Job Nums SIC07'!G22), ":")</f>
        <v>353</v>
      </c>
      <c r="T14">
        <f>IF(ISNUMBER(VALUE('08-19 Job Nums SIC07'!H22)), VALUE('08-19 Job Nums SIC07'!H22), ":")</f>
        <v>357</v>
      </c>
      <c r="U14">
        <f>IF(ISNUMBER(VALUE('08-19 Job Nums SIC07'!I22)), VALUE('08-19 Job Nums SIC07'!I22), ":")</f>
        <v>378</v>
      </c>
      <c r="V14">
        <f>IF(ISNUMBER(VALUE('08-19 Job Nums SIC07'!J22)), VALUE('08-19 Job Nums SIC07'!J22), ":")</f>
        <v>375</v>
      </c>
      <c r="W14">
        <f>IF(ISNUMBER(VALUE('08-19 Job Nums SIC07'!K22)), VALUE('08-19 Job Nums SIC07'!K22), ":")</f>
        <v>383</v>
      </c>
      <c r="X14">
        <f>IF(ISNUMBER(VALUE('08-19 Job Nums SIC07'!L22)), VALUE('08-19 Job Nums SIC07'!L22), ":")</f>
        <v>366</v>
      </c>
      <c r="Y14">
        <f>IF(ISNUMBER(VALUE('08-19 Job Nums SIC07'!M22)), VALUE('08-19 Job Nums SIC07'!M22), ":")</f>
        <v>383</v>
      </c>
    </row>
    <row r="15" spans="1:25" x14ac:dyDescent="0.25">
      <c r="A15" s="65" t="s">
        <v>221</v>
      </c>
      <c r="B15" s="3" t="s">
        <v>17</v>
      </c>
      <c r="C15">
        <f>IF(ISNUMBER('SIC03 into SIC07 Job Nums'!R19),'SIC03 into SIC07 Job Nums'!R19,":")</f>
        <v>45.87</v>
      </c>
      <c r="D15">
        <f>IF(ISNUMBER('SIC03 into SIC07 Job Nums'!S19),'SIC03 into SIC07 Job Nums'!S19,":")</f>
        <v>45.87</v>
      </c>
      <c r="E15">
        <f>IF(ISNUMBER('SIC03 into SIC07 Job Nums'!T19),'SIC03 into SIC07 Job Nums'!T19,":")</f>
        <v>46.97</v>
      </c>
      <c r="F15">
        <f>IF(ISNUMBER('SIC03 into SIC07 Job Nums'!U19),'SIC03 into SIC07 Job Nums'!U19,":")</f>
        <v>46.64</v>
      </c>
      <c r="G15">
        <f>IF(ISNUMBER('SIC03 into SIC07 Job Nums'!V19),'SIC03 into SIC07 Job Nums'!V19,":")</f>
        <v>48.07</v>
      </c>
      <c r="H15">
        <f>IF(ISNUMBER('SIC03 into SIC07 Job Nums'!W19),'SIC03 into SIC07 Job Nums'!W19,":")</f>
        <v>47.19</v>
      </c>
      <c r="I15">
        <f>IF(ISNUMBER('SIC03 into SIC07 Job Nums'!X19),'SIC03 into SIC07 Job Nums'!X19,":")</f>
        <v>45.98</v>
      </c>
      <c r="J15">
        <f>IF(ISNUMBER('SIC03 into SIC07 Job Nums'!Y19),'SIC03 into SIC07 Job Nums'!Y19,":")</f>
        <v>45.43</v>
      </c>
      <c r="K15">
        <f>IF(ISNUMBER('SIC03 into SIC07 Job Nums'!Z19),'SIC03 into SIC07 Job Nums'!Z19,":")</f>
        <v>50.6</v>
      </c>
      <c r="L15">
        <f>IF(ISNUMBER('SIC03 into SIC07 Job Nums'!AA19),'SIC03 into SIC07 Job Nums'!AA19,":")</f>
        <v>48.84</v>
      </c>
      <c r="M15">
        <f>IF(ISNUMBER('SIC03 into SIC07 Job Nums'!AB19),'SIC03 into SIC07 Job Nums'!AB19,":")</f>
        <v>48.4</v>
      </c>
      <c r="N15">
        <f>IF(ISNUMBER(VALUE('08-19 Job Nums SIC07'!B23)), VALUE('08-19 Job Nums SIC07'!B23), ":")</f>
        <v>51</v>
      </c>
      <c r="O15">
        <f>IF(ISNUMBER(VALUE('08-19 Job Nums SIC07'!C23)), VALUE('08-19 Job Nums SIC07'!C23), ":")</f>
        <v>38</v>
      </c>
      <c r="P15">
        <f>IF(ISNUMBER(VALUE('08-19 Job Nums SIC07'!D23)), VALUE('08-19 Job Nums SIC07'!D23), ":")</f>
        <v>38</v>
      </c>
      <c r="Q15">
        <f>IF(ISNUMBER(VALUE('08-19 Job Nums SIC07'!E23)), VALUE('08-19 Job Nums SIC07'!E23), ":")</f>
        <v>36</v>
      </c>
      <c r="R15">
        <f>IF(ISNUMBER(VALUE('08-19 Job Nums SIC07'!F23)), VALUE('08-19 Job Nums SIC07'!F23), ":")</f>
        <v>39</v>
      </c>
      <c r="S15">
        <f>IF(ISNUMBER(VALUE('08-19 Job Nums SIC07'!G23)), VALUE('08-19 Job Nums SIC07'!G23), ":")</f>
        <v>41</v>
      </c>
      <c r="T15">
        <f>IF(ISNUMBER(VALUE('08-19 Job Nums SIC07'!H23)), VALUE('08-19 Job Nums SIC07'!H23), ":")</f>
        <v>43</v>
      </c>
      <c r="U15">
        <f>IF(ISNUMBER(VALUE('08-19 Job Nums SIC07'!I23)), VALUE('08-19 Job Nums SIC07'!I23), ":")</f>
        <v>47</v>
      </c>
      <c r="V15">
        <f>IF(ISNUMBER(VALUE('08-19 Job Nums SIC07'!J23)), VALUE('08-19 Job Nums SIC07'!J23), ":")</f>
        <v>44</v>
      </c>
      <c r="W15">
        <f>IF(ISNUMBER(VALUE('08-19 Job Nums SIC07'!K23)), VALUE('08-19 Job Nums SIC07'!K23), ":")</f>
        <v>47</v>
      </c>
      <c r="X15">
        <f>IF(ISNUMBER(VALUE('08-19 Job Nums SIC07'!L23)), VALUE('08-19 Job Nums SIC07'!L23), ":")</f>
        <v>49</v>
      </c>
      <c r="Y15">
        <f>IF(ISNUMBER(VALUE('08-19 Job Nums SIC07'!M23)), VALUE('08-19 Job Nums SIC07'!M23), ":")</f>
        <v>45</v>
      </c>
    </row>
    <row r="16" spans="1:25" x14ac:dyDescent="0.25">
      <c r="A16" s="65" t="s">
        <v>222</v>
      </c>
      <c r="B16" s="3" t="s">
        <v>18</v>
      </c>
      <c r="C16">
        <f>IF(ISNUMBER('SIC03 into SIC07 Job Nums'!R20),'SIC03 into SIC07 Job Nums'!R20,":")</f>
        <v>9</v>
      </c>
      <c r="D16">
        <f>IF(ISNUMBER('SIC03 into SIC07 Job Nums'!S20),'SIC03 into SIC07 Job Nums'!S20,":")</f>
        <v>9</v>
      </c>
      <c r="E16">
        <f>IF(ISNUMBER('SIC03 into SIC07 Job Nums'!T20),'SIC03 into SIC07 Job Nums'!T20,":")</f>
        <v>8</v>
      </c>
      <c r="F16">
        <f>IF(ISNUMBER('SIC03 into SIC07 Job Nums'!U20),'SIC03 into SIC07 Job Nums'!U20,":")</f>
        <v>0</v>
      </c>
      <c r="G16">
        <f>IF(ISNUMBER('SIC03 into SIC07 Job Nums'!V20),'SIC03 into SIC07 Job Nums'!V20,":")</f>
        <v>7</v>
      </c>
      <c r="H16">
        <f>IF(ISNUMBER('SIC03 into SIC07 Job Nums'!W20),'SIC03 into SIC07 Job Nums'!W20,":")</f>
        <v>0</v>
      </c>
      <c r="I16">
        <f>IF(ISNUMBER('SIC03 into SIC07 Job Nums'!X20),'SIC03 into SIC07 Job Nums'!X20,":")</f>
        <v>5</v>
      </c>
      <c r="J16">
        <f>IF(ISNUMBER('SIC03 into SIC07 Job Nums'!Y20),'SIC03 into SIC07 Job Nums'!Y20,":")</f>
        <v>7</v>
      </c>
      <c r="K16">
        <f>IF(ISNUMBER('SIC03 into SIC07 Job Nums'!Z20),'SIC03 into SIC07 Job Nums'!Z20,":")</f>
        <v>7</v>
      </c>
      <c r="L16">
        <f>IF(ISNUMBER('SIC03 into SIC07 Job Nums'!AA20),'SIC03 into SIC07 Job Nums'!AA20,":")</f>
        <v>8</v>
      </c>
      <c r="M16">
        <f>IF(ISNUMBER('SIC03 into SIC07 Job Nums'!AB20),'SIC03 into SIC07 Job Nums'!AB20,":")</f>
        <v>7</v>
      </c>
      <c r="N16">
        <f>IF(ISNUMBER(VALUE('08-19 Job Nums SIC07'!B24)), VALUE('08-19 Job Nums SIC07'!B24), ":")</f>
        <v>5</v>
      </c>
      <c r="O16">
        <f>IF(ISNUMBER(VALUE('08-19 Job Nums SIC07'!C24)), VALUE('08-19 Job Nums SIC07'!C24), ":")</f>
        <v>5</v>
      </c>
      <c r="P16">
        <f>IF(ISNUMBER(VALUE('08-19 Job Nums SIC07'!D24)), VALUE('08-19 Job Nums SIC07'!D24), ":")</f>
        <v>5</v>
      </c>
      <c r="Q16">
        <f>IF(ISNUMBER(VALUE('08-19 Job Nums SIC07'!E24)), VALUE('08-19 Job Nums SIC07'!E24), ":")</f>
        <v>5</v>
      </c>
      <c r="R16">
        <f>IF(ISNUMBER(VALUE('08-19 Job Nums SIC07'!F24)), VALUE('08-19 Job Nums SIC07'!F24), ":")</f>
        <v>5</v>
      </c>
      <c r="S16">
        <f>IF(ISNUMBER(VALUE('08-19 Job Nums SIC07'!G24)), VALUE('08-19 Job Nums SIC07'!G24), ":")</f>
        <v>6</v>
      </c>
      <c r="T16" t="str">
        <f>IF(ISNUMBER(VALUE('08-19 Job Nums SIC07'!H24)), VALUE('08-19 Job Nums SIC07'!H24), ":")</f>
        <v>:</v>
      </c>
      <c r="U16" t="str">
        <f>IF(ISNUMBER(VALUE('08-19 Job Nums SIC07'!I24)), VALUE('08-19 Job Nums SIC07'!I24), ":")</f>
        <v>:</v>
      </c>
      <c r="V16" t="str">
        <f>IF(ISNUMBER(VALUE('08-19 Job Nums SIC07'!J24)), VALUE('08-19 Job Nums SIC07'!J24), ":")</f>
        <v>:</v>
      </c>
      <c r="W16" t="str">
        <f>IF(ISNUMBER(VALUE('08-19 Job Nums SIC07'!K24)), VALUE('08-19 Job Nums SIC07'!K24), ":")</f>
        <v>:</v>
      </c>
      <c r="X16" t="str">
        <f>IF(ISNUMBER(VALUE('08-19 Job Nums SIC07'!L24)), VALUE('08-19 Job Nums SIC07'!L24), ":")</f>
        <v>:</v>
      </c>
      <c r="Y16" t="str">
        <f>IF(ISNUMBER(VALUE('08-19 Job Nums SIC07'!M24)), VALUE('08-19 Job Nums SIC07'!M24), ":")</f>
        <v>:</v>
      </c>
    </row>
    <row r="17" spans="1:25" x14ac:dyDescent="0.25">
      <c r="A17" s="65" t="s">
        <v>224</v>
      </c>
      <c r="B17" s="3" t="s">
        <v>19</v>
      </c>
      <c r="C17">
        <f>IF(ISNUMBER('SIC03 into SIC07 Job Nums'!R21),'SIC03 into SIC07 Job Nums'!R21,":")</f>
        <v>151.06</v>
      </c>
      <c r="D17">
        <f>IF(ISNUMBER('SIC03 into SIC07 Job Nums'!S21),'SIC03 into SIC07 Job Nums'!S21,":")</f>
        <v>142.87</v>
      </c>
      <c r="E17">
        <f>IF(ISNUMBER('SIC03 into SIC07 Job Nums'!T21),'SIC03 into SIC07 Job Nums'!T21,":")</f>
        <v>126.49000000000001</v>
      </c>
      <c r="F17">
        <f>IF(ISNUMBER('SIC03 into SIC07 Job Nums'!U21),'SIC03 into SIC07 Job Nums'!U21,":")</f>
        <v>113.75</v>
      </c>
      <c r="G17">
        <f>IF(ISNUMBER('SIC03 into SIC07 Job Nums'!V21),'SIC03 into SIC07 Job Nums'!V21,":")</f>
        <v>99.19</v>
      </c>
      <c r="H17">
        <f>IF(ISNUMBER('SIC03 into SIC07 Job Nums'!W21),'SIC03 into SIC07 Job Nums'!W21,":")</f>
        <v>89.18</v>
      </c>
      <c r="I17">
        <f>IF(ISNUMBER('SIC03 into SIC07 Job Nums'!X21),'SIC03 into SIC07 Job Nums'!X21,":")</f>
        <v>84.63000000000001</v>
      </c>
      <c r="J17">
        <f>IF(ISNUMBER('SIC03 into SIC07 Job Nums'!Y21),'SIC03 into SIC07 Job Nums'!Y21,":")</f>
        <v>70.070000000000007</v>
      </c>
      <c r="K17">
        <f>IF(ISNUMBER('SIC03 into SIC07 Job Nums'!Z21),'SIC03 into SIC07 Job Nums'!Z21,":")</f>
        <v>63.7</v>
      </c>
      <c r="L17">
        <f>IF(ISNUMBER('SIC03 into SIC07 Job Nums'!AA21),'SIC03 into SIC07 Job Nums'!AA21,":")</f>
        <v>60.06</v>
      </c>
      <c r="M17">
        <f>IF(ISNUMBER('SIC03 into SIC07 Job Nums'!AB21),'SIC03 into SIC07 Job Nums'!AB21,":")</f>
        <v>61.88</v>
      </c>
      <c r="N17">
        <f>IF(ISNUMBER(VALUE('08-19 Job Nums SIC07'!B25)), VALUE('08-19 Job Nums SIC07'!B25), ":")</f>
        <v>59</v>
      </c>
      <c r="O17">
        <f>IF(ISNUMBER(VALUE('08-19 Job Nums SIC07'!C25)), VALUE('08-19 Job Nums SIC07'!C25), ":")</f>
        <v>46</v>
      </c>
      <c r="P17">
        <f>IF(ISNUMBER(VALUE('08-19 Job Nums SIC07'!D25)), VALUE('08-19 Job Nums SIC07'!D25), ":")</f>
        <v>46</v>
      </c>
      <c r="Q17">
        <f>IF(ISNUMBER(VALUE('08-19 Job Nums SIC07'!E25)), VALUE('08-19 Job Nums SIC07'!E25), ":")</f>
        <v>44</v>
      </c>
      <c r="R17">
        <f>IF(ISNUMBER(VALUE('08-19 Job Nums SIC07'!F25)), VALUE('08-19 Job Nums SIC07'!F25), ":")</f>
        <v>40</v>
      </c>
      <c r="S17">
        <f>IF(ISNUMBER(VALUE('08-19 Job Nums SIC07'!G25)), VALUE('08-19 Job Nums SIC07'!G25), ":")</f>
        <v>41</v>
      </c>
      <c r="T17">
        <f>IF(ISNUMBER(VALUE('08-19 Job Nums SIC07'!H25)), VALUE('08-19 Job Nums SIC07'!H25), ":")</f>
        <v>40</v>
      </c>
      <c r="U17">
        <f>IF(ISNUMBER(VALUE('08-19 Job Nums SIC07'!I25)), VALUE('08-19 Job Nums SIC07'!I25), ":")</f>
        <v>44</v>
      </c>
      <c r="V17">
        <f>IF(ISNUMBER(VALUE('08-19 Job Nums SIC07'!J25)), VALUE('08-19 Job Nums SIC07'!J25), ":")</f>
        <v>45</v>
      </c>
      <c r="W17">
        <f>IF(ISNUMBER(VALUE('08-19 Job Nums SIC07'!K25)), VALUE('08-19 Job Nums SIC07'!K25), ":")</f>
        <v>49</v>
      </c>
      <c r="X17">
        <f>IF(ISNUMBER(VALUE('08-19 Job Nums SIC07'!L25)), VALUE('08-19 Job Nums SIC07'!L25), ":")</f>
        <v>48</v>
      </c>
      <c r="Y17">
        <f>IF(ISNUMBER(VALUE('08-19 Job Nums SIC07'!M25)), VALUE('08-19 Job Nums SIC07'!M25), ":")</f>
        <v>46</v>
      </c>
    </row>
    <row r="18" spans="1:25" x14ac:dyDescent="0.25">
      <c r="A18" s="65" t="s">
        <v>225</v>
      </c>
      <c r="B18" s="3" t="s">
        <v>20</v>
      </c>
      <c r="C18">
        <f>IF(ISNUMBER('SIC03 into SIC07 Job Nums'!R22),'SIC03 into SIC07 Job Nums'!R22,":")</f>
        <v>110.28</v>
      </c>
      <c r="D18">
        <f>IF(ISNUMBER('SIC03 into SIC07 Job Nums'!S22),'SIC03 into SIC07 Job Nums'!S22,":")</f>
        <v>102.77</v>
      </c>
      <c r="E18">
        <f>IF(ISNUMBER('SIC03 into SIC07 Job Nums'!T22),'SIC03 into SIC07 Job Nums'!T22,":")</f>
        <v>92.600000000000009</v>
      </c>
      <c r="F18">
        <f>IF(ISNUMBER('SIC03 into SIC07 Job Nums'!U22),'SIC03 into SIC07 Job Nums'!U22,":")</f>
        <v>80.81</v>
      </c>
      <c r="G18">
        <f>IF(ISNUMBER('SIC03 into SIC07 Job Nums'!V22),'SIC03 into SIC07 Job Nums'!V22,":")</f>
        <v>64.98</v>
      </c>
      <c r="H18">
        <f>IF(ISNUMBER('SIC03 into SIC07 Job Nums'!W22),'SIC03 into SIC07 Job Nums'!W22,":")</f>
        <v>54.400000000000006</v>
      </c>
      <c r="I18">
        <f>IF(ISNUMBER('SIC03 into SIC07 Job Nums'!X22),'SIC03 into SIC07 Job Nums'!X22,":")</f>
        <v>41.389999999999993</v>
      </c>
      <c r="J18">
        <f>IF(ISNUMBER('SIC03 into SIC07 Job Nums'!Y22),'SIC03 into SIC07 Job Nums'!Y22,":")</f>
        <v>32.349999999999994</v>
      </c>
      <c r="K18">
        <f>IF(ISNUMBER('SIC03 into SIC07 Job Nums'!Z22),'SIC03 into SIC07 Job Nums'!Z22,":")</f>
        <v>27.91</v>
      </c>
      <c r="L18">
        <f>IF(ISNUMBER('SIC03 into SIC07 Job Nums'!AA22),'SIC03 into SIC07 Job Nums'!AA22,":")</f>
        <v>25.650000000000002</v>
      </c>
      <c r="M18">
        <f>IF(ISNUMBER('SIC03 into SIC07 Job Nums'!AB22),'SIC03 into SIC07 Job Nums'!AB22,":")</f>
        <v>26.78</v>
      </c>
      <c r="N18">
        <f>IF(ISNUMBER(VALUE('08-19 Job Nums SIC07'!B26)), VALUE('08-19 Job Nums SIC07'!B26), ":")</f>
        <v>22</v>
      </c>
      <c r="O18">
        <f>IF(ISNUMBER(VALUE('08-19 Job Nums SIC07'!C26)), VALUE('08-19 Job Nums SIC07'!C26), ":")</f>
        <v>20</v>
      </c>
      <c r="P18">
        <f>IF(ISNUMBER(VALUE('08-19 Job Nums SIC07'!D26)), VALUE('08-19 Job Nums SIC07'!D26), ":")</f>
        <v>20</v>
      </c>
      <c r="Q18">
        <f>IF(ISNUMBER(VALUE('08-19 Job Nums SIC07'!E26)), VALUE('08-19 Job Nums SIC07'!E26), ":")</f>
        <v>22</v>
      </c>
      <c r="R18">
        <f>IF(ISNUMBER(VALUE('08-19 Job Nums SIC07'!F26)), VALUE('08-19 Job Nums SIC07'!F26), ":")</f>
        <v>18</v>
      </c>
      <c r="S18">
        <f>IF(ISNUMBER(VALUE('08-19 Job Nums SIC07'!G26)), VALUE('08-19 Job Nums SIC07'!G26), ":")</f>
        <v>17</v>
      </c>
      <c r="T18">
        <f>IF(ISNUMBER(VALUE('08-19 Job Nums SIC07'!H26)), VALUE('08-19 Job Nums SIC07'!H26), ":")</f>
        <v>21</v>
      </c>
      <c r="U18">
        <f>IF(ISNUMBER(VALUE('08-19 Job Nums SIC07'!I26)), VALUE('08-19 Job Nums SIC07'!I26), ":")</f>
        <v>22</v>
      </c>
      <c r="V18">
        <f>IF(ISNUMBER(VALUE('08-19 Job Nums SIC07'!J26)), VALUE('08-19 Job Nums SIC07'!J26), ":")</f>
        <v>16</v>
      </c>
      <c r="W18">
        <f>IF(ISNUMBER(VALUE('08-19 Job Nums SIC07'!K26)), VALUE('08-19 Job Nums SIC07'!K26), ":")</f>
        <v>18</v>
      </c>
      <c r="X18">
        <f>IF(ISNUMBER(VALUE('08-19 Job Nums SIC07'!L26)), VALUE('08-19 Job Nums SIC07'!L26), ":")</f>
        <v>19</v>
      </c>
      <c r="Y18">
        <f>IF(ISNUMBER(VALUE('08-19 Job Nums SIC07'!M26)), VALUE('08-19 Job Nums SIC07'!M26), ":")</f>
        <v>15</v>
      </c>
    </row>
    <row r="19" spans="1:25" ht="30" x14ac:dyDescent="0.25">
      <c r="A19" s="65" t="s">
        <v>228</v>
      </c>
      <c r="B19" s="3" t="s">
        <v>21</v>
      </c>
      <c r="C19">
        <f>IF(ISNUMBER('SIC03 into SIC07 Job Nums'!R23),'SIC03 into SIC07 Job Nums'!R23,":")</f>
        <v>26.400000000000002</v>
      </c>
      <c r="D19">
        <f>IF(ISNUMBER('SIC03 into SIC07 Job Nums'!S23),'SIC03 into SIC07 Job Nums'!S23,":")</f>
        <v>24</v>
      </c>
      <c r="E19">
        <f>IF(ISNUMBER('SIC03 into SIC07 Job Nums'!T23),'SIC03 into SIC07 Job Nums'!T23,":")</f>
        <v>20</v>
      </c>
      <c r="F19">
        <f>IF(ISNUMBER('SIC03 into SIC07 Job Nums'!U23),'SIC03 into SIC07 Job Nums'!U23,":")</f>
        <v>16.8</v>
      </c>
      <c r="G19">
        <f>IF(ISNUMBER('SIC03 into SIC07 Job Nums'!V23),'SIC03 into SIC07 Job Nums'!V23,":")</f>
        <v>14.4</v>
      </c>
      <c r="H19">
        <f>IF(ISNUMBER('SIC03 into SIC07 Job Nums'!W23),'SIC03 into SIC07 Job Nums'!W23,":")</f>
        <v>11.200000000000001</v>
      </c>
      <c r="I19">
        <f>IF(ISNUMBER('SIC03 into SIC07 Job Nums'!X23),'SIC03 into SIC07 Job Nums'!X23,":")</f>
        <v>11.200000000000001</v>
      </c>
      <c r="J19">
        <f>IF(ISNUMBER('SIC03 into SIC07 Job Nums'!Y23),'SIC03 into SIC07 Job Nums'!Y23,":")</f>
        <v>8</v>
      </c>
      <c r="K19">
        <f>IF(ISNUMBER('SIC03 into SIC07 Job Nums'!Z23),'SIC03 into SIC07 Job Nums'!Z23,":")</f>
        <v>8</v>
      </c>
      <c r="L19">
        <f>IF(ISNUMBER('SIC03 into SIC07 Job Nums'!AA23),'SIC03 into SIC07 Job Nums'!AA23,":")</f>
        <v>7.2</v>
      </c>
      <c r="M19">
        <f>IF(ISNUMBER('SIC03 into SIC07 Job Nums'!AB23),'SIC03 into SIC07 Job Nums'!AB23,":")</f>
        <v>6.4</v>
      </c>
      <c r="N19">
        <f>IF(ISNUMBER(VALUE('08-19 Job Nums SIC07'!B27)), VALUE('08-19 Job Nums SIC07'!B27), ":")</f>
        <v>6</v>
      </c>
      <c r="O19">
        <f>IF(ISNUMBER(VALUE('08-19 Job Nums SIC07'!C27)), VALUE('08-19 Job Nums SIC07'!C27), ":")</f>
        <v>8</v>
      </c>
      <c r="P19">
        <f>IF(ISNUMBER(VALUE('08-19 Job Nums SIC07'!D27)), VALUE('08-19 Job Nums SIC07'!D27), ":")</f>
        <v>7</v>
      </c>
      <c r="Q19">
        <f>IF(ISNUMBER(VALUE('08-19 Job Nums SIC07'!E27)), VALUE('08-19 Job Nums SIC07'!E27), ":")</f>
        <v>7</v>
      </c>
      <c r="R19">
        <f>IF(ISNUMBER(VALUE('08-19 Job Nums SIC07'!F27)), VALUE('08-19 Job Nums SIC07'!F27), ":")</f>
        <v>9</v>
      </c>
      <c r="S19">
        <f>IF(ISNUMBER(VALUE('08-19 Job Nums SIC07'!G27)), VALUE('08-19 Job Nums SIC07'!G27), ":")</f>
        <v>8</v>
      </c>
      <c r="T19">
        <f>IF(ISNUMBER(VALUE('08-19 Job Nums SIC07'!H27)), VALUE('08-19 Job Nums SIC07'!H27), ":")</f>
        <v>9</v>
      </c>
      <c r="U19">
        <f>IF(ISNUMBER(VALUE('08-19 Job Nums SIC07'!I27)), VALUE('08-19 Job Nums SIC07'!I27), ":")</f>
        <v>9</v>
      </c>
      <c r="V19">
        <f>IF(ISNUMBER(VALUE('08-19 Job Nums SIC07'!J27)), VALUE('08-19 Job Nums SIC07'!J27), ":")</f>
        <v>9</v>
      </c>
      <c r="W19">
        <f>IF(ISNUMBER(VALUE('08-19 Job Nums SIC07'!K27)), VALUE('08-19 Job Nums SIC07'!K27), ":")</f>
        <v>10</v>
      </c>
      <c r="X19">
        <f>IF(ISNUMBER(VALUE('08-19 Job Nums SIC07'!L27)), VALUE('08-19 Job Nums SIC07'!L27), ":")</f>
        <v>9</v>
      </c>
      <c r="Y19">
        <f>IF(ISNUMBER(VALUE('08-19 Job Nums SIC07'!M27)), VALUE('08-19 Job Nums SIC07'!M27), ":")</f>
        <v>11</v>
      </c>
    </row>
    <row r="20" spans="1:25" ht="60" x14ac:dyDescent="0.25">
      <c r="A20" s="65" t="s">
        <v>229</v>
      </c>
      <c r="B20" s="3" t="s">
        <v>22</v>
      </c>
      <c r="C20">
        <f>IF(ISNUMBER('SIC03 into SIC07 Job Nums'!R24),'SIC03 into SIC07 Job Nums'!R24,":")</f>
        <v>73.72</v>
      </c>
      <c r="D20">
        <f>IF(ISNUMBER('SIC03 into SIC07 Job Nums'!S24),'SIC03 into SIC07 Job Nums'!S24,":")</f>
        <v>72.75</v>
      </c>
      <c r="E20">
        <f>IF(ISNUMBER('SIC03 into SIC07 Job Nums'!T24),'SIC03 into SIC07 Job Nums'!T24,":")</f>
        <v>64.989999999999995</v>
      </c>
      <c r="F20">
        <f>IF(ISNUMBER('SIC03 into SIC07 Job Nums'!U24),'SIC03 into SIC07 Job Nums'!U24,":")</f>
        <v>69.84</v>
      </c>
      <c r="G20">
        <f>IF(ISNUMBER('SIC03 into SIC07 Job Nums'!V24),'SIC03 into SIC07 Job Nums'!V24,":")</f>
        <v>66.929999999999993</v>
      </c>
      <c r="H20">
        <f>IF(ISNUMBER('SIC03 into SIC07 Job Nums'!W24),'SIC03 into SIC07 Job Nums'!W24,":")</f>
        <v>64.989999999999995</v>
      </c>
      <c r="I20">
        <f>IF(ISNUMBER('SIC03 into SIC07 Job Nums'!X24),'SIC03 into SIC07 Job Nums'!X24,":")</f>
        <v>63.05</v>
      </c>
      <c r="J20">
        <f>IF(ISNUMBER('SIC03 into SIC07 Job Nums'!Y24),'SIC03 into SIC07 Job Nums'!Y24,":")</f>
        <v>59.17</v>
      </c>
      <c r="K20">
        <f>IF(ISNUMBER('SIC03 into SIC07 Job Nums'!Z24),'SIC03 into SIC07 Job Nums'!Z24,":")</f>
        <v>64.02</v>
      </c>
      <c r="L20">
        <f>IF(ISNUMBER('SIC03 into SIC07 Job Nums'!AA24),'SIC03 into SIC07 Job Nums'!AA24,":")</f>
        <v>60.14</v>
      </c>
      <c r="M20">
        <f>IF(ISNUMBER('SIC03 into SIC07 Job Nums'!AB24),'SIC03 into SIC07 Job Nums'!AB24,":")</f>
        <v>61.11</v>
      </c>
      <c r="N20">
        <f>IF(ISNUMBER(VALUE('08-19 Job Nums SIC07'!B28)), VALUE('08-19 Job Nums SIC07'!B28), ":")</f>
        <v>61</v>
      </c>
      <c r="O20">
        <f>IF(ISNUMBER(VALUE('08-19 Job Nums SIC07'!C28)), VALUE('08-19 Job Nums SIC07'!C28), ":")</f>
        <v>51</v>
      </c>
      <c r="P20">
        <f>IF(ISNUMBER(VALUE('08-19 Job Nums SIC07'!D28)), VALUE('08-19 Job Nums SIC07'!D28), ":")</f>
        <v>50</v>
      </c>
      <c r="Q20">
        <f>IF(ISNUMBER(VALUE('08-19 Job Nums SIC07'!E28)), VALUE('08-19 Job Nums SIC07'!E28), ":")</f>
        <v>51</v>
      </c>
      <c r="R20">
        <f>IF(ISNUMBER(VALUE('08-19 Job Nums SIC07'!F28)), VALUE('08-19 Job Nums SIC07'!F28), ":")</f>
        <v>52</v>
      </c>
      <c r="S20">
        <f>IF(ISNUMBER(VALUE('08-19 Job Nums SIC07'!G28)), VALUE('08-19 Job Nums SIC07'!G28), ":")</f>
        <v>50</v>
      </c>
      <c r="T20">
        <f>IF(ISNUMBER(VALUE('08-19 Job Nums SIC07'!H28)), VALUE('08-19 Job Nums SIC07'!H28), ":")</f>
        <v>51</v>
      </c>
      <c r="U20">
        <f>IF(ISNUMBER(VALUE('08-19 Job Nums SIC07'!I28)), VALUE('08-19 Job Nums SIC07'!I28), ":")</f>
        <v>55</v>
      </c>
      <c r="V20">
        <f>IF(ISNUMBER(VALUE('08-19 Job Nums SIC07'!J28)), VALUE('08-19 Job Nums SIC07'!J28), ":")</f>
        <v>59</v>
      </c>
      <c r="W20">
        <f>IF(ISNUMBER(VALUE('08-19 Job Nums SIC07'!K28)), VALUE('08-19 Job Nums SIC07'!K28), ":")</f>
        <v>54</v>
      </c>
      <c r="X20">
        <f>IF(ISNUMBER(VALUE('08-19 Job Nums SIC07'!L28)), VALUE('08-19 Job Nums SIC07'!L28), ":")</f>
        <v>55</v>
      </c>
      <c r="Y20">
        <f>IF(ISNUMBER(VALUE('08-19 Job Nums SIC07'!M28)), VALUE('08-19 Job Nums SIC07'!M28), ":")</f>
        <v>61</v>
      </c>
    </row>
    <row r="21" spans="1:25" ht="30" x14ac:dyDescent="0.25">
      <c r="A21" s="65" t="s">
        <v>231</v>
      </c>
      <c r="B21" s="3" t="s">
        <v>23</v>
      </c>
      <c r="C21">
        <f>IF(ISNUMBER('SIC03 into SIC07 Job Nums'!R25),'SIC03 into SIC07 Job Nums'!R25,":")</f>
        <v>115.19999999999999</v>
      </c>
      <c r="D21">
        <f>IF(ISNUMBER('SIC03 into SIC07 Job Nums'!S25),'SIC03 into SIC07 Job Nums'!S25,":")</f>
        <v>110.55999999999999</v>
      </c>
      <c r="E21">
        <f>IF(ISNUMBER('SIC03 into SIC07 Job Nums'!T25),'SIC03 into SIC07 Job Nums'!T25,":")</f>
        <v>98.279999999999987</v>
      </c>
      <c r="F21">
        <f>IF(ISNUMBER('SIC03 into SIC07 Job Nums'!U25),'SIC03 into SIC07 Job Nums'!U25,":")</f>
        <v>96.47</v>
      </c>
      <c r="G21">
        <f>IF(ISNUMBER('SIC03 into SIC07 Job Nums'!V25),'SIC03 into SIC07 Job Nums'!V25,":")</f>
        <v>90.759999999999991</v>
      </c>
      <c r="H21">
        <f>IF(ISNUMBER('SIC03 into SIC07 Job Nums'!W25),'SIC03 into SIC07 Job Nums'!W25,":")</f>
        <v>84.21</v>
      </c>
      <c r="I21">
        <f>IF(ISNUMBER('SIC03 into SIC07 Job Nums'!X25),'SIC03 into SIC07 Job Nums'!X25,":")</f>
        <v>78.47</v>
      </c>
      <c r="J21">
        <f>IF(ISNUMBER('SIC03 into SIC07 Job Nums'!Y25),'SIC03 into SIC07 Job Nums'!Y25,":")</f>
        <v>70.83</v>
      </c>
      <c r="K21">
        <f>IF(ISNUMBER('SIC03 into SIC07 Job Nums'!Z25),'SIC03 into SIC07 Job Nums'!Z25,":")</f>
        <v>71.75</v>
      </c>
      <c r="L21">
        <f>IF(ISNUMBER('SIC03 into SIC07 Job Nums'!AA25),'SIC03 into SIC07 Job Nums'!AA25,":")</f>
        <v>65.11999999999999</v>
      </c>
      <c r="M21">
        <f>IF(ISNUMBER('SIC03 into SIC07 Job Nums'!AB25),'SIC03 into SIC07 Job Nums'!AB25,":")</f>
        <v>71.7</v>
      </c>
      <c r="N21">
        <f>IF(ISNUMBER(VALUE('08-19 Job Nums SIC07'!B29)), VALUE('08-19 Job Nums SIC07'!B29), ":")</f>
        <v>62</v>
      </c>
      <c r="O21">
        <f>IF(ISNUMBER(VALUE('08-19 Job Nums SIC07'!C29)), VALUE('08-19 Job Nums SIC07'!C29), ":")</f>
        <v>62</v>
      </c>
      <c r="P21">
        <f>IF(ISNUMBER(VALUE('08-19 Job Nums SIC07'!D29)), VALUE('08-19 Job Nums SIC07'!D29), ":")</f>
        <v>64</v>
      </c>
      <c r="Q21">
        <f>IF(ISNUMBER(VALUE('08-19 Job Nums SIC07'!E29)), VALUE('08-19 Job Nums SIC07'!E29), ":")</f>
        <v>57</v>
      </c>
      <c r="R21">
        <f>IF(ISNUMBER(VALUE('08-19 Job Nums SIC07'!F29)), VALUE('08-19 Job Nums SIC07'!F29), ":")</f>
        <v>59</v>
      </c>
      <c r="S21">
        <f>IF(ISNUMBER(VALUE('08-19 Job Nums SIC07'!G29)), VALUE('08-19 Job Nums SIC07'!G29), ":")</f>
        <v>58</v>
      </c>
      <c r="T21">
        <f>IF(ISNUMBER(VALUE('08-19 Job Nums SIC07'!H29)), VALUE('08-19 Job Nums SIC07'!H29), ":")</f>
        <v>59</v>
      </c>
      <c r="U21">
        <f>IF(ISNUMBER(VALUE('08-19 Job Nums SIC07'!I29)), VALUE('08-19 Job Nums SIC07'!I29), ":")</f>
        <v>59</v>
      </c>
      <c r="V21">
        <f>IF(ISNUMBER(VALUE('08-19 Job Nums SIC07'!J29)), VALUE('08-19 Job Nums SIC07'!J29), ":")</f>
        <v>58</v>
      </c>
      <c r="W21">
        <f>IF(ISNUMBER(VALUE('08-19 Job Nums SIC07'!K29)), VALUE('08-19 Job Nums SIC07'!K29), ":")</f>
        <v>60</v>
      </c>
      <c r="X21">
        <f>IF(ISNUMBER(VALUE('08-19 Job Nums SIC07'!L29)), VALUE('08-19 Job Nums SIC07'!L29), ":")</f>
        <v>61</v>
      </c>
      <c r="Y21">
        <f>IF(ISNUMBER(VALUE('08-19 Job Nums SIC07'!M29)), VALUE('08-19 Job Nums SIC07'!M29), ":")</f>
        <v>64</v>
      </c>
    </row>
    <row r="22" spans="1:25" ht="30" x14ac:dyDescent="0.25">
      <c r="A22" s="65" t="s">
        <v>232</v>
      </c>
      <c r="B22" s="3" t="s">
        <v>24</v>
      </c>
      <c r="C22">
        <f>IF(ISNUMBER('SIC03 into SIC07 Job Nums'!R26),'SIC03 into SIC07 Job Nums'!R26,":")</f>
        <v>150.81</v>
      </c>
      <c r="D22">
        <f>IF(ISNUMBER('SIC03 into SIC07 Job Nums'!S26),'SIC03 into SIC07 Job Nums'!S26,":")</f>
        <v>149.61000000000001</v>
      </c>
      <c r="E22">
        <f>IF(ISNUMBER('SIC03 into SIC07 Job Nums'!T26),'SIC03 into SIC07 Job Nums'!T26,":")</f>
        <v>153.33000000000001</v>
      </c>
      <c r="F22">
        <f>IF(ISNUMBER('SIC03 into SIC07 Job Nums'!U26),'SIC03 into SIC07 Job Nums'!U26,":")</f>
        <v>150.06</v>
      </c>
      <c r="G22">
        <f>IF(ISNUMBER('SIC03 into SIC07 Job Nums'!V26),'SIC03 into SIC07 Job Nums'!V26,":")</f>
        <v>154.65</v>
      </c>
      <c r="H22">
        <f>IF(ISNUMBER('SIC03 into SIC07 Job Nums'!W26),'SIC03 into SIC07 Job Nums'!W26,":")</f>
        <v>146.58000000000001</v>
      </c>
      <c r="I22">
        <f>IF(ISNUMBER('SIC03 into SIC07 Job Nums'!X26),'SIC03 into SIC07 Job Nums'!X26,":")</f>
        <v>142.16999999999999</v>
      </c>
      <c r="J22">
        <f>IF(ISNUMBER('SIC03 into SIC07 Job Nums'!Y26),'SIC03 into SIC07 Job Nums'!Y26,":")</f>
        <v>132.69</v>
      </c>
      <c r="K22">
        <f>IF(ISNUMBER('SIC03 into SIC07 Job Nums'!Z26),'SIC03 into SIC07 Job Nums'!Z26,":")</f>
        <v>146.70000000000002</v>
      </c>
      <c r="L22">
        <f>IF(ISNUMBER('SIC03 into SIC07 Job Nums'!AA26),'SIC03 into SIC07 Job Nums'!AA26,":")</f>
        <v>142.68</v>
      </c>
      <c r="M22">
        <f>IF(ISNUMBER('SIC03 into SIC07 Job Nums'!AB26),'SIC03 into SIC07 Job Nums'!AB26,":")</f>
        <v>136.35</v>
      </c>
      <c r="N22">
        <f>IF(ISNUMBER(VALUE('08-19 Job Nums SIC07'!B30)), VALUE('08-19 Job Nums SIC07'!B30), ":")</f>
        <v>127</v>
      </c>
      <c r="O22">
        <f>IF(ISNUMBER(VALUE('08-19 Job Nums SIC07'!C30)), VALUE('08-19 Job Nums SIC07'!C30), ":")</f>
        <v>103</v>
      </c>
      <c r="P22">
        <f>IF(ISNUMBER(VALUE('08-19 Job Nums SIC07'!D30)), VALUE('08-19 Job Nums SIC07'!D30), ":")</f>
        <v>99</v>
      </c>
      <c r="Q22">
        <f>IF(ISNUMBER(VALUE('08-19 Job Nums SIC07'!E30)), VALUE('08-19 Job Nums SIC07'!E30), ":")</f>
        <v>101</v>
      </c>
      <c r="R22">
        <f>IF(ISNUMBER(VALUE('08-19 Job Nums SIC07'!F30)), VALUE('08-19 Job Nums SIC07'!F30), ":")</f>
        <v>96</v>
      </c>
      <c r="S22">
        <f>IF(ISNUMBER(VALUE('08-19 Job Nums SIC07'!G30)), VALUE('08-19 Job Nums SIC07'!G30), ":")</f>
        <v>98</v>
      </c>
      <c r="T22">
        <f>IF(ISNUMBER(VALUE('08-19 Job Nums SIC07'!H30)), VALUE('08-19 Job Nums SIC07'!H30), ":")</f>
        <v>97</v>
      </c>
      <c r="U22">
        <f>IF(ISNUMBER(VALUE('08-19 Job Nums SIC07'!I30)), VALUE('08-19 Job Nums SIC07'!I30), ":")</f>
        <v>97</v>
      </c>
      <c r="V22">
        <f>IF(ISNUMBER(VALUE('08-19 Job Nums SIC07'!J30)), VALUE('08-19 Job Nums SIC07'!J30), ":")</f>
        <v>102</v>
      </c>
      <c r="W22">
        <f>IF(ISNUMBER(VALUE('08-19 Job Nums SIC07'!K30)), VALUE('08-19 Job Nums SIC07'!K30), ":")</f>
        <v>91</v>
      </c>
      <c r="X22">
        <f>IF(ISNUMBER(VALUE('08-19 Job Nums SIC07'!L30)), VALUE('08-19 Job Nums SIC07'!L30), ":")</f>
        <v>95</v>
      </c>
      <c r="Y22">
        <f>IF(ISNUMBER(VALUE('08-19 Job Nums SIC07'!M30)), VALUE('08-19 Job Nums SIC07'!M30), ":")</f>
        <v>88</v>
      </c>
    </row>
    <row r="23" spans="1:25" ht="30" x14ac:dyDescent="0.25">
      <c r="A23" s="65" t="s">
        <v>234</v>
      </c>
      <c r="B23" s="3" t="s">
        <v>25</v>
      </c>
      <c r="C23">
        <f>IF(ISNUMBER('SIC03 into SIC07 Job Nums'!R27),'SIC03 into SIC07 Job Nums'!R27,":")</f>
        <v>13.68</v>
      </c>
      <c r="D23">
        <f>IF(ISNUMBER('SIC03 into SIC07 Job Nums'!S27),'SIC03 into SIC07 Job Nums'!S27,":")</f>
        <v>11.16</v>
      </c>
      <c r="E23">
        <f>IF(ISNUMBER('SIC03 into SIC07 Job Nums'!T27),'SIC03 into SIC07 Job Nums'!T27,":")</f>
        <v>10.35</v>
      </c>
      <c r="F23">
        <f>IF(ISNUMBER('SIC03 into SIC07 Job Nums'!U27),'SIC03 into SIC07 Job Nums'!U27,":")</f>
        <v>10.65</v>
      </c>
      <c r="G23">
        <f>IF(ISNUMBER('SIC03 into SIC07 Job Nums'!V27),'SIC03 into SIC07 Job Nums'!V27,":")</f>
        <v>10.44</v>
      </c>
      <c r="H23">
        <f>IF(ISNUMBER('SIC03 into SIC07 Job Nums'!W27),'SIC03 into SIC07 Job Nums'!W27,":")</f>
        <v>13.32</v>
      </c>
      <c r="I23">
        <f>IF(ISNUMBER('SIC03 into SIC07 Job Nums'!X27),'SIC03 into SIC07 Job Nums'!X27,":")</f>
        <v>11.52</v>
      </c>
      <c r="J23">
        <f>IF(ISNUMBER('SIC03 into SIC07 Job Nums'!Y27),'SIC03 into SIC07 Job Nums'!Y27,":")</f>
        <v>12.48</v>
      </c>
      <c r="K23">
        <f>IF(ISNUMBER('SIC03 into SIC07 Job Nums'!Z27),'SIC03 into SIC07 Job Nums'!Z27,":")</f>
        <v>17.580000000000002</v>
      </c>
      <c r="L23">
        <f>IF(ISNUMBER('SIC03 into SIC07 Job Nums'!AA27),'SIC03 into SIC07 Job Nums'!AA27,":")</f>
        <v>16.829999999999998</v>
      </c>
      <c r="M23">
        <f>IF(ISNUMBER('SIC03 into SIC07 Job Nums'!AB27),'SIC03 into SIC07 Job Nums'!AB27,":")</f>
        <v>14.25</v>
      </c>
      <c r="N23">
        <f>IF(ISNUMBER(VALUE('08-19 Job Nums SIC07'!B31)), VALUE('08-19 Job Nums SIC07'!B31), ":")</f>
        <v>16</v>
      </c>
      <c r="O23">
        <f>IF(ISNUMBER(VALUE('08-19 Job Nums SIC07'!C31)), VALUE('08-19 Job Nums SIC07'!C31), ":")</f>
        <v>20</v>
      </c>
      <c r="P23">
        <f>IF(ISNUMBER(VALUE('08-19 Job Nums SIC07'!D31)), VALUE('08-19 Job Nums SIC07'!D31), ":")</f>
        <v>6</v>
      </c>
      <c r="Q23">
        <f>IF(ISNUMBER(VALUE('08-19 Job Nums SIC07'!E31)), VALUE('08-19 Job Nums SIC07'!E31), ":")</f>
        <v>10</v>
      </c>
      <c r="R23">
        <f>IF(ISNUMBER(VALUE('08-19 Job Nums SIC07'!F31)), VALUE('08-19 Job Nums SIC07'!F31), ":")</f>
        <v>10</v>
      </c>
      <c r="S23">
        <f>IF(ISNUMBER(VALUE('08-19 Job Nums SIC07'!G31)), VALUE('08-19 Job Nums SIC07'!G31), ":")</f>
        <v>11</v>
      </c>
      <c r="T23">
        <f>IF(ISNUMBER(VALUE('08-19 Job Nums SIC07'!H31)), VALUE('08-19 Job Nums SIC07'!H31), ":")</f>
        <v>8</v>
      </c>
      <c r="U23">
        <f>IF(ISNUMBER(VALUE('08-19 Job Nums SIC07'!I31)), VALUE('08-19 Job Nums SIC07'!I31), ":")</f>
        <v>9</v>
      </c>
      <c r="V23">
        <f>IF(ISNUMBER(VALUE('08-19 Job Nums SIC07'!J31)), VALUE('08-19 Job Nums SIC07'!J31), ":")</f>
        <v>10</v>
      </c>
      <c r="W23">
        <f>IF(ISNUMBER(VALUE('08-19 Job Nums SIC07'!K31)), VALUE('08-19 Job Nums SIC07'!K31), ":")</f>
        <v>11</v>
      </c>
      <c r="X23">
        <f>IF(ISNUMBER(VALUE('08-19 Job Nums SIC07'!L31)), VALUE('08-19 Job Nums SIC07'!L31), ":")</f>
        <v>9</v>
      </c>
      <c r="Y23">
        <f>IF(ISNUMBER(VALUE('08-19 Job Nums SIC07'!M31)), VALUE('08-19 Job Nums SIC07'!M31), ":")</f>
        <v>12</v>
      </c>
    </row>
    <row r="24" spans="1:25" ht="30" x14ac:dyDescent="0.25">
      <c r="A24" s="65" t="s">
        <v>236</v>
      </c>
      <c r="B24" s="3" t="s">
        <v>26</v>
      </c>
      <c r="C24">
        <f>IF(ISNUMBER('SIC03 into SIC07 Job Nums'!R28),'SIC03 into SIC07 Job Nums'!R28,":")</f>
        <v>232.40000000000003</v>
      </c>
      <c r="D24">
        <f>IF(ISNUMBER('SIC03 into SIC07 Job Nums'!S28),'SIC03 into SIC07 Job Nums'!S28,":")</f>
        <v>225.02</v>
      </c>
      <c r="E24">
        <f>IF(ISNUMBER('SIC03 into SIC07 Job Nums'!T28),'SIC03 into SIC07 Job Nums'!T28,":")</f>
        <v>192.62</v>
      </c>
      <c r="F24">
        <f>IF(ISNUMBER('SIC03 into SIC07 Job Nums'!U28),'SIC03 into SIC07 Job Nums'!U28,":")</f>
        <v>186.04000000000002</v>
      </c>
      <c r="G24">
        <f>IF(ISNUMBER('SIC03 into SIC07 Job Nums'!V28),'SIC03 into SIC07 Job Nums'!V28,":")</f>
        <v>186.70000000000002</v>
      </c>
      <c r="H24">
        <f>IF(ISNUMBER('SIC03 into SIC07 Job Nums'!W28),'SIC03 into SIC07 Job Nums'!W28,":")</f>
        <v>178.28000000000003</v>
      </c>
      <c r="I24">
        <f>IF(ISNUMBER('SIC03 into SIC07 Job Nums'!X28),'SIC03 into SIC07 Job Nums'!X28,":")</f>
        <v>171.57999999999998</v>
      </c>
      <c r="J24">
        <f>IF(ISNUMBER('SIC03 into SIC07 Job Nums'!Y28),'SIC03 into SIC07 Job Nums'!Y28,":")</f>
        <v>147.86000000000001</v>
      </c>
      <c r="K24">
        <f>IF(ISNUMBER('SIC03 into SIC07 Job Nums'!Z28),'SIC03 into SIC07 Job Nums'!Z28,":")</f>
        <v>159.36000000000001</v>
      </c>
      <c r="L24">
        <f>IF(ISNUMBER('SIC03 into SIC07 Job Nums'!AA28),'SIC03 into SIC07 Job Nums'!AA28,":")</f>
        <v>149.41999999999999</v>
      </c>
      <c r="M24">
        <f>IF(ISNUMBER('SIC03 into SIC07 Job Nums'!AB28),'SIC03 into SIC07 Job Nums'!AB28,":")</f>
        <v>147.30000000000001</v>
      </c>
      <c r="N24">
        <f>IF(ISNUMBER(VALUE('08-19 Job Nums SIC07'!B32)), VALUE('08-19 Job Nums SIC07'!B32), ":")</f>
        <v>128</v>
      </c>
      <c r="O24">
        <f>IF(ISNUMBER(VALUE('08-19 Job Nums SIC07'!C32)), VALUE('08-19 Job Nums SIC07'!C32), ":")</f>
        <v>108</v>
      </c>
      <c r="P24">
        <f>IF(ISNUMBER(VALUE('08-19 Job Nums SIC07'!D32)), VALUE('08-19 Job Nums SIC07'!D32), ":")</f>
        <v>97</v>
      </c>
      <c r="Q24">
        <f>IF(ISNUMBER(VALUE('08-19 Job Nums SIC07'!E32)), VALUE('08-19 Job Nums SIC07'!E32), ":")</f>
        <v>95</v>
      </c>
      <c r="R24">
        <f>IF(ISNUMBER(VALUE('08-19 Job Nums SIC07'!F32)), VALUE('08-19 Job Nums SIC07'!F32), ":")</f>
        <v>97</v>
      </c>
      <c r="S24">
        <f>IF(ISNUMBER(VALUE('08-19 Job Nums SIC07'!G32)), VALUE('08-19 Job Nums SIC07'!G32), ":")</f>
        <v>100</v>
      </c>
      <c r="T24">
        <f>IF(ISNUMBER(VALUE('08-19 Job Nums SIC07'!H32)), VALUE('08-19 Job Nums SIC07'!H32), ":")</f>
        <v>99</v>
      </c>
      <c r="U24">
        <f>IF(ISNUMBER(VALUE('08-19 Job Nums SIC07'!I32)), VALUE('08-19 Job Nums SIC07'!I32), ":")</f>
        <v>91</v>
      </c>
      <c r="V24">
        <f>IF(ISNUMBER(VALUE('08-19 Job Nums SIC07'!J32)), VALUE('08-19 Job Nums SIC07'!J32), ":")</f>
        <v>85</v>
      </c>
      <c r="W24">
        <f>IF(ISNUMBER(VALUE('08-19 Job Nums SIC07'!K32)), VALUE('08-19 Job Nums SIC07'!K32), ":")</f>
        <v>83</v>
      </c>
      <c r="X24">
        <f>IF(ISNUMBER(VALUE('08-19 Job Nums SIC07'!L32)), VALUE('08-19 Job Nums SIC07'!L32), ":")</f>
        <v>96</v>
      </c>
      <c r="Y24">
        <f>IF(ISNUMBER(VALUE('08-19 Job Nums SIC07'!M32)), VALUE('08-19 Job Nums SIC07'!M32), ":")</f>
        <v>96</v>
      </c>
    </row>
    <row r="25" spans="1:25" ht="45" x14ac:dyDescent="0.25">
      <c r="A25" s="65" t="s">
        <v>238</v>
      </c>
      <c r="B25" s="3" t="s">
        <v>27</v>
      </c>
      <c r="C25">
        <f>IF(ISNUMBER('SIC03 into SIC07 Job Nums'!R29),'SIC03 into SIC07 Job Nums'!R29,":")</f>
        <v>112.32000000000001</v>
      </c>
      <c r="D25">
        <f>IF(ISNUMBER('SIC03 into SIC07 Job Nums'!S29),'SIC03 into SIC07 Job Nums'!S29,":")</f>
        <v>108.8</v>
      </c>
      <c r="E25">
        <f>IF(ISNUMBER('SIC03 into SIC07 Job Nums'!T29),'SIC03 into SIC07 Job Nums'!T29,":")</f>
        <v>93.12</v>
      </c>
      <c r="F25">
        <f>IF(ISNUMBER('SIC03 into SIC07 Job Nums'!U29),'SIC03 into SIC07 Job Nums'!U29,":")</f>
        <v>89.92</v>
      </c>
      <c r="G25">
        <f>IF(ISNUMBER('SIC03 into SIC07 Job Nums'!V29),'SIC03 into SIC07 Job Nums'!V29,":")</f>
        <v>90.24</v>
      </c>
      <c r="H25">
        <f>IF(ISNUMBER('SIC03 into SIC07 Job Nums'!W29),'SIC03 into SIC07 Job Nums'!W29,":")</f>
        <v>86.08</v>
      </c>
      <c r="I25">
        <f>IF(ISNUMBER('SIC03 into SIC07 Job Nums'!X29),'SIC03 into SIC07 Job Nums'!X29,":")</f>
        <v>82.88</v>
      </c>
      <c r="J25">
        <f>IF(ISNUMBER('SIC03 into SIC07 Job Nums'!Y29),'SIC03 into SIC07 Job Nums'!Y29,":")</f>
        <v>71.36</v>
      </c>
      <c r="K25">
        <f>IF(ISNUMBER('SIC03 into SIC07 Job Nums'!Z29),'SIC03 into SIC07 Job Nums'!Z29,":")</f>
        <v>76.8</v>
      </c>
      <c r="L25">
        <f>IF(ISNUMBER('SIC03 into SIC07 Job Nums'!AA29),'SIC03 into SIC07 Job Nums'!AA29,":")</f>
        <v>72</v>
      </c>
      <c r="M25">
        <f>IF(ISNUMBER('SIC03 into SIC07 Job Nums'!AB29),'SIC03 into SIC07 Job Nums'!AB29,":")</f>
        <v>71.040000000000006</v>
      </c>
      <c r="N25">
        <f>IF(ISNUMBER(VALUE('08-19 Job Nums SIC07'!B33)), VALUE('08-19 Job Nums SIC07'!B33), ":")</f>
        <v>68</v>
      </c>
      <c r="O25">
        <f>IF(ISNUMBER(VALUE('08-19 Job Nums SIC07'!C33)), VALUE('08-19 Job Nums SIC07'!C33), ":")</f>
        <v>63</v>
      </c>
      <c r="P25">
        <f>IF(ISNUMBER(VALUE('08-19 Job Nums SIC07'!D33)), VALUE('08-19 Job Nums SIC07'!D33), ":")</f>
        <v>50</v>
      </c>
      <c r="Q25">
        <f>IF(ISNUMBER(VALUE('08-19 Job Nums SIC07'!E33)), VALUE('08-19 Job Nums SIC07'!E33), ":")</f>
        <v>65</v>
      </c>
      <c r="R25">
        <f>IF(ISNUMBER(VALUE('08-19 Job Nums SIC07'!F33)), VALUE('08-19 Job Nums SIC07'!F33), ":")</f>
        <v>63</v>
      </c>
      <c r="S25">
        <f>IF(ISNUMBER(VALUE('08-19 Job Nums SIC07'!G33)), VALUE('08-19 Job Nums SIC07'!G33), ":")</f>
        <v>65</v>
      </c>
      <c r="T25">
        <f>IF(ISNUMBER(VALUE('08-19 Job Nums SIC07'!H33)), VALUE('08-19 Job Nums SIC07'!H33), ":")</f>
        <v>63</v>
      </c>
      <c r="U25">
        <f>IF(ISNUMBER(VALUE('08-19 Job Nums SIC07'!I33)), VALUE('08-19 Job Nums SIC07'!I33), ":")</f>
        <v>43</v>
      </c>
      <c r="V25">
        <f>IF(ISNUMBER(VALUE('08-19 Job Nums SIC07'!J33)), VALUE('08-19 Job Nums SIC07'!J33), ":")</f>
        <v>50</v>
      </c>
      <c r="W25">
        <f>IF(ISNUMBER(VALUE('08-19 Job Nums SIC07'!K33)), VALUE('08-19 Job Nums SIC07'!K33), ":")</f>
        <v>55</v>
      </c>
      <c r="X25">
        <f>IF(ISNUMBER(VALUE('08-19 Job Nums SIC07'!L33)), VALUE('08-19 Job Nums SIC07'!L33), ":")</f>
        <v>67</v>
      </c>
      <c r="Y25">
        <f>IF(ISNUMBER(VALUE('08-19 Job Nums SIC07'!M33)), VALUE('08-19 Job Nums SIC07'!M33), ":")</f>
        <v>48</v>
      </c>
    </row>
    <row r="26" spans="1:25" ht="30" x14ac:dyDescent="0.25">
      <c r="A26" s="65" t="s">
        <v>239</v>
      </c>
      <c r="B26" s="3" t="s">
        <v>28</v>
      </c>
      <c r="C26">
        <f>IF(ISNUMBER('SIC03 into SIC07 Job Nums'!R30),'SIC03 into SIC07 Job Nums'!R30,":")</f>
        <v>208.46</v>
      </c>
      <c r="D26">
        <f>IF(ISNUMBER('SIC03 into SIC07 Job Nums'!S30),'SIC03 into SIC07 Job Nums'!S30,":")</f>
        <v>209.52</v>
      </c>
      <c r="E26">
        <f>IF(ISNUMBER('SIC03 into SIC07 Job Nums'!T30),'SIC03 into SIC07 Job Nums'!T30,":")</f>
        <v>225.46</v>
      </c>
      <c r="F26">
        <f>IF(ISNUMBER('SIC03 into SIC07 Job Nums'!U30),'SIC03 into SIC07 Job Nums'!U30,":")</f>
        <v>229.53</v>
      </c>
      <c r="G26">
        <f>IF(ISNUMBER('SIC03 into SIC07 Job Nums'!V30),'SIC03 into SIC07 Job Nums'!V30,":")</f>
        <v>227.46</v>
      </c>
      <c r="H26">
        <f>IF(ISNUMBER('SIC03 into SIC07 Job Nums'!W30),'SIC03 into SIC07 Job Nums'!W30,":")</f>
        <v>203.49</v>
      </c>
      <c r="I26">
        <f>IF(ISNUMBER('SIC03 into SIC07 Job Nums'!X30),'SIC03 into SIC07 Job Nums'!X30,":")</f>
        <v>198.39</v>
      </c>
      <c r="J26">
        <f>IF(ISNUMBER('SIC03 into SIC07 Job Nums'!Y30),'SIC03 into SIC07 Job Nums'!Y30,":")</f>
        <v>199.27</v>
      </c>
      <c r="K26">
        <f>IF(ISNUMBER('SIC03 into SIC07 Job Nums'!Z30),'SIC03 into SIC07 Job Nums'!Z30,":")</f>
        <v>194.25</v>
      </c>
      <c r="L26">
        <f>IF(ISNUMBER('SIC03 into SIC07 Job Nums'!AA30),'SIC03 into SIC07 Job Nums'!AA30,":")</f>
        <v>181.2</v>
      </c>
      <c r="M26">
        <f>IF(ISNUMBER('SIC03 into SIC07 Job Nums'!AB30),'SIC03 into SIC07 Job Nums'!AB30,":")</f>
        <v>180.2</v>
      </c>
      <c r="N26">
        <f>IF(ISNUMBER(VALUE('08-19 Job Nums SIC07'!B34)), VALUE('08-19 Job Nums SIC07'!B34), ":")</f>
        <v>177</v>
      </c>
      <c r="O26">
        <f>IF(ISNUMBER(VALUE('08-19 Job Nums SIC07'!C34)), VALUE('08-19 Job Nums SIC07'!C34), ":")</f>
        <v>159</v>
      </c>
      <c r="P26">
        <f>IF(ISNUMBER(VALUE('08-19 Job Nums SIC07'!D34)), VALUE('08-19 Job Nums SIC07'!D34), ":")</f>
        <v>147</v>
      </c>
      <c r="Q26">
        <f>IF(ISNUMBER(VALUE('08-19 Job Nums SIC07'!E34)), VALUE('08-19 Job Nums SIC07'!E34), ":")</f>
        <v>154</v>
      </c>
      <c r="R26">
        <f>IF(ISNUMBER(VALUE('08-19 Job Nums SIC07'!F34)), VALUE('08-19 Job Nums SIC07'!F34), ":")</f>
        <v>152</v>
      </c>
      <c r="S26">
        <f>IF(ISNUMBER(VALUE('08-19 Job Nums SIC07'!G34)), VALUE('08-19 Job Nums SIC07'!G34), ":")</f>
        <v>148</v>
      </c>
      <c r="T26">
        <f>IF(ISNUMBER(VALUE('08-19 Job Nums SIC07'!H34)), VALUE('08-19 Job Nums SIC07'!H34), ":")</f>
        <v>156</v>
      </c>
      <c r="U26">
        <f>IF(ISNUMBER(VALUE('08-19 Job Nums SIC07'!I34)), VALUE('08-19 Job Nums SIC07'!I34), ":")</f>
        <v>152</v>
      </c>
      <c r="V26">
        <f>IF(ISNUMBER(VALUE('08-19 Job Nums SIC07'!J34)), VALUE('08-19 Job Nums SIC07'!J34), ":")</f>
        <v>152</v>
      </c>
      <c r="W26">
        <f>IF(ISNUMBER(VALUE('08-19 Job Nums SIC07'!K34)), VALUE('08-19 Job Nums SIC07'!K34), ":")</f>
        <v>159</v>
      </c>
      <c r="X26">
        <f>IF(ISNUMBER(VALUE('08-19 Job Nums SIC07'!L34)), VALUE('08-19 Job Nums SIC07'!L34), ":")</f>
        <v>161</v>
      </c>
      <c r="Y26">
        <f>IF(ISNUMBER(VALUE('08-19 Job Nums SIC07'!M34)), VALUE('08-19 Job Nums SIC07'!M34), ":")</f>
        <v>159</v>
      </c>
    </row>
    <row r="27" spans="1:25" ht="30" x14ac:dyDescent="0.25">
      <c r="A27" s="65" t="s">
        <v>241</v>
      </c>
      <c r="B27" s="3" t="s">
        <v>29</v>
      </c>
      <c r="C27">
        <f>IF(ISNUMBER('SIC03 into SIC07 Job Nums'!R31),'SIC03 into SIC07 Job Nums'!R31,":")</f>
        <v>148</v>
      </c>
      <c r="D27">
        <f>IF(ISNUMBER('SIC03 into SIC07 Job Nums'!S31),'SIC03 into SIC07 Job Nums'!S31,":")</f>
        <v>139</v>
      </c>
      <c r="E27">
        <f>IF(ISNUMBER('SIC03 into SIC07 Job Nums'!T31),'SIC03 into SIC07 Job Nums'!T31,":")</f>
        <v>132</v>
      </c>
      <c r="F27">
        <f>IF(ISNUMBER('SIC03 into SIC07 Job Nums'!U31),'SIC03 into SIC07 Job Nums'!U31,":")</f>
        <v>131</v>
      </c>
      <c r="G27">
        <f>IF(ISNUMBER('SIC03 into SIC07 Job Nums'!V31),'SIC03 into SIC07 Job Nums'!V31,":")</f>
        <v>122</v>
      </c>
      <c r="H27">
        <f>IF(ISNUMBER('SIC03 into SIC07 Job Nums'!W31),'SIC03 into SIC07 Job Nums'!W31,":")</f>
        <v>116</v>
      </c>
      <c r="I27">
        <f>IF(ISNUMBER('SIC03 into SIC07 Job Nums'!X31),'SIC03 into SIC07 Job Nums'!X31,":")</f>
        <v>122</v>
      </c>
      <c r="J27">
        <f>IF(ISNUMBER('SIC03 into SIC07 Job Nums'!Y31),'SIC03 into SIC07 Job Nums'!Y31,":")</f>
        <v>116</v>
      </c>
      <c r="K27">
        <f>IF(ISNUMBER('SIC03 into SIC07 Job Nums'!Z31),'SIC03 into SIC07 Job Nums'!Z31,":")</f>
        <v>124</v>
      </c>
      <c r="L27">
        <f>IF(ISNUMBER('SIC03 into SIC07 Job Nums'!AA31),'SIC03 into SIC07 Job Nums'!AA31,":")</f>
        <v>117</v>
      </c>
      <c r="M27">
        <f>IF(ISNUMBER('SIC03 into SIC07 Job Nums'!AB31),'SIC03 into SIC07 Job Nums'!AB31,":")</f>
        <v>106</v>
      </c>
      <c r="N27">
        <f>IF(ISNUMBER(VALUE('08-19 Job Nums SIC07'!B35)), VALUE('08-19 Job Nums SIC07'!B35), ":")</f>
        <v>103</v>
      </c>
      <c r="O27">
        <f>IF(ISNUMBER(VALUE('08-19 Job Nums SIC07'!C35)), VALUE('08-19 Job Nums SIC07'!C35), ":")</f>
        <v>101</v>
      </c>
      <c r="P27">
        <f>IF(ISNUMBER(VALUE('08-19 Job Nums SIC07'!D35)), VALUE('08-19 Job Nums SIC07'!D35), ":")</f>
        <v>98</v>
      </c>
      <c r="Q27">
        <f>IF(ISNUMBER(VALUE('08-19 Job Nums SIC07'!E35)), VALUE('08-19 Job Nums SIC07'!E35), ":")</f>
        <v>83</v>
      </c>
      <c r="R27">
        <f>IF(ISNUMBER(VALUE('08-19 Job Nums SIC07'!F35)), VALUE('08-19 Job Nums SIC07'!F35), ":")</f>
        <v>78</v>
      </c>
      <c r="S27">
        <f>IF(ISNUMBER(VALUE('08-19 Job Nums SIC07'!G35)), VALUE('08-19 Job Nums SIC07'!G35), ":")</f>
        <v>86</v>
      </c>
      <c r="T27">
        <f>IF(ISNUMBER(VALUE('08-19 Job Nums SIC07'!H35)), VALUE('08-19 Job Nums SIC07'!H35), ":")</f>
        <v>82</v>
      </c>
      <c r="U27">
        <f>IF(ISNUMBER(VALUE('08-19 Job Nums SIC07'!I35)), VALUE('08-19 Job Nums SIC07'!I35), ":")</f>
        <v>84</v>
      </c>
      <c r="V27">
        <f>IF(ISNUMBER(VALUE('08-19 Job Nums SIC07'!J35)), VALUE('08-19 Job Nums SIC07'!J35), ":")</f>
        <v>76</v>
      </c>
      <c r="W27">
        <f>IF(ISNUMBER(VALUE('08-19 Job Nums SIC07'!K35)), VALUE('08-19 Job Nums SIC07'!K35), ":")</f>
        <v>84</v>
      </c>
      <c r="X27">
        <f>IF(ISNUMBER(VALUE('08-19 Job Nums SIC07'!L35)), VALUE('08-19 Job Nums SIC07'!L35), ":")</f>
        <v>88</v>
      </c>
      <c r="Y27">
        <f>IF(ISNUMBER(VALUE('08-19 Job Nums SIC07'!M35)), VALUE('08-19 Job Nums SIC07'!M35), ":")</f>
        <v>87</v>
      </c>
    </row>
    <row r="28" spans="1:25" x14ac:dyDescent="0.25">
      <c r="A28" s="65" t="s">
        <v>243</v>
      </c>
      <c r="B28" s="3" t="s">
        <v>30</v>
      </c>
      <c r="C28">
        <f>IF(ISNUMBER('SIC03 into SIC07 Job Nums'!R32),'SIC03 into SIC07 Job Nums'!R32,":")</f>
        <v>171.02</v>
      </c>
      <c r="D28">
        <f>IF(ISNUMBER('SIC03 into SIC07 Job Nums'!S32),'SIC03 into SIC07 Job Nums'!S32,":")</f>
        <v>157.26</v>
      </c>
      <c r="E28">
        <f>IF(ISNUMBER('SIC03 into SIC07 Job Nums'!T32),'SIC03 into SIC07 Job Nums'!T32,":")</f>
        <v>141.88</v>
      </c>
      <c r="F28">
        <f>IF(ISNUMBER('SIC03 into SIC07 Job Nums'!U32),'SIC03 into SIC07 Job Nums'!U32,":")</f>
        <v>135.34</v>
      </c>
      <c r="G28">
        <f>IF(ISNUMBER('SIC03 into SIC07 Job Nums'!V32),'SIC03 into SIC07 Job Nums'!V32,":")</f>
        <v>132.34</v>
      </c>
      <c r="H28">
        <f>IF(ISNUMBER('SIC03 into SIC07 Job Nums'!W32),'SIC03 into SIC07 Job Nums'!W32,":")</f>
        <v>132.02000000000001</v>
      </c>
      <c r="I28">
        <f>IF(ISNUMBER('SIC03 into SIC07 Job Nums'!X32),'SIC03 into SIC07 Job Nums'!X32,":")</f>
        <v>115.72</v>
      </c>
      <c r="J28">
        <f>IF(ISNUMBER('SIC03 into SIC07 Job Nums'!Y32),'SIC03 into SIC07 Job Nums'!Y32,":")</f>
        <v>107.64</v>
      </c>
      <c r="K28">
        <f>IF(ISNUMBER('SIC03 into SIC07 Job Nums'!Z32),'SIC03 into SIC07 Job Nums'!Z32,":")</f>
        <v>115.08</v>
      </c>
      <c r="L28">
        <f>IF(ISNUMBER('SIC03 into SIC07 Job Nums'!AA32),'SIC03 into SIC07 Job Nums'!AA32,":")</f>
        <v>110.16</v>
      </c>
      <c r="M28">
        <f>IF(ISNUMBER('SIC03 into SIC07 Job Nums'!AB32),'SIC03 into SIC07 Job Nums'!AB32,":")</f>
        <v>108.94</v>
      </c>
      <c r="N28">
        <f>IF(ISNUMBER(VALUE('08-19 Job Nums SIC07'!B36)), VALUE('08-19 Job Nums SIC07'!B36), ":")</f>
        <v>111</v>
      </c>
      <c r="O28">
        <f>IF(ISNUMBER(VALUE('08-19 Job Nums SIC07'!C36)), VALUE('08-19 Job Nums SIC07'!C36), ":")</f>
        <v>81</v>
      </c>
      <c r="P28">
        <f>IF(ISNUMBER(VALUE('08-19 Job Nums SIC07'!D36)), VALUE('08-19 Job Nums SIC07'!D36), ":")</f>
        <v>89</v>
      </c>
      <c r="Q28">
        <f>IF(ISNUMBER(VALUE('08-19 Job Nums SIC07'!E36)), VALUE('08-19 Job Nums SIC07'!E36), ":")</f>
        <v>68</v>
      </c>
      <c r="R28">
        <f>IF(ISNUMBER(VALUE('08-19 Job Nums SIC07'!F36)), VALUE('08-19 Job Nums SIC07'!F36), ":")</f>
        <v>85</v>
      </c>
      <c r="S28">
        <f>IF(ISNUMBER(VALUE('08-19 Job Nums SIC07'!G36)), VALUE('08-19 Job Nums SIC07'!G36), ":")</f>
        <v>85</v>
      </c>
      <c r="T28">
        <f>IF(ISNUMBER(VALUE('08-19 Job Nums SIC07'!H36)), VALUE('08-19 Job Nums SIC07'!H36), ":")</f>
        <v>92</v>
      </c>
      <c r="U28">
        <f>IF(ISNUMBER(VALUE('08-19 Job Nums SIC07'!I36)), VALUE('08-19 Job Nums SIC07'!I36), ":")</f>
        <v>84</v>
      </c>
      <c r="V28">
        <f>IF(ISNUMBER(VALUE('08-19 Job Nums SIC07'!J36)), VALUE('08-19 Job Nums SIC07'!J36), ":")</f>
        <v>81</v>
      </c>
      <c r="W28">
        <f>IF(ISNUMBER(VALUE('08-19 Job Nums SIC07'!K36)), VALUE('08-19 Job Nums SIC07'!K36), ":")</f>
        <v>74</v>
      </c>
      <c r="X28">
        <f>IF(ISNUMBER(VALUE('08-19 Job Nums SIC07'!L36)), VALUE('08-19 Job Nums SIC07'!L36), ":")</f>
        <v>77</v>
      </c>
      <c r="Y28">
        <f>IF(ISNUMBER(VALUE('08-19 Job Nums SIC07'!M36)), VALUE('08-19 Job Nums SIC07'!M36), ":")</f>
        <v>75</v>
      </c>
    </row>
    <row r="29" spans="1:25" ht="45" x14ac:dyDescent="0.25">
      <c r="A29" s="65" t="s">
        <v>245</v>
      </c>
      <c r="B29" s="3" t="s">
        <v>31</v>
      </c>
      <c r="C29">
        <f>IF(ISNUMBER('SIC03 into SIC07 Job Nums'!R33),'SIC03 into SIC07 Job Nums'!R33,":")</f>
        <v>355.22999999999996</v>
      </c>
      <c r="D29">
        <f>IF(ISNUMBER('SIC03 into SIC07 Job Nums'!S33),'SIC03 into SIC07 Job Nums'!S33,":")</f>
        <v>345.03</v>
      </c>
      <c r="E29">
        <f>IF(ISNUMBER('SIC03 into SIC07 Job Nums'!T33),'SIC03 into SIC07 Job Nums'!T33,":")</f>
        <v>340.34999999999997</v>
      </c>
      <c r="F29">
        <f>IF(ISNUMBER('SIC03 into SIC07 Job Nums'!U33),'SIC03 into SIC07 Job Nums'!U33,":")</f>
        <v>335.28999999999996</v>
      </c>
      <c r="G29">
        <f>IF(ISNUMBER('SIC03 into SIC07 Job Nums'!V33),'SIC03 into SIC07 Job Nums'!V33,":")</f>
        <v>336.66999999999996</v>
      </c>
      <c r="H29">
        <f>IF(ISNUMBER('SIC03 into SIC07 Job Nums'!W33),'SIC03 into SIC07 Job Nums'!W33,":")</f>
        <v>309.53999999999996</v>
      </c>
      <c r="I29">
        <f>IF(ISNUMBER('SIC03 into SIC07 Job Nums'!X33),'SIC03 into SIC07 Job Nums'!X33,":")</f>
        <v>287.58</v>
      </c>
      <c r="J29">
        <f>IF(ISNUMBER('SIC03 into SIC07 Job Nums'!Y33),'SIC03 into SIC07 Job Nums'!Y33,":")</f>
        <v>279.25</v>
      </c>
      <c r="K29">
        <f>IF(ISNUMBER('SIC03 into SIC07 Job Nums'!Z33),'SIC03 into SIC07 Job Nums'!Z33,":")</f>
        <v>283.75</v>
      </c>
      <c r="L29">
        <f>IF(ISNUMBER('SIC03 into SIC07 Job Nums'!AA33),'SIC03 into SIC07 Job Nums'!AA33,":")</f>
        <v>275.57</v>
      </c>
      <c r="M29">
        <f>IF(ISNUMBER('SIC03 into SIC07 Job Nums'!AB33),'SIC03 into SIC07 Job Nums'!AB33,":")</f>
        <v>290.12</v>
      </c>
      <c r="N29">
        <f>IF(ISNUMBER(VALUE('08-19 Job Nums SIC07'!B37)), VALUE('08-19 Job Nums SIC07'!B37), ":")</f>
        <v>301</v>
      </c>
      <c r="O29">
        <f>IF(ISNUMBER(VALUE('08-19 Job Nums SIC07'!C37)), VALUE('08-19 Job Nums SIC07'!C37), ":")</f>
        <v>266</v>
      </c>
      <c r="P29">
        <f>IF(ISNUMBER(VALUE('08-19 Job Nums SIC07'!D37)), VALUE('08-19 Job Nums SIC07'!D37), ":")</f>
        <v>265</v>
      </c>
      <c r="Q29">
        <f>IF(ISNUMBER(VALUE('08-19 Job Nums SIC07'!E37)), VALUE('08-19 Job Nums SIC07'!E37), ":")</f>
        <v>249</v>
      </c>
      <c r="R29">
        <f>IF(ISNUMBER(VALUE('08-19 Job Nums SIC07'!F37)), VALUE('08-19 Job Nums SIC07'!F37), ":")</f>
        <v>261</v>
      </c>
      <c r="S29">
        <f>IF(ISNUMBER(VALUE('08-19 Job Nums SIC07'!G37)), VALUE('08-19 Job Nums SIC07'!G37), ":")</f>
        <v>267</v>
      </c>
      <c r="T29">
        <f>IF(ISNUMBER(VALUE('08-19 Job Nums SIC07'!H37)), VALUE('08-19 Job Nums SIC07'!H37), ":")</f>
        <v>273</v>
      </c>
      <c r="U29">
        <f>IF(ISNUMBER(VALUE('08-19 Job Nums SIC07'!I37)), VALUE('08-19 Job Nums SIC07'!I37), ":")</f>
        <v>289</v>
      </c>
      <c r="V29">
        <f>IF(ISNUMBER(VALUE('08-19 Job Nums SIC07'!J37)), VALUE('08-19 Job Nums SIC07'!J37), ":")</f>
        <v>278</v>
      </c>
      <c r="W29">
        <f>IF(ISNUMBER(VALUE('08-19 Job Nums SIC07'!K37)), VALUE('08-19 Job Nums SIC07'!K37), ":")</f>
        <v>280</v>
      </c>
      <c r="X29">
        <f>IF(ISNUMBER(VALUE('08-19 Job Nums SIC07'!L37)), VALUE('08-19 Job Nums SIC07'!L37), ":")</f>
        <v>286</v>
      </c>
      <c r="Y29">
        <f>IF(ISNUMBER(VALUE('08-19 Job Nums SIC07'!M37)), VALUE('08-19 Job Nums SIC07'!M37), ":")</f>
        <v>287</v>
      </c>
    </row>
    <row r="30" spans="1:25" ht="30" x14ac:dyDescent="0.25">
      <c r="A30" s="65" t="s">
        <v>247</v>
      </c>
      <c r="B30" s="3" t="s">
        <v>32</v>
      </c>
      <c r="C30">
        <f>IF(ISNUMBER('SIC03 into SIC07 Job Nums'!R34),'SIC03 into SIC07 Job Nums'!R34,":")</f>
        <v>236.45000000000002</v>
      </c>
      <c r="D30">
        <f>IF(ISNUMBER('SIC03 into SIC07 Job Nums'!S34),'SIC03 into SIC07 Job Nums'!S34,":")</f>
        <v>241.82999999999998</v>
      </c>
      <c r="E30">
        <f>IF(ISNUMBER('SIC03 into SIC07 Job Nums'!T34),'SIC03 into SIC07 Job Nums'!T34,":")</f>
        <v>235.72</v>
      </c>
      <c r="F30">
        <f>IF(ISNUMBER('SIC03 into SIC07 Job Nums'!U34),'SIC03 into SIC07 Job Nums'!U34,":")</f>
        <v>225.45</v>
      </c>
      <c r="G30">
        <f>IF(ISNUMBER('SIC03 into SIC07 Job Nums'!V34),'SIC03 into SIC07 Job Nums'!V34,":")</f>
        <v>251.05</v>
      </c>
      <c r="H30">
        <f>IF(ISNUMBER('SIC03 into SIC07 Job Nums'!W34),'SIC03 into SIC07 Job Nums'!W34,":")</f>
        <v>207.9</v>
      </c>
      <c r="I30">
        <f>IF(ISNUMBER('SIC03 into SIC07 Job Nums'!X34),'SIC03 into SIC07 Job Nums'!X34,":")</f>
        <v>179.27999999999997</v>
      </c>
      <c r="J30">
        <f>IF(ISNUMBER('SIC03 into SIC07 Job Nums'!Y34),'SIC03 into SIC07 Job Nums'!Y34,":")</f>
        <v>162.91999999999999</v>
      </c>
      <c r="K30">
        <f>IF(ISNUMBER('SIC03 into SIC07 Job Nums'!Z34),'SIC03 into SIC07 Job Nums'!Z34,":")</f>
        <v>161.12</v>
      </c>
      <c r="L30">
        <f>IF(ISNUMBER('SIC03 into SIC07 Job Nums'!AA34),'SIC03 into SIC07 Job Nums'!AA34,":")</f>
        <v>149.84</v>
      </c>
      <c r="M30">
        <f>IF(ISNUMBER('SIC03 into SIC07 Job Nums'!AB34),'SIC03 into SIC07 Job Nums'!AB34,":")</f>
        <v>149.44999999999999</v>
      </c>
      <c r="N30">
        <f>IF(ISNUMBER(VALUE('08-19 Job Nums SIC07'!B38)), VALUE('08-19 Job Nums SIC07'!B38), ":")</f>
        <v>153</v>
      </c>
      <c r="O30">
        <f>IF(ISNUMBER(VALUE('08-19 Job Nums SIC07'!C38)), VALUE('08-19 Job Nums SIC07'!C38), ":")</f>
        <v>140</v>
      </c>
      <c r="P30">
        <f>IF(ISNUMBER(VALUE('08-19 Job Nums SIC07'!D38)), VALUE('08-19 Job Nums SIC07'!D38), ":")</f>
        <v>136</v>
      </c>
      <c r="Q30">
        <f>IF(ISNUMBER(VALUE('08-19 Job Nums SIC07'!E38)), VALUE('08-19 Job Nums SIC07'!E38), ":")</f>
        <v>131</v>
      </c>
      <c r="R30">
        <f>IF(ISNUMBER(VALUE('08-19 Job Nums SIC07'!F38)), VALUE('08-19 Job Nums SIC07'!F38), ":")</f>
        <v>132</v>
      </c>
      <c r="S30">
        <f>IF(ISNUMBER(VALUE('08-19 Job Nums SIC07'!G38)), VALUE('08-19 Job Nums SIC07'!G38), ":")</f>
        <v>140</v>
      </c>
      <c r="T30">
        <f>IF(ISNUMBER(VALUE('08-19 Job Nums SIC07'!H38)), VALUE('08-19 Job Nums SIC07'!H38), ":")</f>
        <v>129</v>
      </c>
      <c r="U30">
        <f>IF(ISNUMBER(VALUE('08-19 Job Nums SIC07'!I38)), VALUE('08-19 Job Nums SIC07'!I38), ":")</f>
        <v>129</v>
      </c>
      <c r="V30">
        <f>IF(ISNUMBER(VALUE('08-19 Job Nums SIC07'!J38)), VALUE('08-19 Job Nums SIC07'!J38), ":")</f>
        <v>132</v>
      </c>
      <c r="W30">
        <f>IF(ISNUMBER(VALUE('08-19 Job Nums SIC07'!K38)), VALUE('08-19 Job Nums SIC07'!K38), ":")</f>
        <v>128</v>
      </c>
      <c r="X30">
        <f>IF(ISNUMBER(VALUE('08-19 Job Nums SIC07'!L38)), VALUE('08-19 Job Nums SIC07'!L38), ":")</f>
        <v>130</v>
      </c>
      <c r="Y30">
        <f>IF(ISNUMBER(VALUE('08-19 Job Nums SIC07'!M38)), VALUE('08-19 Job Nums SIC07'!M38), ":")</f>
        <v>132</v>
      </c>
    </row>
    <row r="31" spans="1:25" x14ac:dyDescent="0.25">
      <c r="A31" s="65" t="s">
        <v>249</v>
      </c>
      <c r="B31" s="3" t="s">
        <v>33</v>
      </c>
      <c r="C31">
        <f>IF(ISNUMBER('SIC03 into SIC07 Job Nums'!R35),'SIC03 into SIC07 Job Nums'!R35,":")</f>
        <v>173.95</v>
      </c>
      <c r="D31">
        <f>IF(ISNUMBER('SIC03 into SIC07 Job Nums'!S35),'SIC03 into SIC07 Job Nums'!S35,":")</f>
        <v>171.66</v>
      </c>
      <c r="E31">
        <f>IF(ISNUMBER('SIC03 into SIC07 Job Nums'!T35),'SIC03 into SIC07 Job Nums'!T35,":")</f>
        <v>170.85999999999999</v>
      </c>
      <c r="F31">
        <f>IF(ISNUMBER('SIC03 into SIC07 Job Nums'!U35),'SIC03 into SIC07 Job Nums'!U35,":")</f>
        <v>162.22000000000003</v>
      </c>
      <c r="G31">
        <f>IF(ISNUMBER('SIC03 into SIC07 Job Nums'!V35),'SIC03 into SIC07 Job Nums'!V35,":")</f>
        <v>159.86999999999998</v>
      </c>
      <c r="H31">
        <f>IF(ISNUMBER('SIC03 into SIC07 Job Nums'!W35),'SIC03 into SIC07 Job Nums'!W35,":")</f>
        <v>139.38999999999999</v>
      </c>
      <c r="I31">
        <f>IF(ISNUMBER('SIC03 into SIC07 Job Nums'!X35),'SIC03 into SIC07 Job Nums'!X35,":")</f>
        <v>127.36000000000001</v>
      </c>
      <c r="J31">
        <f>IF(ISNUMBER('SIC03 into SIC07 Job Nums'!Y35),'SIC03 into SIC07 Job Nums'!Y35,":")</f>
        <v>120.65</v>
      </c>
      <c r="K31">
        <f>IF(ISNUMBER('SIC03 into SIC07 Job Nums'!Z35),'SIC03 into SIC07 Job Nums'!Z35,":")</f>
        <v>116.32</v>
      </c>
      <c r="L31">
        <f>IF(ISNUMBER('SIC03 into SIC07 Job Nums'!AA35),'SIC03 into SIC07 Job Nums'!AA35,":")</f>
        <v>110.71</v>
      </c>
      <c r="M31">
        <f>IF(ISNUMBER('SIC03 into SIC07 Job Nums'!AB35),'SIC03 into SIC07 Job Nums'!AB35,":")</f>
        <v>101.89</v>
      </c>
      <c r="N31">
        <f>IF(ISNUMBER(VALUE('08-19 Job Nums SIC07'!B39)), VALUE('08-19 Job Nums SIC07'!B39), ":")</f>
        <v>101</v>
      </c>
      <c r="O31">
        <f>IF(ISNUMBER(VALUE('08-19 Job Nums SIC07'!C39)), VALUE('08-19 Job Nums SIC07'!C39), ":")</f>
        <v>99</v>
      </c>
      <c r="P31">
        <f>IF(ISNUMBER(VALUE('08-19 Job Nums SIC07'!D39)), VALUE('08-19 Job Nums SIC07'!D39), ":")</f>
        <v>99</v>
      </c>
      <c r="Q31">
        <f>IF(ISNUMBER(VALUE('08-19 Job Nums SIC07'!E39)), VALUE('08-19 Job Nums SIC07'!E39), ":")</f>
        <v>98</v>
      </c>
      <c r="R31">
        <f>IF(ISNUMBER(VALUE('08-19 Job Nums SIC07'!F39)), VALUE('08-19 Job Nums SIC07'!F39), ":")</f>
        <v>99</v>
      </c>
      <c r="S31">
        <f>IF(ISNUMBER(VALUE('08-19 Job Nums SIC07'!G39)), VALUE('08-19 Job Nums SIC07'!G39), ":")</f>
        <v>94</v>
      </c>
      <c r="T31">
        <f>IF(ISNUMBER(VALUE('08-19 Job Nums SIC07'!H39)), VALUE('08-19 Job Nums SIC07'!H39), ":")</f>
        <v>101</v>
      </c>
      <c r="U31">
        <f>IF(ISNUMBER(VALUE('08-19 Job Nums SIC07'!I39)), VALUE('08-19 Job Nums SIC07'!I39), ":")</f>
        <v>94</v>
      </c>
      <c r="V31">
        <f>IF(ISNUMBER(VALUE('08-19 Job Nums SIC07'!J39)), VALUE('08-19 Job Nums SIC07'!J39), ":")</f>
        <v>97</v>
      </c>
      <c r="W31">
        <f>IF(ISNUMBER(VALUE('08-19 Job Nums SIC07'!K39)), VALUE('08-19 Job Nums SIC07'!K39), ":")</f>
        <v>84</v>
      </c>
      <c r="X31">
        <f>IF(ISNUMBER(VALUE('08-19 Job Nums SIC07'!L39)), VALUE('08-19 Job Nums SIC07'!L39), ":")</f>
        <v>87</v>
      </c>
      <c r="Y31">
        <f>IF(ISNUMBER(VALUE('08-19 Job Nums SIC07'!M39)), VALUE('08-19 Job Nums SIC07'!M39), ":")</f>
        <v>88</v>
      </c>
    </row>
    <row r="32" spans="1:25" ht="30" x14ac:dyDescent="0.25">
      <c r="A32" s="65" t="s">
        <v>250</v>
      </c>
      <c r="B32" s="3" t="s">
        <v>34</v>
      </c>
      <c r="C32">
        <f>IF(ISNUMBER('SIC03 into SIC07 Job Nums'!R36),'SIC03 into SIC07 Job Nums'!R36,":")</f>
        <v>349.81</v>
      </c>
      <c r="D32">
        <f>IF(ISNUMBER('SIC03 into SIC07 Job Nums'!S36),'SIC03 into SIC07 Job Nums'!S36,":")</f>
        <v>343.5</v>
      </c>
      <c r="E32">
        <f>IF(ISNUMBER('SIC03 into SIC07 Job Nums'!T36),'SIC03 into SIC07 Job Nums'!T36,":")</f>
        <v>315.72000000000003</v>
      </c>
      <c r="F32">
        <f>IF(ISNUMBER('SIC03 into SIC07 Job Nums'!U36),'SIC03 into SIC07 Job Nums'!U36,":")</f>
        <v>322.42</v>
      </c>
      <c r="G32">
        <f>IF(ISNUMBER('SIC03 into SIC07 Job Nums'!V36),'SIC03 into SIC07 Job Nums'!V36,":")</f>
        <v>303.56000000000006</v>
      </c>
      <c r="H32">
        <f>IF(ISNUMBER('SIC03 into SIC07 Job Nums'!W36),'SIC03 into SIC07 Job Nums'!W36,":")</f>
        <v>288</v>
      </c>
      <c r="I32">
        <f>IF(ISNUMBER('SIC03 into SIC07 Job Nums'!X36),'SIC03 into SIC07 Job Nums'!X36,":")</f>
        <v>259.58000000000004</v>
      </c>
      <c r="J32">
        <f>IF(ISNUMBER('SIC03 into SIC07 Job Nums'!Y36),'SIC03 into SIC07 Job Nums'!Y36,":")</f>
        <v>247.85</v>
      </c>
      <c r="K32">
        <f>IF(ISNUMBER('SIC03 into SIC07 Job Nums'!Z36),'SIC03 into SIC07 Job Nums'!Z36,":")</f>
        <v>242.39</v>
      </c>
      <c r="L32">
        <f>IF(ISNUMBER('SIC03 into SIC07 Job Nums'!AA36),'SIC03 into SIC07 Job Nums'!AA36,":")</f>
        <v>234.85000000000002</v>
      </c>
      <c r="M32">
        <f>IF(ISNUMBER('SIC03 into SIC07 Job Nums'!AB36),'SIC03 into SIC07 Job Nums'!AB36,":")</f>
        <v>235.03</v>
      </c>
      <c r="N32">
        <f>IF(ISNUMBER(VALUE('08-19 Job Nums SIC07'!B40)), VALUE('08-19 Job Nums SIC07'!B40), ":")</f>
        <v>227</v>
      </c>
      <c r="O32">
        <f>IF(ISNUMBER(VALUE('08-19 Job Nums SIC07'!C40)), VALUE('08-19 Job Nums SIC07'!C40), ":")</f>
        <v>226</v>
      </c>
      <c r="P32">
        <f>IF(ISNUMBER(VALUE('08-19 Job Nums SIC07'!D40)), VALUE('08-19 Job Nums SIC07'!D40), ":")</f>
        <v>197</v>
      </c>
      <c r="Q32">
        <f>IF(ISNUMBER(VALUE('08-19 Job Nums SIC07'!E40)), VALUE('08-19 Job Nums SIC07'!E40), ":")</f>
        <v>189</v>
      </c>
      <c r="R32">
        <f>IF(ISNUMBER(VALUE('08-19 Job Nums SIC07'!F40)), VALUE('08-19 Job Nums SIC07'!F40), ":")</f>
        <v>207</v>
      </c>
      <c r="S32">
        <f>IF(ISNUMBER(VALUE('08-19 Job Nums SIC07'!G40)), VALUE('08-19 Job Nums SIC07'!G40), ":")</f>
        <v>207</v>
      </c>
      <c r="T32">
        <f>IF(ISNUMBER(VALUE('08-19 Job Nums SIC07'!H40)), VALUE('08-19 Job Nums SIC07'!H40), ":")</f>
        <v>206</v>
      </c>
      <c r="U32">
        <f>IF(ISNUMBER(VALUE('08-19 Job Nums SIC07'!I40)), VALUE('08-19 Job Nums SIC07'!I40), ":")</f>
        <v>212</v>
      </c>
      <c r="V32">
        <f>IF(ISNUMBER(VALUE('08-19 Job Nums SIC07'!J40)), VALUE('08-19 Job Nums SIC07'!J40), ":")</f>
        <v>193</v>
      </c>
      <c r="W32">
        <f>IF(ISNUMBER(VALUE('08-19 Job Nums SIC07'!K40)), VALUE('08-19 Job Nums SIC07'!K40), ":")</f>
        <v>197</v>
      </c>
      <c r="X32">
        <f>IF(ISNUMBER(VALUE('08-19 Job Nums SIC07'!L40)), VALUE('08-19 Job Nums SIC07'!L40), ":")</f>
        <v>190</v>
      </c>
      <c r="Y32">
        <f>IF(ISNUMBER(VALUE('08-19 Job Nums SIC07'!M40)), VALUE('08-19 Job Nums SIC07'!M40), ":")</f>
        <v>220</v>
      </c>
    </row>
    <row r="33" spans="1:25" ht="30" x14ac:dyDescent="0.25">
      <c r="A33" s="65" t="s">
        <v>252</v>
      </c>
      <c r="B33" s="3" t="s">
        <v>35</v>
      </c>
      <c r="C33">
        <f>IF(ISNUMBER('SIC03 into SIC07 Job Nums'!R37),'SIC03 into SIC07 Job Nums'!R37,":")</f>
        <v>242.76</v>
      </c>
      <c r="D33">
        <f>IF(ISNUMBER('SIC03 into SIC07 Job Nums'!S37),'SIC03 into SIC07 Job Nums'!S37,":")</f>
        <v>250.62</v>
      </c>
      <c r="E33">
        <f>IF(ISNUMBER('SIC03 into SIC07 Job Nums'!T37),'SIC03 into SIC07 Job Nums'!T37,":")</f>
        <v>264.09999999999997</v>
      </c>
      <c r="F33">
        <f>IF(ISNUMBER('SIC03 into SIC07 Job Nums'!U37),'SIC03 into SIC07 Job Nums'!U37,":")</f>
        <v>243.45999999999998</v>
      </c>
      <c r="G33">
        <f>IF(ISNUMBER('SIC03 into SIC07 Job Nums'!V37),'SIC03 into SIC07 Job Nums'!V37,":")</f>
        <v>247.04999999999998</v>
      </c>
      <c r="H33">
        <f>IF(ISNUMBER('SIC03 into SIC07 Job Nums'!W37),'SIC03 into SIC07 Job Nums'!W37,":")</f>
        <v>239.35</v>
      </c>
      <c r="I33">
        <f>IF(ISNUMBER('SIC03 into SIC07 Job Nums'!X37),'SIC03 into SIC07 Job Nums'!X37,":")</f>
        <v>249.23999999999998</v>
      </c>
      <c r="J33">
        <f>IF(ISNUMBER('SIC03 into SIC07 Job Nums'!Y37),'SIC03 into SIC07 Job Nums'!Y37,":")</f>
        <v>210.76999999999998</v>
      </c>
      <c r="K33">
        <f>IF(ISNUMBER('SIC03 into SIC07 Job Nums'!Z37),'SIC03 into SIC07 Job Nums'!Z37,":")</f>
        <v>216.32999999999998</v>
      </c>
      <c r="L33">
        <f>IF(ISNUMBER('SIC03 into SIC07 Job Nums'!AA37),'SIC03 into SIC07 Job Nums'!AA37,":")</f>
        <v>202.35999999999999</v>
      </c>
      <c r="M33">
        <f>IF(ISNUMBER('SIC03 into SIC07 Job Nums'!AB37),'SIC03 into SIC07 Job Nums'!AB37,":")</f>
        <v>188.29999999999998</v>
      </c>
      <c r="N33">
        <f>IF(ISNUMBER(VALUE('08-19 Job Nums SIC07'!B41)), VALUE('08-19 Job Nums SIC07'!B41), ":")</f>
        <v>192</v>
      </c>
      <c r="O33">
        <f>IF(ISNUMBER(VALUE('08-19 Job Nums SIC07'!C41)), VALUE('08-19 Job Nums SIC07'!C41), ":")</f>
        <v>153</v>
      </c>
      <c r="P33">
        <f>IF(ISNUMBER(VALUE('08-19 Job Nums SIC07'!D41)), VALUE('08-19 Job Nums SIC07'!D41), ":")</f>
        <v>155</v>
      </c>
      <c r="Q33">
        <f>IF(ISNUMBER(VALUE('08-19 Job Nums SIC07'!E41)), VALUE('08-19 Job Nums SIC07'!E41), ":")</f>
        <v>149</v>
      </c>
      <c r="R33">
        <f>IF(ISNUMBER(VALUE('08-19 Job Nums SIC07'!F41)), VALUE('08-19 Job Nums SIC07'!F41), ":")</f>
        <v>151</v>
      </c>
      <c r="S33">
        <f>IF(ISNUMBER(VALUE('08-19 Job Nums SIC07'!G41)), VALUE('08-19 Job Nums SIC07'!G41), ":")</f>
        <v>160</v>
      </c>
      <c r="T33">
        <f>IF(ISNUMBER(VALUE('08-19 Job Nums SIC07'!H41)), VALUE('08-19 Job Nums SIC07'!H41), ":")</f>
        <v>166</v>
      </c>
      <c r="U33">
        <f>IF(ISNUMBER(VALUE('08-19 Job Nums SIC07'!I41)), VALUE('08-19 Job Nums SIC07'!I41), ":")</f>
        <v>173</v>
      </c>
      <c r="V33">
        <f>IF(ISNUMBER(VALUE('08-19 Job Nums SIC07'!J41)), VALUE('08-19 Job Nums SIC07'!J41), ":")</f>
        <v>193</v>
      </c>
      <c r="W33">
        <f>IF(ISNUMBER(VALUE('08-19 Job Nums SIC07'!K41)), VALUE('08-19 Job Nums SIC07'!K41), ":")</f>
        <v>184</v>
      </c>
      <c r="X33">
        <f>IF(ISNUMBER(VALUE('08-19 Job Nums SIC07'!L41)), VALUE('08-19 Job Nums SIC07'!L41), ":")</f>
        <v>185</v>
      </c>
      <c r="Y33">
        <f>IF(ISNUMBER(VALUE('08-19 Job Nums SIC07'!M41)), VALUE('08-19 Job Nums SIC07'!M41), ":")</f>
        <v>140</v>
      </c>
    </row>
    <row r="34" spans="1:25" ht="30" x14ac:dyDescent="0.25">
      <c r="A34" s="65" t="s">
        <v>254</v>
      </c>
      <c r="B34" s="3" t="s">
        <v>36</v>
      </c>
      <c r="C34">
        <f>IF(ISNUMBER('SIC03 into SIC07 Job Nums'!R38),'SIC03 into SIC07 Job Nums'!R38,":")</f>
        <v>158.1</v>
      </c>
      <c r="D34">
        <f>IF(ISNUMBER('SIC03 into SIC07 Job Nums'!S38),'SIC03 into SIC07 Job Nums'!S38,":")</f>
        <v>164.16</v>
      </c>
      <c r="E34">
        <f>IF(ISNUMBER('SIC03 into SIC07 Job Nums'!T38),'SIC03 into SIC07 Job Nums'!T38,":")</f>
        <v>172.38</v>
      </c>
      <c r="F34">
        <f>IF(ISNUMBER('SIC03 into SIC07 Job Nums'!U38),'SIC03 into SIC07 Job Nums'!U38,":")</f>
        <v>151.59</v>
      </c>
      <c r="G34">
        <f>IF(ISNUMBER('SIC03 into SIC07 Job Nums'!V38),'SIC03 into SIC07 Job Nums'!V38,":")</f>
        <v>163.13999999999999</v>
      </c>
      <c r="H34">
        <f>IF(ISNUMBER('SIC03 into SIC07 Job Nums'!W38),'SIC03 into SIC07 Job Nums'!W38,":")</f>
        <v>157.35</v>
      </c>
      <c r="I34">
        <f>IF(ISNUMBER('SIC03 into SIC07 Job Nums'!X38),'SIC03 into SIC07 Job Nums'!X38,":")</f>
        <v>166.29</v>
      </c>
      <c r="J34">
        <f>IF(ISNUMBER('SIC03 into SIC07 Job Nums'!Y38),'SIC03 into SIC07 Job Nums'!Y38,":")</f>
        <v>156.69</v>
      </c>
      <c r="K34">
        <f>IF(ISNUMBER('SIC03 into SIC07 Job Nums'!Z38),'SIC03 into SIC07 Job Nums'!Z38,":")</f>
        <v>154.10999999999999</v>
      </c>
      <c r="L34">
        <f>IF(ISNUMBER('SIC03 into SIC07 Job Nums'!AA38),'SIC03 into SIC07 Job Nums'!AA38,":")</f>
        <v>151.44</v>
      </c>
      <c r="M34">
        <f>IF(ISNUMBER('SIC03 into SIC07 Job Nums'!AB38),'SIC03 into SIC07 Job Nums'!AB38,":")</f>
        <v>129.6</v>
      </c>
      <c r="N34">
        <f>IF(ISNUMBER(VALUE('08-19 Job Nums SIC07'!B42)), VALUE('08-19 Job Nums SIC07'!B42), ":")</f>
        <v>150</v>
      </c>
      <c r="O34">
        <f>IF(ISNUMBER(VALUE('08-19 Job Nums SIC07'!C42)), VALUE('08-19 Job Nums SIC07'!C42), ":")</f>
        <v>183</v>
      </c>
      <c r="P34">
        <f>IF(ISNUMBER(VALUE('08-19 Job Nums SIC07'!D42)), VALUE('08-19 Job Nums SIC07'!D42), ":")</f>
        <v>167</v>
      </c>
      <c r="Q34">
        <f>IF(ISNUMBER(VALUE('08-19 Job Nums SIC07'!E42)), VALUE('08-19 Job Nums SIC07'!E42), ":")</f>
        <v>167</v>
      </c>
      <c r="R34">
        <f>IF(ISNUMBER(VALUE('08-19 Job Nums SIC07'!F42)), VALUE('08-19 Job Nums SIC07'!F42), ":")</f>
        <v>160</v>
      </c>
      <c r="S34">
        <f>IF(ISNUMBER(VALUE('08-19 Job Nums SIC07'!G42)), VALUE('08-19 Job Nums SIC07'!G42), ":")</f>
        <v>173</v>
      </c>
      <c r="T34">
        <f>IF(ISNUMBER(VALUE('08-19 Job Nums SIC07'!H42)), VALUE('08-19 Job Nums SIC07'!H42), ":")</f>
        <v>175</v>
      </c>
      <c r="U34">
        <f>IF(ISNUMBER(VALUE('08-19 Job Nums SIC07'!I42)), VALUE('08-19 Job Nums SIC07'!I42), ":")</f>
        <v>176</v>
      </c>
      <c r="V34">
        <f>IF(ISNUMBER(VALUE('08-19 Job Nums SIC07'!J42)), VALUE('08-19 Job Nums SIC07'!J42), ":")</f>
        <v>166</v>
      </c>
      <c r="W34">
        <f>IF(ISNUMBER(VALUE('08-19 Job Nums SIC07'!K42)), VALUE('08-19 Job Nums SIC07'!K42), ":")</f>
        <v>175</v>
      </c>
      <c r="X34">
        <f>IF(ISNUMBER(VALUE('08-19 Job Nums SIC07'!L42)), VALUE('08-19 Job Nums SIC07'!L42), ":")</f>
        <v>183</v>
      </c>
      <c r="Y34">
        <f>IF(ISNUMBER(VALUE('08-19 Job Nums SIC07'!M42)), VALUE('08-19 Job Nums SIC07'!M42), ":")</f>
        <v>185</v>
      </c>
    </row>
    <row r="35" spans="1:25" x14ac:dyDescent="0.25">
      <c r="A35" s="65" t="s">
        <v>255</v>
      </c>
      <c r="B35" s="3" t="s">
        <v>37</v>
      </c>
      <c r="C35">
        <f>IF(ISNUMBER('SIC03 into SIC07 Job Nums'!R39),'SIC03 into SIC07 Job Nums'!R39,":")</f>
        <v>89.06</v>
      </c>
      <c r="D35">
        <f>IF(ISNUMBER('SIC03 into SIC07 Job Nums'!S39),'SIC03 into SIC07 Job Nums'!S39,":")</f>
        <v>92.72</v>
      </c>
      <c r="E35">
        <f>IF(ISNUMBER('SIC03 into SIC07 Job Nums'!T39),'SIC03 into SIC07 Job Nums'!T39,":")</f>
        <v>89.06</v>
      </c>
      <c r="F35">
        <f>IF(ISNUMBER('SIC03 into SIC07 Job Nums'!U39),'SIC03 into SIC07 Job Nums'!U39,":")</f>
        <v>93.33</v>
      </c>
      <c r="G35">
        <f>IF(ISNUMBER('SIC03 into SIC07 Job Nums'!V39),'SIC03 into SIC07 Job Nums'!V39,":")</f>
        <v>89.06</v>
      </c>
      <c r="H35">
        <f>IF(ISNUMBER('SIC03 into SIC07 Job Nums'!W39),'SIC03 into SIC07 Job Nums'!W39,":")</f>
        <v>90.89</v>
      </c>
      <c r="I35">
        <f>IF(ISNUMBER('SIC03 into SIC07 Job Nums'!X39),'SIC03 into SIC07 Job Nums'!X39,":")</f>
        <v>84.789999999999992</v>
      </c>
      <c r="J35">
        <f>IF(ISNUMBER('SIC03 into SIC07 Job Nums'!Y39),'SIC03 into SIC07 Job Nums'!Y39,":")</f>
        <v>77.47</v>
      </c>
      <c r="K35">
        <f>IF(ISNUMBER('SIC03 into SIC07 Job Nums'!Z39),'SIC03 into SIC07 Job Nums'!Z39,":")</f>
        <v>76.25</v>
      </c>
      <c r="L35">
        <f>IF(ISNUMBER('SIC03 into SIC07 Job Nums'!AA39),'SIC03 into SIC07 Job Nums'!AA39,":")</f>
        <v>73.2</v>
      </c>
      <c r="M35">
        <f>IF(ISNUMBER('SIC03 into SIC07 Job Nums'!AB39),'SIC03 into SIC07 Job Nums'!AB39,":")</f>
        <v>73.2</v>
      </c>
      <c r="N35">
        <f>IF(ISNUMBER(VALUE('08-19 Job Nums SIC07'!B43)), VALUE('08-19 Job Nums SIC07'!B43), ":")</f>
        <v>80</v>
      </c>
      <c r="O35">
        <f>IF(ISNUMBER(VALUE('08-19 Job Nums SIC07'!C43)), VALUE('08-19 Job Nums SIC07'!C43), ":")</f>
        <v>59</v>
      </c>
      <c r="P35">
        <f>IF(ISNUMBER(VALUE('08-19 Job Nums SIC07'!D43)), VALUE('08-19 Job Nums SIC07'!D43), ":")</f>
        <v>60</v>
      </c>
      <c r="Q35">
        <f>IF(ISNUMBER(VALUE('08-19 Job Nums SIC07'!E43)), VALUE('08-19 Job Nums SIC07'!E43), ":")</f>
        <v>56</v>
      </c>
      <c r="R35">
        <f>IF(ISNUMBER(VALUE('08-19 Job Nums SIC07'!F43)), VALUE('08-19 Job Nums SIC07'!F43), ":")</f>
        <v>55</v>
      </c>
      <c r="S35">
        <f>IF(ISNUMBER(VALUE('08-19 Job Nums SIC07'!G43)), VALUE('08-19 Job Nums SIC07'!G43), ":")</f>
        <v>53</v>
      </c>
      <c r="T35">
        <f>IF(ISNUMBER(VALUE('08-19 Job Nums SIC07'!H43)), VALUE('08-19 Job Nums SIC07'!H43), ":")</f>
        <v>62</v>
      </c>
      <c r="U35">
        <f>IF(ISNUMBER(VALUE('08-19 Job Nums SIC07'!I43)), VALUE('08-19 Job Nums SIC07'!I43), ":")</f>
        <v>65</v>
      </c>
      <c r="V35">
        <f>IF(ISNUMBER(VALUE('08-19 Job Nums SIC07'!J43)), VALUE('08-19 Job Nums SIC07'!J43), ":")</f>
        <v>66</v>
      </c>
      <c r="W35">
        <f>IF(ISNUMBER(VALUE('08-19 Job Nums SIC07'!K43)), VALUE('08-19 Job Nums SIC07'!K43), ":")</f>
        <v>73</v>
      </c>
      <c r="X35">
        <f>IF(ISNUMBER(VALUE('08-19 Job Nums SIC07'!L43)), VALUE('08-19 Job Nums SIC07'!L43), ":")</f>
        <v>72</v>
      </c>
      <c r="Y35">
        <f>IF(ISNUMBER(VALUE('08-19 Job Nums SIC07'!M43)), VALUE('08-19 Job Nums SIC07'!M43), ":")</f>
        <v>70</v>
      </c>
    </row>
    <row r="36" spans="1:25" x14ac:dyDescent="0.25">
      <c r="A36" s="65" t="s">
        <v>256</v>
      </c>
      <c r="B36" s="3" t="s">
        <v>38</v>
      </c>
      <c r="C36">
        <f>IF(ISNUMBER('SIC03 into SIC07 Job Nums'!R40),'SIC03 into SIC07 Job Nums'!R40,":")</f>
        <v>107</v>
      </c>
      <c r="D36">
        <f>IF(ISNUMBER('SIC03 into SIC07 Job Nums'!S40),'SIC03 into SIC07 Job Nums'!S40,":")</f>
        <v>109.47</v>
      </c>
      <c r="E36">
        <f>IF(ISNUMBER('SIC03 into SIC07 Job Nums'!T40),'SIC03 into SIC07 Job Nums'!T40,":")</f>
        <v>105.49000000000001</v>
      </c>
      <c r="F36">
        <f>IF(ISNUMBER('SIC03 into SIC07 Job Nums'!U40),'SIC03 into SIC07 Job Nums'!U40,":")</f>
        <v>107.37</v>
      </c>
      <c r="G36">
        <f>IF(ISNUMBER('SIC03 into SIC07 Job Nums'!V40),'SIC03 into SIC07 Job Nums'!V40,":")</f>
        <v>101.71000000000001</v>
      </c>
      <c r="H36">
        <f>IF(ISNUMBER('SIC03 into SIC07 Job Nums'!W40),'SIC03 into SIC07 Job Nums'!W40,":")</f>
        <v>101.3</v>
      </c>
      <c r="I36">
        <f>IF(ISNUMBER('SIC03 into SIC07 Job Nums'!X40),'SIC03 into SIC07 Job Nums'!X40,":")</f>
        <v>92.82</v>
      </c>
      <c r="J36">
        <f>IF(ISNUMBER('SIC03 into SIC07 Job Nums'!Y40),'SIC03 into SIC07 Job Nums'!Y40,":")</f>
        <v>87.28</v>
      </c>
      <c r="K36">
        <f>IF(ISNUMBER('SIC03 into SIC07 Job Nums'!Z40),'SIC03 into SIC07 Job Nums'!Z40,":")</f>
        <v>89.050000000000011</v>
      </c>
      <c r="L36">
        <f>IF(ISNUMBER('SIC03 into SIC07 Job Nums'!AA40),'SIC03 into SIC07 Job Nums'!AA40,":")</f>
        <v>86.34</v>
      </c>
      <c r="M36">
        <f>IF(ISNUMBER('SIC03 into SIC07 Job Nums'!AB40),'SIC03 into SIC07 Job Nums'!AB40,":")</f>
        <v>84.41</v>
      </c>
      <c r="N36">
        <f>IF(ISNUMBER(VALUE('08-19 Job Nums SIC07'!B44)), VALUE('08-19 Job Nums SIC07'!B44), ":")</f>
        <v>65</v>
      </c>
      <c r="O36">
        <f>IF(ISNUMBER(VALUE('08-19 Job Nums SIC07'!C44)), VALUE('08-19 Job Nums SIC07'!C44), ":")</f>
        <v>67</v>
      </c>
      <c r="P36">
        <f>IF(ISNUMBER(VALUE('08-19 Job Nums SIC07'!D44)), VALUE('08-19 Job Nums SIC07'!D44), ":")</f>
        <v>60</v>
      </c>
      <c r="Q36">
        <f>IF(ISNUMBER(VALUE('08-19 Job Nums SIC07'!E44)), VALUE('08-19 Job Nums SIC07'!E44), ":")</f>
        <v>63</v>
      </c>
      <c r="R36">
        <f>IF(ISNUMBER(VALUE('08-19 Job Nums SIC07'!F44)), VALUE('08-19 Job Nums SIC07'!F44), ":")</f>
        <v>64</v>
      </c>
      <c r="S36">
        <f>IF(ISNUMBER(VALUE('08-19 Job Nums SIC07'!G44)), VALUE('08-19 Job Nums SIC07'!G44), ":")</f>
        <v>63</v>
      </c>
      <c r="T36">
        <f>IF(ISNUMBER(VALUE('08-19 Job Nums SIC07'!H44)), VALUE('08-19 Job Nums SIC07'!H44), ":")</f>
        <v>67</v>
      </c>
      <c r="U36">
        <f>IF(ISNUMBER(VALUE('08-19 Job Nums SIC07'!I44)), VALUE('08-19 Job Nums SIC07'!I44), ":")</f>
        <v>68</v>
      </c>
      <c r="V36">
        <f>IF(ISNUMBER(VALUE('08-19 Job Nums SIC07'!J44)), VALUE('08-19 Job Nums SIC07'!J44), ":")</f>
        <v>68</v>
      </c>
      <c r="W36">
        <f>IF(ISNUMBER(VALUE('08-19 Job Nums SIC07'!K44)), VALUE('08-19 Job Nums SIC07'!K44), ":")</f>
        <v>65</v>
      </c>
      <c r="X36">
        <f>IF(ISNUMBER(VALUE('08-19 Job Nums SIC07'!L44)), VALUE('08-19 Job Nums SIC07'!L44), ":")</f>
        <v>69</v>
      </c>
      <c r="Y36">
        <f>IF(ISNUMBER(VALUE('08-19 Job Nums SIC07'!M44)), VALUE('08-19 Job Nums SIC07'!M44), ":")</f>
        <v>73</v>
      </c>
    </row>
    <row r="37" spans="1:25" ht="30" x14ac:dyDescent="0.25">
      <c r="A37" s="65" t="s">
        <v>257</v>
      </c>
      <c r="B37" s="3" t="s">
        <v>39</v>
      </c>
      <c r="C37">
        <f>IF(ISNUMBER('SIC03 into SIC07 Job Nums'!R41),'SIC03 into SIC07 Job Nums'!R41,":")</f>
        <v>128.88</v>
      </c>
      <c r="D37">
        <f>IF(ISNUMBER('SIC03 into SIC07 Job Nums'!S41),'SIC03 into SIC07 Job Nums'!S41,":")</f>
        <v>128.28</v>
      </c>
      <c r="E37">
        <f>IF(ISNUMBER('SIC03 into SIC07 Job Nums'!T41),'SIC03 into SIC07 Job Nums'!T41,":")</f>
        <v>124.53999999999999</v>
      </c>
      <c r="F37">
        <f>IF(ISNUMBER('SIC03 into SIC07 Job Nums'!U41),'SIC03 into SIC07 Job Nums'!U41,":")</f>
        <v>120.23000000000002</v>
      </c>
      <c r="G37">
        <f>IF(ISNUMBER('SIC03 into SIC07 Job Nums'!V41),'SIC03 into SIC07 Job Nums'!V41,":")</f>
        <v>122.74000000000001</v>
      </c>
      <c r="H37">
        <f>IF(ISNUMBER('SIC03 into SIC07 Job Nums'!W41),'SIC03 into SIC07 Job Nums'!W41,":")</f>
        <v>114.24</v>
      </c>
      <c r="I37">
        <f>IF(ISNUMBER('SIC03 into SIC07 Job Nums'!X41),'SIC03 into SIC07 Job Nums'!X41,":")</f>
        <v>106.51</v>
      </c>
      <c r="J37">
        <f>IF(ISNUMBER('SIC03 into SIC07 Job Nums'!Y41),'SIC03 into SIC07 Job Nums'!Y41,":")</f>
        <v>99.76</v>
      </c>
      <c r="K37">
        <f>IF(ISNUMBER('SIC03 into SIC07 Job Nums'!Z41),'SIC03 into SIC07 Job Nums'!Z41,":")</f>
        <v>98.09</v>
      </c>
      <c r="L37">
        <f>IF(ISNUMBER('SIC03 into SIC07 Job Nums'!AA41),'SIC03 into SIC07 Job Nums'!AA41,":")</f>
        <v>93.809999999999988</v>
      </c>
      <c r="M37">
        <f>IF(ISNUMBER('SIC03 into SIC07 Job Nums'!AB41),'SIC03 into SIC07 Job Nums'!AB41,":")</f>
        <v>90.320000000000007</v>
      </c>
      <c r="N37">
        <f>IF(ISNUMBER(VALUE('08-19 Job Nums SIC07'!B45)), VALUE('08-19 Job Nums SIC07'!B45), ":")</f>
        <v>112</v>
      </c>
      <c r="O37">
        <f>IF(ISNUMBER(VALUE('08-19 Job Nums SIC07'!C45)), VALUE('08-19 Job Nums SIC07'!C45), ":")</f>
        <v>83</v>
      </c>
      <c r="P37">
        <f>IF(ISNUMBER(VALUE('08-19 Job Nums SIC07'!D45)), VALUE('08-19 Job Nums SIC07'!D45), ":")</f>
        <v>85</v>
      </c>
      <c r="Q37">
        <f>IF(ISNUMBER(VALUE('08-19 Job Nums SIC07'!E45)), VALUE('08-19 Job Nums SIC07'!E45), ":")</f>
        <v>80</v>
      </c>
      <c r="R37">
        <f>IF(ISNUMBER(VALUE('08-19 Job Nums SIC07'!F45)), VALUE('08-19 Job Nums SIC07'!F45), ":")</f>
        <v>78</v>
      </c>
      <c r="S37">
        <f>IF(ISNUMBER(VALUE('08-19 Job Nums SIC07'!G45)), VALUE('08-19 Job Nums SIC07'!G45), ":")</f>
        <v>81</v>
      </c>
      <c r="T37">
        <f>IF(ISNUMBER(VALUE('08-19 Job Nums SIC07'!H45)), VALUE('08-19 Job Nums SIC07'!H45), ":")</f>
        <v>79</v>
      </c>
      <c r="U37">
        <f>IF(ISNUMBER(VALUE('08-19 Job Nums SIC07'!I45)), VALUE('08-19 Job Nums SIC07'!I45), ":")</f>
        <v>91</v>
      </c>
      <c r="V37">
        <f>IF(ISNUMBER(VALUE('08-19 Job Nums SIC07'!J45)), VALUE('08-19 Job Nums SIC07'!J45), ":")</f>
        <v>86</v>
      </c>
      <c r="W37">
        <f>IF(ISNUMBER(VALUE('08-19 Job Nums SIC07'!K45)), VALUE('08-19 Job Nums SIC07'!K45), ":")</f>
        <v>72</v>
      </c>
      <c r="X37">
        <f>IF(ISNUMBER(VALUE('08-19 Job Nums SIC07'!L45)), VALUE('08-19 Job Nums SIC07'!L45), ":")</f>
        <v>82</v>
      </c>
      <c r="Y37">
        <f>IF(ISNUMBER(VALUE('08-19 Job Nums SIC07'!M45)), VALUE('08-19 Job Nums SIC07'!M45), ":")</f>
        <v>77</v>
      </c>
    </row>
    <row r="38" spans="1:25" ht="30" x14ac:dyDescent="0.25">
      <c r="A38" s="65" t="s">
        <v>314</v>
      </c>
      <c r="B38" s="3" t="s">
        <v>40</v>
      </c>
      <c r="C38" t="str">
        <f>IF(ISNUMBER('SIC03 into SIC07 Job Nums'!R42),'SIC03 into SIC07 Job Nums'!R42,":")</f>
        <v>:</v>
      </c>
      <c r="D38" t="str">
        <f>IF(ISNUMBER('SIC03 into SIC07 Job Nums'!S42),'SIC03 into SIC07 Job Nums'!S42,":")</f>
        <v>:</v>
      </c>
      <c r="E38" t="str">
        <f>IF(ISNUMBER('SIC03 into SIC07 Job Nums'!T42),'SIC03 into SIC07 Job Nums'!T42,":")</f>
        <v>:</v>
      </c>
      <c r="F38" t="str">
        <f>IF(ISNUMBER('SIC03 into SIC07 Job Nums'!U42),'SIC03 into SIC07 Job Nums'!U42,":")</f>
        <v>:</v>
      </c>
      <c r="G38" t="str">
        <f>IF(ISNUMBER('SIC03 into SIC07 Job Nums'!V42),'SIC03 into SIC07 Job Nums'!V42,":")</f>
        <v>:</v>
      </c>
      <c r="H38" t="str">
        <f>IF(ISNUMBER('SIC03 into SIC07 Job Nums'!W42),'SIC03 into SIC07 Job Nums'!W42,":")</f>
        <v>:</v>
      </c>
      <c r="I38" t="str">
        <f>IF(ISNUMBER('SIC03 into SIC07 Job Nums'!X42),'SIC03 into SIC07 Job Nums'!X42,":")</f>
        <v>:</v>
      </c>
      <c r="J38" t="str">
        <f>IF(ISNUMBER('SIC03 into SIC07 Job Nums'!Y42),'SIC03 into SIC07 Job Nums'!Y42,":")</f>
        <v>:</v>
      </c>
      <c r="K38" t="str">
        <f>IF(ISNUMBER('SIC03 into SIC07 Job Nums'!Z42),'SIC03 into SIC07 Job Nums'!Z42,":")</f>
        <v>:</v>
      </c>
      <c r="L38" t="str">
        <f>IF(ISNUMBER('SIC03 into SIC07 Job Nums'!AA42),'SIC03 into SIC07 Job Nums'!AA42,":")</f>
        <v>:</v>
      </c>
      <c r="M38" t="str">
        <f>IF(ISNUMBER('SIC03 into SIC07 Job Nums'!AB42),'SIC03 into SIC07 Job Nums'!AB42,":")</f>
        <v>:</v>
      </c>
      <c r="N38">
        <f>IF(ISNUMBER(VALUE('08-19 Job Nums SIC07'!B46)), VALUE('08-19 Job Nums SIC07'!B46), ":")</f>
        <v>109</v>
      </c>
      <c r="O38">
        <f>IF(ISNUMBER(VALUE('08-19 Job Nums SIC07'!C46)), VALUE('08-19 Job Nums SIC07'!C46), ":")</f>
        <v>177</v>
      </c>
      <c r="P38">
        <f>IF(ISNUMBER(VALUE('08-19 Job Nums SIC07'!D46)), VALUE('08-19 Job Nums SIC07'!D46), ":")</f>
        <v>173</v>
      </c>
      <c r="Q38">
        <f>IF(ISNUMBER(VALUE('08-19 Job Nums SIC07'!E46)), VALUE('08-19 Job Nums SIC07'!E46), ":")</f>
        <v>180</v>
      </c>
      <c r="R38">
        <f>IF(ISNUMBER(VALUE('08-19 Job Nums SIC07'!F46)), VALUE('08-19 Job Nums SIC07'!F46), ":")</f>
        <v>171</v>
      </c>
      <c r="S38">
        <f>IF(ISNUMBER(VALUE('08-19 Job Nums SIC07'!G46)), VALUE('08-19 Job Nums SIC07'!G46), ":")</f>
        <v>168</v>
      </c>
      <c r="T38">
        <f>IF(ISNUMBER(VALUE('08-19 Job Nums SIC07'!H46)), VALUE('08-19 Job Nums SIC07'!H46), ":")</f>
        <v>166</v>
      </c>
      <c r="U38">
        <f>IF(ISNUMBER(VALUE('08-19 Job Nums SIC07'!I46)), VALUE('08-19 Job Nums SIC07'!I46), ":")</f>
        <v>169</v>
      </c>
      <c r="V38">
        <f>IF(ISNUMBER(VALUE('08-19 Job Nums SIC07'!J46)), VALUE('08-19 Job Nums SIC07'!J46), ":")</f>
        <v>168</v>
      </c>
      <c r="W38">
        <f>IF(ISNUMBER(VALUE('08-19 Job Nums SIC07'!K46)), VALUE('08-19 Job Nums SIC07'!K46), ":")</f>
        <v>164</v>
      </c>
      <c r="X38">
        <f>IF(ISNUMBER(VALUE('08-19 Job Nums SIC07'!L46)), VALUE('08-19 Job Nums SIC07'!L46), ":")</f>
        <v>186</v>
      </c>
      <c r="Y38">
        <f>IF(ISNUMBER(VALUE('08-19 Job Nums SIC07'!M46)), VALUE('08-19 Job Nums SIC07'!M46), ":")</f>
        <v>178</v>
      </c>
    </row>
    <row r="39" spans="1:25" ht="30" x14ac:dyDescent="0.25">
      <c r="A39" s="65" t="s">
        <v>259</v>
      </c>
      <c r="B39" s="3" t="s">
        <v>41</v>
      </c>
      <c r="C39">
        <f>IF(ISNUMBER('SIC03 into SIC07 Job Nums'!R43),'SIC03 into SIC07 Job Nums'!R43,":")</f>
        <v>149</v>
      </c>
      <c r="D39">
        <f>IF(ISNUMBER('SIC03 into SIC07 Job Nums'!S43),'SIC03 into SIC07 Job Nums'!S43,":")</f>
        <v>146</v>
      </c>
      <c r="E39">
        <f>IF(ISNUMBER('SIC03 into SIC07 Job Nums'!T43),'SIC03 into SIC07 Job Nums'!T43,":")</f>
        <v>143</v>
      </c>
      <c r="F39">
        <f>IF(ISNUMBER('SIC03 into SIC07 Job Nums'!U43),'SIC03 into SIC07 Job Nums'!U43,":")</f>
        <v>134</v>
      </c>
      <c r="G39">
        <f>IF(ISNUMBER('SIC03 into SIC07 Job Nums'!V43),'SIC03 into SIC07 Job Nums'!V43,":")</f>
        <v>99</v>
      </c>
      <c r="H39">
        <f>IF(ISNUMBER('SIC03 into SIC07 Job Nums'!W43),'SIC03 into SIC07 Job Nums'!W43,":")</f>
        <v>91</v>
      </c>
      <c r="I39">
        <f>IF(ISNUMBER('SIC03 into SIC07 Job Nums'!X43),'SIC03 into SIC07 Job Nums'!X43,":")</f>
        <v>82</v>
      </c>
      <c r="J39">
        <f>IF(ISNUMBER('SIC03 into SIC07 Job Nums'!Y43),'SIC03 into SIC07 Job Nums'!Y43,":")</f>
        <v>73</v>
      </c>
      <c r="K39">
        <f>IF(ISNUMBER('SIC03 into SIC07 Job Nums'!Z43),'SIC03 into SIC07 Job Nums'!Z43,":")</f>
        <v>66</v>
      </c>
      <c r="L39">
        <f>IF(ISNUMBER('SIC03 into SIC07 Job Nums'!AA43),'SIC03 into SIC07 Job Nums'!AA43,":")</f>
        <v>97</v>
      </c>
      <c r="M39">
        <f>IF(ISNUMBER('SIC03 into SIC07 Job Nums'!AB43),'SIC03 into SIC07 Job Nums'!AB43,":")</f>
        <v>100</v>
      </c>
      <c r="N39">
        <f>IF(ISNUMBER(VALUE('08-19 Job Nums SIC07'!B47)), VALUE('08-19 Job Nums SIC07'!B47), ":")</f>
        <v>109</v>
      </c>
      <c r="O39">
        <f>IF(ISNUMBER(VALUE('08-19 Job Nums SIC07'!C47)), VALUE('08-19 Job Nums SIC07'!C47), ":")</f>
        <v>177</v>
      </c>
      <c r="P39">
        <f>IF(ISNUMBER(VALUE('08-19 Job Nums SIC07'!D47)), VALUE('08-19 Job Nums SIC07'!D47), ":")</f>
        <v>173</v>
      </c>
      <c r="Q39">
        <f>IF(ISNUMBER(VALUE('08-19 Job Nums SIC07'!E47)), VALUE('08-19 Job Nums SIC07'!E47), ":")</f>
        <v>180</v>
      </c>
      <c r="R39">
        <f>IF(ISNUMBER(VALUE('08-19 Job Nums SIC07'!F47)), VALUE('08-19 Job Nums SIC07'!F47), ":")</f>
        <v>171</v>
      </c>
      <c r="S39">
        <f>IF(ISNUMBER(VALUE('08-19 Job Nums SIC07'!G47)), VALUE('08-19 Job Nums SIC07'!G47), ":")</f>
        <v>168</v>
      </c>
      <c r="T39">
        <f>IF(ISNUMBER(VALUE('08-19 Job Nums SIC07'!H47)), VALUE('08-19 Job Nums SIC07'!H47), ":")</f>
        <v>166</v>
      </c>
      <c r="U39">
        <f>IF(ISNUMBER(VALUE('08-19 Job Nums SIC07'!I47)), VALUE('08-19 Job Nums SIC07'!I47), ":")</f>
        <v>169</v>
      </c>
      <c r="V39">
        <f>IF(ISNUMBER(VALUE('08-19 Job Nums SIC07'!J47)), VALUE('08-19 Job Nums SIC07'!J47), ":")</f>
        <v>168</v>
      </c>
      <c r="W39">
        <f>IF(ISNUMBER(VALUE('08-19 Job Nums SIC07'!K47)), VALUE('08-19 Job Nums SIC07'!K47), ":")</f>
        <v>164</v>
      </c>
      <c r="X39">
        <f>IF(ISNUMBER(VALUE('08-19 Job Nums SIC07'!L47)), VALUE('08-19 Job Nums SIC07'!L47), ":")</f>
        <v>186</v>
      </c>
      <c r="Y39">
        <f>IF(ISNUMBER(VALUE('08-19 Job Nums SIC07'!M47)), VALUE('08-19 Job Nums SIC07'!M47), ":")</f>
        <v>178</v>
      </c>
    </row>
    <row r="40" spans="1:25" ht="45" x14ac:dyDescent="0.25">
      <c r="A40" s="65" t="s">
        <v>315</v>
      </c>
      <c r="B40" s="3" t="s">
        <v>42</v>
      </c>
      <c r="C40" t="str">
        <f>IF(ISNUMBER('SIC03 into SIC07 Job Nums'!R44),'SIC03 into SIC07 Job Nums'!R44,":")</f>
        <v>:</v>
      </c>
      <c r="D40" t="str">
        <f>IF(ISNUMBER('SIC03 into SIC07 Job Nums'!S44),'SIC03 into SIC07 Job Nums'!S44,":")</f>
        <v>:</v>
      </c>
      <c r="E40" t="str">
        <f>IF(ISNUMBER('SIC03 into SIC07 Job Nums'!T44),'SIC03 into SIC07 Job Nums'!T44,":")</f>
        <v>:</v>
      </c>
      <c r="F40" t="str">
        <f>IF(ISNUMBER('SIC03 into SIC07 Job Nums'!U44),'SIC03 into SIC07 Job Nums'!U44,":")</f>
        <v>:</v>
      </c>
      <c r="G40" t="str">
        <f>IF(ISNUMBER('SIC03 into SIC07 Job Nums'!V44),'SIC03 into SIC07 Job Nums'!V44,":")</f>
        <v>:</v>
      </c>
      <c r="H40" t="str">
        <f>IF(ISNUMBER('SIC03 into SIC07 Job Nums'!W44),'SIC03 into SIC07 Job Nums'!W44,":")</f>
        <v>:</v>
      </c>
      <c r="I40" t="str">
        <f>IF(ISNUMBER('SIC03 into SIC07 Job Nums'!X44),'SIC03 into SIC07 Job Nums'!X44,":")</f>
        <v>:</v>
      </c>
      <c r="J40" t="str">
        <f>IF(ISNUMBER('SIC03 into SIC07 Job Nums'!Y44),'SIC03 into SIC07 Job Nums'!Y44,":")</f>
        <v>:</v>
      </c>
      <c r="K40" t="str">
        <f>IF(ISNUMBER('SIC03 into SIC07 Job Nums'!Z44),'SIC03 into SIC07 Job Nums'!Z44,":")</f>
        <v>:</v>
      </c>
      <c r="L40" t="str">
        <f>IF(ISNUMBER('SIC03 into SIC07 Job Nums'!AA44),'SIC03 into SIC07 Job Nums'!AA44,":")</f>
        <v>:</v>
      </c>
      <c r="M40" t="str">
        <f>IF(ISNUMBER('SIC03 into SIC07 Job Nums'!AB44),'SIC03 into SIC07 Job Nums'!AB44,":")</f>
        <v>:</v>
      </c>
      <c r="N40">
        <f>IF(ISNUMBER(VALUE('08-19 Job Nums SIC07'!B48)), VALUE('08-19 Job Nums SIC07'!B48), ":")</f>
        <v>133</v>
      </c>
      <c r="O40">
        <f>IF(ISNUMBER(VALUE('08-19 Job Nums SIC07'!C48)), VALUE('08-19 Job Nums SIC07'!C48), ":")</f>
        <v>127</v>
      </c>
      <c r="P40">
        <f>IF(ISNUMBER(VALUE('08-19 Job Nums SIC07'!D48)), VALUE('08-19 Job Nums SIC07'!D48), ":")</f>
        <v>124</v>
      </c>
      <c r="Q40">
        <f>IF(ISNUMBER(VALUE('08-19 Job Nums SIC07'!E48)), VALUE('08-19 Job Nums SIC07'!E48), ":")</f>
        <v>115</v>
      </c>
      <c r="R40">
        <f>IF(ISNUMBER(VALUE('08-19 Job Nums SIC07'!F48)), VALUE('08-19 Job Nums SIC07'!F48), ":")</f>
        <v>137</v>
      </c>
      <c r="S40">
        <f>IF(ISNUMBER(VALUE('08-19 Job Nums SIC07'!G48)), VALUE('08-19 Job Nums SIC07'!G48), ":")</f>
        <v>131</v>
      </c>
      <c r="T40">
        <f>IF(ISNUMBER(VALUE('08-19 Job Nums SIC07'!H48)), VALUE('08-19 Job Nums SIC07'!H48), ":")</f>
        <v>142</v>
      </c>
      <c r="U40">
        <f>IF(ISNUMBER(VALUE('08-19 Job Nums SIC07'!I48)), VALUE('08-19 Job Nums SIC07'!I48), ":")</f>
        <v>147</v>
      </c>
      <c r="V40">
        <f>IF(ISNUMBER(VALUE('08-19 Job Nums SIC07'!J48)), VALUE('08-19 Job Nums SIC07'!J48), ":")</f>
        <v>148</v>
      </c>
      <c r="W40">
        <f>IF(ISNUMBER(VALUE('08-19 Job Nums SIC07'!K48)), VALUE('08-19 Job Nums SIC07'!K48), ":")</f>
        <v>160</v>
      </c>
      <c r="X40">
        <f>IF(ISNUMBER(VALUE('08-19 Job Nums SIC07'!L48)), VALUE('08-19 Job Nums SIC07'!L48), ":")</f>
        <v>169</v>
      </c>
      <c r="Y40">
        <f>IF(ISNUMBER(VALUE('08-19 Job Nums SIC07'!M48)), VALUE('08-19 Job Nums SIC07'!M48), ":")</f>
        <v>163</v>
      </c>
    </row>
    <row r="41" spans="1:25" x14ac:dyDescent="0.25">
      <c r="A41" s="65" t="s">
        <v>261</v>
      </c>
      <c r="B41" s="3" t="s">
        <v>43</v>
      </c>
      <c r="C41">
        <f>IF(ISNUMBER('SIC03 into SIC07 Job Nums'!R45),'SIC03 into SIC07 Job Nums'!R45,":")</f>
        <v>51</v>
      </c>
      <c r="D41">
        <f>IF(ISNUMBER('SIC03 into SIC07 Job Nums'!S45),'SIC03 into SIC07 Job Nums'!S45,":")</f>
        <v>57</v>
      </c>
      <c r="E41">
        <f>IF(ISNUMBER('SIC03 into SIC07 Job Nums'!T45),'SIC03 into SIC07 Job Nums'!T45,":")</f>
        <v>59</v>
      </c>
      <c r="F41">
        <f>IF(ISNUMBER('SIC03 into SIC07 Job Nums'!U45),'SIC03 into SIC07 Job Nums'!U45,":")</f>
        <v>49</v>
      </c>
      <c r="G41">
        <f>IF(ISNUMBER('SIC03 into SIC07 Job Nums'!V45),'SIC03 into SIC07 Job Nums'!V45,":")</f>
        <v>52</v>
      </c>
      <c r="H41">
        <f>IF(ISNUMBER('SIC03 into SIC07 Job Nums'!W45),'SIC03 into SIC07 Job Nums'!W45,":")</f>
        <v>48</v>
      </c>
      <c r="I41">
        <f>IF(ISNUMBER('SIC03 into SIC07 Job Nums'!X45),'SIC03 into SIC07 Job Nums'!X45,":")</f>
        <v>29</v>
      </c>
      <c r="J41">
        <f>IF(ISNUMBER('SIC03 into SIC07 Job Nums'!Y45),'SIC03 into SIC07 Job Nums'!Y45,":")</f>
        <v>28</v>
      </c>
      <c r="K41">
        <f>IF(ISNUMBER('SIC03 into SIC07 Job Nums'!Z45),'SIC03 into SIC07 Job Nums'!Z45,":")</f>
        <v>29</v>
      </c>
      <c r="L41">
        <f>IF(ISNUMBER('SIC03 into SIC07 Job Nums'!AA45),'SIC03 into SIC07 Job Nums'!AA45,":")</f>
        <v>31</v>
      </c>
      <c r="M41">
        <f>IF(ISNUMBER('SIC03 into SIC07 Job Nums'!AB45),'SIC03 into SIC07 Job Nums'!AB45,":")</f>
        <v>48</v>
      </c>
      <c r="N41">
        <f>IF(ISNUMBER(VALUE('08-19 Job Nums SIC07'!B49)), VALUE('08-19 Job Nums SIC07'!B49), ":")</f>
        <v>53</v>
      </c>
      <c r="O41">
        <f>IF(ISNUMBER(VALUE('08-19 Job Nums SIC07'!C49)), VALUE('08-19 Job Nums SIC07'!C49), ":")</f>
        <v>49</v>
      </c>
      <c r="P41">
        <f>IF(ISNUMBER(VALUE('08-19 Job Nums SIC07'!D49)), VALUE('08-19 Job Nums SIC07'!D49), ":")</f>
        <v>32</v>
      </c>
      <c r="Q41">
        <f>IF(ISNUMBER(VALUE('08-19 Job Nums SIC07'!E49)), VALUE('08-19 Job Nums SIC07'!E49), ":")</f>
        <v>31</v>
      </c>
      <c r="R41">
        <f>IF(ISNUMBER(VALUE('08-19 Job Nums SIC07'!F49)), VALUE('08-19 Job Nums SIC07'!F49), ":")</f>
        <v>39</v>
      </c>
      <c r="S41">
        <f>IF(ISNUMBER(VALUE('08-19 Job Nums SIC07'!G49)), VALUE('08-19 Job Nums SIC07'!G49), ":")</f>
        <v>40</v>
      </c>
      <c r="T41">
        <f>IF(ISNUMBER(VALUE('08-19 Job Nums SIC07'!H49)), VALUE('08-19 Job Nums SIC07'!H49), ":")</f>
        <v>41</v>
      </c>
      <c r="U41">
        <f>IF(ISNUMBER(VALUE('08-19 Job Nums SIC07'!I49)), VALUE('08-19 Job Nums SIC07'!I49), ":")</f>
        <v>44</v>
      </c>
      <c r="V41">
        <f>IF(ISNUMBER(VALUE('08-19 Job Nums SIC07'!J49)), VALUE('08-19 Job Nums SIC07'!J49), ":")</f>
        <v>43</v>
      </c>
      <c r="W41">
        <f>IF(ISNUMBER(VALUE('08-19 Job Nums SIC07'!K49)), VALUE('08-19 Job Nums SIC07'!K49), ":")</f>
        <v>42</v>
      </c>
      <c r="X41">
        <f>IF(ISNUMBER(VALUE('08-19 Job Nums SIC07'!L49)), VALUE('08-19 Job Nums SIC07'!L49), ":")</f>
        <v>49</v>
      </c>
      <c r="Y41">
        <f>IF(ISNUMBER(VALUE('08-19 Job Nums SIC07'!M49)), VALUE('08-19 Job Nums SIC07'!M49), ":")</f>
        <v>61</v>
      </c>
    </row>
    <row r="42" spans="1:25" x14ac:dyDescent="0.25">
      <c r="A42" s="65" t="s">
        <v>262</v>
      </c>
      <c r="B42" s="3" t="s">
        <v>44</v>
      </c>
      <c r="C42">
        <f>IF(ISNUMBER('SIC03 into SIC07 Job Nums'!R46),'SIC03 into SIC07 Job Nums'!R46,":")</f>
        <v>7.79</v>
      </c>
      <c r="D42">
        <f>IF(ISNUMBER('SIC03 into SIC07 Job Nums'!S46),'SIC03 into SIC07 Job Nums'!S46,":")</f>
        <v>7.41</v>
      </c>
      <c r="E42">
        <f>IF(ISNUMBER('SIC03 into SIC07 Job Nums'!T46),'SIC03 into SIC07 Job Nums'!T46,":")</f>
        <v>8.17</v>
      </c>
      <c r="F42">
        <f>IF(ISNUMBER('SIC03 into SIC07 Job Nums'!U46),'SIC03 into SIC07 Job Nums'!U46,":")</f>
        <v>7.79</v>
      </c>
      <c r="G42">
        <f>IF(ISNUMBER('SIC03 into SIC07 Job Nums'!V46),'SIC03 into SIC07 Job Nums'!V46,":")</f>
        <v>7.41</v>
      </c>
      <c r="H42">
        <f>IF(ISNUMBER('SIC03 into SIC07 Job Nums'!W46),'SIC03 into SIC07 Job Nums'!W46,":")</f>
        <v>9.5</v>
      </c>
      <c r="I42">
        <f>IF(ISNUMBER('SIC03 into SIC07 Job Nums'!X46),'SIC03 into SIC07 Job Nums'!X46,":")</f>
        <v>10.83</v>
      </c>
      <c r="J42">
        <f>IF(ISNUMBER('SIC03 into SIC07 Job Nums'!Y46),'SIC03 into SIC07 Job Nums'!Y46,":")</f>
        <v>10.64</v>
      </c>
      <c r="K42">
        <f>IF(ISNUMBER('SIC03 into SIC07 Job Nums'!Z46),'SIC03 into SIC07 Job Nums'!Z46,":")</f>
        <v>12.35</v>
      </c>
      <c r="L42">
        <f>IF(ISNUMBER('SIC03 into SIC07 Job Nums'!AA46),'SIC03 into SIC07 Job Nums'!AA46,":")</f>
        <v>12.16</v>
      </c>
      <c r="M42">
        <f>IF(ISNUMBER('SIC03 into SIC07 Job Nums'!AB46),'SIC03 into SIC07 Job Nums'!AB46,":")</f>
        <v>11.97</v>
      </c>
      <c r="N42">
        <f>IF(ISNUMBER(VALUE('08-19 Job Nums SIC07'!B50)), VALUE('08-19 Job Nums SIC07'!B50), ":")</f>
        <v>10</v>
      </c>
      <c r="O42">
        <f>IF(ISNUMBER(VALUE('08-19 Job Nums SIC07'!C50)), VALUE('08-19 Job Nums SIC07'!C50), ":")</f>
        <v>11</v>
      </c>
      <c r="P42">
        <f>IF(ISNUMBER(VALUE('08-19 Job Nums SIC07'!D50)), VALUE('08-19 Job Nums SIC07'!D50), ":")</f>
        <v>11</v>
      </c>
      <c r="Q42">
        <f>IF(ISNUMBER(VALUE('08-19 Job Nums SIC07'!E50)), VALUE('08-19 Job Nums SIC07'!E50), ":")</f>
        <v>11</v>
      </c>
      <c r="R42">
        <f>IF(ISNUMBER(VALUE('08-19 Job Nums SIC07'!F50)), VALUE('08-19 Job Nums SIC07'!F50), ":")</f>
        <v>12</v>
      </c>
      <c r="S42">
        <f>IF(ISNUMBER(VALUE('08-19 Job Nums SIC07'!G50)), VALUE('08-19 Job Nums SIC07'!G50), ":")</f>
        <v>14</v>
      </c>
      <c r="T42">
        <f>IF(ISNUMBER(VALUE('08-19 Job Nums SIC07'!H50)), VALUE('08-19 Job Nums SIC07'!H50), ":")</f>
        <v>13</v>
      </c>
      <c r="U42">
        <f>IF(ISNUMBER(VALUE('08-19 Job Nums SIC07'!I50)), VALUE('08-19 Job Nums SIC07'!I50), ":")</f>
        <v>12</v>
      </c>
      <c r="V42">
        <f>IF(ISNUMBER(VALUE('08-19 Job Nums SIC07'!J50)), VALUE('08-19 Job Nums SIC07'!J50), ":")</f>
        <v>13</v>
      </c>
      <c r="W42">
        <f>IF(ISNUMBER(VALUE('08-19 Job Nums SIC07'!K50)), VALUE('08-19 Job Nums SIC07'!K50), ":")</f>
        <v>16</v>
      </c>
      <c r="X42">
        <f>IF(ISNUMBER(VALUE('08-19 Job Nums SIC07'!L50)), VALUE('08-19 Job Nums SIC07'!L50), ":")</f>
        <v>16</v>
      </c>
      <c r="Y42">
        <f>IF(ISNUMBER(VALUE('08-19 Job Nums SIC07'!M50)), VALUE('08-19 Job Nums SIC07'!M50), ":")</f>
        <v>5</v>
      </c>
    </row>
    <row r="43" spans="1:25" ht="30" x14ac:dyDescent="0.25">
      <c r="A43" s="65" t="s">
        <v>316</v>
      </c>
      <c r="B43" s="3" t="s">
        <v>45</v>
      </c>
      <c r="C43">
        <f>IF(ISNUMBER('SIC03 into SIC07 Job Nums'!R47),'SIC03 into SIC07 Job Nums'!R47,":")</f>
        <v>41.21</v>
      </c>
      <c r="D43">
        <f>IF(ISNUMBER('SIC03 into SIC07 Job Nums'!S47),'SIC03 into SIC07 Job Nums'!S47,":")</f>
        <v>39.869999999999997</v>
      </c>
      <c r="E43">
        <f>IF(ISNUMBER('SIC03 into SIC07 Job Nums'!T47),'SIC03 into SIC07 Job Nums'!T47,":")</f>
        <v>42.15</v>
      </c>
      <c r="F43">
        <f>IF(ISNUMBER('SIC03 into SIC07 Job Nums'!U47),'SIC03 into SIC07 Job Nums'!U47,":")</f>
        <v>41.93</v>
      </c>
      <c r="G43">
        <f>IF(ISNUMBER('SIC03 into SIC07 Job Nums'!V47),'SIC03 into SIC07 Job Nums'!V47,":")</f>
        <v>39.549999999999997</v>
      </c>
      <c r="H43">
        <f>IF(ISNUMBER('SIC03 into SIC07 Job Nums'!W47),'SIC03 into SIC07 Job Nums'!W47,":")</f>
        <v>50.42</v>
      </c>
      <c r="I43">
        <f>IF(ISNUMBER('SIC03 into SIC07 Job Nums'!X47),'SIC03 into SIC07 Job Nums'!X47,":")</f>
        <v>54.45</v>
      </c>
      <c r="J43">
        <f>IF(ISNUMBER('SIC03 into SIC07 Job Nums'!Y47),'SIC03 into SIC07 Job Nums'!Y47,":")</f>
        <v>54.08</v>
      </c>
      <c r="K43">
        <f>IF(ISNUMBER('SIC03 into SIC07 Job Nums'!Z47),'SIC03 into SIC07 Job Nums'!Z47,":")</f>
        <v>63.529999999999994</v>
      </c>
      <c r="L43">
        <f>IF(ISNUMBER('SIC03 into SIC07 Job Nums'!AA47),'SIC03 into SIC07 Job Nums'!AA47,":")</f>
        <v>62.519999999999996</v>
      </c>
      <c r="M43">
        <f>IF(ISNUMBER('SIC03 into SIC07 Job Nums'!AB47),'SIC03 into SIC07 Job Nums'!AB47,":")</f>
        <v>62.71</v>
      </c>
      <c r="N43">
        <f>IF(ISNUMBER(VALUE('08-19 Job Nums SIC07'!B51)), VALUE('08-19 Job Nums SIC07'!B51), ":")</f>
        <v>70</v>
      </c>
      <c r="O43">
        <f>IF(ISNUMBER(VALUE('08-19 Job Nums SIC07'!C51)), VALUE('08-19 Job Nums SIC07'!C51), ":")</f>
        <v>66</v>
      </c>
      <c r="P43">
        <f>IF(ISNUMBER(VALUE('08-19 Job Nums SIC07'!D51)), VALUE('08-19 Job Nums SIC07'!D51), ":")</f>
        <v>80</v>
      </c>
      <c r="Q43">
        <f>IF(ISNUMBER(VALUE('08-19 Job Nums SIC07'!E51)), VALUE('08-19 Job Nums SIC07'!E51), ":")</f>
        <v>72</v>
      </c>
      <c r="R43">
        <f>IF(ISNUMBER(VALUE('08-19 Job Nums SIC07'!F51)), VALUE('08-19 Job Nums SIC07'!F51), ":")</f>
        <v>83</v>
      </c>
      <c r="S43">
        <f>IF(ISNUMBER(VALUE('08-19 Job Nums SIC07'!G51)), VALUE('08-19 Job Nums SIC07'!G51), ":")</f>
        <v>75</v>
      </c>
      <c r="T43">
        <f>IF(ISNUMBER(VALUE('08-19 Job Nums SIC07'!H51)), VALUE('08-19 Job Nums SIC07'!H51), ":")</f>
        <v>87</v>
      </c>
      <c r="U43">
        <f>IF(ISNUMBER(VALUE('08-19 Job Nums SIC07'!I51)), VALUE('08-19 Job Nums SIC07'!I51), ":")</f>
        <v>89</v>
      </c>
      <c r="V43">
        <f>IF(ISNUMBER(VALUE('08-19 Job Nums SIC07'!J51)), VALUE('08-19 Job Nums SIC07'!J51), ":")</f>
        <v>89</v>
      </c>
      <c r="W43">
        <f>IF(ISNUMBER(VALUE('08-19 Job Nums SIC07'!K51)), VALUE('08-19 Job Nums SIC07'!K51), ":")</f>
        <v>100</v>
      </c>
      <c r="X43">
        <f>IF(ISNUMBER(VALUE('08-19 Job Nums SIC07'!L51)), VALUE('08-19 Job Nums SIC07'!L51), ":")</f>
        <v>100</v>
      </c>
      <c r="Y43">
        <f>IF(ISNUMBER(VALUE('08-19 Job Nums SIC07'!M51)), VALUE('08-19 Job Nums SIC07'!M51), ":")</f>
        <v>92</v>
      </c>
    </row>
    <row r="44" spans="1:25" ht="30" x14ac:dyDescent="0.25">
      <c r="A44" s="65" t="s">
        <v>317</v>
      </c>
      <c r="B44" s="3" t="s">
        <v>46</v>
      </c>
      <c r="C44">
        <f>IF(ISNUMBER('SIC03 into SIC07 Job Nums'!R48),'SIC03 into SIC07 Job Nums'!R48,":")</f>
        <v>0.82000000000000006</v>
      </c>
      <c r="D44">
        <f>IF(ISNUMBER('SIC03 into SIC07 Job Nums'!S48),'SIC03 into SIC07 Job Nums'!S48,":")</f>
        <v>0.78</v>
      </c>
      <c r="E44">
        <f>IF(ISNUMBER('SIC03 into SIC07 Job Nums'!T48),'SIC03 into SIC07 Job Nums'!T48,":")</f>
        <v>0.86</v>
      </c>
      <c r="F44">
        <f>IF(ISNUMBER('SIC03 into SIC07 Job Nums'!U48),'SIC03 into SIC07 Job Nums'!U48,":")</f>
        <v>0.82000000000000006</v>
      </c>
      <c r="G44">
        <f>IF(ISNUMBER('SIC03 into SIC07 Job Nums'!V48),'SIC03 into SIC07 Job Nums'!V48,":")</f>
        <v>0.78</v>
      </c>
      <c r="H44">
        <f>IF(ISNUMBER('SIC03 into SIC07 Job Nums'!W48),'SIC03 into SIC07 Job Nums'!W48,":")</f>
        <v>1</v>
      </c>
      <c r="I44">
        <f>IF(ISNUMBER('SIC03 into SIC07 Job Nums'!X48),'SIC03 into SIC07 Job Nums'!X48,":")</f>
        <v>1.1400000000000001</v>
      </c>
      <c r="J44">
        <f>IF(ISNUMBER('SIC03 into SIC07 Job Nums'!Y48),'SIC03 into SIC07 Job Nums'!Y48,":")</f>
        <v>1.1200000000000001</v>
      </c>
      <c r="K44">
        <f>IF(ISNUMBER('SIC03 into SIC07 Job Nums'!Z48),'SIC03 into SIC07 Job Nums'!Z48,":")</f>
        <v>1.3</v>
      </c>
      <c r="L44">
        <f>IF(ISNUMBER('SIC03 into SIC07 Job Nums'!AA48),'SIC03 into SIC07 Job Nums'!AA48,":")</f>
        <v>1.28</v>
      </c>
      <c r="M44">
        <f>IF(ISNUMBER('SIC03 into SIC07 Job Nums'!AB48),'SIC03 into SIC07 Job Nums'!AB48,":")</f>
        <v>1.26</v>
      </c>
      <c r="N44" t="str">
        <f>IF(ISNUMBER(VALUE('08-19 Job Nums SIC07'!B52)), VALUE('08-19 Job Nums SIC07'!B52), ":")</f>
        <v>:</v>
      </c>
      <c r="O44" t="str">
        <f>IF(ISNUMBER(VALUE('08-19 Job Nums SIC07'!C52)), VALUE('08-19 Job Nums SIC07'!C52), ":")</f>
        <v>:</v>
      </c>
      <c r="P44" t="str">
        <f>IF(ISNUMBER(VALUE('08-19 Job Nums SIC07'!D52)), VALUE('08-19 Job Nums SIC07'!D52), ":")</f>
        <v>:</v>
      </c>
      <c r="Q44" t="str">
        <f>IF(ISNUMBER(VALUE('08-19 Job Nums SIC07'!E52)), VALUE('08-19 Job Nums SIC07'!E52), ":")</f>
        <v>:</v>
      </c>
      <c r="R44" t="str">
        <f>IF(ISNUMBER(VALUE('08-19 Job Nums SIC07'!F52)), VALUE('08-19 Job Nums SIC07'!F52), ":")</f>
        <v>:</v>
      </c>
      <c r="S44" t="str">
        <f>IF(ISNUMBER(VALUE('08-19 Job Nums SIC07'!G52)), VALUE('08-19 Job Nums SIC07'!G52), ":")</f>
        <v>:</v>
      </c>
      <c r="T44" t="str">
        <f>IF(ISNUMBER(VALUE('08-19 Job Nums SIC07'!H52)), VALUE('08-19 Job Nums SIC07'!H52), ":")</f>
        <v>:</v>
      </c>
      <c r="U44" t="str">
        <f>IF(ISNUMBER(VALUE('08-19 Job Nums SIC07'!I52)), VALUE('08-19 Job Nums SIC07'!I52), ":")</f>
        <v>:</v>
      </c>
      <c r="V44" t="str">
        <f>IF(ISNUMBER(VALUE('08-19 Job Nums SIC07'!J52)), VALUE('08-19 Job Nums SIC07'!J52), ":")</f>
        <v>:</v>
      </c>
      <c r="W44" t="str">
        <f>IF(ISNUMBER(VALUE('08-19 Job Nums SIC07'!K52)), VALUE('08-19 Job Nums SIC07'!K52), ":")</f>
        <v>:</v>
      </c>
      <c r="X44" t="str">
        <f>IF(ISNUMBER(VALUE('08-19 Job Nums SIC07'!L52)), VALUE('08-19 Job Nums SIC07'!L52), ":")</f>
        <v>:</v>
      </c>
      <c r="Y44" t="str">
        <f>IF(ISNUMBER(VALUE('08-19 Job Nums SIC07'!M52)), VALUE('08-19 Job Nums SIC07'!M52), ":")</f>
        <v>:</v>
      </c>
    </row>
    <row r="45" spans="1:25" x14ac:dyDescent="0.25">
      <c r="A45" s="65" t="s">
        <v>318</v>
      </c>
      <c r="B45" s="3" t="s">
        <v>47</v>
      </c>
      <c r="C45" t="str">
        <f>IF(ISNUMBER('SIC03 into SIC07 Job Nums'!R49),'SIC03 into SIC07 Job Nums'!R49,":")</f>
        <v>:</v>
      </c>
      <c r="D45" t="str">
        <f>IF(ISNUMBER('SIC03 into SIC07 Job Nums'!S49),'SIC03 into SIC07 Job Nums'!S49,":")</f>
        <v>:</v>
      </c>
      <c r="E45" t="str">
        <f>IF(ISNUMBER('SIC03 into SIC07 Job Nums'!T49),'SIC03 into SIC07 Job Nums'!T49,":")</f>
        <v>:</v>
      </c>
      <c r="F45" t="str">
        <f>IF(ISNUMBER('SIC03 into SIC07 Job Nums'!U49),'SIC03 into SIC07 Job Nums'!U49,":")</f>
        <v>:</v>
      </c>
      <c r="G45" t="str">
        <f>IF(ISNUMBER('SIC03 into SIC07 Job Nums'!V49),'SIC03 into SIC07 Job Nums'!V49,":")</f>
        <v>:</v>
      </c>
      <c r="H45" t="str">
        <f>IF(ISNUMBER('SIC03 into SIC07 Job Nums'!W49),'SIC03 into SIC07 Job Nums'!W49,":")</f>
        <v>:</v>
      </c>
      <c r="I45" t="str">
        <f>IF(ISNUMBER('SIC03 into SIC07 Job Nums'!X49),'SIC03 into SIC07 Job Nums'!X49,":")</f>
        <v>:</v>
      </c>
      <c r="J45" t="str">
        <f>IF(ISNUMBER('SIC03 into SIC07 Job Nums'!Y49),'SIC03 into SIC07 Job Nums'!Y49,":")</f>
        <v>:</v>
      </c>
      <c r="K45" t="str">
        <f>IF(ISNUMBER('SIC03 into SIC07 Job Nums'!Z49),'SIC03 into SIC07 Job Nums'!Z49,":")</f>
        <v>:</v>
      </c>
      <c r="L45" t="str">
        <f>IF(ISNUMBER('SIC03 into SIC07 Job Nums'!AA49),'SIC03 into SIC07 Job Nums'!AA49,":")</f>
        <v>:</v>
      </c>
      <c r="M45" t="str">
        <f>IF(ISNUMBER('SIC03 into SIC07 Job Nums'!AB49),'SIC03 into SIC07 Job Nums'!AB49,":")</f>
        <v>:</v>
      </c>
      <c r="N45">
        <f>IF(ISNUMBER(VALUE('08-19 Job Nums SIC07'!B53)), VALUE('08-19 Job Nums SIC07'!B53), ":")</f>
        <v>1101</v>
      </c>
      <c r="O45">
        <f>IF(ISNUMBER(VALUE('08-19 Job Nums SIC07'!C53)), VALUE('08-19 Job Nums SIC07'!C53), ":")</f>
        <v>967</v>
      </c>
      <c r="P45">
        <f>IF(ISNUMBER(VALUE('08-19 Job Nums SIC07'!D53)), VALUE('08-19 Job Nums SIC07'!D53), ":")</f>
        <v>929</v>
      </c>
      <c r="Q45">
        <f>IF(ISNUMBER(VALUE('08-19 Job Nums SIC07'!E53)), VALUE('08-19 Job Nums SIC07'!E53), ":")</f>
        <v>870</v>
      </c>
      <c r="R45">
        <f>IF(ISNUMBER(VALUE('08-19 Job Nums SIC07'!F53)), VALUE('08-19 Job Nums SIC07'!F53), ":")</f>
        <v>833</v>
      </c>
      <c r="S45">
        <f>IF(ISNUMBER(VALUE('08-19 Job Nums SIC07'!G53)), VALUE('08-19 Job Nums SIC07'!G53), ":")</f>
        <v>824</v>
      </c>
      <c r="T45">
        <f>IF(ISNUMBER(VALUE('08-19 Job Nums SIC07'!H53)), VALUE('08-19 Job Nums SIC07'!H53), ":")</f>
        <v>837</v>
      </c>
      <c r="U45">
        <f>IF(ISNUMBER(VALUE('08-19 Job Nums SIC07'!I53)), VALUE('08-19 Job Nums SIC07'!I53), ":")</f>
        <v>899</v>
      </c>
      <c r="V45">
        <f>IF(ISNUMBER(VALUE('08-19 Job Nums SIC07'!J53)), VALUE('08-19 Job Nums SIC07'!J53), ":")</f>
        <v>905</v>
      </c>
      <c r="W45">
        <f>IF(ISNUMBER(VALUE('08-19 Job Nums SIC07'!K53)), VALUE('08-19 Job Nums SIC07'!K53), ":")</f>
        <v>926</v>
      </c>
      <c r="X45">
        <f>IF(ISNUMBER(VALUE('08-19 Job Nums SIC07'!L53)), VALUE('08-19 Job Nums SIC07'!L53), ":")</f>
        <v>967</v>
      </c>
      <c r="Y45">
        <f>IF(ISNUMBER(VALUE('08-19 Job Nums SIC07'!M53)), VALUE('08-19 Job Nums SIC07'!M53), ":")</f>
        <v>1007</v>
      </c>
    </row>
    <row r="46" spans="1:25" x14ac:dyDescent="0.25">
      <c r="A46" s="65" t="s">
        <v>264</v>
      </c>
      <c r="B46" s="3" t="s">
        <v>48</v>
      </c>
      <c r="C46">
        <f>IF(ISNUMBER('SIC03 into SIC07 Job Nums'!R50),'SIC03 into SIC07 Job Nums'!R50,":")</f>
        <v>164.78</v>
      </c>
      <c r="D46">
        <f>IF(ISNUMBER('SIC03 into SIC07 Job Nums'!S50),'SIC03 into SIC07 Job Nums'!S50,":")</f>
        <v>182.86</v>
      </c>
      <c r="E46">
        <f>IF(ISNUMBER('SIC03 into SIC07 Job Nums'!T50),'SIC03 into SIC07 Job Nums'!T50,":")</f>
        <v>191.85000000000002</v>
      </c>
      <c r="F46">
        <f>IF(ISNUMBER('SIC03 into SIC07 Job Nums'!U50),'SIC03 into SIC07 Job Nums'!U50,":")</f>
        <v>200.81</v>
      </c>
      <c r="G46">
        <f>IF(ISNUMBER('SIC03 into SIC07 Job Nums'!V50),'SIC03 into SIC07 Job Nums'!V50,":")</f>
        <v>204.64000000000001</v>
      </c>
      <c r="H46">
        <f>IF(ISNUMBER('SIC03 into SIC07 Job Nums'!W50),'SIC03 into SIC07 Job Nums'!W50,":")</f>
        <v>217.09</v>
      </c>
      <c r="I46">
        <f>IF(ISNUMBER('SIC03 into SIC07 Job Nums'!X50),'SIC03 into SIC07 Job Nums'!X50,":")</f>
        <v>231.63</v>
      </c>
      <c r="J46">
        <f>IF(ISNUMBER('SIC03 into SIC07 Job Nums'!Y50),'SIC03 into SIC07 Job Nums'!Y50,":")</f>
        <v>232.49</v>
      </c>
      <c r="K46">
        <f>IF(ISNUMBER('SIC03 into SIC07 Job Nums'!Z50),'SIC03 into SIC07 Job Nums'!Z50,":")</f>
        <v>249.11</v>
      </c>
      <c r="L46">
        <f>IF(ISNUMBER('SIC03 into SIC07 Job Nums'!AA50),'SIC03 into SIC07 Job Nums'!AA50,":")</f>
        <v>266.57000000000005</v>
      </c>
      <c r="M46">
        <f>IF(ISNUMBER('SIC03 into SIC07 Job Nums'!AB50),'SIC03 into SIC07 Job Nums'!AB50,":")</f>
        <v>296.33</v>
      </c>
      <c r="N46">
        <f>IF(ISNUMBER(VALUE('08-19 Job Nums SIC07'!B54)), VALUE('08-19 Job Nums SIC07'!B54), ":")</f>
        <v>289</v>
      </c>
      <c r="O46">
        <f>IF(ISNUMBER(VALUE('08-19 Job Nums SIC07'!C54)), VALUE('08-19 Job Nums SIC07'!C54), ":")</f>
        <v>267</v>
      </c>
      <c r="P46">
        <f>IF(ISNUMBER(VALUE('08-19 Job Nums SIC07'!D54)), VALUE('08-19 Job Nums SIC07'!D54), ":")</f>
        <v>285</v>
      </c>
      <c r="Q46">
        <f>IF(ISNUMBER(VALUE('08-19 Job Nums SIC07'!E54)), VALUE('08-19 Job Nums SIC07'!E54), ":")</f>
        <v>265</v>
      </c>
      <c r="R46">
        <f>IF(ISNUMBER(VALUE('08-19 Job Nums SIC07'!F54)), VALUE('08-19 Job Nums SIC07'!F54), ":")</f>
        <v>260</v>
      </c>
      <c r="S46">
        <f>IF(ISNUMBER(VALUE('08-19 Job Nums SIC07'!G54)), VALUE('08-19 Job Nums SIC07'!G54), ":")</f>
        <v>252</v>
      </c>
      <c r="T46">
        <f>IF(ISNUMBER(VALUE('08-19 Job Nums SIC07'!H54)), VALUE('08-19 Job Nums SIC07'!H54), ":")</f>
        <v>232</v>
      </c>
      <c r="U46">
        <f>IF(ISNUMBER(VALUE('08-19 Job Nums SIC07'!I54)), VALUE('08-19 Job Nums SIC07'!I54), ":")</f>
        <v>262</v>
      </c>
      <c r="V46">
        <f>IF(ISNUMBER(VALUE('08-19 Job Nums SIC07'!J54)), VALUE('08-19 Job Nums SIC07'!J54), ":")</f>
        <v>272</v>
      </c>
      <c r="W46">
        <f>IF(ISNUMBER(VALUE('08-19 Job Nums SIC07'!K54)), VALUE('08-19 Job Nums SIC07'!K54), ":")</f>
        <v>277</v>
      </c>
      <c r="X46">
        <f>IF(ISNUMBER(VALUE('08-19 Job Nums SIC07'!L54)), VALUE('08-19 Job Nums SIC07'!L54), ":")</f>
        <v>306</v>
      </c>
      <c r="Y46">
        <f>IF(ISNUMBER(VALUE('08-19 Job Nums SIC07'!M54)), VALUE('08-19 Job Nums SIC07'!M54), ":")</f>
        <v>334</v>
      </c>
    </row>
    <row r="47" spans="1:25" x14ac:dyDescent="0.25">
      <c r="A47" s="65" t="s">
        <v>265</v>
      </c>
      <c r="B47" s="3" t="s">
        <v>49</v>
      </c>
      <c r="C47">
        <f>IF(ISNUMBER('SIC03 into SIC07 Job Nums'!R51),'SIC03 into SIC07 Job Nums'!R51,":")</f>
        <v>105.47999999999999</v>
      </c>
      <c r="D47">
        <f>IF(ISNUMBER('SIC03 into SIC07 Job Nums'!S51),'SIC03 into SIC07 Job Nums'!S51,":")</f>
        <v>119.16</v>
      </c>
      <c r="E47">
        <f>IF(ISNUMBER('SIC03 into SIC07 Job Nums'!T51),'SIC03 into SIC07 Job Nums'!T51,":")</f>
        <v>124.19999999999999</v>
      </c>
      <c r="F47">
        <f>IF(ISNUMBER('SIC03 into SIC07 Job Nums'!U51),'SIC03 into SIC07 Job Nums'!U51,":")</f>
        <v>130.85999999999999</v>
      </c>
      <c r="G47">
        <f>IF(ISNUMBER('SIC03 into SIC07 Job Nums'!V51),'SIC03 into SIC07 Job Nums'!V51,":")</f>
        <v>133.74</v>
      </c>
      <c r="H47">
        <f>IF(ISNUMBER('SIC03 into SIC07 Job Nums'!W51),'SIC03 into SIC07 Job Nums'!W51,":")</f>
        <v>141.84</v>
      </c>
      <c r="I47">
        <f>IF(ISNUMBER('SIC03 into SIC07 Job Nums'!X51),'SIC03 into SIC07 Job Nums'!X51,":")</f>
        <v>149.57999999999998</v>
      </c>
      <c r="J47">
        <f>IF(ISNUMBER('SIC03 into SIC07 Job Nums'!Y51),'SIC03 into SIC07 Job Nums'!Y51,":")</f>
        <v>148.13999999999999</v>
      </c>
      <c r="K47">
        <f>IF(ISNUMBER('SIC03 into SIC07 Job Nums'!Z51),'SIC03 into SIC07 Job Nums'!Z51,":")</f>
        <v>157.85999999999999</v>
      </c>
      <c r="L47">
        <f>IF(ISNUMBER('SIC03 into SIC07 Job Nums'!AA51),'SIC03 into SIC07 Job Nums'!AA51,":")</f>
        <v>168.12</v>
      </c>
      <c r="M47">
        <f>IF(ISNUMBER('SIC03 into SIC07 Job Nums'!AB51),'SIC03 into SIC07 Job Nums'!AB51,":")</f>
        <v>186.48</v>
      </c>
      <c r="N47">
        <f>IF(ISNUMBER(VALUE('08-19 Job Nums SIC07'!B55)), VALUE('08-19 Job Nums SIC07'!B55), ":")</f>
        <v>234</v>
      </c>
      <c r="O47">
        <f>IF(ISNUMBER(VALUE('08-19 Job Nums SIC07'!C55)), VALUE('08-19 Job Nums SIC07'!C55), ":")</f>
        <v>207</v>
      </c>
      <c r="P47">
        <f>IF(ISNUMBER(VALUE('08-19 Job Nums SIC07'!D55)), VALUE('08-19 Job Nums SIC07'!D55), ":")</f>
        <v>182</v>
      </c>
      <c r="Q47">
        <f>IF(ISNUMBER(VALUE('08-19 Job Nums SIC07'!E55)), VALUE('08-19 Job Nums SIC07'!E55), ":")</f>
        <v>147</v>
      </c>
      <c r="R47">
        <f>IF(ISNUMBER(VALUE('08-19 Job Nums SIC07'!F55)), VALUE('08-19 Job Nums SIC07'!F55), ":")</f>
        <v>155</v>
      </c>
      <c r="S47">
        <f>IF(ISNUMBER(VALUE('08-19 Job Nums SIC07'!G55)), VALUE('08-19 Job Nums SIC07'!G55), ":")</f>
        <v>181</v>
      </c>
      <c r="T47">
        <f>IF(ISNUMBER(VALUE('08-19 Job Nums SIC07'!H55)), VALUE('08-19 Job Nums SIC07'!H55), ":")</f>
        <v>187</v>
      </c>
      <c r="U47">
        <f>IF(ISNUMBER(VALUE('08-19 Job Nums SIC07'!I55)), VALUE('08-19 Job Nums SIC07'!I55), ":")</f>
        <v>179</v>
      </c>
      <c r="V47">
        <f>IF(ISNUMBER(VALUE('08-19 Job Nums SIC07'!J55)), VALUE('08-19 Job Nums SIC07'!J55), ":")</f>
        <v>170</v>
      </c>
      <c r="W47">
        <f>IF(ISNUMBER(VALUE('08-19 Job Nums SIC07'!K55)), VALUE('08-19 Job Nums SIC07'!K55), ":")</f>
        <v>180</v>
      </c>
      <c r="X47">
        <f>IF(ISNUMBER(VALUE('08-19 Job Nums SIC07'!L55)), VALUE('08-19 Job Nums SIC07'!L55), ":")</f>
        <v>162</v>
      </c>
      <c r="Y47">
        <f>IF(ISNUMBER(VALUE('08-19 Job Nums SIC07'!M55)), VALUE('08-19 Job Nums SIC07'!M55), ":")</f>
        <v>192</v>
      </c>
    </row>
    <row r="48" spans="1:25" x14ac:dyDescent="0.25">
      <c r="A48" s="65" t="s">
        <v>319</v>
      </c>
      <c r="B48" s="3" t="s">
        <v>50</v>
      </c>
      <c r="C48">
        <f>IF(ISNUMBER('SIC03 into SIC07 Job Nums'!R52),'SIC03 into SIC07 Job Nums'!R52,":")</f>
        <v>348.35</v>
      </c>
      <c r="D48">
        <f>IF(ISNUMBER('SIC03 into SIC07 Job Nums'!S52),'SIC03 into SIC07 Job Nums'!S52,":")</f>
        <v>392.2</v>
      </c>
      <c r="E48">
        <f>IF(ISNUMBER('SIC03 into SIC07 Job Nums'!T52),'SIC03 into SIC07 Job Nums'!T52,":")</f>
        <v>407.96999999999997</v>
      </c>
      <c r="F48">
        <f>IF(ISNUMBER('SIC03 into SIC07 Job Nums'!U52),'SIC03 into SIC07 Job Nums'!U52,":")</f>
        <v>429.55999999999995</v>
      </c>
      <c r="G48">
        <f>IF(ISNUMBER('SIC03 into SIC07 Job Nums'!V52),'SIC03 into SIC07 Job Nums'!V52,":")</f>
        <v>438.54</v>
      </c>
      <c r="H48">
        <f>IF(ISNUMBER('SIC03 into SIC07 Job Nums'!W52),'SIC03 into SIC07 Job Nums'!W52,":")</f>
        <v>464.28999999999996</v>
      </c>
      <c r="I48">
        <f>IF(ISNUMBER('SIC03 into SIC07 Job Nums'!X52),'SIC03 into SIC07 Job Nums'!X52,":")</f>
        <v>488.64</v>
      </c>
      <c r="J48">
        <f>IF(ISNUMBER('SIC03 into SIC07 Job Nums'!Y52),'SIC03 into SIC07 Job Nums'!Y52,":")</f>
        <v>483.75</v>
      </c>
      <c r="K48">
        <f>IF(ISNUMBER('SIC03 into SIC07 Job Nums'!Z52),'SIC03 into SIC07 Job Nums'!Z52,":")</f>
        <v>515.11</v>
      </c>
      <c r="L48">
        <f>IF(ISNUMBER('SIC03 into SIC07 Job Nums'!AA52),'SIC03 into SIC07 Job Nums'!AA52,":")</f>
        <v>547.94999999999993</v>
      </c>
      <c r="M48">
        <f>IF(ISNUMBER('SIC03 into SIC07 Job Nums'!AB52),'SIC03 into SIC07 Job Nums'!AB52,":")</f>
        <v>607.29999999999995</v>
      </c>
      <c r="N48">
        <f>IF(ISNUMBER(VALUE('08-19 Job Nums SIC07'!B56)), VALUE('08-19 Job Nums SIC07'!B56), ":")</f>
        <v>578</v>
      </c>
      <c r="O48">
        <f>IF(ISNUMBER(VALUE('08-19 Job Nums SIC07'!C56)), VALUE('08-19 Job Nums SIC07'!C56), ":")</f>
        <v>493</v>
      </c>
      <c r="P48">
        <f>IF(ISNUMBER(VALUE('08-19 Job Nums SIC07'!D56)), VALUE('08-19 Job Nums SIC07'!D56), ":")</f>
        <v>462</v>
      </c>
      <c r="Q48">
        <f>IF(ISNUMBER(VALUE('08-19 Job Nums SIC07'!E56)), VALUE('08-19 Job Nums SIC07'!E56), ":")</f>
        <v>457</v>
      </c>
      <c r="R48">
        <f>IF(ISNUMBER(VALUE('08-19 Job Nums SIC07'!F56)), VALUE('08-19 Job Nums SIC07'!F56), ":")</f>
        <v>418</v>
      </c>
      <c r="S48">
        <f>IF(ISNUMBER(VALUE('08-19 Job Nums SIC07'!G56)), VALUE('08-19 Job Nums SIC07'!G56), ":")</f>
        <v>392</v>
      </c>
      <c r="T48">
        <f>IF(ISNUMBER(VALUE('08-19 Job Nums SIC07'!H56)), VALUE('08-19 Job Nums SIC07'!H56), ":")</f>
        <v>418</v>
      </c>
      <c r="U48">
        <f>IF(ISNUMBER(VALUE('08-19 Job Nums SIC07'!I56)), VALUE('08-19 Job Nums SIC07'!I56), ":")</f>
        <v>458</v>
      </c>
      <c r="V48">
        <f>IF(ISNUMBER(VALUE('08-19 Job Nums SIC07'!J56)), VALUE('08-19 Job Nums SIC07'!J56), ":")</f>
        <v>463</v>
      </c>
      <c r="W48">
        <f>IF(ISNUMBER(VALUE('08-19 Job Nums SIC07'!K56)), VALUE('08-19 Job Nums SIC07'!K56), ":")</f>
        <v>470</v>
      </c>
      <c r="X48">
        <f>IF(ISNUMBER(VALUE('08-19 Job Nums SIC07'!L56)), VALUE('08-19 Job Nums SIC07'!L56), ":")</f>
        <v>499</v>
      </c>
      <c r="Y48">
        <f>IF(ISNUMBER(VALUE('08-19 Job Nums SIC07'!M56)), VALUE('08-19 Job Nums SIC07'!M56), ":")</f>
        <v>481</v>
      </c>
    </row>
    <row r="49" spans="1:25" ht="45" x14ac:dyDescent="0.25">
      <c r="A49" s="65" t="s">
        <v>268</v>
      </c>
      <c r="B49" s="3" t="s">
        <v>51</v>
      </c>
      <c r="C49" t="str">
        <f>IF(ISNUMBER('SIC03 into SIC07 Job Nums'!R53),'SIC03 into SIC07 Job Nums'!R53,":")</f>
        <v>:</v>
      </c>
      <c r="D49" t="str">
        <f>IF(ISNUMBER('SIC03 into SIC07 Job Nums'!S53),'SIC03 into SIC07 Job Nums'!S53,":")</f>
        <v>:</v>
      </c>
      <c r="E49" t="str">
        <f>IF(ISNUMBER('SIC03 into SIC07 Job Nums'!T53),'SIC03 into SIC07 Job Nums'!T53,":")</f>
        <v>:</v>
      </c>
      <c r="F49" t="str">
        <f>IF(ISNUMBER('SIC03 into SIC07 Job Nums'!U53),'SIC03 into SIC07 Job Nums'!U53,":")</f>
        <v>:</v>
      </c>
      <c r="G49" t="str">
        <f>IF(ISNUMBER('SIC03 into SIC07 Job Nums'!V53),'SIC03 into SIC07 Job Nums'!V53,":")</f>
        <v>:</v>
      </c>
      <c r="H49" t="str">
        <f>IF(ISNUMBER('SIC03 into SIC07 Job Nums'!W53),'SIC03 into SIC07 Job Nums'!W53,":")</f>
        <v>:</v>
      </c>
      <c r="I49" t="str">
        <f>IF(ISNUMBER('SIC03 into SIC07 Job Nums'!X53),'SIC03 into SIC07 Job Nums'!X53,":")</f>
        <v>:</v>
      </c>
      <c r="J49" t="str">
        <f>IF(ISNUMBER('SIC03 into SIC07 Job Nums'!Y53),'SIC03 into SIC07 Job Nums'!Y53,":")</f>
        <v>:</v>
      </c>
      <c r="K49" t="str">
        <f>IF(ISNUMBER('SIC03 into SIC07 Job Nums'!Z53),'SIC03 into SIC07 Job Nums'!Z53,":")</f>
        <v>:</v>
      </c>
      <c r="L49" t="str">
        <f>IF(ISNUMBER('SIC03 into SIC07 Job Nums'!AA53),'SIC03 into SIC07 Job Nums'!AA53,":")</f>
        <v>:</v>
      </c>
      <c r="M49" t="str">
        <f>IF(ISNUMBER('SIC03 into SIC07 Job Nums'!AB53),'SIC03 into SIC07 Job Nums'!AB53,":")</f>
        <v>:</v>
      </c>
      <c r="N49">
        <f>IF(ISNUMBER(VALUE('08-19 Job Nums SIC07'!B57)), VALUE('08-19 Job Nums SIC07'!B57), ":")</f>
        <v>3722</v>
      </c>
      <c r="O49">
        <f>IF(ISNUMBER(VALUE('08-19 Job Nums SIC07'!C57)), VALUE('08-19 Job Nums SIC07'!C57), ":")</f>
        <v>3562</v>
      </c>
      <c r="P49">
        <f>IF(ISNUMBER(VALUE('08-19 Job Nums SIC07'!D57)), VALUE('08-19 Job Nums SIC07'!D57), ":")</f>
        <v>3610</v>
      </c>
      <c r="Q49">
        <f>IF(ISNUMBER(VALUE('08-19 Job Nums SIC07'!E57)), VALUE('08-19 Job Nums SIC07'!E57), ":")</f>
        <v>3583</v>
      </c>
      <c r="R49">
        <f>IF(ISNUMBER(VALUE('08-19 Job Nums SIC07'!F57)), VALUE('08-19 Job Nums SIC07'!F57), ":")</f>
        <v>3625</v>
      </c>
      <c r="S49">
        <f>IF(ISNUMBER(VALUE('08-19 Job Nums SIC07'!G57)), VALUE('08-19 Job Nums SIC07'!G57), ":")</f>
        <v>3569</v>
      </c>
      <c r="T49">
        <f>IF(ISNUMBER(VALUE('08-19 Job Nums SIC07'!H57)), VALUE('08-19 Job Nums SIC07'!H57), ":")</f>
        <v>3636</v>
      </c>
      <c r="U49">
        <f>IF(ISNUMBER(VALUE('08-19 Job Nums SIC07'!I57)), VALUE('08-19 Job Nums SIC07'!I57), ":")</f>
        <v>3769</v>
      </c>
      <c r="V49">
        <f>IF(ISNUMBER(VALUE('08-19 Job Nums SIC07'!J57)), VALUE('08-19 Job Nums SIC07'!J57), ":")</f>
        <v>3715</v>
      </c>
      <c r="W49">
        <f>IF(ISNUMBER(VALUE('08-19 Job Nums SIC07'!K57)), VALUE('08-19 Job Nums SIC07'!K57), ":")</f>
        <v>3767</v>
      </c>
      <c r="X49">
        <f>IF(ISNUMBER(VALUE('08-19 Job Nums SIC07'!L57)), VALUE('08-19 Job Nums SIC07'!L57), ":")</f>
        <v>3814</v>
      </c>
      <c r="Y49">
        <f>IF(ISNUMBER(VALUE('08-19 Job Nums SIC07'!M57)), VALUE('08-19 Job Nums SIC07'!M57), ":")</f>
        <v>3767</v>
      </c>
    </row>
    <row r="50" spans="1:25" ht="30" x14ac:dyDescent="0.25">
      <c r="A50" s="65" t="s">
        <v>267</v>
      </c>
      <c r="B50" s="3" t="s">
        <v>52</v>
      </c>
      <c r="C50">
        <f>IF(ISNUMBER('SIC03 into SIC07 Job Nums'!R54),'SIC03 into SIC07 Job Nums'!R54,":")</f>
        <v>382.72</v>
      </c>
      <c r="D50">
        <f>IF(ISNUMBER('SIC03 into SIC07 Job Nums'!S54),'SIC03 into SIC07 Job Nums'!S54,":")</f>
        <v>392.84000000000003</v>
      </c>
      <c r="E50">
        <f>IF(ISNUMBER('SIC03 into SIC07 Job Nums'!T54),'SIC03 into SIC07 Job Nums'!T54,":")</f>
        <v>379.04</v>
      </c>
      <c r="F50">
        <f>IF(ISNUMBER('SIC03 into SIC07 Job Nums'!U54),'SIC03 into SIC07 Job Nums'!U54,":")</f>
        <v>378.12</v>
      </c>
      <c r="G50">
        <f>IF(ISNUMBER('SIC03 into SIC07 Job Nums'!V54),'SIC03 into SIC07 Job Nums'!V54,":")</f>
        <v>361.56</v>
      </c>
      <c r="H50">
        <f>IF(ISNUMBER('SIC03 into SIC07 Job Nums'!W54),'SIC03 into SIC07 Job Nums'!W54,":")</f>
        <v>363.40000000000003</v>
      </c>
      <c r="I50">
        <f>IF(ISNUMBER('SIC03 into SIC07 Job Nums'!X54),'SIC03 into SIC07 Job Nums'!X54,":")</f>
        <v>375.36</v>
      </c>
      <c r="J50">
        <f>IF(ISNUMBER('SIC03 into SIC07 Job Nums'!Y54),'SIC03 into SIC07 Job Nums'!Y54,":")</f>
        <v>391</v>
      </c>
      <c r="K50">
        <f>IF(ISNUMBER('SIC03 into SIC07 Job Nums'!Z54),'SIC03 into SIC07 Job Nums'!Z54,":")</f>
        <v>410.32</v>
      </c>
      <c r="L50">
        <f>IF(ISNUMBER('SIC03 into SIC07 Job Nums'!AA54),'SIC03 into SIC07 Job Nums'!AA54,":")</f>
        <v>407.56</v>
      </c>
      <c r="M50">
        <f>IF(ISNUMBER('SIC03 into SIC07 Job Nums'!AB54),'SIC03 into SIC07 Job Nums'!AB54,":")</f>
        <v>423.20000000000005</v>
      </c>
      <c r="N50">
        <f>IF(ISNUMBER(VALUE('08-19 Job Nums SIC07'!B58)), VALUE('08-19 Job Nums SIC07'!B58), ":")</f>
        <v>419</v>
      </c>
      <c r="O50">
        <f>IF(ISNUMBER(VALUE('08-19 Job Nums SIC07'!C58)), VALUE('08-19 Job Nums SIC07'!C58), ":")</f>
        <v>396</v>
      </c>
      <c r="P50">
        <f>IF(ISNUMBER(VALUE('08-19 Job Nums SIC07'!D58)), VALUE('08-19 Job Nums SIC07'!D58), ":")</f>
        <v>416</v>
      </c>
      <c r="Q50">
        <f>IF(ISNUMBER(VALUE('08-19 Job Nums SIC07'!E58)), VALUE('08-19 Job Nums SIC07'!E58), ":")</f>
        <v>399</v>
      </c>
      <c r="R50">
        <f>IF(ISNUMBER(VALUE('08-19 Job Nums SIC07'!F58)), VALUE('08-19 Job Nums SIC07'!F58), ":")</f>
        <v>408</v>
      </c>
      <c r="S50">
        <f>IF(ISNUMBER(VALUE('08-19 Job Nums SIC07'!G58)), VALUE('08-19 Job Nums SIC07'!G58), ":")</f>
        <v>405</v>
      </c>
      <c r="T50">
        <f>IF(ISNUMBER(VALUE('08-19 Job Nums SIC07'!H58)), VALUE('08-19 Job Nums SIC07'!H58), ":")</f>
        <v>417</v>
      </c>
      <c r="U50">
        <f>IF(ISNUMBER(VALUE('08-19 Job Nums SIC07'!I58)), VALUE('08-19 Job Nums SIC07'!I58), ":")</f>
        <v>449</v>
      </c>
      <c r="V50">
        <f>IF(ISNUMBER(VALUE('08-19 Job Nums SIC07'!J58)), VALUE('08-19 Job Nums SIC07'!J58), ":")</f>
        <v>461</v>
      </c>
      <c r="W50">
        <f>IF(ISNUMBER(VALUE('08-19 Job Nums SIC07'!K58)), VALUE('08-19 Job Nums SIC07'!K58), ":")</f>
        <v>477</v>
      </c>
      <c r="X50">
        <f>IF(ISNUMBER(VALUE('08-19 Job Nums SIC07'!L58)), VALUE('08-19 Job Nums SIC07'!L58), ":")</f>
        <v>498</v>
      </c>
      <c r="Y50">
        <f>IF(ISNUMBER(VALUE('08-19 Job Nums SIC07'!M58)), VALUE('08-19 Job Nums SIC07'!M58), ":")</f>
        <v>483</v>
      </c>
    </row>
    <row r="51" spans="1:25" ht="30" x14ac:dyDescent="0.25">
      <c r="A51" s="65" t="s">
        <v>320</v>
      </c>
      <c r="B51" s="3" t="s">
        <v>53</v>
      </c>
      <c r="C51">
        <f>IF(ISNUMBER('SIC03 into SIC07 Job Nums'!R55),'SIC03 into SIC07 Job Nums'!R55,":")</f>
        <v>896</v>
      </c>
      <c r="D51">
        <f>IF(ISNUMBER('SIC03 into SIC07 Job Nums'!S55),'SIC03 into SIC07 Job Nums'!S55,":")</f>
        <v>901</v>
      </c>
      <c r="E51">
        <f>IF(ISNUMBER('SIC03 into SIC07 Job Nums'!T55),'SIC03 into SIC07 Job Nums'!T55,":")</f>
        <v>950</v>
      </c>
      <c r="F51">
        <f>IF(ISNUMBER('SIC03 into SIC07 Job Nums'!U55),'SIC03 into SIC07 Job Nums'!U55,":")</f>
        <v>946</v>
      </c>
      <c r="G51">
        <f>IF(ISNUMBER('SIC03 into SIC07 Job Nums'!V55),'SIC03 into SIC07 Job Nums'!V55,":")</f>
        <v>949</v>
      </c>
      <c r="H51">
        <f>IF(ISNUMBER('SIC03 into SIC07 Job Nums'!W55),'SIC03 into SIC07 Job Nums'!W55,":")</f>
        <v>942</v>
      </c>
      <c r="I51">
        <f>IF(ISNUMBER('SIC03 into SIC07 Job Nums'!X55),'SIC03 into SIC07 Job Nums'!X55,":")</f>
        <v>930</v>
      </c>
      <c r="J51">
        <f>IF(ISNUMBER('SIC03 into SIC07 Job Nums'!Y55),'SIC03 into SIC07 Job Nums'!Y55,":")</f>
        <v>871</v>
      </c>
      <c r="K51">
        <f>IF(ISNUMBER('SIC03 into SIC07 Job Nums'!Z55),'SIC03 into SIC07 Job Nums'!Z55,":")</f>
        <v>921</v>
      </c>
      <c r="L51">
        <f>IF(ISNUMBER('SIC03 into SIC07 Job Nums'!AA55),'SIC03 into SIC07 Job Nums'!AA55,":")</f>
        <v>963</v>
      </c>
      <c r="M51">
        <f>IF(ISNUMBER('SIC03 into SIC07 Job Nums'!AB55),'SIC03 into SIC07 Job Nums'!AB55,":")</f>
        <v>956</v>
      </c>
      <c r="N51">
        <f>IF(ISNUMBER(VALUE('08-19 Job Nums SIC07'!B59)), VALUE('08-19 Job Nums SIC07'!B59), ":")</f>
        <v>956</v>
      </c>
      <c r="O51">
        <f>IF(ISNUMBER(VALUE('08-19 Job Nums SIC07'!C59)), VALUE('08-19 Job Nums SIC07'!C59), ":")</f>
        <v>955</v>
      </c>
      <c r="P51">
        <f>IF(ISNUMBER(VALUE('08-19 Job Nums SIC07'!D59)), VALUE('08-19 Job Nums SIC07'!D59), ":")</f>
        <v>936</v>
      </c>
      <c r="Q51">
        <f>IF(ISNUMBER(VALUE('08-19 Job Nums SIC07'!E59)), VALUE('08-19 Job Nums SIC07'!E59), ":")</f>
        <v>926</v>
      </c>
      <c r="R51">
        <f>IF(ISNUMBER(VALUE('08-19 Job Nums SIC07'!F59)), VALUE('08-19 Job Nums SIC07'!F59), ":")</f>
        <v>947</v>
      </c>
      <c r="S51">
        <f>IF(ISNUMBER(VALUE('08-19 Job Nums SIC07'!G59)), VALUE('08-19 Job Nums SIC07'!G59), ":")</f>
        <v>966</v>
      </c>
      <c r="T51">
        <f>IF(ISNUMBER(VALUE('08-19 Job Nums SIC07'!H59)), VALUE('08-19 Job Nums SIC07'!H59), ":")</f>
        <v>991</v>
      </c>
      <c r="U51">
        <f>IF(ISNUMBER(VALUE('08-19 Job Nums SIC07'!I59)), VALUE('08-19 Job Nums SIC07'!I59), ":")</f>
        <v>1031</v>
      </c>
      <c r="V51">
        <f>IF(ISNUMBER(VALUE('08-19 Job Nums SIC07'!J59)), VALUE('08-19 Job Nums SIC07'!J59), ":")</f>
        <v>1033</v>
      </c>
      <c r="W51">
        <f>IF(ISNUMBER(VALUE('08-19 Job Nums SIC07'!K59)), VALUE('08-19 Job Nums SIC07'!K59), ":")</f>
        <v>1060</v>
      </c>
      <c r="X51">
        <f>IF(ISNUMBER(VALUE('08-19 Job Nums SIC07'!L59)), VALUE('08-19 Job Nums SIC07'!L59), ":")</f>
        <v>1102</v>
      </c>
      <c r="Y51">
        <f>IF(ISNUMBER(VALUE('08-19 Job Nums SIC07'!M59)), VALUE('08-19 Job Nums SIC07'!M59), ":")</f>
        <v>1080</v>
      </c>
    </row>
    <row r="52" spans="1:25" ht="30" x14ac:dyDescent="0.25">
      <c r="A52" s="65" t="s">
        <v>321</v>
      </c>
      <c r="B52" s="3" t="s">
        <v>54</v>
      </c>
      <c r="C52">
        <f>IF(ISNUMBER('SIC03 into SIC07 Job Nums'!R56),'SIC03 into SIC07 Job Nums'!R56,":")</f>
        <v>1876.6599999999999</v>
      </c>
      <c r="D52">
        <f>IF(ISNUMBER('SIC03 into SIC07 Job Nums'!S56),'SIC03 into SIC07 Job Nums'!S56,":")</f>
        <v>1931.99</v>
      </c>
      <c r="E52">
        <f>IF(ISNUMBER('SIC03 into SIC07 Job Nums'!T56),'SIC03 into SIC07 Job Nums'!T56,":")</f>
        <v>2031.77</v>
      </c>
      <c r="F52">
        <f>IF(ISNUMBER('SIC03 into SIC07 Job Nums'!U56),'SIC03 into SIC07 Job Nums'!U56,":")</f>
        <v>1838.64</v>
      </c>
      <c r="G52">
        <f>IF(ISNUMBER('SIC03 into SIC07 Job Nums'!V56),'SIC03 into SIC07 Job Nums'!V56,":")</f>
        <v>1834.23</v>
      </c>
      <c r="H52">
        <f>IF(ISNUMBER('SIC03 into SIC07 Job Nums'!W56),'SIC03 into SIC07 Job Nums'!W56,":")</f>
        <v>1878.9399999999998</v>
      </c>
      <c r="I52">
        <f>IF(ISNUMBER('SIC03 into SIC07 Job Nums'!X56),'SIC03 into SIC07 Job Nums'!X56,":")</f>
        <v>1918.5900000000001</v>
      </c>
      <c r="J52">
        <f>IF(ISNUMBER('SIC03 into SIC07 Job Nums'!Y56),'SIC03 into SIC07 Job Nums'!Y56,":")</f>
        <v>2182.3000000000002</v>
      </c>
      <c r="K52">
        <f>IF(ISNUMBER('SIC03 into SIC07 Job Nums'!Z56),'SIC03 into SIC07 Job Nums'!Z56,":")</f>
        <v>2278.0299999999997</v>
      </c>
      <c r="L52">
        <f>IF(ISNUMBER('SIC03 into SIC07 Job Nums'!AA56),'SIC03 into SIC07 Job Nums'!AA56,":")</f>
        <v>2161.96</v>
      </c>
      <c r="M52">
        <f>IF(ISNUMBER('SIC03 into SIC07 Job Nums'!AB56),'SIC03 into SIC07 Job Nums'!AB56,":")</f>
        <v>2349.44</v>
      </c>
      <c r="N52">
        <f>IF(ISNUMBER(VALUE('08-19 Job Nums SIC07'!B60)), VALUE('08-19 Job Nums SIC07'!B60), ":")</f>
        <v>2347</v>
      </c>
      <c r="O52">
        <f>IF(ISNUMBER(VALUE('08-19 Job Nums SIC07'!C60)), VALUE('08-19 Job Nums SIC07'!C60), ":")</f>
        <v>2211</v>
      </c>
      <c r="P52">
        <f>IF(ISNUMBER(VALUE('08-19 Job Nums SIC07'!D60)), VALUE('08-19 Job Nums SIC07'!D60), ":")</f>
        <v>2258</v>
      </c>
      <c r="Q52">
        <f>IF(ISNUMBER(VALUE('08-19 Job Nums SIC07'!E60)), VALUE('08-19 Job Nums SIC07'!E60), ":")</f>
        <v>2258</v>
      </c>
      <c r="R52">
        <f>IF(ISNUMBER(VALUE('08-19 Job Nums SIC07'!F60)), VALUE('08-19 Job Nums SIC07'!F60), ":")</f>
        <v>2270</v>
      </c>
      <c r="S52">
        <f>IF(ISNUMBER(VALUE('08-19 Job Nums SIC07'!G60)), VALUE('08-19 Job Nums SIC07'!G60), ":")</f>
        <v>2198</v>
      </c>
      <c r="T52">
        <f>IF(ISNUMBER(VALUE('08-19 Job Nums SIC07'!H60)), VALUE('08-19 Job Nums SIC07'!H60), ":")</f>
        <v>2227</v>
      </c>
      <c r="U52">
        <f>IF(ISNUMBER(VALUE('08-19 Job Nums SIC07'!I60)), VALUE('08-19 Job Nums SIC07'!I60), ":")</f>
        <v>2289</v>
      </c>
      <c r="V52">
        <f>IF(ISNUMBER(VALUE('08-19 Job Nums SIC07'!J60)), VALUE('08-19 Job Nums SIC07'!J60), ":")</f>
        <v>2221</v>
      </c>
      <c r="W52">
        <f>IF(ISNUMBER(VALUE('08-19 Job Nums SIC07'!K60)), VALUE('08-19 Job Nums SIC07'!K60), ":")</f>
        <v>2230</v>
      </c>
      <c r="X52">
        <f>IF(ISNUMBER(VALUE('08-19 Job Nums SIC07'!L60)), VALUE('08-19 Job Nums SIC07'!L60), ":")</f>
        <v>2214</v>
      </c>
      <c r="Y52">
        <f>IF(ISNUMBER(VALUE('08-19 Job Nums SIC07'!M60)), VALUE('08-19 Job Nums SIC07'!M60), ":")</f>
        <v>2203</v>
      </c>
    </row>
    <row r="53" spans="1:25" x14ac:dyDescent="0.25">
      <c r="A53" s="65" t="s">
        <v>322</v>
      </c>
      <c r="B53" s="3" t="s">
        <v>55</v>
      </c>
      <c r="C53" t="str">
        <f>IF(ISNUMBER('SIC03 into SIC07 Job Nums'!R57),'SIC03 into SIC07 Job Nums'!R57,":")</f>
        <v>:</v>
      </c>
      <c r="D53" t="str">
        <f>IF(ISNUMBER('SIC03 into SIC07 Job Nums'!S57),'SIC03 into SIC07 Job Nums'!S57,":")</f>
        <v>:</v>
      </c>
      <c r="E53" t="str">
        <f>IF(ISNUMBER('SIC03 into SIC07 Job Nums'!T57),'SIC03 into SIC07 Job Nums'!T57,":")</f>
        <v>:</v>
      </c>
      <c r="F53" t="str">
        <f>IF(ISNUMBER('SIC03 into SIC07 Job Nums'!U57),'SIC03 into SIC07 Job Nums'!U57,":")</f>
        <v>:</v>
      </c>
      <c r="G53" t="str">
        <f>IF(ISNUMBER('SIC03 into SIC07 Job Nums'!V57),'SIC03 into SIC07 Job Nums'!V57,":")</f>
        <v>:</v>
      </c>
      <c r="H53" t="str">
        <f>IF(ISNUMBER('SIC03 into SIC07 Job Nums'!W57),'SIC03 into SIC07 Job Nums'!W57,":")</f>
        <v>:</v>
      </c>
      <c r="I53" t="str">
        <f>IF(ISNUMBER('SIC03 into SIC07 Job Nums'!X57),'SIC03 into SIC07 Job Nums'!X57,":")</f>
        <v>:</v>
      </c>
      <c r="J53" t="str">
        <f>IF(ISNUMBER('SIC03 into SIC07 Job Nums'!Y57),'SIC03 into SIC07 Job Nums'!Y57,":")</f>
        <v>:</v>
      </c>
      <c r="K53" t="str">
        <f>IF(ISNUMBER('SIC03 into SIC07 Job Nums'!Z57),'SIC03 into SIC07 Job Nums'!Z57,":")</f>
        <v>:</v>
      </c>
      <c r="L53" t="str">
        <f>IF(ISNUMBER('SIC03 into SIC07 Job Nums'!AA57),'SIC03 into SIC07 Job Nums'!AA57,":")</f>
        <v>:</v>
      </c>
      <c r="M53" t="str">
        <f>IF(ISNUMBER('SIC03 into SIC07 Job Nums'!AB57),'SIC03 into SIC07 Job Nums'!AB57,":")</f>
        <v>:</v>
      </c>
      <c r="N53">
        <f>IF(ISNUMBER(VALUE('08-19 Job Nums SIC07'!B61)), VALUE('08-19 Job Nums SIC07'!B61), ":")</f>
        <v>1072</v>
      </c>
      <c r="O53">
        <f>IF(ISNUMBER(VALUE('08-19 Job Nums SIC07'!C61)), VALUE('08-19 Job Nums SIC07'!C61), ":")</f>
        <v>1113</v>
      </c>
      <c r="P53">
        <f>IF(ISNUMBER(VALUE('08-19 Job Nums SIC07'!D61)), VALUE('08-19 Job Nums SIC07'!D61), ":")</f>
        <v>1086</v>
      </c>
      <c r="Q53">
        <f>IF(ISNUMBER(VALUE('08-19 Job Nums SIC07'!E61)), VALUE('08-19 Job Nums SIC07'!E61), ":")</f>
        <v>1055</v>
      </c>
      <c r="R53">
        <f>IF(ISNUMBER(VALUE('08-19 Job Nums SIC07'!F61)), VALUE('08-19 Job Nums SIC07'!F61), ":")</f>
        <v>1051</v>
      </c>
      <c r="S53">
        <f>IF(ISNUMBER(VALUE('08-19 Job Nums SIC07'!G61)), VALUE('08-19 Job Nums SIC07'!G61), ":")</f>
        <v>1063</v>
      </c>
      <c r="T53">
        <f>IF(ISNUMBER(VALUE('08-19 Job Nums SIC07'!H61)), VALUE('08-19 Job Nums SIC07'!H61), ":")</f>
        <v>1047</v>
      </c>
      <c r="U53">
        <f>IF(ISNUMBER(VALUE('08-19 Job Nums SIC07'!I61)), VALUE('08-19 Job Nums SIC07'!I61), ":")</f>
        <v>1105</v>
      </c>
      <c r="V53">
        <f>IF(ISNUMBER(VALUE('08-19 Job Nums SIC07'!J61)), VALUE('08-19 Job Nums SIC07'!J61), ":")</f>
        <v>1104</v>
      </c>
      <c r="W53">
        <f>IF(ISNUMBER(VALUE('08-19 Job Nums SIC07'!K61)), VALUE('08-19 Job Nums SIC07'!K61), ":")</f>
        <v>1137</v>
      </c>
      <c r="X53">
        <f>IF(ISNUMBER(VALUE('08-19 Job Nums SIC07'!L61)), VALUE('08-19 Job Nums SIC07'!L61), ":")</f>
        <v>1028</v>
      </c>
      <c r="Y53">
        <f>IF(ISNUMBER(VALUE('08-19 Job Nums SIC07'!M61)), VALUE('08-19 Job Nums SIC07'!M61), ":")</f>
        <v>1077</v>
      </c>
    </row>
    <row r="54" spans="1:25" ht="30" x14ac:dyDescent="0.25">
      <c r="A54" s="65" t="s">
        <v>323</v>
      </c>
      <c r="B54" s="3" t="s">
        <v>56</v>
      </c>
      <c r="C54">
        <f>IF(ISNUMBER('SIC03 into SIC07 Job Nums'!R58),'SIC03 into SIC07 Job Nums'!R58,":")</f>
        <v>335</v>
      </c>
      <c r="D54">
        <f>IF(ISNUMBER('SIC03 into SIC07 Job Nums'!S58),'SIC03 into SIC07 Job Nums'!S58,":")</f>
        <v>364</v>
      </c>
      <c r="E54">
        <f>IF(ISNUMBER('SIC03 into SIC07 Job Nums'!T58),'SIC03 into SIC07 Job Nums'!T58,":")</f>
        <v>373</v>
      </c>
      <c r="F54">
        <f>IF(ISNUMBER('SIC03 into SIC07 Job Nums'!U58),'SIC03 into SIC07 Job Nums'!U58,":")</f>
        <v>413</v>
      </c>
      <c r="G54">
        <f>IF(ISNUMBER('SIC03 into SIC07 Job Nums'!V58),'SIC03 into SIC07 Job Nums'!V58,":")</f>
        <v>413</v>
      </c>
      <c r="H54">
        <f>IF(ISNUMBER('SIC03 into SIC07 Job Nums'!W58),'SIC03 into SIC07 Job Nums'!W58,":")</f>
        <v>390</v>
      </c>
      <c r="I54">
        <f>IF(ISNUMBER('SIC03 into SIC07 Job Nums'!X58),'SIC03 into SIC07 Job Nums'!X58,":")</f>
        <v>422</v>
      </c>
      <c r="J54">
        <f>IF(ISNUMBER('SIC03 into SIC07 Job Nums'!Y58),'SIC03 into SIC07 Job Nums'!Y58,":")</f>
        <v>378</v>
      </c>
      <c r="K54">
        <f>IF(ISNUMBER('SIC03 into SIC07 Job Nums'!Z58),'SIC03 into SIC07 Job Nums'!Z58,":")</f>
        <v>426</v>
      </c>
      <c r="L54">
        <f>IF(ISNUMBER('SIC03 into SIC07 Job Nums'!AA58),'SIC03 into SIC07 Job Nums'!AA58,":")</f>
        <v>437</v>
      </c>
      <c r="M54">
        <f>IF(ISNUMBER('SIC03 into SIC07 Job Nums'!AB58),'SIC03 into SIC07 Job Nums'!AB58,":")</f>
        <v>475</v>
      </c>
      <c r="N54">
        <f>IF(ISNUMBER(VALUE('08-19 Job Nums SIC07'!B62)), VALUE('08-19 Job Nums SIC07'!B62), ":")</f>
        <v>484</v>
      </c>
      <c r="O54">
        <f>IF(ISNUMBER(VALUE('08-19 Job Nums SIC07'!C62)), VALUE('08-19 Job Nums SIC07'!C62), ":")</f>
        <v>442</v>
      </c>
      <c r="P54">
        <f>IF(ISNUMBER(VALUE('08-19 Job Nums SIC07'!D62)), VALUE('08-19 Job Nums SIC07'!D62), ":")</f>
        <v>438</v>
      </c>
      <c r="Q54">
        <f>IF(ISNUMBER(VALUE('08-19 Job Nums SIC07'!E62)), VALUE('08-19 Job Nums SIC07'!E62), ":")</f>
        <v>430</v>
      </c>
      <c r="R54">
        <f>IF(ISNUMBER(VALUE('08-19 Job Nums SIC07'!F62)), VALUE('08-19 Job Nums SIC07'!F62), ":")</f>
        <v>445</v>
      </c>
      <c r="S54">
        <f>IF(ISNUMBER(VALUE('08-19 Job Nums SIC07'!G62)), VALUE('08-19 Job Nums SIC07'!G62), ":")</f>
        <v>454</v>
      </c>
      <c r="T54">
        <f>IF(ISNUMBER(VALUE('08-19 Job Nums SIC07'!H62)), VALUE('08-19 Job Nums SIC07'!H62), ":")</f>
        <v>461</v>
      </c>
      <c r="U54">
        <f>IF(ISNUMBER(VALUE('08-19 Job Nums SIC07'!I62)), VALUE('08-19 Job Nums SIC07'!I62), ":")</f>
        <v>489</v>
      </c>
      <c r="V54">
        <f>IF(ISNUMBER(VALUE('08-19 Job Nums SIC07'!J62)), VALUE('08-19 Job Nums SIC07'!J62), ":")</f>
        <v>489</v>
      </c>
      <c r="W54">
        <f>IF(ISNUMBER(VALUE('08-19 Job Nums SIC07'!K62)), VALUE('08-19 Job Nums SIC07'!K62), ":")</f>
        <v>512</v>
      </c>
      <c r="X54">
        <f>IF(ISNUMBER(VALUE('08-19 Job Nums SIC07'!L62)), VALUE('08-19 Job Nums SIC07'!L62), ":")</f>
        <v>491</v>
      </c>
      <c r="Y54">
        <f>IF(ISNUMBER(VALUE('08-19 Job Nums SIC07'!M62)), VALUE('08-19 Job Nums SIC07'!M62), ":")</f>
        <v>512</v>
      </c>
    </row>
    <row r="55" spans="1:25" x14ac:dyDescent="0.25">
      <c r="A55" s="65" t="s">
        <v>269</v>
      </c>
      <c r="B55" s="3" t="s">
        <v>57</v>
      </c>
      <c r="C55">
        <f>IF(ISNUMBER('SIC03 into SIC07 Job Nums'!R59),'SIC03 into SIC07 Job Nums'!R59,":")</f>
        <v>24.5</v>
      </c>
      <c r="D55">
        <f>IF(ISNUMBER('SIC03 into SIC07 Job Nums'!S59),'SIC03 into SIC07 Job Nums'!S59,":")</f>
        <v>16.66</v>
      </c>
      <c r="E55">
        <f>IF(ISNUMBER('SIC03 into SIC07 Job Nums'!T59),'SIC03 into SIC07 Job Nums'!T59,":")</f>
        <v>13.719999999999999</v>
      </c>
      <c r="F55">
        <f>IF(ISNUMBER('SIC03 into SIC07 Job Nums'!U59),'SIC03 into SIC07 Job Nums'!U59,":")</f>
        <v>15.68</v>
      </c>
      <c r="G55">
        <f>IF(ISNUMBER('SIC03 into SIC07 Job Nums'!V59),'SIC03 into SIC07 Job Nums'!V59,":")</f>
        <v>15.68</v>
      </c>
      <c r="H55">
        <f>IF(ISNUMBER('SIC03 into SIC07 Job Nums'!W59),'SIC03 into SIC07 Job Nums'!W59,":")</f>
        <v>15.68</v>
      </c>
      <c r="I55">
        <f>IF(ISNUMBER('SIC03 into SIC07 Job Nums'!X59),'SIC03 into SIC07 Job Nums'!X59,":")</f>
        <v>13.719999999999999</v>
      </c>
      <c r="J55">
        <f>IF(ISNUMBER('SIC03 into SIC07 Job Nums'!Y59),'SIC03 into SIC07 Job Nums'!Y59,":")</f>
        <v>13.719999999999999</v>
      </c>
      <c r="K55">
        <f>IF(ISNUMBER('SIC03 into SIC07 Job Nums'!Z59),'SIC03 into SIC07 Job Nums'!Z59,":")</f>
        <v>14.7</v>
      </c>
      <c r="L55">
        <f>IF(ISNUMBER('SIC03 into SIC07 Job Nums'!AA59),'SIC03 into SIC07 Job Nums'!AA59,":")</f>
        <v>12.74</v>
      </c>
      <c r="M55">
        <f>IF(ISNUMBER('SIC03 into SIC07 Job Nums'!AB59),'SIC03 into SIC07 Job Nums'!AB59,":")</f>
        <v>11.76</v>
      </c>
      <c r="N55">
        <f>IF(ISNUMBER(VALUE('08-19 Job Nums SIC07'!B63)), VALUE('08-19 Job Nums SIC07'!B63), ":")</f>
        <v>11</v>
      </c>
      <c r="O55">
        <f>IF(ISNUMBER(VALUE('08-19 Job Nums SIC07'!C63)), VALUE('08-19 Job Nums SIC07'!C63), ":")</f>
        <v>13</v>
      </c>
      <c r="P55">
        <f>IF(ISNUMBER(VALUE('08-19 Job Nums SIC07'!D63)), VALUE('08-19 Job Nums SIC07'!D63), ":")</f>
        <v>13</v>
      </c>
      <c r="Q55">
        <f>IF(ISNUMBER(VALUE('08-19 Job Nums SIC07'!E63)), VALUE('08-19 Job Nums SIC07'!E63), ":")</f>
        <v>10</v>
      </c>
      <c r="R55">
        <f>IF(ISNUMBER(VALUE('08-19 Job Nums SIC07'!F63)), VALUE('08-19 Job Nums SIC07'!F63), ":")</f>
        <v>11</v>
      </c>
      <c r="S55">
        <f>IF(ISNUMBER(VALUE('08-19 Job Nums SIC07'!G63)), VALUE('08-19 Job Nums SIC07'!G63), ":")</f>
        <v>11</v>
      </c>
      <c r="T55">
        <f>IF(ISNUMBER(VALUE('08-19 Job Nums SIC07'!H63)), VALUE('08-19 Job Nums SIC07'!H63), ":")</f>
        <v>12</v>
      </c>
      <c r="U55">
        <f>IF(ISNUMBER(VALUE('08-19 Job Nums SIC07'!I63)), VALUE('08-19 Job Nums SIC07'!I63), ":")</f>
        <v>10</v>
      </c>
      <c r="V55">
        <f>IF(ISNUMBER(VALUE('08-19 Job Nums SIC07'!J63)), VALUE('08-19 Job Nums SIC07'!J63), ":")</f>
        <v>13</v>
      </c>
      <c r="W55">
        <f>IF(ISNUMBER(VALUE('08-19 Job Nums SIC07'!K63)), VALUE('08-19 Job Nums SIC07'!K63), ":")</f>
        <v>13</v>
      </c>
      <c r="X55">
        <f>IF(ISNUMBER(VALUE('08-19 Job Nums SIC07'!L63)), VALUE('08-19 Job Nums SIC07'!L63), ":")</f>
        <v>14</v>
      </c>
      <c r="Y55">
        <f>IF(ISNUMBER(VALUE('08-19 Job Nums SIC07'!M63)), VALUE('08-19 Job Nums SIC07'!M63), ":")</f>
        <v>15</v>
      </c>
    </row>
    <row r="56" spans="1:25" x14ac:dyDescent="0.25">
      <c r="A56" s="65" t="s">
        <v>270</v>
      </c>
      <c r="B56" s="3" t="s">
        <v>58</v>
      </c>
      <c r="C56">
        <f>IF(ISNUMBER('SIC03 into SIC07 Job Nums'!R60),'SIC03 into SIC07 Job Nums'!R60,":")</f>
        <v>88</v>
      </c>
      <c r="D56">
        <f>IF(ISNUMBER('SIC03 into SIC07 Job Nums'!S60),'SIC03 into SIC07 Job Nums'!S60,":")</f>
        <v>102</v>
      </c>
      <c r="E56">
        <f>IF(ISNUMBER('SIC03 into SIC07 Job Nums'!T60),'SIC03 into SIC07 Job Nums'!T60,":")</f>
        <v>116</v>
      </c>
      <c r="F56">
        <f>IF(ISNUMBER('SIC03 into SIC07 Job Nums'!U60),'SIC03 into SIC07 Job Nums'!U60,":")</f>
        <v>117</v>
      </c>
      <c r="G56">
        <f>IF(ISNUMBER('SIC03 into SIC07 Job Nums'!V60),'SIC03 into SIC07 Job Nums'!V60,":")</f>
        <v>105</v>
      </c>
      <c r="H56">
        <f>IF(ISNUMBER('SIC03 into SIC07 Job Nums'!W60),'SIC03 into SIC07 Job Nums'!W60,":")</f>
        <v>102</v>
      </c>
      <c r="I56">
        <f>IF(ISNUMBER('SIC03 into SIC07 Job Nums'!X60),'SIC03 into SIC07 Job Nums'!X60,":")</f>
        <v>98</v>
      </c>
      <c r="J56">
        <f>IF(ISNUMBER('SIC03 into SIC07 Job Nums'!Y60),'SIC03 into SIC07 Job Nums'!Y60,":")</f>
        <v>93</v>
      </c>
      <c r="K56">
        <f>IF(ISNUMBER('SIC03 into SIC07 Job Nums'!Z60),'SIC03 into SIC07 Job Nums'!Z60,":")</f>
        <v>74</v>
      </c>
      <c r="L56">
        <f>IF(ISNUMBER('SIC03 into SIC07 Job Nums'!AA60),'SIC03 into SIC07 Job Nums'!AA60,":")</f>
        <v>84</v>
      </c>
      <c r="M56">
        <f>IF(ISNUMBER('SIC03 into SIC07 Job Nums'!AB60),'SIC03 into SIC07 Job Nums'!AB60,":")</f>
        <v>75</v>
      </c>
      <c r="N56">
        <f>IF(ISNUMBER(VALUE('08-19 Job Nums SIC07'!B64)), VALUE('08-19 Job Nums SIC07'!B64), ":")</f>
        <v>84</v>
      </c>
      <c r="O56">
        <f>IF(ISNUMBER(VALUE('08-19 Job Nums SIC07'!C64)), VALUE('08-19 Job Nums SIC07'!C64), ":")</f>
        <v>94</v>
      </c>
      <c r="P56">
        <f>IF(ISNUMBER(VALUE('08-19 Job Nums SIC07'!D64)), VALUE('08-19 Job Nums SIC07'!D64), ":")</f>
        <v>84</v>
      </c>
      <c r="Q56">
        <f>IF(ISNUMBER(VALUE('08-19 Job Nums SIC07'!E64)), VALUE('08-19 Job Nums SIC07'!E64), ":")</f>
        <v>73</v>
      </c>
      <c r="R56">
        <f>IF(ISNUMBER(VALUE('08-19 Job Nums SIC07'!F64)), VALUE('08-19 Job Nums SIC07'!F64), ":")</f>
        <v>74</v>
      </c>
      <c r="S56">
        <f>IF(ISNUMBER(VALUE('08-19 Job Nums SIC07'!G64)), VALUE('08-19 Job Nums SIC07'!G64), ":")</f>
        <v>69</v>
      </c>
      <c r="T56">
        <f>IF(ISNUMBER(VALUE('08-19 Job Nums SIC07'!H64)), VALUE('08-19 Job Nums SIC07'!H64), ":")</f>
        <v>66</v>
      </c>
      <c r="U56">
        <f>IF(ISNUMBER(VALUE('08-19 Job Nums SIC07'!I64)), VALUE('08-19 Job Nums SIC07'!I64), ":")</f>
        <v>77</v>
      </c>
      <c r="V56">
        <f>IF(ISNUMBER(VALUE('08-19 Job Nums SIC07'!J64)), VALUE('08-19 Job Nums SIC07'!J64), ":")</f>
        <v>75</v>
      </c>
      <c r="W56">
        <f>IF(ISNUMBER(VALUE('08-19 Job Nums SIC07'!K64)), VALUE('08-19 Job Nums SIC07'!K64), ":")</f>
        <v>73</v>
      </c>
      <c r="X56">
        <f>IF(ISNUMBER(VALUE('08-19 Job Nums SIC07'!L64)), VALUE('08-19 Job Nums SIC07'!L64), ":")</f>
        <v>30</v>
      </c>
      <c r="Y56">
        <f>IF(ISNUMBER(VALUE('08-19 Job Nums SIC07'!M64)), VALUE('08-19 Job Nums SIC07'!M64), ":")</f>
        <v>34</v>
      </c>
    </row>
    <row r="57" spans="1:25" ht="30" x14ac:dyDescent="0.25">
      <c r="A57" s="65" t="s">
        <v>271</v>
      </c>
      <c r="B57" s="3" t="s">
        <v>59</v>
      </c>
      <c r="C57">
        <f>IF(ISNUMBER('SIC03 into SIC07 Job Nums'!R61),'SIC03 into SIC07 Job Nums'!R61,":")</f>
        <v>197.79999999999998</v>
      </c>
      <c r="D57">
        <f>IF(ISNUMBER('SIC03 into SIC07 Job Nums'!S61),'SIC03 into SIC07 Job Nums'!S61,":")</f>
        <v>201.45000000000002</v>
      </c>
      <c r="E57">
        <f>IF(ISNUMBER('SIC03 into SIC07 Job Nums'!T61),'SIC03 into SIC07 Job Nums'!T61,":")</f>
        <v>203.46</v>
      </c>
      <c r="F57">
        <f>IF(ISNUMBER('SIC03 into SIC07 Job Nums'!U61),'SIC03 into SIC07 Job Nums'!U61,":")</f>
        <v>208.67000000000002</v>
      </c>
      <c r="G57">
        <f>IF(ISNUMBER('SIC03 into SIC07 Job Nums'!V61),'SIC03 into SIC07 Job Nums'!V61,":")</f>
        <v>221.07</v>
      </c>
      <c r="H57">
        <f>IF(ISNUMBER('SIC03 into SIC07 Job Nums'!W61),'SIC03 into SIC07 Job Nums'!W61,":")</f>
        <v>229.23000000000002</v>
      </c>
      <c r="I57">
        <f>IF(ISNUMBER('SIC03 into SIC07 Job Nums'!X61),'SIC03 into SIC07 Job Nums'!X61,":")</f>
        <v>224.88000000000002</v>
      </c>
      <c r="J57">
        <f>IF(ISNUMBER('SIC03 into SIC07 Job Nums'!Y61),'SIC03 into SIC07 Job Nums'!Y61,":")</f>
        <v>231.71</v>
      </c>
      <c r="K57">
        <f>IF(ISNUMBER('SIC03 into SIC07 Job Nums'!Z61),'SIC03 into SIC07 Job Nums'!Z61,":")</f>
        <v>270.42</v>
      </c>
      <c r="L57">
        <f>IF(ISNUMBER('SIC03 into SIC07 Job Nums'!AA61),'SIC03 into SIC07 Job Nums'!AA61,":")</f>
        <v>270.35000000000002</v>
      </c>
      <c r="M57">
        <f>IF(ISNUMBER('SIC03 into SIC07 Job Nums'!AB61),'SIC03 into SIC07 Job Nums'!AB61,":")</f>
        <v>291.95999999999998</v>
      </c>
      <c r="N57">
        <f>IF(ISNUMBER(VALUE('08-19 Job Nums SIC07'!B65)), VALUE('08-19 Job Nums SIC07'!B65), ":")</f>
        <v>256</v>
      </c>
      <c r="O57">
        <f>IF(ISNUMBER(VALUE('08-19 Job Nums SIC07'!C65)), VALUE('08-19 Job Nums SIC07'!C65), ":")</f>
        <v>288</v>
      </c>
      <c r="P57">
        <f>IF(ISNUMBER(VALUE('08-19 Job Nums SIC07'!D65)), VALUE('08-19 Job Nums SIC07'!D65), ":")</f>
        <v>271</v>
      </c>
      <c r="Q57">
        <f>IF(ISNUMBER(VALUE('08-19 Job Nums SIC07'!E65)), VALUE('08-19 Job Nums SIC07'!E65), ":")</f>
        <v>310</v>
      </c>
      <c r="R57">
        <f>IF(ISNUMBER(VALUE('08-19 Job Nums SIC07'!F65)), VALUE('08-19 Job Nums SIC07'!F65), ":")</f>
        <v>307</v>
      </c>
      <c r="S57">
        <f>IF(ISNUMBER(VALUE('08-19 Job Nums SIC07'!G65)), VALUE('08-19 Job Nums SIC07'!G65), ":")</f>
        <v>315</v>
      </c>
      <c r="T57">
        <f>IF(ISNUMBER(VALUE('08-19 Job Nums SIC07'!H65)), VALUE('08-19 Job Nums SIC07'!H65), ":")</f>
        <v>302</v>
      </c>
      <c r="U57">
        <f>IF(ISNUMBER(VALUE('08-19 Job Nums SIC07'!I65)), VALUE('08-19 Job Nums SIC07'!I65), ":")</f>
        <v>323</v>
      </c>
      <c r="V57">
        <f>IF(ISNUMBER(VALUE('08-19 Job Nums SIC07'!J65)), VALUE('08-19 Job Nums SIC07'!J65), ":")</f>
        <v>331</v>
      </c>
      <c r="W57">
        <f>IF(ISNUMBER(VALUE('08-19 Job Nums SIC07'!K65)), VALUE('08-19 Job Nums SIC07'!K65), ":")</f>
        <v>333</v>
      </c>
      <c r="X57">
        <f>IF(ISNUMBER(VALUE('08-19 Job Nums SIC07'!L65)), VALUE('08-19 Job Nums SIC07'!L65), ":")</f>
        <v>259</v>
      </c>
      <c r="Y57">
        <f>IF(ISNUMBER(VALUE('08-19 Job Nums SIC07'!M65)), VALUE('08-19 Job Nums SIC07'!M65), ":")</f>
        <v>304</v>
      </c>
    </row>
    <row r="58" spans="1:25" x14ac:dyDescent="0.25">
      <c r="A58" s="65" t="s">
        <v>324</v>
      </c>
      <c r="B58" s="3" t="s">
        <v>60</v>
      </c>
      <c r="C58">
        <f>IF(ISNUMBER('SIC03 into SIC07 Job Nums'!R62),'SIC03 into SIC07 Job Nums'!R62,":")</f>
        <v>278.25</v>
      </c>
      <c r="D58">
        <f>IF(ISNUMBER('SIC03 into SIC07 Job Nums'!S62),'SIC03 into SIC07 Job Nums'!S62,":")</f>
        <v>282.49</v>
      </c>
      <c r="E58">
        <f>IF(ISNUMBER('SIC03 into SIC07 Job Nums'!T62),'SIC03 into SIC07 Job Nums'!T62,":")</f>
        <v>292.03000000000003</v>
      </c>
      <c r="F58">
        <f>IF(ISNUMBER('SIC03 into SIC07 Job Nums'!U62),'SIC03 into SIC07 Job Nums'!U62,":")</f>
        <v>301.57</v>
      </c>
      <c r="G58">
        <f>IF(ISNUMBER('SIC03 into SIC07 Job Nums'!V62),'SIC03 into SIC07 Job Nums'!V62,":")</f>
        <v>313.23</v>
      </c>
      <c r="H58">
        <f>IF(ISNUMBER('SIC03 into SIC07 Job Nums'!W62),'SIC03 into SIC07 Job Nums'!W62,":")</f>
        <v>271.89</v>
      </c>
      <c r="I58">
        <f>IF(ISNUMBER('SIC03 into SIC07 Job Nums'!X62),'SIC03 into SIC07 Job Nums'!X62,":")</f>
        <v>284.08000000000004</v>
      </c>
      <c r="J58">
        <f>IF(ISNUMBER('SIC03 into SIC07 Job Nums'!Y62),'SIC03 into SIC07 Job Nums'!Y62,":")</f>
        <v>272.42</v>
      </c>
      <c r="K58">
        <f>IF(ISNUMBER('SIC03 into SIC07 Job Nums'!Z62),'SIC03 into SIC07 Job Nums'!Z62,":")</f>
        <v>278.25</v>
      </c>
      <c r="L58">
        <f>IF(ISNUMBER('SIC03 into SIC07 Job Nums'!AA62),'SIC03 into SIC07 Job Nums'!AA62,":")</f>
        <v>272.95</v>
      </c>
      <c r="M58">
        <f>IF(ISNUMBER('SIC03 into SIC07 Job Nums'!AB62),'SIC03 into SIC07 Job Nums'!AB62,":")</f>
        <v>253.87</v>
      </c>
      <c r="N58">
        <f>IF(ISNUMBER(VALUE('08-19 Job Nums SIC07'!B66)), VALUE('08-19 Job Nums SIC07'!B66), ":")</f>
        <v>238</v>
      </c>
      <c r="O58">
        <f>IF(ISNUMBER(VALUE('08-19 Job Nums SIC07'!C66)), VALUE('08-19 Job Nums SIC07'!C66), ":")</f>
        <v>276</v>
      </c>
      <c r="P58">
        <f>IF(ISNUMBER(VALUE('08-19 Job Nums SIC07'!D66)), VALUE('08-19 Job Nums SIC07'!D66), ":")</f>
        <v>282</v>
      </c>
      <c r="Q58">
        <f>IF(ISNUMBER(VALUE('08-19 Job Nums SIC07'!E66)), VALUE('08-19 Job Nums SIC07'!E66), ":")</f>
        <v>232</v>
      </c>
      <c r="R58">
        <f>IF(ISNUMBER(VALUE('08-19 Job Nums SIC07'!F66)), VALUE('08-19 Job Nums SIC07'!F66), ":")</f>
        <v>214</v>
      </c>
      <c r="S58">
        <f>IF(ISNUMBER(VALUE('08-19 Job Nums SIC07'!G66)), VALUE('08-19 Job Nums SIC07'!G66), ":")</f>
        <v>214</v>
      </c>
      <c r="T58">
        <f>IF(ISNUMBER(VALUE('08-19 Job Nums SIC07'!H66)), VALUE('08-19 Job Nums SIC07'!H66), ":")</f>
        <v>205</v>
      </c>
      <c r="U58">
        <f>IF(ISNUMBER(VALUE('08-19 Job Nums SIC07'!I66)), VALUE('08-19 Job Nums SIC07'!I66), ":")</f>
        <v>206</v>
      </c>
      <c r="V58">
        <f>IF(ISNUMBER(VALUE('08-19 Job Nums SIC07'!J66)), VALUE('08-19 Job Nums SIC07'!J66), ":")</f>
        <v>197</v>
      </c>
      <c r="W58">
        <f>IF(ISNUMBER(VALUE('08-19 Job Nums SIC07'!K66)), VALUE('08-19 Job Nums SIC07'!K66), ":")</f>
        <v>206</v>
      </c>
      <c r="X58">
        <f>IF(ISNUMBER(VALUE('08-19 Job Nums SIC07'!L66)), VALUE('08-19 Job Nums SIC07'!L66), ":")</f>
        <v>235</v>
      </c>
      <c r="Y58">
        <f>IF(ISNUMBER(VALUE('08-19 Job Nums SIC07'!M66)), VALUE('08-19 Job Nums SIC07'!M66), ":")</f>
        <v>212</v>
      </c>
    </row>
    <row r="59" spans="1:25" ht="30" x14ac:dyDescent="0.25">
      <c r="A59" s="65" t="s">
        <v>325</v>
      </c>
      <c r="B59" s="3" t="s">
        <v>61</v>
      </c>
      <c r="C59" t="str">
        <f>IF(ISNUMBER('SIC03 into SIC07 Job Nums'!R63),'SIC03 into SIC07 Job Nums'!R63,":")</f>
        <v>:</v>
      </c>
      <c r="D59" t="str">
        <f>IF(ISNUMBER('SIC03 into SIC07 Job Nums'!S63),'SIC03 into SIC07 Job Nums'!S63,":")</f>
        <v>:</v>
      </c>
      <c r="E59" t="str">
        <f>IF(ISNUMBER('SIC03 into SIC07 Job Nums'!T63),'SIC03 into SIC07 Job Nums'!T63,":")</f>
        <v>:</v>
      </c>
      <c r="F59" t="str">
        <f>IF(ISNUMBER('SIC03 into SIC07 Job Nums'!U63),'SIC03 into SIC07 Job Nums'!U63,":")</f>
        <v>:</v>
      </c>
      <c r="G59" t="str">
        <f>IF(ISNUMBER('SIC03 into SIC07 Job Nums'!V63),'SIC03 into SIC07 Job Nums'!V63,":")</f>
        <v>:</v>
      </c>
      <c r="H59" t="str">
        <f>IF(ISNUMBER('SIC03 into SIC07 Job Nums'!W63),'SIC03 into SIC07 Job Nums'!W63,":")</f>
        <v>:</v>
      </c>
      <c r="I59" t="str">
        <f>IF(ISNUMBER('SIC03 into SIC07 Job Nums'!X63),'SIC03 into SIC07 Job Nums'!X63,":")</f>
        <v>:</v>
      </c>
      <c r="J59" t="str">
        <f>IF(ISNUMBER('SIC03 into SIC07 Job Nums'!Y63),'SIC03 into SIC07 Job Nums'!Y63,":")</f>
        <v>:</v>
      </c>
      <c r="K59" t="str">
        <f>IF(ISNUMBER('SIC03 into SIC07 Job Nums'!Z63),'SIC03 into SIC07 Job Nums'!Z63,":")</f>
        <v>:</v>
      </c>
      <c r="L59" t="str">
        <f>IF(ISNUMBER('SIC03 into SIC07 Job Nums'!AA63),'SIC03 into SIC07 Job Nums'!AA63,":")</f>
        <v>:</v>
      </c>
      <c r="M59" t="str">
        <f>IF(ISNUMBER('SIC03 into SIC07 Job Nums'!AB63),'SIC03 into SIC07 Job Nums'!AB63,":")</f>
        <v>:</v>
      </c>
      <c r="N59">
        <f>IF(ISNUMBER(VALUE('08-19 Job Nums SIC07'!B67)), VALUE('08-19 Job Nums SIC07'!B67), ":")</f>
        <v>1013</v>
      </c>
      <c r="O59">
        <f>IF(ISNUMBER(VALUE('08-19 Job Nums SIC07'!C67)), VALUE('08-19 Job Nums SIC07'!C67), ":")</f>
        <v>1026</v>
      </c>
      <c r="P59">
        <f>IF(ISNUMBER(VALUE('08-19 Job Nums SIC07'!D67)), VALUE('08-19 Job Nums SIC07'!D67), ":")</f>
        <v>1114</v>
      </c>
      <c r="Q59">
        <f>IF(ISNUMBER(VALUE('08-19 Job Nums SIC07'!E67)), VALUE('08-19 Job Nums SIC07'!E67), ":")</f>
        <v>1233</v>
      </c>
      <c r="R59">
        <f>IF(ISNUMBER(VALUE('08-19 Job Nums SIC07'!F67)), VALUE('08-19 Job Nums SIC07'!F67), ":")</f>
        <v>1211</v>
      </c>
      <c r="S59">
        <f>IF(ISNUMBER(VALUE('08-19 Job Nums SIC07'!G67)), VALUE('08-19 Job Nums SIC07'!G67), ":")</f>
        <v>1228</v>
      </c>
      <c r="T59">
        <f>IF(ISNUMBER(VALUE('08-19 Job Nums SIC07'!H67)), VALUE('08-19 Job Nums SIC07'!H67), ":")</f>
        <v>1290</v>
      </c>
      <c r="U59">
        <f>IF(ISNUMBER(VALUE('08-19 Job Nums SIC07'!I67)), VALUE('08-19 Job Nums SIC07'!I67), ":")</f>
        <v>1417</v>
      </c>
      <c r="V59">
        <f>IF(ISNUMBER(VALUE('08-19 Job Nums SIC07'!J67)), VALUE('08-19 Job Nums SIC07'!J67), ":")</f>
        <v>1437</v>
      </c>
      <c r="W59">
        <f>IF(ISNUMBER(VALUE('08-19 Job Nums SIC07'!K67)), VALUE('08-19 Job Nums SIC07'!K67), ":")</f>
        <v>1501</v>
      </c>
      <c r="X59">
        <f>IF(ISNUMBER(VALUE('08-19 Job Nums SIC07'!L67)), VALUE('08-19 Job Nums SIC07'!L67), ":")</f>
        <v>1553</v>
      </c>
      <c r="Y59">
        <f>IF(ISNUMBER(VALUE('08-19 Job Nums SIC07'!M67)), VALUE('08-19 Job Nums SIC07'!M67), ":")</f>
        <v>1527</v>
      </c>
    </row>
    <row r="60" spans="1:25" x14ac:dyDescent="0.25">
      <c r="A60" s="65" t="s">
        <v>273</v>
      </c>
      <c r="B60" s="3" t="s">
        <v>62</v>
      </c>
      <c r="C60">
        <f>IF(ISNUMBER('SIC03 into SIC07 Job Nums'!R64),'SIC03 into SIC07 Job Nums'!R64,":")</f>
        <v>151.19999999999999</v>
      </c>
      <c r="D60">
        <f>IF(ISNUMBER('SIC03 into SIC07 Job Nums'!S64),'SIC03 into SIC07 Job Nums'!S64,":")</f>
        <v>162.75</v>
      </c>
      <c r="E60">
        <f>IF(ISNUMBER('SIC03 into SIC07 Job Nums'!T64),'SIC03 into SIC07 Job Nums'!T64,":")</f>
        <v>160.01999999999998</v>
      </c>
      <c r="F60">
        <f>IF(ISNUMBER('SIC03 into SIC07 Job Nums'!U64),'SIC03 into SIC07 Job Nums'!U64,":")</f>
        <v>158.13</v>
      </c>
      <c r="G60">
        <f>IF(ISNUMBER('SIC03 into SIC07 Job Nums'!V64),'SIC03 into SIC07 Job Nums'!V64,":")</f>
        <v>166.32</v>
      </c>
      <c r="H60">
        <f>IF(ISNUMBER('SIC03 into SIC07 Job Nums'!W64),'SIC03 into SIC07 Job Nums'!W64,":")</f>
        <v>167.79</v>
      </c>
      <c r="I60">
        <f>IF(ISNUMBER('SIC03 into SIC07 Job Nums'!X64),'SIC03 into SIC07 Job Nums'!X64,":")</f>
        <v>170.94</v>
      </c>
      <c r="J60">
        <f>IF(ISNUMBER('SIC03 into SIC07 Job Nums'!Y64),'SIC03 into SIC07 Job Nums'!Y64,":")</f>
        <v>177.03</v>
      </c>
      <c r="K60">
        <f>IF(ISNUMBER('SIC03 into SIC07 Job Nums'!Z64),'SIC03 into SIC07 Job Nums'!Z64,":")</f>
        <v>204.32999999999998</v>
      </c>
      <c r="L60">
        <f>IF(ISNUMBER('SIC03 into SIC07 Job Nums'!AA64),'SIC03 into SIC07 Job Nums'!AA64,":")</f>
        <v>206.85</v>
      </c>
      <c r="M60">
        <f>IF(ISNUMBER('SIC03 into SIC07 Job Nums'!AB64),'SIC03 into SIC07 Job Nums'!AB64,":")</f>
        <v>216.72</v>
      </c>
      <c r="N60">
        <f>IF(ISNUMBER(VALUE('08-19 Job Nums SIC07'!B68)), VALUE('08-19 Job Nums SIC07'!B68), ":")</f>
        <v>257</v>
      </c>
      <c r="O60">
        <f>IF(ISNUMBER(VALUE('08-19 Job Nums SIC07'!C68)), VALUE('08-19 Job Nums SIC07'!C68), ":")</f>
        <v>256</v>
      </c>
      <c r="P60">
        <f>IF(ISNUMBER(VALUE('08-19 Job Nums SIC07'!D68)), VALUE('08-19 Job Nums SIC07'!D68), ":")</f>
        <v>251</v>
      </c>
      <c r="Q60">
        <f>IF(ISNUMBER(VALUE('08-19 Job Nums SIC07'!E68)), VALUE('08-19 Job Nums SIC07'!E68), ":")</f>
        <v>280</v>
      </c>
      <c r="R60">
        <f>IF(ISNUMBER(VALUE('08-19 Job Nums SIC07'!F68)), VALUE('08-19 Job Nums SIC07'!F68), ":")</f>
        <v>280</v>
      </c>
      <c r="S60">
        <f>IF(ISNUMBER(VALUE('08-19 Job Nums SIC07'!G68)), VALUE('08-19 Job Nums SIC07'!G68), ":")</f>
        <v>284</v>
      </c>
      <c r="T60">
        <f>IF(ISNUMBER(VALUE('08-19 Job Nums SIC07'!H68)), VALUE('08-19 Job Nums SIC07'!H68), ":")</f>
        <v>291</v>
      </c>
      <c r="U60">
        <f>IF(ISNUMBER(VALUE('08-19 Job Nums SIC07'!I68)), VALUE('08-19 Job Nums SIC07'!I68), ":")</f>
        <v>313</v>
      </c>
      <c r="V60">
        <f>IF(ISNUMBER(VALUE('08-19 Job Nums SIC07'!J68)), VALUE('08-19 Job Nums SIC07'!J68), ":")</f>
        <v>298</v>
      </c>
      <c r="W60">
        <f>IF(ISNUMBER(VALUE('08-19 Job Nums SIC07'!K68)), VALUE('08-19 Job Nums SIC07'!K68), ":")</f>
        <v>328</v>
      </c>
      <c r="X60">
        <f>IF(ISNUMBER(VALUE('08-19 Job Nums SIC07'!L68)), VALUE('08-19 Job Nums SIC07'!L68), ":")</f>
        <v>367</v>
      </c>
      <c r="Y60">
        <f>IF(ISNUMBER(VALUE('08-19 Job Nums SIC07'!M68)), VALUE('08-19 Job Nums SIC07'!M68), ":")</f>
        <v>346</v>
      </c>
    </row>
    <row r="61" spans="1:25" x14ac:dyDescent="0.25">
      <c r="A61" s="65" t="s">
        <v>326</v>
      </c>
      <c r="B61" s="3" t="s">
        <v>63</v>
      </c>
      <c r="C61">
        <f>IF(ISNUMBER('SIC03 into SIC07 Job Nums'!R65),'SIC03 into SIC07 Job Nums'!R65,":")</f>
        <v>568.80000000000007</v>
      </c>
      <c r="D61">
        <f>IF(ISNUMBER('SIC03 into SIC07 Job Nums'!S65),'SIC03 into SIC07 Job Nums'!S65,":")</f>
        <v>612.25</v>
      </c>
      <c r="E61">
        <f>IF(ISNUMBER('SIC03 into SIC07 Job Nums'!T65),'SIC03 into SIC07 Job Nums'!T65,":")</f>
        <v>601.98</v>
      </c>
      <c r="F61">
        <f>IF(ISNUMBER('SIC03 into SIC07 Job Nums'!U65),'SIC03 into SIC07 Job Nums'!U65,":")</f>
        <v>594.87</v>
      </c>
      <c r="G61">
        <f>IF(ISNUMBER('SIC03 into SIC07 Job Nums'!V65),'SIC03 into SIC07 Job Nums'!V65,":")</f>
        <v>625.68000000000006</v>
      </c>
      <c r="H61">
        <f>IF(ISNUMBER('SIC03 into SIC07 Job Nums'!W65),'SIC03 into SIC07 Job Nums'!W65,":")</f>
        <v>631.21</v>
      </c>
      <c r="I61">
        <f>IF(ISNUMBER('SIC03 into SIC07 Job Nums'!X65),'SIC03 into SIC07 Job Nums'!X65,":")</f>
        <v>643.06000000000006</v>
      </c>
      <c r="J61">
        <f>IF(ISNUMBER('SIC03 into SIC07 Job Nums'!Y65),'SIC03 into SIC07 Job Nums'!Y65,":")</f>
        <v>665.97</v>
      </c>
      <c r="K61">
        <f>IF(ISNUMBER('SIC03 into SIC07 Job Nums'!Z65),'SIC03 into SIC07 Job Nums'!Z65,":")</f>
        <v>768.67000000000007</v>
      </c>
      <c r="L61">
        <f>IF(ISNUMBER('SIC03 into SIC07 Job Nums'!AA65),'SIC03 into SIC07 Job Nums'!AA65,":")</f>
        <v>778.15000000000009</v>
      </c>
      <c r="M61">
        <f>IF(ISNUMBER('SIC03 into SIC07 Job Nums'!AB65),'SIC03 into SIC07 Job Nums'!AB65,":")</f>
        <v>815.28000000000009</v>
      </c>
      <c r="N61">
        <f>IF(ISNUMBER(VALUE('08-19 Job Nums SIC07'!B69)), VALUE('08-19 Job Nums SIC07'!B69), ":")</f>
        <v>756</v>
      </c>
      <c r="O61">
        <f>IF(ISNUMBER(VALUE('08-19 Job Nums SIC07'!C69)), VALUE('08-19 Job Nums SIC07'!C69), ":")</f>
        <v>770</v>
      </c>
      <c r="P61">
        <f>IF(ISNUMBER(VALUE('08-19 Job Nums SIC07'!D69)), VALUE('08-19 Job Nums SIC07'!D69), ":")</f>
        <v>863</v>
      </c>
      <c r="Q61">
        <f>IF(ISNUMBER(VALUE('08-19 Job Nums SIC07'!E69)), VALUE('08-19 Job Nums SIC07'!E69), ":")</f>
        <v>953</v>
      </c>
      <c r="R61">
        <f>IF(ISNUMBER(VALUE('08-19 Job Nums SIC07'!F69)), VALUE('08-19 Job Nums SIC07'!F69), ":")</f>
        <v>931</v>
      </c>
      <c r="S61">
        <f>IF(ISNUMBER(VALUE('08-19 Job Nums SIC07'!G69)), VALUE('08-19 Job Nums SIC07'!G69), ":")</f>
        <v>944</v>
      </c>
      <c r="T61">
        <f>IF(ISNUMBER(VALUE('08-19 Job Nums SIC07'!H69)), VALUE('08-19 Job Nums SIC07'!H69), ":")</f>
        <v>999</v>
      </c>
      <c r="U61">
        <f>IF(ISNUMBER(VALUE('08-19 Job Nums SIC07'!I69)), VALUE('08-19 Job Nums SIC07'!I69), ":")</f>
        <v>1103</v>
      </c>
      <c r="V61">
        <f>IF(ISNUMBER(VALUE('08-19 Job Nums SIC07'!J69)), VALUE('08-19 Job Nums SIC07'!J69), ":")</f>
        <v>1139</v>
      </c>
      <c r="W61">
        <f>IF(ISNUMBER(VALUE('08-19 Job Nums SIC07'!K69)), VALUE('08-19 Job Nums SIC07'!K69), ":")</f>
        <v>1173</v>
      </c>
      <c r="X61">
        <f>IF(ISNUMBER(VALUE('08-19 Job Nums SIC07'!L69)), VALUE('08-19 Job Nums SIC07'!L69), ":")</f>
        <v>1186</v>
      </c>
      <c r="Y61">
        <f>IF(ISNUMBER(VALUE('08-19 Job Nums SIC07'!M69)), VALUE('08-19 Job Nums SIC07'!M69), ":")</f>
        <v>1182</v>
      </c>
    </row>
    <row r="62" spans="1:25" x14ac:dyDescent="0.25">
      <c r="A62" s="65" t="s">
        <v>327</v>
      </c>
      <c r="B62" s="3" t="s">
        <v>64</v>
      </c>
      <c r="C62" t="str">
        <f>IF(ISNUMBER('SIC03 into SIC07 Job Nums'!R66),'SIC03 into SIC07 Job Nums'!R66,":")</f>
        <v>:</v>
      </c>
      <c r="D62" t="str">
        <f>IF(ISNUMBER('SIC03 into SIC07 Job Nums'!S66),'SIC03 into SIC07 Job Nums'!S66,":")</f>
        <v>:</v>
      </c>
      <c r="E62" t="str">
        <f>IF(ISNUMBER('SIC03 into SIC07 Job Nums'!T66),'SIC03 into SIC07 Job Nums'!T66,":")</f>
        <v>:</v>
      </c>
      <c r="F62" t="str">
        <f>IF(ISNUMBER('SIC03 into SIC07 Job Nums'!U66),'SIC03 into SIC07 Job Nums'!U66,":")</f>
        <v>:</v>
      </c>
      <c r="G62" t="str">
        <f>IF(ISNUMBER('SIC03 into SIC07 Job Nums'!V66),'SIC03 into SIC07 Job Nums'!V66,":")</f>
        <v>:</v>
      </c>
      <c r="H62" t="str">
        <f>IF(ISNUMBER('SIC03 into SIC07 Job Nums'!W66),'SIC03 into SIC07 Job Nums'!W66,":")</f>
        <v>:</v>
      </c>
      <c r="I62" t="str">
        <f>IF(ISNUMBER('SIC03 into SIC07 Job Nums'!X66),'SIC03 into SIC07 Job Nums'!X66,":")</f>
        <v>:</v>
      </c>
      <c r="J62" t="str">
        <f>IF(ISNUMBER('SIC03 into SIC07 Job Nums'!Y66),'SIC03 into SIC07 Job Nums'!Y66,":")</f>
        <v>:</v>
      </c>
      <c r="K62" t="str">
        <f>IF(ISNUMBER('SIC03 into SIC07 Job Nums'!Z66),'SIC03 into SIC07 Job Nums'!Z66,":")</f>
        <v>:</v>
      </c>
      <c r="L62" t="str">
        <f>IF(ISNUMBER('SIC03 into SIC07 Job Nums'!AA66),'SIC03 into SIC07 Job Nums'!AA66,":")</f>
        <v>:</v>
      </c>
      <c r="M62" t="str">
        <f>IF(ISNUMBER('SIC03 into SIC07 Job Nums'!AB66),'SIC03 into SIC07 Job Nums'!AB66,":")</f>
        <v>:</v>
      </c>
      <c r="N62">
        <f>IF(ISNUMBER(VALUE('08-19 Job Nums SIC07'!B70)), VALUE('08-19 Job Nums SIC07'!B70), ":")</f>
        <v>988</v>
      </c>
      <c r="O62">
        <f>IF(ISNUMBER(VALUE('08-19 Job Nums SIC07'!C70)), VALUE('08-19 Job Nums SIC07'!C70), ":")</f>
        <v>950</v>
      </c>
      <c r="P62">
        <f>IF(ISNUMBER(VALUE('08-19 Job Nums SIC07'!D70)), VALUE('08-19 Job Nums SIC07'!D70), ":")</f>
        <v>920</v>
      </c>
      <c r="Q62">
        <f>IF(ISNUMBER(VALUE('08-19 Job Nums SIC07'!E70)), VALUE('08-19 Job Nums SIC07'!E70), ":")</f>
        <v>929</v>
      </c>
      <c r="R62">
        <f>IF(ISNUMBER(VALUE('08-19 Job Nums SIC07'!F70)), VALUE('08-19 Job Nums SIC07'!F70), ":")</f>
        <v>939</v>
      </c>
      <c r="S62">
        <f>IF(ISNUMBER(VALUE('08-19 Job Nums SIC07'!G70)), VALUE('08-19 Job Nums SIC07'!G70), ":")</f>
        <v>959</v>
      </c>
      <c r="T62">
        <f>IF(ISNUMBER(VALUE('08-19 Job Nums SIC07'!H70)), VALUE('08-19 Job Nums SIC07'!H70), ":")</f>
        <v>977</v>
      </c>
      <c r="U62">
        <f>IF(ISNUMBER(VALUE('08-19 Job Nums SIC07'!I70)), VALUE('08-19 Job Nums SIC07'!I70), ":")</f>
        <v>1002</v>
      </c>
      <c r="V62">
        <f>IF(ISNUMBER(VALUE('08-19 Job Nums SIC07'!J70)), VALUE('08-19 Job Nums SIC07'!J70), ":")</f>
        <v>1019</v>
      </c>
      <c r="W62">
        <f>IF(ISNUMBER(VALUE('08-19 Job Nums SIC07'!K70)), VALUE('08-19 Job Nums SIC07'!K70), ":")</f>
        <v>1047</v>
      </c>
      <c r="X62">
        <f>IF(ISNUMBER(VALUE('08-19 Job Nums SIC07'!L70)), VALUE('08-19 Job Nums SIC07'!L70), ":")</f>
        <v>1016</v>
      </c>
      <c r="Y62">
        <f>IF(ISNUMBER(VALUE('08-19 Job Nums SIC07'!M70)), VALUE('08-19 Job Nums SIC07'!M70), ":")</f>
        <v>1082</v>
      </c>
    </row>
    <row r="63" spans="1:25" x14ac:dyDescent="0.25">
      <c r="A63" s="65" t="s">
        <v>328</v>
      </c>
      <c r="B63" s="3" t="s">
        <v>65</v>
      </c>
      <c r="C63">
        <f>IF(ISNUMBER('SIC03 into SIC07 Job Nums'!R67),'SIC03 into SIC07 Job Nums'!R67,":")</f>
        <v>176.84000000000003</v>
      </c>
      <c r="D63">
        <f>IF(ISNUMBER('SIC03 into SIC07 Job Nums'!S67),'SIC03 into SIC07 Job Nums'!S67,":")</f>
        <v>176.92000000000002</v>
      </c>
      <c r="E63">
        <f>IF(ISNUMBER('SIC03 into SIC07 Job Nums'!T67),'SIC03 into SIC07 Job Nums'!T67,":")</f>
        <v>183.57</v>
      </c>
      <c r="F63">
        <f>IF(ISNUMBER('SIC03 into SIC07 Job Nums'!U67),'SIC03 into SIC07 Job Nums'!U67,":")</f>
        <v>180.94000000000003</v>
      </c>
      <c r="G63">
        <f>IF(ISNUMBER('SIC03 into SIC07 Job Nums'!V67),'SIC03 into SIC07 Job Nums'!V67,":")</f>
        <v>187.61</v>
      </c>
      <c r="H63">
        <f>IF(ISNUMBER('SIC03 into SIC07 Job Nums'!W67),'SIC03 into SIC07 Job Nums'!W67,":")</f>
        <v>179.8</v>
      </c>
      <c r="I63">
        <f>IF(ISNUMBER('SIC03 into SIC07 Job Nums'!X67),'SIC03 into SIC07 Job Nums'!X67,":")</f>
        <v>174.73000000000002</v>
      </c>
      <c r="J63">
        <f>IF(ISNUMBER('SIC03 into SIC07 Job Nums'!Y67),'SIC03 into SIC07 Job Nums'!Y67,":")</f>
        <v>163.89000000000001</v>
      </c>
      <c r="K63">
        <f>IF(ISNUMBER('SIC03 into SIC07 Job Nums'!Z67),'SIC03 into SIC07 Job Nums'!Z67,":")</f>
        <v>180.32000000000002</v>
      </c>
      <c r="L63">
        <f>IF(ISNUMBER('SIC03 into SIC07 Job Nums'!AA67),'SIC03 into SIC07 Job Nums'!AA67,":")</f>
        <v>177.01000000000002</v>
      </c>
      <c r="M63">
        <f>IF(ISNUMBER('SIC03 into SIC07 Job Nums'!AB67),'SIC03 into SIC07 Job Nums'!AB67,":")</f>
        <v>169.42000000000002</v>
      </c>
      <c r="N63">
        <f>IF(ISNUMBER(VALUE('08-19 Job Nums SIC07'!B71)), VALUE('08-19 Job Nums SIC07'!B71), ":")</f>
        <v>183</v>
      </c>
      <c r="O63">
        <f>IF(ISNUMBER(VALUE('08-19 Job Nums SIC07'!C71)), VALUE('08-19 Job Nums SIC07'!C71), ":")</f>
        <v>168</v>
      </c>
      <c r="P63">
        <f>IF(ISNUMBER(VALUE('08-19 Job Nums SIC07'!D71)), VALUE('08-19 Job Nums SIC07'!D71), ":")</f>
        <v>163</v>
      </c>
      <c r="Q63">
        <f>IF(ISNUMBER(VALUE('08-19 Job Nums SIC07'!E71)), VALUE('08-19 Job Nums SIC07'!E71), ":")</f>
        <v>165</v>
      </c>
      <c r="R63">
        <f>IF(ISNUMBER(VALUE('08-19 Job Nums SIC07'!F71)), VALUE('08-19 Job Nums SIC07'!F71), ":")</f>
        <v>152</v>
      </c>
      <c r="S63">
        <f>IF(ISNUMBER(VALUE('08-19 Job Nums SIC07'!G71)), VALUE('08-19 Job Nums SIC07'!G71), ":")</f>
        <v>153</v>
      </c>
      <c r="T63">
        <f>IF(ISNUMBER(VALUE('08-19 Job Nums SIC07'!H71)), VALUE('08-19 Job Nums SIC07'!H71), ":")</f>
        <v>151</v>
      </c>
      <c r="U63">
        <f>IF(ISNUMBER(VALUE('08-19 Job Nums SIC07'!I71)), VALUE('08-19 Job Nums SIC07'!I71), ":")</f>
        <v>146</v>
      </c>
      <c r="V63">
        <f>IF(ISNUMBER(VALUE('08-19 Job Nums SIC07'!J71)), VALUE('08-19 Job Nums SIC07'!J71), ":")</f>
        <v>132</v>
      </c>
      <c r="W63">
        <f>IF(ISNUMBER(VALUE('08-19 Job Nums SIC07'!K71)), VALUE('08-19 Job Nums SIC07'!K71), ":")</f>
        <v>128</v>
      </c>
      <c r="X63">
        <f>IF(ISNUMBER(VALUE('08-19 Job Nums SIC07'!L71)), VALUE('08-19 Job Nums SIC07'!L71), ":")</f>
        <v>111</v>
      </c>
      <c r="Y63">
        <f>IF(ISNUMBER(VALUE('08-19 Job Nums SIC07'!M71)), VALUE('08-19 Job Nums SIC07'!M71), ":")</f>
        <v>122</v>
      </c>
    </row>
    <row r="64" spans="1:25" ht="60" x14ac:dyDescent="0.25">
      <c r="A64" s="65" t="s">
        <v>329</v>
      </c>
      <c r="B64" s="3" t="s">
        <v>66</v>
      </c>
      <c r="C64">
        <f>IF(ISNUMBER('SIC03 into SIC07 Job Nums'!R68),'SIC03 into SIC07 Job Nums'!R68,":")</f>
        <v>62.289999999999992</v>
      </c>
      <c r="D64">
        <f>IF(ISNUMBER('SIC03 into SIC07 Job Nums'!S68),'SIC03 into SIC07 Job Nums'!S68,":")</f>
        <v>60.769999999999996</v>
      </c>
      <c r="E64">
        <f>IF(ISNUMBER('SIC03 into SIC07 Job Nums'!T68),'SIC03 into SIC07 Job Nums'!T68,":")</f>
        <v>62.52</v>
      </c>
      <c r="F64">
        <f>IF(ISNUMBER('SIC03 into SIC07 Job Nums'!U68),'SIC03 into SIC07 Job Nums'!U68,":")</f>
        <v>66.8</v>
      </c>
      <c r="G64">
        <f>IF(ISNUMBER('SIC03 into SIC07 Job Nums'!V68),'SIC03 into SIC07 Job Nums'!V68,":")</f>
        <v>66.31</v>
      </c>
      <c r="H64">
        <f>IF(ISNUMBER('SIC03 into SIC07 Job Nums'!W68),'SIC03 into SIC07 Job Nums'!W68,":")</f>
        <v>69.14</v>
      </c>
      <c r="I64">
        <f>IF(ISNUMBER('SIC03 into SIC07 Job Nums'!X68),'SIC03 into SIC07 Job Nums'!X68,":")</f>
        <v>72.349999999999994</v>
      </c>
      <c r="J64">
        <f>IF(ISNUMBER('SIC03 into SIC07 Job Nums'!Y68),'SIC03 into SIC07 Job Nums'!Y68,":")</f>
        <v>71.849999999999994</v>
      </c>
      <c r="K64">
        <f>IF(ISNUMBER('SIC03 into SIC07 Job Nums'!Z68),'SIC03 into SIC07 Job Nums'!Z68,":")</f>
        <v>81.459999999999994</v>
      </c>
      <c r="L64">
        <f>IF(ISNUMBER('SIC03 into SIC07 Job Nums'!AA68),'SIC03 into SIC07 Job Nums'!AA68,":")</f>
        <v>83.929999999999993</v>
      </c>
      <c r="M64">
        <f>IF(ISNUMBER('SIC03 into SIC07 Job Nums'!AB68),'SIC03 into SIC07 Job Nums'!AB68,":")</f>
        <v>83.63000000000001</v>
      </c>
      <c r="N64">
        <f>IF(ISNUMBER(VALUE('08-19 Job Nums SIC07'!B72)), VALUE('08-19 Job Nums SIC07'!B72), ":")</f>
        <v>88</v>
      </c>
      <c r="O64">
        <f>IF(ISNUMBER(VALUE('08-19 Job Nums SIC07'!C72)), VALUE('08-19 Job Nums SIC07'!C72), ":")</f>
        <v>92</v>
      </c>
      <c r="P64">
        <f>IF(ISNUMBER(VALUE('08-19 Job Nums SIC07'!D72)), VALUE('08-19 Job Nums SIC07'!D72), ":")</f>
        <v>75</v>
      </c>
      <c r="Q64">
        <f>IF(ISNUMBER(VALUE('08-19 Job Nums SIC07'!E72)), VALUE('08-19 Job Nums SIC07'!E72), ":")</f>
        <v>73</v>
      </c>
      <c r="R64">
        <f>IF(ISNUMBER(VALUE('08-19 Job Nums SIC07'!F72)), VALUE('08-19 Job Nums SIC07'!F72), ":")</f>
        <v>53</v>
      </c>
      <c r="S64">
        <f>IF(ISNUMBER(VALUE('08-19 Job Nums SIC07'!G72)), VALUE('08-19 Job Nums SIC07'!G72), ":")</f>
        <v>49</v>
      </c>
      <c r="T64">
        <f>IF(ISNUMBER(VALUE('08-19 Job Nums SIC07'!H72)), VALUE('08-19 Job Nums SIC07'!H72), ":")</f>
        <v>53</v>
      </c>
      <c r="U64">
        <f>IF(ISNUMBER(VALUE('08-19 Job Nums SIC07'!I72)), VALUE('08-19 Job Nums SIC07'!I72), ":")</f>
        <v>54</v>
      </c>
      <c r="V64">
        <f>IF(ISNUMBER(VALUE('08-19 Job Nums SIC07'!J72)), VALUE('08-19 Job Nums SIC07'!J72), ":")</f>
        <v>49</v>
      </c>
      <c r="W64">
        <f>IF(ISNUMBER(VALUE('08-19 Job Nums SIC07'!K72)), VALUE('08-19 Job Nums SIC07'!K72), ":")</f>
        <v>65</v>
      </c>
      <c r="X64">
        <f>IF(ISNUMBER(VALUE('08-19 Job Nums SIC07'!L72)), VALUE('08-19 Job Nums SIC07'!L72), ":")</f>
        <v>63</v>
      </c>
      <c r="Y64">
        <f>IF(ISNUMBER(VALUE('08-19 Job Nums SIC07'!M72)), VALUE('08-19 Job Nums SIC07'!M72), ":")</f>
        <v>66</v>
      </c>
    </row>
    <row r="65" spans="1:25" ht="30" x14ac:dyDescent="0.25">
      <c r="A65" s="65" t="s">
        <v>275</v>
      </c>
      <c r="B65" s="3" t="s">
        <v>67</v>
      </c>
      <c r="C65">
        <f>IF(ISNUMBER('SIC03 into SIC07 Job Nums'!R69),'SIC03 into SIC07 Job Nums'!R69,":")</f>
        <v>11.82</v>
      </c>
      <c r="D65">
        <f>IF(ISNUMBER('SIC03 into SIC07 Job Nums'!S69),'SIC03 into SIC07 Job Nums'!S69,":")</f>
        <v>11.52</v>
      </c>
      <c r="E65">
        <f>IF(ISNUMBER('SIC03 into SIC07 Job Nums'!T69),'SIC03 into SIC07 Job Nums'!T69,":")</f>
        <v>11.85</v>
      </c>
      <c r="F65">
        <f>IF(ISNUMBER('SIC03 into SIC07 Job Nums'!U69),'SIC03 into SIC07 Job Nums'!U69,":")</f>
        <v>12.719999999999999</v>
      </c>
      <c r="G65">
        <f>IF(ISNUMBER('SIC03 into SIC07 Job Nums'!V69),'SIC03 into SIC07 Job Nums'!V69,":")</f>
        <v>12.6</v>
      </c>
      <c r="H65">
        <f>IF(ISNUMBER('SIC03 into SIC07 Job Nums'!W69),'SIC03 into SIC07 Job Nums'!W69,":")</f>
        <v>13.2</v>
      </c>
      <c r="I65">
        <f>IF(ISNUMBER('SIC03 into SIC07 Job Nums'!X69),'SIC03 into SIC07 Job Nums'!X69,":")</f>
        <v>13.86</v>
      </c>
      <c r="J65">
        <f>IF(ISNUMBER('SIC03 into SIC07 Job Nums'!Y69),'SIC03 into SIC07 Job Nums'!Y69,":")</f>
        <v>13.799999999999999</v>
      </c>
      <c r="K65">
        <f>IF(ISNUMBER('SIC03 into SIC07 Job Nums'!Z69),'SIC03 into SIC07 Job Nums'!Z69,":")</f>
        <v>15.66</v>
      </c>
      <c r="L65">
        <f>IF(ISNUMBER('SIC03 into SIC07 Job Nums'!AA69),'SIC03 into SIC07 Job Nums'!AA69,":")</f>
        <v>16.169999999999998</v>
      </c>
      <c r="M65">
        <f>IF(ISNUMBER('SIC03 into SIC07 Job Nums'!AB69),'SIC03 into SIC07 Job Nums'!AB69,":")</f>
        <v>16.14</v>
      </c>
      <c r="N65">
        <f>IF(ISNUMBER(VALUE('08-19 Job Nums SIC07'!B73)), VALUE('08-19 Job Nums SIC07'!B73), ":")</f>
        <v>20</v>
      </c>
      <c r="O65">
        <f>IF(ISNUMBER(VALUE('08-19 Job Nums SIC07'!C73)), VALUE('08-19 Job Nums SIC07'!C73), ":")</f>
        <v>22</v>
      </c>
      <c r="P65">
        <f>IF(ISNUMBER(VALUE('08-19 Job Nums SIC07'!D73)), VALUE('08-19 Job Nums SIC07'!D73), ":")</f>
        <v>18</v>
      </c>
      <c r="Q65">
        <f>IF(ISNUMBER(VALUE('08-19 Job Nums SIC07'!E73)), VALUE('08-19 Job Nums SIC07'!E73), ":")</f>
        <v>22</v>
      </c>
      <c r="R65">
        <f>IF(ISNUMBER(VALUE('08-19 Job Nums SIC07'!F73)), VALUE('08-19 Job Nums SIC07'!F73), ":")</f>
        <v>40</v>
      </c>
      <c r="S65">
        <f>IF(ISNUMBER(VALUE('08-19 Job Nums SIC07'!G73)), VALUE('08-19 Job Nums SIC07'!G73), ":")</f>
        <v>45</v>
      </c>
      <c r="T65">
        <f>IF(ISNUMBER(VALUE('08-19 Job Nums SIC07'!H73)), VALUE('08-19 Job Nums SIC07'!H73), ":")</f>
        <v>43</v>
      </c>
      <c r="U65">
        <f>IF(ISNUMBER(VALUE('08-19 Job Nums SIC07'!I73)), VALUE('08-19 Job Nums SIC07'!I73), ":")</f>
        <v>47</v>
      </c>
      <c r="V65">
        <f>IF(ISNUMBER(VALUE('08-19 Job Nums SIC07'!J73)), VALUE('08-19 Job Nums SIC07'!J73), ":")</f>
        <v>47</v>
      </c>
      <c r="W65">
        <f>IF(ISNUMBER(VALUE('08-19 Job Nums SIC07'!K73)), VALUE('08-19 Job Nums SIC07'!K73), ":")</f>
        <v>47</v>
      </c>
      <c r="X65">
        <f>IF(ISNUMBER(VALUE('08-19 Job Nums SIC07'!L73)), VALUE('08-19 Job Nums SIC07'!L73), ":")</f>
        <v>56</v>
      </c>
      <c r="Y65">
        <f>IF(ISNUMBER(VALUE('08-19 Job Nums SIC07'!M73)), VALUE('08-19 Job Nums SIC07'!M73), ":")</f>
        <v>18</v>
      </c>
    </row>
    <row r="66" spans="1:25" x14ac:dyDescent="0.25">
      <c r="A66" s="65" t="s">
        <v>276</v>
      </c>
      <c r="B66" s="3" t="s">
        <v>68</v>
      </c>
      <c r="C66">
        <f>IF(ISNUMBER('SIC03 into SIC07 Job Nums'!R70),'SIC03 into SIC07 Job Nums'!R70,":")</f>
        <v>246.75</v>
      </c>
      <c r="D66">
        <f>IF(ISNUMBER('SIC03 into SIC07 Job Nums'!S70),'SIC03 into SIC07 Job Nums'!S70,":")</f>
        <v>250.51</v>
      </c>
      <c r="E66">
        <f>IF(ISNUMBER('SIC03 into SIC07 Job Nums'!T70),'SIC03 into SIC07 Job Nums'!T70,":")</f>
        <v>258.96999999999997</v>
      </c>
      <c r="F66">
        <f>IF(ISNUMBER('SIC03 into SIC07 Job Nums'!U70),'SIC03 into SIC07 Job Nums'!U70,":")</f>
        <v>267.43</v>
      </c>
      <c r="G66">
        <f>IF(ISNUMBER('SIC03 into SIC07 Job Nums'!V70),'SIC03 into SIC07 Job Nums'!V70,":")</f>
        <v>277.77</v>
      </c>
      <c r="H66">
        <f>IF(ISNUMBER('SIC03 into SIC07 Job Nums'!W70),'SIC03 into SIC07 Job Nums'!W70,":")</f>
        <v>241.10999999999999</v>
      </c>
      <c r="I66">
        <f>IF(ISNUMBER('SIC03 into SIC07 Job Nums'!X70),'SIC03 into SIC07 Job Nums'!X70,":")</f>
        <v>251.92</v>
      </c>
      <c r="J66">
        <f>IF(ISNUMBER('SIC03 into SIC07 Job Nums'!Y70),'SIC03 into SIC07 Job Nums'!Y70,":")</f>
        <v>241.57999999999998</v>
      </c>
      <c r="K66">
        <f>IF(ISNUMBER('SIC03 into SIC07 Job Nums'!Z70),'SIC03 into SIC07 Job Nums'!Z70,":")</f>
        <v>246.75</v>
      </c>
      <c r="L66">
        <f>IF(ISNUMBER('SIC03 into SIC07 Job Nums'!AA70),'SIC03 into SIC07 Job Nums'!AA70,":")</f>
        <v>242.04999999999998</v>
      </c>
      <c r="M66">
        <f>IF(ISNUMBER('SIC03 into SIC07 Job Nums'!AB70),'SIC03 into SIC07 Job Nums'!AB70,":")</f>
        <v>225.13</v>
      </c>
      <c r="N66">
        <f>IF(ISNUMBER(VALUE('08-19 Job Nums SIC07'!B74)), VALUE('08-19 Job Nums SIC07'!B74), ":")</f>
        <v>215</v>
      </c>
      <c r="O66">
        <f>IF(ISNUMBER(VALUE('08-19 Job Nums SIC07'!C74)), VALUE('08-19 Job Nums SIC07'!C74), ":")</f>
        <v>214</v>
      </c>
      <c r="P66">
        <f>IF(ISNUMBER(VALUE('08-19 Job Nums SIC07'!D74)), VALUE('08-19 Job Nums SIC07'!D74), ":")</f>
        <v>227</v>
      </c>
      <c r="Q66">
        <f>IF(ISNUMBER(VALUE('08-19 Job Nums SIC07'!E74)), VALUE('08-19 Job Nums SIC07'!E74), ":")</f>
        <v>212</v>
      </c>
      <c r="R66">
        <f>IF(ISNUMBER(VALUE('08-19 Job Nums SIC07'!F74)), VALUE('08-19 Job Nums SIC07'!F74), ":")</f>
        <v>210</v>
      </c>
      <c r="S66">
        <f>IF(ISNUMBER(VALUE('08-19 Job Nums SIC07'!G74)), VALUE('08-19 Job Nums SIC07'!G74), ":")</f>
        <v>210</v>
      </c>
      <c r="T66">
        <f>IF(ISNUMBER(VALUE('08-19 Job Nums SIC07'!H74)), VALUE('08-19 Job Nums SIC07'!H74), ":")</f>
        <v>209</v>
      </c>
      <c r="U66">
        <f>IF(ISNUMBER(VALUE('08-19 Job Nums SIC07'!I74)), VALUE('08-19 Job Nums SIC07'!I74), ":")</f>
        <v>213</v>
      </c>
      <c r="V66">
        <f>IF(ISNUMBER(VALUE('08-19 Job Nums SIC07'!J74)), VALUE('08-19 Job Nums SIC07'!J74), ":")</f>
        <v>228</v>
      </c>
      <c r="W66">
        <f>IF(ISNUMBER(VALUE('08-19 Job Nums SIC07'!K74)), VALUE('08-19 Job Nums SIC07'!K74), ":")</f>
        <v>223</v>
      </c>
      <c r="X66">
        <f>IF(ISNUMBER(VALUE('08-19 Job Nums SIC07'!L74)), VALUE('08-19 Job Nums SIC07'!L74), ":")</f>
        <v>129</v>
      </c>
      <c r="Y66">
        <f>IF(ISNUMBER(VALUE('08-19 Job Nums SIC07'!M74)), VALUE('08-19 Job Nums SIC07'!M74), ":")</f>
        <v>225</v>
      </c>
    </row>
    <row r="67" spans="1:25" ht="30" x14ac:dyDescent="0.25">
      <c r="A67" s="65" t="s">
        <v>277</v>
      </c>
      <c r="B67" s="3" t="s">
        <v>69</v>
      </c>
      <c r="C67">
        <f>IF(ISNUMBER('SIC03 into SIC07 Job Nums'!R71),'SIC03 into SIC07 Job Nums'!R71,":")</f>
        <v>225.33</v>
      </c>
      <c r="D67">
        <f>IF(ISNUMBER('SIC03 into SIC07 Job Nums'!S71),'SIC03 into SIC07 Job Nums'!S71,":")</f>
        <v>258.39</v>
      </c>
      <c r="E67">
        <f>IF(ISNUMBER('SIC03 into SIC07 Job Nums'!T71),'SIC03 into SIC07 Job Nums'!T71,":")</f>
        <v>297.54000000000002</v>
      </c>
      <c r="F67">
        <f>IF(ISNUMBER('SIC03 into SIC07 Job Nums'!U71),'SIC03 into SIC07 Job Nums'!U71,":")</f>
        <v>328.86</v>
      </c>
      <c r="G67">
        <f>IF(ISNUMBER('SIC03 into SIC07 Job Nums'!V71),'SIC03 into SIC07 Job Nums'!V71,":")</f>
        <v>353.21999999999997</v>
      </c>
      <c r="H67">
        <f>IF(ISNUMBER('SIC03 into SIC07 Job Nums'!W71),'SIC03 into SIC07 Job Nums'!W71,":")</f>
        <v>388.02</v>
      </c>
      <c r="I67">
        <f>IF(ISNUMBER('SIC03 into SIC07 Job Nums'!X71),'SIC03 into SIC07 Job Nums'!X71,":")</f>
        <v>379.32</v>
      </c>
      <c r="J67">
        <f>IF(ISNUMBER('SIC03 into SIC07 Job Nums'!Y71),'SIC03 into SIC07 Job Nums'!Y71,":")</f>
        <v>372.36</v>
      </c>
      <c r="K67">
        <f>IF(ISNUMBER('SIC03 into SIC07 Job Nums'!Z71),'SIC03 into SIC07 Job Nums'!Z71,":")</f>
        <v>372.36</v>
      </c>
      <c r="L67">
        <f>IF(ISNUMBER('SIC03 into SIC07 Job Nums'!AA71),'SIC03 into SIC07 Job Nums'!AA71,":")</f>
        <v>399.33</v>
      </c>
      <c r="M67">
        <f>IF(ISNUMBER('SIC03 into SIC07 Job Nums'!AB71),'SIC03 into SIC07 Job Nums'!AB71,":")</f>
        <v>409.77</v>
      </c>
      <c r="N67">
        <f>IF(ISNUMBER(VALUE('08-19 Job Nums SIC07'!B75)), VALUE('08-19 Job Nums SIC07'!B75), ":")</f>
        <v>417</v>
      </c>
      <c r="O67">
        <f>IF(ISNUMBER(VALUE('08-19 Job Nums SIC07'!C75)), VALUE('08-19 Job Nums SIC07'!C75), ":")</f>
        <v>403</v>
      </c>
      <c r="P67">
        <f>IF(ISNUMBER(VALUE('08-19 Job Nums SIC07'!D75)), VALUE('08-19 Job Nums SIC07'!D75), ":")</f>
        <v>389</v>
      </c>
      <c r="Q67">
        <f>IF(ISNUMBER(VALUE('08-19 Job Nums SIC07'!E75)), VALUE('08-19 Job Nums SIC07'!E75), ":")</f>
        <v>400</v>
      </c>
      <c r="R67">
        <f>IF(ISNUMBER(VALUE('08-19 Job Nums SIC07'!F75)), VALUE('08-19 Job Nums SIC07'!F75), ":")</f>
        <v>422</v>
      </c>
      <c r="S67">
        <f>IF(ISNUMBER(VALUE('08-19 Job Nums SIC07'!G75)), VALUE('08-19 Job Nums SIC07'!G75), ":")</f>
        <v>438</v>
      </c>
      <c r="T67">
        <f>IF(ISNUMBER(VALUE('08-19 Job Nums SIC07'!H75)), VALUE('08-19 Job Nums SIC07'!H75), ":")</f>
        <v>456</v>
      </c>
      <c r="U67">
        <f>IF(ISNUMBER(VALUE('08-19 Job Nums SIC07'!I75)), VALUE('08-19 Job Nums SIC07'!I75), ":")</f>
        <v>487</v>
      </c>
      <c r="V67">
        <f>IF(ISNUMBER(VALUE('08-19 Job Nums SIC07'!J75)), VALUE('08-19 Job Nums SIC07'!J75), ":")</f>
        <v>494</v>
      </c>
      <c r="W67">
        <f>IF(ISNUMBER(VALUE('08-19 Job Nums SIC07'!K75)), VALUE('08-19 Job Nums SIC07'!K75), ":")</f>
        <v>510</v>
      </c>
      <c r="X67">
        <f>IF(ISNUMBER(VALUE('08-19 Job Nums SIC07'!L75)), VALUE('08-19 Job Nums SIC07'!L75), ":")</f>
        <v>579</v>
      </c>
      <c r="Y67">
        <f>IF(ISNUMBER(VALUE('08-19 Job Nums SIC07'!M75)), VALUE('08-19 Job Nums SIC07'!M75), ":")</f>
        <v>578</v>
      </c>
    </row>
    <row r="68" spans="1:25" x14ac:dyDescent="0.25">
      <c r="A68" s="65" t="s">
        <v>278</v>
      </c>
      <c r="B68" s="3" t="s">
        <v>70</v>
      </c>
      <c r="C68">
        <f>IF(ISNUMBER('SIC03 into SIC07 Job Nums'!R72),'SIC03 into SIC07 Job Nums'!R72,":")</f>
        <v>26.01</v>
      </c>
      <c r="D68">
        <f>IF(ISNUMBER('SIC03 into SIC07 Job Nums'!S72),'SIC03 into SIC07 Job Nums'!S72,":")</f>
        <v>28.470000000000002</v>
      </c>
      <c r="E68">
        <f>IF(ISNUMBER('SIC03 into SIC07 Job Nums'!T72),'SIC03 into SIC07 Job Nums'!T72,":")</f>
        <v>31.840000000000003</v>
      </c>
      <c r="F68">
        <f>IF(ISNUMBER('SIC03 into SIC07 Job Nums'!U72),'SIC03 into SIC07 Job Nums'!U72,":")</f>
        <v>34.94</v>
      </c>
      <c r="G68">
        <f>IF(ISNUMBER('SIC03 into SIC07 Job Nums'!V72),'SIC03 into SIC07 Job Nums'!V72,":")</f>
        <v>36.82</v>
      </c>
      <c r="H68">
        <f>IF(ISNUMBER('SIC03 into SIC07 Job Nums'!W72),'SIC03 into SIC07 Job Nums'!W72,":")</f>
        <v>40.020000000000003</v>
      </c>
      <c r="I68">
        <f>IF(ISNUMBER('SIC03 into SIC07 Job Nums'!X72),'SIC03 into SIC07 Job Nums'!X72,":")</f>
        <v>39.760000000000005</v>
      </c>
      <c r="J68">
        <f>IF(ISNUMBER('SIC03 into SIC07 Job Nums'!Y72),'SIC03 into SIC07 Job Nums'!Y72,":")</f>
        <v>39.160000000000004</v>
      </c>
      <c r="K68">
        <f>IF(ISNUMBER('SIC03 into SIC07 Job Nums'!Z72),'SIC03 into SIC07 Job Nums'!Z72,":")</f>
        <v>40.400000000000006</v>
      </c>
      <c r="L68">
        <f>IF(ISNUMBER('SIC03 into SIC07 Job Nums'!AA72),'SIC03 into SIC07 Job Nums'!AA72,":")</f>
        <v>42.910000000000004</v>
      </c>
      <c r="M68">
        <f>IF(ISNUMBER('SIC03 into SIC07 Job Nums'!AB72),'SIC03 into SIC07 Job Nums'!AB72,":")</f>
        <v>43.730000000000004</v>
      </c>
      <c r="N68">
        <f>IF(ISNUMBER(VALUE('08-19 Job Nums SIC07'!B76)), VALUE('08-19 Job Nums SIC07'!B76), ":")</f>
        <v>65</v>
      </c>
      <c r="O68">
        <f>IF(ISNUMBER(VALUE('08-19 Job Nums SIC07'!C76)), VALUE('08-19 Job Nums SIC07'!C76), ":")</f>
        <v>52</v>
      </c>
      <c r="P68">
        <f>IF(ISNUMBER(VALUE('08-19 Job Nums SIC07'!D76)), VALUE('08-19 Job Nums SIC07'!D76), ":")</f>
        <v>49</v>
      </c>
      <c r="Q68">
        <f>IF(ISNUMBER(VALUE('08-19 Job Nums SIC07'!E76)), VALUE('08-19 Job Nums SIC07'!E76), ":")</f>
        <v>57</v>
      </c>
      <c r="R68">
        <f>IF(ISNUMBER(VALUE('08-19 Job Nums SIC07'!F76)), VALUE('08-19 Job Nums SIC07'!F76), ":")</f>
        <v>63</v>
      </c>
      <c r="S68">
        <f>IF(ISNUMBER(VALUE('08-19 Job Nums SIC07'!G76)), VALUE('08-19 Job Nums SIC07'!G76), ":")</f>
        <v>65</v>
      </c>
      <c r="T68">
        <f>IF(ISNUMBER(VALUE('08-19 Job Nums SIC07'!H76)), VALUE('08-19 Job Nums SIC07'!H76), ":")</f>
        <v>65</v>
      </c>
      <c r="U68">
        <f>IF(ISNUMBER(VALUE('08-19 Job Nums SIC07'!I76)), VALUE('08-19 Job Nums SIC07'!I76), ":")</f>
        <v>55</v>
      </c>
      <c r="V68">
        <f>IF(ISNUMBER(VALUE('08-19 Job Nums SIC07'!J76)), VALUE('08-19 Job Nums SIC07'!J76), ":")</f>
        <v>69</v>
      </c>
      <c r="W68">
        <f>IF(ISNUMBER(VALUE('08-19 Job Nums SIC07'!K76)), VALUE('08-19 Job Nums SIC07'!K76), ":")</f>
        <v>74</v>
      </c>
      <c r="X68">
        <f>IF(ISNUMBER(VALUE('08-19 Job Nums SIC07'!L76)), VALUE('08-19 Job Nums SIC07'!L76), ":")</f>
        <v>77</v>
      </c>
      <c r="Y68">
        <f>IF(ISNUMBER(VALUE('08-19 Job Nums SIC07'!M76)), VALUE('08-19 Job Nums SIC07'!M76), ":")</f>
        <v>72</v>
      </c>
    </row>
    <row r="69" spans="1:25" ht="30" x14ac:dyDescent="0.25">
      <c r="A69" s="65" t="s">
        <v>330</v>
      </c>
      <c r="B69" s="3" t="s">
        <v>71</v>
      </c>
      <c r="C69" t="str">
        <f>IF(ISNUMBER('SIC03 into SIC07 Job Nums'!R73),'SIC03 into SIC07 Job Nums'!R73,":")</f>
        <v>:</v>
      </c>
      <c r="D69" t="str">
        <f>IF(ISNUMBER('SIC03 into SIC07 Job Nums'!S73),'SIC03 into SIC07 Job Nums'!S73,":")</f>
        <v>:</v>
      </c>
      <c r="E69" t="str">
        <f>IF(ISNUMBER('SIC03 into SIC07 Job Nums'!T73),'SIC03 into SIC07 Job Nums'!T73,":")</f>
        <v>:</v>
      </c>
      <c r="F69" t="str">
        <f>IF(ISNUMBER('SIC03 into SIC07 Job Nums'!U73),'SIC03 into SIC07 Job Nums'!U73,":")</f>
        <v>:</v>
      </c>
      <c r="G69" t="str">
        <f>IF(ISNUMBER('SIC03 into SIC07 Job Nums'!V73),'SIC03 into SIC07 Job Nums'!V73,":")</f>
        <v>:</v>
      </c>
      <c r="H69" t="str">
        <f>IF(ISNUMBER('SIC03 into SIC07 Job Nums'!W73),'SIC03 into SIC07 Job Nums'!W73,":")</f>
        <v>:</v>
      </c>
      <c r="I69" t="str">
        <f>IF(ISNUMBER('SIC03 into SIC07 Job Nums'!X73),'SIC03 into SIC07 Job Nums'!X73,":")</f>
        <v>:</v>
      </c>
      <c r="J69" t="str">
        <f>IF(ISNUMBER('SIC03 into SIC07 Job Nums'!Y73),'SIC03 into SIC07 Job Nums'!Y73,":")</f>
        <v>:</v>
      </c>
      <c r="K69" t="str">
        <f>IF(ISNUMBER('SIC03 into SIC07 Job Nums'!Z73),'SIC03 into SIC07 Job Nums'!Z73,":")</f>
        <v>:</v>
      </c>
      <c r="L69" t="str">
        <f>IF(ISNUMBER('SIC03 into SIC07 Job Nums'!AA73),'SIC03 into SIC07 Job Nums'!AA73,":")</f>
        <v>:</v>
      </c>
      <c r="M69" t="str">
        <f>IF(ISNUMBER('SIC03 into SIC07 Job Nums'!AB73),'SIC03 into SIC07 Job Nums'!AB73,":")</f>
        <v>:</v>
      </c>
      <c r="N69">
        <f>IF(ISNUMBER(VALUE('08-19 Job Nums SIC07'!B77)), VALUE('08-19 Job Nums SIC07'!B77), ":")</f>
        <v>1178</v>
      </c>
      <c r="O69">
        <f>IF(ISNUMBER(VALUE('08-19 Job Nums SIC07'!C77)), VALUE('08-19 Job Nums SIC07'!C77), ":")</f>
        <v>1178</v>
      </c>
      <c r="P69">
        <f>IF(ISNUMBER(VALUE('08-19 Job Nums SIC07'!D77)), VALUE('08-19 Job Nums SIC07'!D77), ":")</f>
        <v>1094</v>
      </c>
      <c r="Q69">
        <f>IF(ISNUMBER(VALUE('08-19 Job Nums SIC07'!E77)), VALUE('08-19 Job Nums SIC07'!E77), ":")</f>
        <v>1087</v>
      </c>
      <c r="R69">
        <f>IF(ISNUMBER(VALUE('08-19 Job Nums SIC07'!F77)), VALUE('08-19 Job Nums SIC07'!F77), ":")</f>
        <v>1060</v>
      </c>
      <c r="S69">
        <f>IF(ISNUMBER(VALUE('08-19 Job Nums SIC07'!G77)), VALUE('08-19 Job Nums SIC07'!G77), ":")</f>
        <v>1019</v>
      </c>
      <c r="T69">
        <f>IF(ISNUMBER(VALUE('08-19 Job Nums SIC07'!H77)), VALUE('08-19 Job Nums SIC07'!H77), ":")</f>
        <v>981</v>
      </c>
      <c r="U69">
        <f>IF(ISNUMBER(VALUE('08-19 Job Nums SIC07'!I77)), VALUE('08-19 Job Nums SIC07'!I77), ":")</f>
        <v>961</v>
      </c>
      <c r="V69">
        <f>IF(ISNUMBER(VALUE('08-19 Job Nums SIC07'!J77)), VALUE('08-19 Job Nums SIC07'!J77), ":")</f>
        <v>937</v>
      </c>
      <c r="W69">
        <f>IF(ISNUMBER(VALUE('08-19 Job Nums SIC07'!K77)), VALUE('08-19 Job Nums SIC07'!K77), ":")</f>
        <v>982</v>
      </c>
      <c r="X69">
        <f>IF(ISNUMBER(VALUE('08-19 Job Nums SIC07'!L77)), VALUE('08-19 Job Nums SIC07'!L77), ":")</f>
        <v>974</v>
      </c>
      <c r="Y69">
        <f>IF(ISNUMBER(VALUE('08-19 Job Nums SIC07'!M77)), VALUE('08-19 Job Nums SIC07'!M77), ":")</f>
        <v>975</v>
      </c>
    </row>
    <row r="70" spans="1:25" ht="30" x14ac:dyDescent="0.25">
      <c r="A70" s="65" t="s">
        <v>279</v>
      </c>
      <c r="B70" s="3" t="s">
        <v>72</v>
      </c>
      <c r="C70">
        <f>IF(ISNUMBER('SIC03 into SIC07 Job Nums'!R74),'SIC03 into SIC07 Job Nums'!R74,":")</f>
        <v>668</v>
      </c>
      <c r="D70">
        <f>IF(ISNUMBER('SIC03 into SIC07 Job Nums'!S74),'SIC03 into SIC07 Job Nums'!S74,":")</f>
        <v>664</v>
      </c>
      <c r="E70">
        <f>IF(ISNUMBER('SIC03 into SIC07 Job Nums'!T74),'SIC03 into SIC07 Job Nums'!T74,":")</f>
        <v>663</v>
      </c>
      <c r="F70">
        <f>IF(ISNUMBER('SIC03 into SIC07 Job Nums'!U74),'SIC03 into SIC07 Job Nums'!U74,":")</f>
        <v>664</v>
      </c>
      <c r="G70">
        <f>IF(ISNUMBER('SIC03 into SIC07 Job Nums'!V74),'SIC03 into SIC07 Job Nums'!V74,":")</f>
        <v>657</v>
      </c>
      <c r="H70">
        <f>IF(ISNUMBER('SIC03 into SIC07 Job Nums'!W74),'SIC03 into SIC07 Job Nums'!W74,":")</f>
        <v>624</v>
      </c>
      <c r="I70">
        <f>IF(ISNUMBER('SIC03 into SIC07 Job Nums'!X74),'SIC03 into SIC07 Job Nums'!X74,":")</f>
        <v>701</v>
      </c>
      <c r="J70">
        <f>IF(ISNUMBER('SIC03 into SIC07 Job Nums'!Y74),'SIC03 into SIC07 Job Nums'!Y74,":")</f>
        <v>671</v>
      </c>
      <c r="K70">
        <f>IF(ISNUMBER('SIC03 into SIC07 Job Nums'!Z74),'SIC03 into SIC07 Job Nums'!Z74,":")</f>
        <v>693</v>
      </c>
      <c r="L70">
        <f>IF(ISNUMBER('SIC03 into SIC07 Job Nums'!AA74),'SIC03 into SIC07 Job Nums'!AA74,":")</f>
        <v>658</v>
      </c>
      <c r="M70">
        <f>IF(ISNUMBER('SIC03 into SIC07 Job Nums'!AB74),'SIC03 into SIC07 Job Nums'!AB74,":")</f>
        <v>689</v>
      </c>
      <c r="N70">
        <f>IF(ISNUMBER(VALUE('08-19 Job Nums SIC07'!B78)), VALUE('08-19 Job Nums SIC07'!B78), ":")</f>
        <v>690</v>
      </c>
      <c r="O70">
        <f>IF(ISNUMBER(VALUE('08-19 Job Nums SIC07'!C78)), VALUE('08-19 Job Nums SIC07'!C78), ":")</f>
        <v>654</v>
      </c>
      <c r="P70">
        <f>IF(ISNUMBER(VALUE('08-19 Job Nums SIC07'!D78)), VALUE('08-19 Job Nums SIC07'!D78), ":")</f>
        <v>600</v>
      </c>
      <c r="Q70">
        <f>IF(ISNUMBER(VALUE('08-19 Job Nums SIC07'!E78)), VALUE('08-19 Job Nums SIC07'!E78), ":")</f>
        <v>583</v>
      </c>
      <c r="R70">
        <f>IF(ISNUMBER(VALUE('08-19 Job Nums SIC07'!F78)), VALUE('08-19 Job Nums SIC07'!F78), ":")</f>
        <v>564</v>
      </c>
      <c r="S70">
        <f>IF(ISNUMBER(VALUE('08-19 Job Nums SIC07'!G78)), VALUE('08-19 Job Nums SIC07'!G78), ":")</f>
        <v>561</v>
      </c>
      <c r="T70">
        <f>IF(ISNUMBER(VALUE('08-19 Job Nums SIC07'!H78)), VALUE('08-19 Job Nums SIC07'!H78), ":")</f>
        <v>530</v>
      </c>
      <c r="U70">
        <f>IF(ISNUMBER(VALUE('08-19 Job Nums SIC07'!I78)), VALUE('08-19 Job Nums SIC07'!I78), ":")</f>
        <v>490</v>
      </c>
      <c r="V70">
        <f>IF(ISNUMBER(VALUE('08-19 Job Nums SIC07'!J78)), VALUE('08-19 Job Nums SIC07'!J78), ":")</f>
        <v>501</v>
      </c>
      <c r="W70">
        <f>IF(ISNUMBER(VALUE('08-19 Job Nums SIC07'!K78)), VALUE('08-19 Job Nums SIC07'!K78), ":")</f>
        <v>524</v>
      </c>
      <c r="X70">
        <f>IF(ISNUMBER(VALUE('08-19 Job Nums SIC07'!L78)), VALUE('08-19 Job Nums SIC07'!L78), ":")</f>
        <v>496</v>
      </c>
      <c r="Y70">
        <f>IF(ISNUMBER(VALUE('08-19 Job Nums SIC07'!M78)), VALUE('08-19 Job Nums SIC07'!M78), ":")</f>
        <v>464</v>
      </c>
    </row>
    <row r="71" spans="1:25" ht="45" x14ac:dyDescent="0.25">
      <c r="A71" s="65" t="s">
        <v>281</v>
      </c>
      <c r="B71" s="3" t="s">
        <v>73</v>
      </c>
      <c r="C71">
        <f>IF(ISNUMBER('SIC03 into SIC07 Job Nums'!R75),'SIC03 into SIC07 Job Nums'!R75,":")</f>
        <v>246</v>
      </c>
      <c r="D71">
        <f>IF(ISNUMBER('SIC03 into SIC07 Job Nums'!S75),'SIC03 into SIC07 Job Nums'!S75,":")</f>
        <v>239</v>
      </c>
      <c r="E71">
        <f>IF(ISNUMBER('SIC03 into SIC07 Job Nums'!T75),'SIC03 into SIC07 Job Nums'!T75,":")</f>
        <v>238</v>
      </c>
      <c r="F71">
        <f>IF(ISNUMBER('SIC03 into SIC07 Job Nums'!U75),'SIC03 into SIC07 Job Nums'!U75,":")</f>
        <v>252</v>
      </c>
      <c r="G71">
        <f>IF(ISNUMBER('SIC03 into SIC07 Job Nums'!V75),'SIC03 into SIC07 Job Nums'!V75,":")</f>
        <v>241</v>
      </c>
      <c r="H71">
        <f>IF(ISNUMBER('SIC03 into SIC07 Job Nums'!W75),'SIC03 into SIC07 Job Nums'!W75,":")</f>
        <v>258</v>
      </c>
      <c r="I71">
        <f>IF(ISNUMBER('SIC03 into SIC07 Job Nums'!X75),'SIC03 into SIC07 Job Nums'!X75,":")</f>
        <v>267</v>
      </c>
      <c r="J71">
        <f>IF(ISNUMBER('SIC03 into SIC07 Job Nums'!Y75),'SIC03 into SIC07 Job Nums'!Y75,":")</f>
        <v>199</v>
      </c>
      <c r="K71">
        <f>IF(ISNUMBER('SIC03 into SIC07 Job Nums'!Z75),'SIC03 into SIC07 Job Nums'!Z75,":")</f>
        <v>209</v>
      </c>
      <c r="L71">
        <f>IF(ISNUMBER('SIC03 into SIC07 Job Nums'!AA75),'SIC03 into SIC07 Job Nums'!AA75,":")</f>
        <v>214</v>
      </c>
      <c r="M71">
        <f>IF(ISNUMBER('SIC03 into SIC07 Job Nums'!AB75),'SIC03 into SIC07 Job Nums'!AB75,":")</f>
        <v>154</v>
      </c>
      <c r="N71">
        <f>IF(ISNUMBER(VALUE('08-19 Job Nums SIC07'!B79)), VALUE('08-19 Job Nums SIC07'!B79), ":")</f>
        <v>147</v>
      </c>
      <c r="O71">
        <f>IF(ISNUMBER(VALUE('08-19 Job Nums SIC07'!C79)), VALUE('08-19 Job Nums SIC07'!C79), ":")</f>
        <v>151</v>
      </c>
      <c r="P71">
        <f>IF(ISNUMBER(VALUE('08-19 Job Nums SIC07'!D79)), VALUE('08-19 Job Nums SIC07'!D79), ":")</f>
        <v>142</v>
      </c>
      <c r="Q71">
        <f>IF(ISNUMBER(VALUE('08-19 Job Nums SIC07'!E79)), VALUE('08-19 Job Nums SIC07'!E79), ":")</f>
        <v>140</v>
      </c>
      <c r="R71">
        <f>IF(ISNUMBER(VALUE('08-19 Job Nums SIC07'!F79)), VALUE('08-19 Job Nums SIC07'!F79), ":")</f>
        <v>142</v>
      </c>
      <c r="S71">
        <f>IF(ISNUMBER(VALUE('08-19 Job Nums SIC07'!G79)), VALUE('08-19 Job Nums SIC07'!G79), ":")</f>
        <v>132</v>
      </c>
      <c r="T71">
        <f>IF(ISNUMBER(VALUE('08-19 Job Nums SIC07'!H79)), VALUE('08-19 Job Nums SIC07'!H79), ":")</f>
        <v>109</v>
      </c>
      <c r="U71">
        <f>IF(ISNUMBER(VALUE('08-19 Job Nums SIC07'!I79)), VALUE('08-19 Job Nums SIC07'!I79), ":")</f>
        <v>115</v>
      </c>
      <c r="V71">
        <f>IF(ISNUMBER(VALUE('08-19 Job Nums SIC07'!J79)), VALUE('08-19 Job Nums SIC07'!J79), ":")</f>
        <v>104</v>
      </c>
      <c r="W71">
        <f>IF(ISNUMBER(VALUE('08-19 Job Nums SIC07'!K79)), VALUE('08-19 Job Nums SIC07'!K79), ":")</f>
        <v>100</v>
      </c>
      <c r="X71">
        <f>IF(ISNUMBER(VALUE('08-19 Job Nums SIC07'!L79)), VALUE('08-19 Job Nums SIC07'!L79), ":")</f>
        <v>124</v>
      </c>
      <c r="Y71">
        <f>IF(ISNUMBER(VALUE('08-19 Job Nums SIC07'!M79)), VALUE('08-19 Job Nums SIC07'!M79), ":")</f>
        <v>138</v>
      </c>
    </row>
    <row r="72" spans="1:25" ht="30" x14ac:dyDescent="0.25">
      <c r="A72" s="65" t="s">
        <v>282</v>
      </c>
      <c r="B72" s="3" t="s">
        <v>74</v>
      </c>
      <c r="C72">
        <f>IF(ISNUMBER('SIC03 into SIC07 Job Nums'!R76),'SIC03 into SIC07 Job Nums'!R76,":")</f>
        <v>178</v>
      </c>
      <c r="D72">
        <f>IF(ISNUMBER('SIC03 into SIC07 Job Nums'!S76),'SIC03 into SIC07 Job Nums'!S76,":")</f>
        <v>182</v>
      </c>
      <c r="E72">
        <f>IF(ISNUMBER('SIC03 into SIC07 Job Nums'!T76),'SIC03 into SIC07 Job Nums'!T76,":")</f>
        <v>205</v>
      </c>
      <c r="F72">
        <f>IF(ISNUMBER('SIC03 into SIC07 Job Nums'!U76),'SIC03 into SIC07 Job Nums'!U76,":")</f>
        <v>208</v>
      </c>
      <c r="G72">
        <f>IF(ISNUMBER('SIC03 into SIC07 Job Nums'!V76),'SIC03 into SIC07 Job Nums'!V76,":")</f>
        <v>226</v>
      </c>
      <c r="H72">
        <f>IF(ISNUMBER('SIC03 into SIC07 Job Nums'!W76),'SIC03 into SIC07 Job Nums'!W76,":")</f>
        <v>215</v>
      </c>
      <c r="I72">
        <f>IF(ISNUMBER('SIC03 into SIC07 Job Nums'!X76),'SIC03 into SIC07 Job Nums'!X76,":")</f>
        <v>241</v>
      </c>
      <c r="J72">
        <f>IF(ISNUMBER('SIC03 into SIC07 Job Nums'!Y76),'SIC03 into SIC07 Job Nums'!Y76,":")</f>
        <v>236</v>
      </c>
      <c r="K72">
        <f>IF(ISNUMBER('SIC03 into SIC07 Job Nums'!Z76),'SIC03 into SIC07 Job Nums'!Z76,":")</f>
        <v>253</v>
      </c>
      <c r="L72">
        <f>IF(ISNUMBER('SIC03 into SIC07 Job Nums'!AA76),'SIC03 into SIC07 Job Nums'!AA76,":")</f>
        <v>263</v>
      </c>
      <c r="M72">
        <f>IF(ISNUMBER('SIC03 into SIC07 Job Nums'!AB76),'SIC03 into SIC07 Job Nums'!AB76,":")</f>
        <v>334</v>
      </c>
      <c r="N72">
        <f>IF(ISNUMBER(VALUE('08-19 Job Nums SIC07'!B80)), VALUE('08-19 Job Nums SIC07'!B80), ":")</f>
        <v>342</v>
      </c>
      <c r="O72">
        <f>IF(ISNUMBER(VALUE('08-19 Job Nums SIC07'!C80)), VALUE('08-19 Job Nums SIC07'!C80), ":")</f>
        <v>372</v>
      </c>
      <c r="P72">
        <f>IF(ISNUMBER(VALUE('08-19 Job Nums SIC07'!D80)), VALUE('08-19 Job Nums SIC07'!D80), ":")</f>
        <v>352</v>
      </c>
      <c r="Q72">
        <f>IF(ISNUMBER(VALUE('08-19 Job Nums SIC07'!E80)), VALUE('08-19 Job Nums SIC07'!E80), ":")</f>
        <v>363</v>
      </c>
      <c r="R72">
        <f>IF(ISNUMBER(VALUE('08-19 Job Nums SIC07'!F80)), VALUE('08-19 Job Nums SIC07'!F80), ":")</f>
        <v>354</v>
      </c>
      <c r="S72">
        <f>IF(ISNUMBER(VALUE('08-19 Job Nums SIC07'!G80)), VALUE('08-19 Job Nums SIC07'!G80), ":")</f>
        <v>327</v>
      </c>
      <c r="T72">
        <f>IF(ISNUMBER(VALUE('08-19 Job Nums SIC07'!H80)), VALUE('08-19 Job Nums SIC07'!H80), ":")</f>
        <v>342</v>
      </c>
      <c r="U72">
        <f>IF(ISNUMBER(VALUE('08-19 Job Nums SIC07'!I80)), VALUE('08-19 Job Nums SIC07'!I80), ":")</f>
        <v>357</v>
      </c>
      <c r="V72">
        <f>IF(ISNUMBER(VALUE('08-19 Job Nums SIC07'!J80)), VALUE('08-19 Job Nums SIC07'!J80), ":")</f>
        <v>332</v>
      </c>
      <c r="W72">
        <f>IF(ISNUMBER(VALUE('08-19 Job Nums SIC07'!K80)), VALUE('08-19 Job Nums SIC07'!K80), ":")</f>
        <v>358</v>
      </c>
      <c r="X72">
        <f>IF(ISNUMBER(VALUE('08-19 Job Nums SIC07'!L80)), VALUE('08-19 Job Nums SIC07'!L80), ":")</f>
        <v>353</v>
      </c>
      <c r="Y72">
        <f>IF(ISNUMBER(VALUE('08-19 Job Nums SIC07'!M80)), VALUE('08-19 Job Nums SIC07'!M80), ":")</f>
        <v>374</v>
      </c>
    </row>
    <row r="73" spans="1:25" x14ac:dyDescent="0.25">
      <c r="A73" s="65" t="s">
        <v>331</v>
      </c>
      <c r="B73" s="3" t="s">
        <v>75</v>
      </c>
      <c r="C73" t="str">
        <f>IF(ISNUMBER('SIC03 into SIC07 Job Nums'!R77),'SIC03 into SIC07 Job Nums'!R77,":")</f>
        <v>:</v>
      </c>
      <c r="D73" t="str">
        <f>IF(ISNUMBER('SIC03 into SIC07 Job Nums'!S77),'SIC03 into SIC07 Job Nums'!S77,":")</f>
        <v>:</v>
      </c>
      <c r="E73" t="str">
        <f>IF(ISNUMBER('SIC03 into SIC07 Job Nums'!T77),'SIC03 into SIC07 Job Nums'!T77,":")</f>
        <v>:</v>
      </c>
      <c r="F73" t="str">
        <f>IF(ISNUMBER('SIC03 into SIC07 Job Nums'!U77),'SIC03 into SIC07 Job Nums'!U77,":")</f>
        <v>:</v>
      </c>
      <c r="G73" t="str">
        <f>IF(ISNUMBER('SIC03 into SIC07 Job Nums'!V77),'SIC03 into SIC07 Job Nums'!V77,":")</f>
        <v>:</v>
      </c>
      <c r="H73" t="str">
        <f>IF(ISNUMBER('SIC03 into SIC07 Job Nums'!W77),'SIC03 into SIC07 Job Nums'!W77,":")</f>
        <v>:</v>
      </c>
      <c r="I73" t="str">
        <f>IF(ISNUMBER('SIC03 into SIC07 Job Nums'!X77),'SIC03 into SIC07 Job Nums'!X77,":")</f>
        <v>:</v>
      </c>
      <c r="J73" t="str">
        <f>IF(ISNUMBER('SIC03 into SIC07 Job Nums'!Y77),'SIC03 into SIC07 Job Nums'!Y77,":")</f>
        <v>:</v>
      </c>
      <c r="K73" t="str">
        <f>IF(ISNUMBER('SIC03 into SIC07 Job Nums'!Z77),'SIC03 into SIC07 Job Nums'!Z77,":")</f>
        <v>:</v>
      </c>
      <c r="L73" t="str">
        <f>IF(ISNUMBER('SIC03 into SIC07 Job Nums'!AA77),'SIC03 into SIC07 Job Nums'!AA77,":")</f>
        <v>:</v>
      </c>
      <c r="M73" t="str">
        <f>IF(ISNUMBER('SIC03 into SIC07 Job Nums'!AB77),'SIC03 into SIC07 Job Nums'!AB77,":")</f>
        <v>:</v>
      </c>
      <c r="N73">
        <f>IF(ISNUMBER(VALUE('08-19 Job Nums SIC07'!B81)), VALUE('08-19 Job Nums SIC07'!B81), ":")</f>
        <v>298</v>
      </c>
      <c r="O73">
        <f>IF(ISNUMBER(VALUE('08-19 Job Nums SIC07'!C81)), VALUE('08-19 Job Nums SIC07'!C81), ":")</f>
        <v>296</v>
      </c>
      <c r="P73">
        <f>IF(ISNUMBER(VALUE('08-19 Job Nums SIC07'!D81)), VALUE('08-19 Job Nums SIC07'!D81), ":")</f>
        <v>283</v>
      </c>
      <c r="Q73">
        <f>IF(ISNUMBER(VALUE('08-19 Job Nums SIC07'!E81)), VALUE('08-19 Job Nums SIC07'!E81), ":")</f>
        <v>296</v>
      </c>
      <c r="R73">
        <f>IF(ISNUMBER(VALUE('08-19 Job Nums SIC07'!F81)), VALUE('08-19 Job Nums SIC07'!F81), ":")</f>
        <v>295</v>
      </c>
      <c r="S73">
        <f>IF(ISNUMBER(VALUE('08-19 Job Nums SIC07'!G81)), VALUE('08-19 Job Nums SIC07'!G81), ":")</f>
        <v>316</v>
      </c>
      <c r="T73">
        <f>IF(ISNUMBER(VALUE('08-19 Job Nums SIC07'!H81)), VALUE('08-19 Job Nums SIC07'!H81), ":")</f>
        <v>328</v>
      </c>
      <c r="U73">
        <f>IF(ISNUMBER(VALUE('08-19 Job Nums SIC07'!I81)), VALUE('08-19 Job Nums SIC07'!I81), ":")</f>
        <v>358</v>
      </c>
      <c r="V73">
        <f>IF(ISNUMBER(VALUE('08-19 Job Nums SIC07'!J81)), VALUE('08-19 Job Nums SIC07'!J81), ":")</f>
        <v>348</v>
      </c>
      <c r="W73">
        <f>IF(ISNUMBER(VALUE('08-19 Job Nums SIC07'!K81)), VALUE('08-19 Job Nums SIC07'!K81), ":")</f>
        <v>370</v>
      </c>
      <c r="X73">
        <f>IF(ISNUMBER(VALUE('08-19 Job Nums SIC07'!L81)), VALUE('08-19 Job Nums SIC07'!L81), ":")</f>
        <v>372</v>
      </c>
      <c r="Y73">
        <f>IF(ISNUMBER(VALUE('08-19 Job Nums SIC07'!M81)), VALUE('08-19 Job Nums SIC07'!M81), ":")</f>
        <v>399</v>
      </c>
    </row>
    <row r="74" spans="1:25" x14ac:dyDescent="0.25">
      <c r="A74" s="65" t="s">
        <v>332</v>
      </c>
      <c r="B74" s="3" t="s">
        <v>76</v>
      </c>
      <c r="C74">
        <f>IF(ISNUMBER('SIC03 into SIC07 Job Nums'!R78),'SIC03 into SIC07 Job Nums'!R78,":")</f>
        <v>138</v>
      </c>
      <c r="D74">
        <f>IF(ISNUMBER('SIC03 into SIC07 Job Nums'!S78),'SIC03 into SIC07 Job Nums'!S78,":")</f>
        <v>140.76</v>
      </c>
      <c r="E74">
        <f>IF(ISNUMBER('SIC03 into SIC07 Job Nums'!T78),'SIC03 into SIC07 Job Nums'!T78,":")</f>
        <v>152.48999999999998</v>
      </c>
      <c r="F74">
        <f>IF(ISNUMBER('SIC03 into SIC07 Job Nums'!U78),'SIC03 into SIC07 Job Nums'!U78,":")</f>
        <v>154.56</v>
      </c>
      <c r="G74">
        <f>IF(ISNUMBER('SIC03 into SIC07 Job Nums'!V78),'SIC03 into SIC07 Job Nums'!V78,":")</f>
        <v>155.25</v>
      </c>
      <c r="H74">
        <f>IF(ISNUMBER('SIC03 into SIC07 Job Nums'!W78),'SIC03 into SIC07 Job Nums'!W78,":")</f>
        <v>164.91</v>
      </c>
      <c r="I74">
        <f>IF(ISNUMBER('SIC03 into SIC07 Job Nums'!X78),'SIC03 into SIC07 Job Nums'!X78,":")</f>
        <v>186.29999999999998</v>
      </c>
      <c r="J74">
        <f>IF(ISNUMBER('SIC03 into SIC07 Job Nums'!Y78),'SIC03 into SIC07 Job Nums'!Y78,":")</f>
        <v>198.71999999999997</v>
      </c>
      <c r="K74">
        <f>IF(ISNUMBER('SIC03 into SIC07 Job Nums'!Z78),'SIC03 into SIC07 Job Nums'!Z78,":")</f>
        <v>218.04</v>
      </c>
      <c r="L74">
        <f>IF(ISNUMBER('SIC03 into SIC07 Job Nums'!AA78),'SIC03 into SIC07 Job Nums'!AA78,":")</f>
        <v>238.04999999999998</v>
      </c>
      <c r="M74">
        <f>IF(ISNUMBER('SIC03 into SIC07 Job Nums'!AB78),'SIC03 into SIC07 Job Nums'!AB78,":")</f>
        <v>267.02999999999997</v>
      </c>
      <c r="N74">
        <f>IF(ISNUMBER(VALUE('08-19 Job Nums SIC07'!B82)), VALUE('08-19 Job Nums SIC07'!B82), ":")</f>
        <v>298</v>
      </c>
      <c r="O74">
        <f>IF(ISNUMBER(VALUE('08-19 Job Nums SIC07'!C82)), VALUE('08-19 Job Nums SIC07'!C82), ":")</f>
        <v>296</v>
      </c>
      <c r="P74">
        <f>IF(ISNUMBER(VALUE('08-19 Job Nums SIC07'!D82)), VALUE('08-19 Job Nums SIC07'!D82), ":")</f>
        <v>283</v>
      </c>
      <c r="Q74">
        <f>IF(ISNUMBER(VALUE('08-19 Job Nums SIC07'!E82)), VALUE('08-19 Job Nums SIC07'!E82), ":")</f>
        <v>296</v>
      </c>
      <c r="R74">
        <f>IF(ISNUMBER(VALUE('08-19 Job Nums SIC07'!F82)), VALUE('08-19 Job Nums SIC07'!F82), ":")</f>
        <v>295</v>
      </c>
      <c r="S74">
        <f>IF(ISNUMBER(VALUE('08-19 Job Nums SIC07'!G82)), VALUE('08-19 Job Nums SIC07'!G82), ":")</f>
        <v>316</v>
      </c>
      <c r="T74">
        <f>IF(ISNUMBER(VALUE('08-19 Job Nums SIC07'!H82)), VALUE('08-19 Job Nums SIC07'!H82), ":")</f>
        <v>328</v>
      </c>
      <c r="U74">
        <f>IF(ISNUMBER(VALUE('08-19 Job Nums SIC07'!I82)), VALUE('08-19 Job Nums SIC07'!I82), ":")</f>
        <v>358</v>
      </c>
      <c r="V74">
        <f>IF(ISNUMBER(VALUE('08-19 Job Nums SIC07'!J82)), VALUE('08-19 Job Nums SIC07'!J82), ":")</f>
        <v>348</v>
      </c>
      <c r="W74">
        <f>IF(ISNUMBER(VALUE('08-19 Job Nums SIC07'!K82)), VALUE('08-19 Job Nums SIC07'!K82), ":")</f>
        <v>370</v>
      </c>
      <c r="X74">
        <f>IF(ISNUMBER(VALUE('08-19 Job Nums SIC07'!L82)), VALUE('08-19 Job Nums SIC07'!L82), ":")</f>
        <v>372</v>
      </c>
      <c r="Y74">
        <f>IF(ISNUMBER(VALUE('08-19 Job Nums SIC07'!M82)), VALUE('08-19 Job Nums SIC07'!M82), ":")</f>
        <v>399</v>
      </c>
    </row>
    <row r="75" spans="1:25" ht="30" x14ac:dyDescent="0.25">
      <c r="A75" s="65" t="s">
        <v>333</v>
      </c>
      <c r="B75" s="3" t="s">
        <v>77</v>
      </c>
      <c r="C75" t="str">
        <f>IF(ISNUMBER('SIC03 into SIC07 Job Nums'!R79),'SIC03 into SIC07 Job Nums'!R79,":")</f>
        <v>:</v>
      </c>
      <c r="D75" t="str">
        <f>IF(ISNUMBER('SIC03 into SIC07 Job Nums'!S79),'SIC03 into SIC07 Job Nums'!S79,":")</f>
        <v>:</v>
      </c>
      <c r="E75" t="str">
        <f>IF(ISNUMBER('SIC03 into SIC07 Job Nums'!T79),'SIC03 into SIC07 Job Nums'!T79,":")</f>
        <v>:</v>
      </c>
      <c r="F75" t="str">
        <f>IF(ISNUMBER('SIC03 into SIC07 Job Nums'!U79),'SIC03 into SIC07 Job Nums'!U79,":")</f>
        <v>:</v>
      </c>
      <c r="G75" t="str">
        <f>IF(ISNUMBER('SIC03 into SIC07 Job Nums'!V79),'SIC03 into SIC07 Job Nums'!V79,":")</f>
        <v>:</v>
      </c>
      <c r="H75" t="str">
        <f>IF(ISNUMBER('SIC03 into SIC07 Job Nums'!W79),'SIC03 into SIC07 Job Nums'!W79,":")</f>
        <v>:</v>
      </c>
      <c r="I75" t="str">
        <f>IF(ISNUMBER('SIC03 into SIC07 Job Nums'!X79),'SIC03 into SIC07 Job Nums'!X79,":")</f>
        <v>:</v>
      </c>
      <c r="J75" t="str">
        <f>IF(ISNUMBER('SIC03 into SIC07 Job Nums'!Y79),'SIC03 into SIC07 Job Nums'!Y79,":")</f>
        <v>:</v>
      </c>
      <c r="K75" t="str">
        <f>IF(ISNUMBER('SIC03 into SIC07 Job Nums'!Z79),'SIC03 into SIC07 Job Nums'!Z79,":")</f>
        <v>:</v>
      </c>
      <c r="L75" t="str">
        <f>IF(ISNUMBER('SIC03 into SIC07 Job Nums'!AA79),'SIC03 into SIC07 Job Nums'!AA79,":")</f>
        <v>:</v>
      </c>
      <c r="M75" t="str">
        <f>IF(ISNUMBER('SIC03 into SIC07 Job Nums'!AB79),'SIC03 into SIC07 Job Nums'!AB79,":")</f>
        <v>:</v>
      </c>
      <c r="N75">
        <f>IF(ISNUMBER(VALUE('08-19 Job Nums SIC07'!B83)), VALUE('08-19 Job Nums SIC07'!B83), ":")</f>
        <v>1381</v>
      </c>
      <c r="O75">
        <f>IF(ISNUMBER(VALUE('08-19 Job Nums SIC07'!C83)), VALUE('08-19 Job Nums SIC07'!C83), ":")</f>
        <v>1381</v>
      </c>
      <c r="P75">
        <f>IF(ISNUMBER(VALUE('08-19 Job Nums SIC07'!D83)), VALUE('08-19 Job Nums SIC07'!D83), ":")</f>
        <v>1396</v>
      </c>
      <c r="Q75">
        <f>IF(ISNUMBER(VALUE('08-19 Job Nums SIC07'!E83)), VALUE('08-19 Job Nums SIC07'!E83), ":")</f>
        <v>1386</v>
      </c>
      <c r="R75">
        <f>IF(ISNUMBER(VALUE('08-19 Job Nums SIC07'!F83)), VALUE('08-19 Job Nums SIC07'!F83), ":")</f>
        <v>1483</v>
      </c>
      <c r="S75">
        <f>IF(ISNUMBER(VALUE('08-19 Job Nums SIC07'!G83)), VALUE('08-19 Job Nums SIC07'!G83), ":")</f>
        <v>1479</v>
      </c>
      <c r="T75">
        <f>IF(ISNUMBER(VALUE('08-19 Job Nums SIC07'!H83)), VALUE('08-19 Job Nums SIC07'!H83), ":")</f>
        <v>1583</v>
      </c>
      <c r="U75">
        <f>IF(ISNUMBER(VALUE('08-19 Job Nums SIC07'!I83)), VALUE('08-19 Job Nums SIC07'!I83), ":")</f>
        <v>1676</v>
      </c>
      <c r="V75">
        <f>IF(ISNUMBER(VALUE('08-19 Job Nums SIC07'!J83)), VALUE('08-19 Job Nums SIC07'!J83), ":")</f>
        <v>1751</v>
      </c>
      <c r="W75">
        <f>IF(ISNUMBER(VALUE('08-19 Job Nums SIC07'!K83)), VALUE('08-19 Job Nums SIC07'!K83), ":")</f>
        <v>1796</v>
      </c>
      <c r="X75">
        <f>IF(ISNUMBER(VALUE('08-19 Job Nums SIC07'!L83)), VALUE('08-19 Job Nums SIC07'!L83), ":")</f>
        <v>1793</v>
      </c>
      <c r="Y75">
        <f>IF(ISNUMBER(VALUE('08-19 Job Nums SIC07'!M83)), VALUE('08-19 Job Nums SIC07'!M83), ":")</f>
        <v>1933</v>
      </c>
    </row>
    <row r="76" spans="1:25" x14ac:dyDescent="0.25">
      <c r="A76" s="65" t="s">
        <v>334</v>
      </c>
      <c r="B76" s="3" t="s">
        <v>78</v>
      </c>
      <c r="C76">
        <f>IF(ISNUMBER('SIC03 into SIC07 Job Nums'!R80),'SIC03 into SIC07 Job Nums'!R80,":")</f>
        <v>254.24</v>
      </c>
      <c r="D76">
        <f>IF(ISNUMBER('SIC03 into SIC07 Job Nums'!S80),'SIC03 into SIC07 Job Nums'!S80,":")</f>
        <v>262.08</v>
      </c>
      <c r="E76">
        <f>IF(ISNUMBER('SIC03 into SIC07 Job Nums'!T80),'SIC03 into SIC07 Job Nums'!T80,":")</f>
        <v>263.84000000000003</v>
      </c>
      <c r="F76">
        <f>IF(ISNUMBER('SIC03 into SIC07 Job Nums'!U80),'SIC03 into SIC07 Job Nums'!U80,":")</f>
        <v>308.95999999999998</v>
      </c>
      <c r="G76">
        <f>IF(ISNUMBER('SIC03 into SIC07 Job Nums'!V80),'SIC03 into SIC07 Job Nums'!V80,":")</f>
        <v>319.68</v>
      </c>
      <c r="H76">
        <f>IF(ISNUMBER('SIC03 into SIC07 Job Nums'!W80),'SIC03 into SIC07 Job Nums'!W80,":")</f>
        <v>338.24</v>
      </c>
      <c r="I76">
        <f>IF(ISNUMBER('SIC03 into SIC07 Job Nums'!X80),'SIC03 into SIC07 Job Nums'!X80,":")</f>
        <v>331.2</v>
      </c>
      <c r="J76">
        <f>IF(ISNUMBER('SIC03 into SIC07 Job Nums'!Y80),'SIC03 into SIC07 Job Nums'!Y80,":")</f>
        <v>292.48</v>
      </c>
      <c r="K76">
        <f>IF(ISNUMBER('SIC03 into SIC07 Job Nums'!Z80),'SIC03 into SIC07 Job Nums'!Z80,":")</f>
        <v>332</v>
      </c>
      <c r="L76">
        <f>IF(ISNUMBER('SIC03 into SIC07 Job Nums'!AA80),'SIC03 into SIC07 Job Nums'!AA80,":")</f>
        <v>350.88</v>
      </c>
      <c r="M76">
        <f>IF(ISNUMBER('SIC03 into SIC07 Job Nums'!AB80),'SIC03 into SIC07 Job Nums'!AB80,":")</f>
        <v>362.08</v>
      </c>
      <c r="N76">
        <f>IF(ISNUMBER(VALUE('08-19 Job Nums SIC07'!B84)), VALUE('08-19 Job Nums SIC07'!B84), ":")</f>
        <v>451</v>
      </c>
      <c r="O76">
        <f>IF(ISNUMBER(VALUE('08-19 Job Nums SIC07'!C84)), VALUE('08-19 Job Nums SIC07'!C84), ":")</f>
        <v>436</v>
      </c>
      <c r="P76">
        <f>IF(ISNUMBER(VALUE('08-19 Job Nums SIC07'!D84)), VALUE('08-19 Job Nums SIC07'!D84), ":")</f>
        <v>452</v>
      </c>
      <c r="Q76">
        <f>IF(ISNUMBER(VALUE('08-19 Job Nums SIC07'!E84)), VALUE('08-19 Job Nums SIC07'!E84), ":")</f>
        <v>455</v>
      </c>
      <c r="R76">
        <f>IF(ISNUMBER(VALUE('08-19 Job Nums SIC07'!F84)), VALUE('08-19 Job Nums SIC07'!F84), ":")</f>
        <v>477</v>
      </c>
      <c r="S76">
        <f>IF(ISNUMBER(VALUE('08-19 Job Nums SIC07'!G84)), VALUE('08-19 Job Nums SIC07'!G84), ":")</f>
        <v>482</v>
      </c>
      <c r="T76">
        <f>IF(ISNUMBER(VALUE('08-19 Job Nums SIC07'!H84)), VALUE('08-19 Job Nums SIC07'!H84), ":")</f>
        <v>486</v>
      </c>
      <c r="U76">
        <f>IF(ISNUMBER(VALUE('08-19 Job Nums SIC07'!I84)), VALUE('08-19 Job Nums SIC07'!I84), ":")</f>
        <v>511</v>
      </c>
      <c r="V76">
        <f>IF(ISNUMBER(VALUE('08-19 Job Nums SIC07'!J84)), VALUE('08-19 Job Nums SIC07'!J84), ":")</f>
        <v>492</v>
      </c>
      <c r="W76">
        <f>IF(ISNUMBER(VALUE('08-19 Job Nums SIC07'!K84)), VALUE('08-19 Job Nums SIC07'!K84), ":")</f>
        <v>551</v>
      </c>
      <c r="X76">
        <f>IF(ISNUMBER(VALUE('08-19 Job Nums SIC07'!L84)), VALUE('08-19 Job Nums SIC07'!L84), ":")</f>
        <v>588</v>
      </c>
      <c r="Y76">
        <f>IF(ISNUMBER(VALUE('08-19 Job Nums SIC07'!M84)), VALUE('08-19 Job Nums SIC07'!M84), ":")</f>
        <v>581</v>
      </c>
    </row>
    <row r="77" spans="1:25" ht="30" x14ac:dyDescent="0.25">
      <c r="A77" s="65" t="s">
        <v>284</v>
      </c>
      <c r="B77" s="3" t="s">
        <v>79</v>
      </c>
      <c r="C77">
        <f>IF(ISNUMBER('SIC03 into SIC07 Job Nums'!R81),'SIC03 into SIC07 Job Nums'!R81,":")</f>
        <v>190.68</v>
      </c>
      <c r="D77">
        <f>IF(ISNUMBER('SIC03 into SIC07 Job Nums'!S81),'SIC03 into SIC07 Job Nums'!S81,":")</f>
        <v>196.56</v>
      </c>
      <c r="E77">
        <f>IF(ISNUMBER('SIC03 into SIC07 Job Nums'!T81),'SIC03 into SIC07 Job Nums'!T81,":")</f>
        <v>197.88</v>
      </c>
      <c r="F77">
        <f>IF(ISNUMBER('SIC03 into SIC07 Job Nums'!U81),'SIC03 into SIC07 Job Nums'!U81,":")</f>
        <v>231.72</v>
      </c>
      <c r="G77">
        <f>IF(ISNUMBER('SIC03 into SIC07 Job Nums'!V81),'SIC03 into SIC07 Job Nums'!V81,":")</f>
        <v>239.76</v>
      </c>
      <c r="H77">
        <f>IF(ISNUMBER('SIC03 into SIC07 Job Nums'!W81),'SIC03 into SIC07 Job Nums'!W81,":")</f>
        <v>253.67999999999998</v>
      </c>
      <c r="I77">
        <f>IF(ISNUMBER('SIC03 into SIC07 Job Nums'!X81),'SIC03 into SIC07 Job Nums'!X81,":")</f>
        <v>248.39999999999998</v>
      </c>
      <c r="J77">
        <f>IF(ISNUMBER('SIC03 into SIC07 Job Nums'!Y81),'SIC03 into SIC07 Job Nums'!Y81,":")</f>
        <v>219.35999999999999</v>
      </c>
      <c r="K77">
        <f>IF(ISNUMBER('SIC03 into SIC07 Job Nums'!Z81),'SIC03 into SIC07 Job Nums'!Z81,":")</f>
        <v>249</v>
      </c>
      <c r="L77">
        <f>IF(ISNUMBER('SIC03 into SIC07 Job Nums'!AA81),'SIC03 into SIC07 Job Nums'!AA81,":")</f>
        <v>263.15999999999997</v>
      </c>
      <c r="M77">
        <f>IF(ISNUMBER('SIC03 into SIC07 Job Nums'!AB81),'SIC03 into SIC07 Job Nums'!AB81,":")</f>
        <v>271.56</v>
      </c>
      <c r="N77">
        <f>IF(ISNUMBER(VALUE('08-19 Job Nums SIC07'!B85)), VALUE('08-19 Job Nums SIC07'!B85), ":")</f>
        <v>241</v>
      </c>
      <c r="O77">
        <f>IF(ISNUMBER(VALUE('08-19 Job Nums SIC07'!C85)), VALUE('08-19 Job Nums SIC07'!C85), ":")</f>
        <v>232</v>
      </c>
      <c r="P77">
        <f>IF(ISNUMBER(VALUE('08-19 Job Nums SIC07'!D85)), VALUE('08-19 Job Nums SIC07'!D85), ":")</f>
        <v>228</v>
      </c>
      <c r="Q77">
        <f>IF(ISNUMBER(VALUE('08-19 Job Nums SIC07'!E85)), VALUE('08-19 Job Nums SIC07'!E85), ":")</f>
        <v>230</v>
      </c>
      <c r="R77">
        <f>IF(ISNUMBER(VALUE('08-19 Job Nums SIC07'!F85)), VALUE('08-19 Job Nums SIC07'!F85), ":")</f>
        <v>278</v>
      </c>
      <c r="S77">
        <f>IF(ISNUMBER(VALUE('08-19 Job Nums SIC07'!G85)), VALUE('08-19 Job Nums SIC07'!G85), ":")</f>
        <v>279</v>
      </c>
      <c r="T77">
        <f>IF(ISNUMBER(VALUE('08-19 Job Nums SIC07'!H85)), VALUE('08-19 Job Nums SIC07'!H85), ":")</f>
        <v>326</v>
      </c>
      <c r="U77">
        <f>IF(ISNUMBER(VALUE('08-19 Job Nums SIC07'!I85)), VALUE('08-19 Job Nums SIC07'!I85), ":")</f>
        <v>328</v>
      </c>
      <c r="V77">
        <f>IF(ISNUMBER(VALUE('08-19 Job Nums SIC07'!J85)), VALUE('08-19 Job Nums SIC07'!J85), ":")</f>
        <v>429</v>
      </c>
      <c r="W77">
        <f>IF(ISNUMBER(VALUE('08-19 Job Nums SIC07'!K85)), VALUE('08-19 Job Nums SIC07'!K85), ":")</f>
        <v>389</v>
      </c>
      <c r="X77">
        <f>IF(ISNUMBER(VALUE('08-19 Job Nums SIC07'!L85)), VALUE('08-19 Job Nums SIC07'!L85), ":")</f>
        <v>336</v>
      </c>
      <c r="Y77">
        <f>IF(ISNUMBER(VALUE('08-19 Job Nums SIC07'!M85)), VALUE('08-19 Job Nums SIC07'!M85), ":")</f>
        <v>416</v>
      </c>
    </row>
    <row r="78" spans="1:25" ht="45" x14ac:dyDescent="0.25">
      <c r="A78" s="65" t="s">
        <v>285</v>
      </c>
      <c r="B78" s="3" t="s">
        <v>80</v>
      </c>
      <c r="C78">
        <f>IF(ISNUMBER('SIC03 into SIC07 Job Nums'!R82),'SIC03 into SIC07 Job Nums'!R82,":")</f>
        <v>190.68</v>
      </c>
      <c r="D78">
        <f>IF(ISNUMBER('SIC03 into SIC07 Job Nums'!S82),'SIC03 into SIC07 Job Nums'!S82,":")</f>
        <v>196.56</v>
      </c>
      <c r="E78">
        <f>IF(ISNUMBER('SIC03 into SIC07 Job Nums'!T82),'SIC03 into SIC07 Job Nums'!T82,":")</f>
        <v>197.88</v>
      </c>
      <c r="F78">
        <f>IF(ISNUMBER('SIC03 into SIC07 Job Nums'!U82),'SIC03 into SIC07 Job Nums'!U82,":")</f>
        <v>231.72</v>
      </c>
      <c r="G78">
        <f>IF(ISNUMBER('SIC03 into SIC07 Job Nums'!V82),'SIC03 into SIC07 Job Nums'!V82,":")</f>
        <v>239.76</v>
      </c>
      <c r="H78">
        <f>IF(ISNUMBER('SIC03 into SIC07 Job Nums'!W82),'SIC03 into SIC07 Job Nums'!W82,":")</f>
        <v>253.67999999999998</v>
      </c>
      <c r="I78">
        <f>IF(ISNUMBER('SIC03 into SIC07 Job Nums'!X82),'SIC03 into SIC07 Job Nums'!X82,":")</f>
        <v>248.39999999999998</v>
      </c>
      <c r="J78">
        <f>IF(ISNUMBER('SIC03 into SIC07 Job Nums'!Y82),'SIC03 into SIC07 Job Nums'!Y82,":")</f>
        <v>219.35999999999999</v>
      </c>
      <c r="K78">
        <f>IF(ISNUMBER('SIC03 into SIC07 Job Nums'!Z82),'SIC03 into SIC07 Job Nums'!Z82,":")</f>
        <v>249</v>
      </c>
      <c r="L78">
        <f>IF(ISNUMBER('SIC03 into SIC07 Job Nums'!AA82),'SIC03 into SIC07 Job Nums'!AA82,":")</f>
        <v>263.15999999999997</v>
      </c>
      <c r="M78">
        <f>IF(ISNUMBER('SIC03 into SIC07 Job Nums'!AB82),'SIC03 into SIC07 Job Nums'!AB82,":")</f>
        <v>271.56</v>
      </c>
      <c r="N78">
        <f>IF(ISNUMBER(VALUE('08-19 Job Nums SIC07'!B86)), VALUE('08-19 Job Nums SIC07'!B86), ":")</f>
        <v>362</v>
      </c>
      <c r="O78">
        <f>IF(ISNUMBER(VALUE('08-19 Job Nums SIC07'!C86)), VALUE('08-19 Job Nums SIC07'!C86), ":")</f>
        <v>365</v>
      </c>
      <c r="P78">
        <f>IF(ISNUMBER(VALUE('08-19 Job Nums SIC07'!D86)), VALUE('08-19 Job Nums SIC07'!D86), ":")</f>
        <v>352</v>
      </c>
      <c r="Q78">
        <f>IF(ISNUMBER(VALUE('08-19 Job Nums SIC07'!E86)), VALUE('08-19 Job Nums SIC07'!E86), ":")</f>
        <v>361</v>
      </c>
      <c r="R78">
        <f>IF(ISNUMBER(VALUE('08-19 Job Nums SIC07'!F86)), VALUE('08-19 Job Nums SIC07'!F86), ":")</f>
        <v>367</v>
      </c>
      <c r="S78">
        <f>IF(ISNUMBER(VALUE('08-19 Job Nums SIC07'!G86)), VALUE('08-19 Job Nums SIC07'!G86), ":")</f>
        <v>360</v>
      </c>
      <c r="T78">
        <f>IF(ISNUMBER(VALUE('08-19 Job Nums SIC07'!H86)), VALUE('08-19 Job Nums SIC07'!H86), ":")</f>
        <v>396</v>
      </c>
      <c r="U78">
        <f>IF(ISNUMBER(VALUE('08-19 Job Nums SIC07'!I86)), VALUE('08-19 Job Nums SIC07'!I86), ":")</f>
        <v>414</v>
      </c>
      <c r="V78">
        <f>IF(ISNUMBER(VALUE('08-19 Job Nums SIC07'!J86)), VALUE('08-19 Job Nums SIC07'!J86), ":")</f>
        <v>408</v>
      </c>
      <c r="W78">
        <f>IF(ISNUMBER(VALUE('08-19 Job Nums SIC07'!K86)), VALUE('08-19 Job Nums SIC07'!K86), ":")</f>
        <v>414</v>
      </c>
      <c r="X78">
        <f>IF(ISNUMBER(VALUE('08-19 Job Nums SIC07'!L86)), VALUE('08-19 Job Nums SIC07'!L86), ":")</f>
        <v>415</v>
      </c>
      <c r="Y78">
        <f>IF(ISNUMBER(VALUE('08-19 Job Nums SIC07'!M86)), VALUE('08-19 Job Nums SIC07'!M86), ":")</f>
        <v>458</v>
      </c>
    </row>
    <row r="79" spans="1:25" x14ac:dyDescent="0.25">
      <c r="A79" s="65" t="s">
        <v>286</v>
      </c>
      <c r="B79" s="3" t="s">
        <v>81</v>
      </c>
      <c r="C79">
        <f>IF(ISNUMBER('SIC03 into SIC07 Job Nums'!R83),'SIC03 into SIC07 Job Nums'!R83,":")</f>
        <v>90</v>
      </c>
      <c r="D79">
        <f>IF(ISNUMBER('SIC03 into SIC07 Job Nums'!S83),'SIC03 into SIC07 Job Nums'!S83,":")</f>
        <v>95</v>
      </c>
      <c r="E79">
        <f>IF(ISNUMBER('SIC03 into SIC07 Job Nums'!T83),'SIC03 into SIC07 Job Nums'!T83,":")</f>
        <v>88</v>
      </c>
      <c r="F79">
        <f>IF(ISNUMBER('SIC03 into SIC07 Job Nums'!U83),'SIC03 into SIC07 Job Nums'!U83,":")</f>
        <v>87</v>
      </c>
      <c r="G79">
        <f>IF(ISNUMBER('SIC03 into SIC07 Job Nums'!V83),'SIC03 into SIC07 Job Nums'!V83,":")</f>
        <v>96</v>
      </c>
      <c r="H79">
        <f>IF(ISNUMBER('SIC03 into SIC07 Job Nums'!W83),'SIC03 into SIC07 Job Nums'!W83,":")</f>
        <v>95</v>
      </c>
      <c r="I79">
        <f>IF(ISNUMBER('SIC03 into SIC07 Job Nums'!X83),'SIC03 into SIC07 Job Nums'!X83,":")</f>
        <v>115</v>
      </c>
      <c r="J79">
        <f>IF(ISNUMBER('SIC03 into SIC07 Job Nums'!Y83),'SIC03 into SIC07 Job Nums'!Y83,":")</f>
        <v>132</v>
      </c>
      <c r="K79">
        <f>IF(ISNUMBER('SIC03 into SIC07 Job Nums'!Z83),'SIC03 into SIC07 Job Nums'!Z83,":")</f>
        <v>114</v>
      </c>
      <c r="L79">
        <f>IF(ISNUMBER('SIC03 into SIC07 Job Nums'!AA83),'SIC03 into SIC07 Job Nums'!AA83,":")</f>
        <v>120</v>
      </c>
      <c r="M79">
        <f>IF(ISNUMBER('SIC03 into SIC07 Job Nums'!AB83),'SIC03 into SIC07 Job Nums'!AB83,":")</f>
        <v>118</v>
      </c>
      <c r="N79">
        <f>IF(ISNUMBER(VALUE('08-19 Job Nums SIC07'!B87)), VALUE('08-19 Job Nums SIC07'!B87), ":")</f>
        <v>109</v>
      </c>
      <c r="O79">
        <f>IF(ISNUMBER(VALUE('08-19 Job Nums SIC07'!C87)), VALUE('08-19 Job Nums SIC07'!C87), ":")</f>
        <v>132</v>
      </c>
      <c r="P79">
        <f>IF(ISNUMBER(VALUE('08-19 Job Nums SIC07'!D87)), VALUE('08-19 Job Nums SIC07'!D87), ":")</f>
        <v>152</v>
      </c>
      <c r="Q79">
        <f>IF(ISNUMBER(VALUE('08-19 Job Nums SIC07'!E87)), VALUE('08-19 Job Nums SIC07'!E87), ":")</f>
        <v>118</v>
      </c>
      <c r="R79">
        <f>IF(ISNUMBER(VALUE('08-19 Job Nums SIC07'!F87)), VALUE('08-19 Job Nums SIC07'!F87), ":")</f>
        <v>122</v>
      </c>
      <c r="S79">
        <f>IF(ISNUMBER(VALUE('08-19 Job Nums SIC07'!G87)), VALUE('08-19 Job Nums SIC07'!G87), ":")</f>
        <v>114</v>
      </c>
      <c r="T79">
        <f>IF(ISNUMBER(VALUE('08-19 Job Nums SIC07'!H87)), VALUE('08-19 Job Nums SIC07'!H87), ":")</f>
        <v>110</v>
      </c>
      <c r="U79">
        <f>IF(ISNUMBER(VALUE('08-19 Job Nums SIC07'!I87)), VALUE('08-19 Job Nums SIC07'!I87), ":")</f>
        <v>131</v>
      </c>
      <c r="V79">
        <f>IF(ISNUMBER(VALUE('08-19 Job Nums SIC07'!J87)), VALUE('08-19 Job Nums SIC07'!J87), ":")</f>
        <v>126</v>
      </c>
      <c r="W79">
        <f>IF(ISNUMBER(VALUE('08-19 Job Nums SIC07'!K87)), VALUE('08-19 Job Nums SIC07'!K87), ":")</f>
        <v>144</v>
      </c>
      <c r="X79">
        <f>IF(ISNUMBER(VALUE('08-19 Job Nums SIC07'!L87)), VALUE('08-19 Job Nums SIC07'!L87), ":")</f>
        <v>139</v>
      </c>
      <c r="Y79">
        <f>IF(ISNUMBER(VALUE('08-19 Job Nums SIC07'!M87)), VALUE('08-19 Job Nums SIC07'!M87), ":")</f>
        <v>145</v>
      </c>
    </row>
    <row r="80" spans="1:25" x14ac:dyDescent="0.25">
      <c r="A80" s="65" t="s">
        <v>287</v>
      </c>
      <c r="B80" s="3" t="s">
        <v>82</v>
      </c>
      <c r="C80">
        <f>IF(ISNUMBER('SIC03 into SIC07 Job Nums'!R84),'SIC03 into SIC07 Job Nums'!R84,":")</f>
        <v>63.56</v>
      </c>
      <c r="D80">
        <f>IF(ISNUMBER('SIC03 into SIC07 Job Nums'!S84),'SIC03 into SIC07 Job Nums'!S84,":")</f>
        <v>65.52</v>
      </c>
      <c r="E80">
        <f>IF(ISNUMBER('SIC03 into SIC07 Job Nums'!T84),'SIC03 into SIC07 Job Nums'!T84,":")</f>
        <v>65.960000000000008</v>
      </c>
      <c r="F80">
        <f>IF(ISNUMBER('SIC03 into SIC07 Job Nums'!U84),'SIC03 into SIC07 Job Nums'!U84,":")</f>
        <v>77.239999999999995</v>
      </c>
      <c r="G80">
        <f>IF(ISNUMBER('SIC03 into SIC07 Job Nums'!V84),'SIC03 into SIC07 Job Nums'!V84,":")</f>
        <v>79.92</v>
      </c>
      <c r="H80">
        <f>IF(ISNUMBER('SIC03 into SIC07 Job Nums'!W84),'SIC03 into SIC07 Job Nums'!W84,":")</f>
        <v>84.56</v>
      </c>
      <c r="I80">
        <f>IF(ISNUMBER('SIC03 into SIC07 Job Nums'!X84),'SIC03 into SIC07 Job Nums'!X84,":")</f>
        <v>82.8</v>
      </c>
      <c r="J80">
        <f>IF(ISNUMBER('SIC03 into SIC07 Job Nums'!Y84),'SIC03 into SIC07 Job Nums'!Y84,":")</f>
        <v>73.12</v>
      </c>
      <c r="K80">
        <f>IF(ISNUMBER('SIC03 into SIC07 Job Nums'!Z84),'SIC03 into SIC07 Job Nums'!Z84,":")</f>
        <v>83</v>
      </c>
      <c r="L80">
        <f>IF(ISNUMBER('SIC03 into SIC07 Job Nums'!AA84),'SIC03 into SIC07 Job Nums'!AA84,":")</f>
        <v>87.72</v>
      </c>
      <c r="M80">
        <f>IF(ISNUMBER('SIC03 into SIC07 Job Nums'!AB84),'SIC03 into SIC07 Job Nums'!AB84,":")</f>
        <v>90.52</v>
      </c>
      <c r="N80">
        <f>IF(ISNUMBER(VALUE('08-19 Job Nums SIC07'!B88)), VALUE('08-19 Job Nums SIC07'!B88), ":")</f>
        <v>88</v>
      </c>
      <c r="O80">
        <f>IF(ISNUMBER(VALUE('08-19 Job Nums SIC07'!C88)), VALUE('08-19 Job Nums SIC07'!C88), ":")</f>
        <v>93</v>
      </c>
      <c r="P80">
        <f>IF(ISNUMBER(VALUE('08-19 Job Nums SIC07'!D88)), VALUE('08-19 Job Nums SIC07'!D88), ":")</f>
        <v>92</v>
      </c>
      <c r="Q80">
        <f>IF(ISNUMBER(VALUE('08-19 Job Nums SIC07'!E88)), VALUE('08-19 Job Nums SIC07'!E88), ":")</f>
        <v>104</v>
      </c>
      <c r="R80">
        <f>IF(ISNUMBER(VALUE('08-19 Job Nums SIC07'!F88)), VALUE('08-19 Job Nums SIC07'!F88), ":")</f>
        <v>110</v>
      </c>
      <c r="S80">
        <f>IF(ISNUMBER(VALUE('08-19 Job Nums SIC07'!G88)), VALUE('08-19 Job Nums SIC07'!G88), ":")</f>
        <v>113</v>
      </c>
      <c r="T80">
        <f>IF(ISNUMBER(VALUE('08-19 Job Nums SIC07'!H88)), VALUE('08-19 Job Nums SIC07'!H88), ":")</f>
        <v>121</v>
      </c>
      <c r="U80">
        <f>IF(ISNUMBER(VALUE('08-19 Job Nums SIC07'!I88)), VALUE('08-19 Job Nums SIC07'!I88), ":")</f>
        <v>129</v>
      </c>
      <c r="V80">
        <f>IF(ISNUMBER(VALUE('08-19 Job Nums SIC07'!J88)), VALUE('08-19 Job Nums SIC07'!J88), ":")</f>
        <v>132</v>
      </c>
      <c r="W80">
        <f>IF(ISNUMBER(VALUE('08-19 Job Nums SIC07'!K88)), VALUE('08-19 Job Nums SIC07'!K88), ":")</f>
        <v>121</v>
      </c>
      <c r="X80">
        <f>IF(ISNUMBER(VALUE('08-19 Job Nums SIC07'!L88)), VALUE('08-19 Job Nums SIC07'!L88), ":")</f>
        <v>130</v>
      </c>
      <c r="Y80">
        <f>IF(ISNUMBER(VALUE('08-19 Job Nums SIC07'!M88)), VALUE('08-19 Job Nums SIC07'!M88), ":")</f>
        <v>136</v>
      </c>
    </row>
    <row r="81" spans="1:25" ht="30" x14ac:dyDescent="0.25">
      <c r="A81" s="65" t="s">
        <v>288</v>
      </c>
      <c r="B81" s="3" t="s">
        <v>83</v>
      </c>
      <c r="C81">
        <f>IF(ISNUMBER('SIC03 into SIC07 Job Nums'!R85),'SIC03 into SIC07 Job Nums'!R85,":")</f>
        <v>63.56</v>
      </c>
      <c r="D81">
        <f>IF(ISNUMBER('SIC03 into SIC07 Job Nums'!S85),'SIC03 into SIC07 Job Nums'!S85,":")</f>
        <v>65.52</v>
      </c>
      <c r="E81">
        <f>IF(ISNUMBER('SIC03 into SIC07 Job Nums'!T85),'SIC03 into SIC07 Job Nums'!T85,":")</f>
        <v>65.960000000000008</v>
      </c>
      <c r="F81">
        <f>IF(ISNUMBER('SIC03 into SIC07 Job Nums'!U85),'SIC03 into SIC07 Job Nums'!U85,":")</f>
        <v>77.239999999999995</v>
      </c>
      <c r="G81">
        <f>IF(ISNUMBER('SIC03 into SIC07 Job Nums'!V85),'SIC03 into SIC07 Job Nums'!V85,":")</f>
        <v>79.92</v>
      </c>
      <c r="H81">
        <f>IF(ISNUMBER('SIC03 into SIC07 Job Nums'!W85),'SIC03 into SIC07 Job Nums'!W85,":")</f>
        <v>84.56</v>
      </c>
      <c r="I81">
        <f>IF(ISNUMBER('SIC03 into SIC07 Job Nums'!X85),'SIC03 into SIC07 Job Nums'!X85,":")</f>
        <v>82.8</v>
      </c>
      <c r="J81">
        <f>IF(ISNUMBER('SIC03 into SIC07 Job Nums'!Y85),'SIC03 into SIC07 Job Nums'!Y85,":")</f>
        <v>73.12</v>
      </c>
      <c r="K81">
        <f>IF(ISNUMBER('SIC03 into SIC07 Job Nums'!Z85),'SIC03 into SIC07 Job Nums'!Z85,":")</f>
        <v>83</v>
      </c>
      <c r="L81">
        <f>IF(ISNUMBER('SIC03 into SIC07 Job Nums'!AA85),'SIC03 into SIC07 Job Nums'!AA85,":")</f>
        <v>87.72</v>
      </c>
      <c r="M81">
        <f>IF(ISNUMBER('SIC03 into SIC07 Job Nums'!AB85),'SIC03 into SIC07 Job Nums'!AB85,":")</f>
        <v>90.52</v>
      </c>
      <c r="N81">
        <f>IF(ISNUMBER(VALUE('08-19 Job Nums SIC07'!B89)), VALUE('08-19 Job Nums SIC07'!B89), ":")</f>
        <v>93</v>
      </c>
      <c r="O81">
        <f>IF(ISNUMBER(VALUE('08-19 Job Nums SIC07'!C89)), VALUE('08-19 Job Nums SIC07'!C89), ":")</f>
        <v>83</v>
      </c>
      <c r="P81">
        <f>IF(ISNUMBER(VALUE('08-19 Job Nums SIC07'!D89)), VALUE('08-19 Job Nums SIC07'!D89), ":")</f>
        <v>84</v>
      </c>
      <c r="Q81">
        <f>IF(ISNUMBER(VALUE('08-19 Job Nums SIC07'!E89)), VALUE('08-19 Job Nums SIC07'!E89), ":")</f>
        <v>78</v>
      </c>
      <c r="R81">
        <f>IF(ISNUMBER(VALUE('08-19 Job Nums SIC07'!F89)), VALUE('08-19 Job Nums SIC07'!F89), ":")</f>
        <v>83</v>
      </c>
      <c r="S81">
        <f>IF(ISNUMBER(VALUE('08-19 Job Nums SIC07'!G89)), VALUE('08-19 Job Nums SIC07'!G89), ":")</f>
        <v>88</v>
      </c>
      <c r="T81">
        <f>IF(ISNUMBER(VALUE('08-19 Job Nums SIC07'!H89)), VALUE('08-19 Job Nums SIC07'!H89), ":")</f>
        <v>101</v>
      </c>
      <c r="U81">
        <f>IF(ISNUMBER(VALUE('08-19 Job Nums SIC07'!I89)), VALUE('08-19 Job Nums SIC07'!I89), ":")</f>
        <v>115</v>
      </c>
      <c r="V81">
        <f>IF(ISNUMBER(VALUE('08-19 Job Nums SIC07'!J89)), VALUE('08-19 Job Nums SIC07'!J89), ":")</f>
        <v>116</v>
      </c>
      <c r="W81">
        <f>IF(ISNUMBER(VALUE('08-19 Job Nums SIC07'!K89)), VALUE('08-19 Job Nums SIC07'!K89), ":")</f>
        <v>124</v>
      </c>
      <c r="X81">
        <f>IF(ISNUMBER(VALUE('08-19 Job Nums SIC07'!L89)), VALUE('08-19 Job Nums SIC07'!L89), ":")</f>
        <v>126</v>
      </c>
      <c r="Y81">
        <f>IF(ISNUMBER(VALUE('08-19 Job Nums SIC07'!M89)), VALUE('08-19 Job Nums SIC07'!M89), ":")</f>
        <v>129</v>
      </c>
    </row>
    <row r="82" spans="1:25" x14ac:dyDescent="0.25">
      <c r="A82" s="65" t="s">
        <v>290</v>
      </c>
      <c r="B82" s="3" t="s">
        <v>84</v>
      </c>
      <c r="C82">
        <f>IF(ISNUMBER('SIC03 into SIC07 Job Nums'!R86),'SIC03 into SIC07 Job Nums'!R86,":")</f>
        <v>24.1</v>
      </c>
      <c r="D82">
        <f>IF(ISNUMBER('SIC03 into SIC07 Job Nums'!S86),'SIC03 into SIC07 Job Nums'!S86,":")</f>
        <v>24.1</v>
      </c>
      <c r="E82">
        <f>IF(ISNUMBER('SIC03 into SIC07 Job Nums'!T86),'SIC03 into SIC07 Job Nums'!T86,":")</f>
        <v>24.44</v>
      </c>
      <c r="F82">
        <f>IF(ISNUMBER('SIC03 into SIC07 Job Nums'!U86),'SIC03 into SIC07 Job Nums'!U86,":")</f>
        <v>24.59</v>
      </c>
      <c r="G82">
        <f>IF(ISNUMBER('SIC03 into SIC07 Job Nums'!V86),'SIC03 into SIC07 Job Nums'!V86,":")</f>
        <v>23.6</v>
      </c>
      <c r="H82">
        <f>IF(ISNUMBER('SIC03 into SIC07 Job Nums'!W86),'SIC03 into SIC07 Job Nums'!W86,":")</f>
        <v>24.92</v>
      </c>
      <c r="I82">
        <f>IF(ISNUMBER('SIC03 into SIC07 Job Nums'!X86),'SIC03 into SIC07 Job Nums'!X86,":")</f>
        <v>25.42</v>
      </c>
      <c r="J82">
        <f>IF(ISNUMBER('SIC03 into SIC07 Job Nums'!Y86),'SIC03 into SIC07 Job Nums'!Y86,":")</f>
        <v>26.3</v>
      </c>
      <c r="K82">
        <f>IF(ISNUMBER('SIC03 into SIC07 Job Nums'!Z86),'SIC03 into SIC07 Job Nums'!Z86,":")</f>
        <v>29.29</v>
      </c>
      <c r="L82">
        <f>IF(ISNUMBER('SIC03 into SIC07 Job Nums'!AA86),'SIC03 into SIC07 Job Nums'!AA86,":")</f>
        <v>29.89</v>
      </c>
      <c r="M82">
        <f>IF(ISNUMBER('SIC03 into SIC07 Job Nums'!AB86),'SIC03 into SIC07 Job Nums'!AB86,":")</f>
        <v>29.54</v>
      </c>
      <c r="N82">
        <f>IF(ISNUMBER(VALUE('08-19 Job Nums SIC07'!B90)), VALUE('08-19 Job Nums SIC07'!B90), ":")</f>
        <v>39</v>
      </c>
      <c r="O82">
        <f>IF(ISNUMBER(VALUE('08-19 Job Nums SIC07'!C90)), VALUE('08-19 Job Nums SIC07'!C90), ":")</f>
        <v>40</v>
      </c>
      <c r="P82">
        <f>IF(ISNUMBER(VALUE('08-19 Job Nums SIC07'!D90)), VALUE('08-19 Job Nums SIC07'!D90), ":")</f>
        <v>37</v>
      </c>
      <c r="Q82">
        <f>IF(ISNUMBER(VALUE('08-19 Job Nums SIC07'!E90)), VALUE('08-19 Job Nums SIC07'!E90), ":")</f>
        <v>41</v>
      </c>
      <c r="R82">
        <f>IF(ISNUMBER(VALUE('08-19 Job Nums SIC07'!F90)), VALUE('08-19 Job Nums SIC07'!F90), ":")</f>
        <v>48</v>
      </c>
      <c r="S82">
        <f>IF(ISNUMBER(VALUE('08-19 Job Nums SIC07'!G90)), VALUE('08-19 Job Nums SIC07'!G90), ":")</f>
        <v>43</v>
      </c>
      <c r="T82">
        <f>IF(ISNUMBER(VALUE('08-19 Job Nums SIC07'!H90)), VALUE('08-19 Job Nums SIC07'!H90), ":")</f>
        <v>43</v>
      </c>
      <c r="U82">
        <f>IF(ISNUMBER(VALUE('08-19 Job Nums SIC07'!I90)), VALUE('08-19 Job Nums SIC07'!I90), ":")</f>
        <v>49</v>
      </c>
      <c r="V82">
        <f>IF(ISNUMBER(VALUE('08-19 Job Nums SIC07'!J90)), VALUE('08-19 Job Nums SIC07'!J90), ":")</f>
        <v>50</v>
      </c>
      <c r="W82">
        <f>IF(ISNUMBER(VALUE('08-19 Job Nums SIC07'!K90)), VALUE('08-19 Job Nums SIC07'!K90), ":")</f>
        <v>52</v>
      </c>
      <c r="X82">
        <f>IF(ISNUMBER(VALUE('08-19 Job Nums SIC07'!L90)), VALUE('08-19 Job Nums SIC07'!L90), ":")</f>
        <v>60</v>
      </c>
      <c r="Y82">
        <f>IF(ISNUMBER(VALUE('08-19 Job Nums SIC07'!M90)), VALUE('08-19 Job Nums SIC07'!M90), ":")</f>
        <v>68</v>
      </c>
    </row>
    <row r="83" spans="1:25" ht="30" x14ac:dyDescent="0.25">
      <c r="A83" s="65" t="s">
        <v>335</v>
      </c>
      <c r="B83" s="3" t="s">
        <v>85</v>
      </c>
      <c r="C83" t="str">
        <f>IF(ISNUMBER('SIC03 into SIC07 Job Nums'!R87),'SIC03 into SIC07 Job Nums'!R87,":")</f>
        <v>:</v>
      </c>
      <c r="D83" t="str">
        <f>IF(ISNUMBER('SIC03 into SIC07 Job Nums'!S87),'SIC03 into SIC07 Job Nums'!S87,":")</f>
        <v>:</v>
      </c>
      <c r="E83" t="str">
        <f>IF(ISNUMBER('SIC03 into SIC07 Job Nums'!T87),'SIC03 into SIC07 Job Nums'!T87,":")</f>
        <v>:</v>
      </c>
      <c r="F83" t="str">
        <f>IF(ISNUMBER('SIC03 into SIC07 Job Nums'!U87),'SIC03 into SIC07 Job Nums'!U87,":")</f>
        <v>:</v>
      </c>
      <c r="G83" t="str">
        <f>IF(ISNUMBER('SIC03 into SIC07 Job Nums'!V87),'SIC03 into SIC07 Job Nums'!V87,":")</f>
        <v>:</v>
      </c>
      <c r="H83" t="str">
        <f>IF(ISNUMBER('SIC03 into SIC07 Job Nums'!W87),'SIC03 into SIC07 Job Nums'!W87,":")</f>
        <v>:</v>
      </c>
      <c r="I83" t="str">
        <f>IF(ISNUMBER('SIC03 into SIC07 Job Nums'!X87),'SIC03 into SIC07 Job Nums'!X87,":")</f>
        <v>:</v>
      </c>
      <c r="J83" t="str">
        <f>IF(ISNUMBER('SIC03 into SIC07 Job Nums'!Y87),'SIC03 into SIC07 Job Nums'!Y87,":")</f>
        <v>:</v>
      </c>
      <c r="K83" t="str">
        <f>IF(ISNUMBER('SIC03 into SIC07 Job Nums'!Z87),'SIC03 into SIC07 Job Nums'!Z87,":")</f>
        <v>:</v>
      </c>
      <c r="L83" t="str">
        <f>IF(ISNUMBER('SIC03 into SIC07 Job Nums'!AA87),'SIC03 into SIC07 Job Nums'!AA87,":")</f>
        <v>:</v>
      </c>
      <c r="M83" t="str">
        <f>IF(ISNUMBER('SIC03 into SIC07 Job Nums'!AB87),'SIC03 into SIC07 Job Nums'!AB87,":")</f>
        <v>:</v>
      </c>
      <c r="N83">
        <f>IF(ISNUMBER(VALUE('08-19 Job Nums SIC07'!B91)), VALUE('08-19 Job Nums SIC07'!B91), ":")</f>
        <v>1323</v>
      </c>
      <c r="O83">
        <f>IF(ISNUMBER(VALUE('08-19 Job Nums SIC07'!C91)), VALUE('08-19 Job Nums SIC07'!C91), ":")</f>
        <v>1312</v>
      </c>
      <c r="P83">
        <f>IF(ISNUMBER(VALUE('08-19 Job Nums SIC07'!D91)), VALUE('08-19 Job Nums SIC07'!D91), ":")</f>
        <v>1307</v>
      </c>
      <c r="Q83">
        <f>IF(ISNUMBER(VALUE('08-19 Job Nums SIC07'!E91)), VALUE('08-19 Job Nums SIC07'!E91), ":")</f>
        <v>1443</v>
      </c>
      <c r="R83">
        <f>IF(ISNUMBER(VALUE('08-19 Job Nums SIC07'!F91)), VALUE('08-19 Job Nums SIC07'!F91), ":")</f>
        <v>1395</v>
      </c>
      <c r="S83">
        <f>IF(ISNUMBER(VALUE('08-19 Job Nums SIC07'!G91)), VALUE('08-19 Job Nums SIC07'!G91), ":")</f>
        <v>1471</v>
      </c>
      <c r="T83">
        <f>IF(ISNUMBER(VALUE('08-19 Job Nums SIC07'!H91)), VALUE('08-19 Job Nums SIC07'!H91), ":")</f>
        <v>1647</v>
      </c>
      <c r="U83">
        <f>IF(ISNUMBER(VALUE('08-19 Job Nums SIC07'!I91)), VALUE('08-19 Job Nums SIC07'!I91), ":")</f>
        <v>1806</v>
      </c>
      <c r="V83">
        <f>IF(ISNUMBER(VALUE('08-19 Job Nums SIC07'!J91)), VALUE('08-19 Job Nums SIC07'!J91), ":")</f>
        <v>1641</v>
      </c>
      <c r="W83">
        <f>IF(ISNUMBER(VALUE('08-19 Job Nums SIC07'!K91)), VALUE('08-19 Job Nums SIC07'!K91), ":")</f>
        <v>1652</v>
      </c>
      <c r="X83">
        <f>IF(ISNUMBER(VALUE('08-19 Job Nums SIC07'!L91)), VALUE('08-19 Job Nums SIC07'!L91), ":")</f>
        <v>1658</v>
      </c>
      <c r="Y83">
        <f>IF(ISNUMBER(VALUE('08-19 Job Nums SIC07'!M91)), VALUE('08-19 Job Nums SIC07'!M91), ":")</f>
        <v>1704</v>
      </c>
    </row>
    <row r="84" spans="1:25" x14ac:dyDescent="0.25">
      <c r="A84" s="65" t="s">
        <v>336</v>
      </c>
      <c r="B84" s="3" t="s">
        <v>86</v>
      </c>
      <c r="C84">
        <f>IF(ISNUMBER('SIC03 into SIC07 Job Nums'!R88),'SIC03 into SIC07 Job Nums'!R88,":")</f>
        <v>90</v>
      </c>
      <c r="D84">
        <f>IF(ISNUMBER('SIC03 into SIC07 Job Nums'!S88),'SIC03 into SIC07 Job Nums'!S88,":")</f>
        <v>120</v>
      </c>
      <c r="E84">
        <f>IF(ISNUMBER('SIC03 into SIC07 Job Nums'!T88),'SIC03 into SIC07 Job Nums'!T88,":")</f>
        <v>123</v>
      </c>
      <c r="F84">
        <f>IF(ISNUMBER('SIC03 into SIC07 Job Nums'!U88),'SIC03 into SIC07 Job Nums'!U88,":")</f>
        <v>124</v>
      </c>
      <c r="G84">
        <f>IF(ISNUMBER('SIC03 into SIC07 Job Nums'!V88),'SIC03 into SIC07 Job Nums'!V88,":")</f>
        <v>122</v>
      </c>
      <c r="H84">
        <f>IF(ISNUMBER('SIC03 into SIC07 Job Nums'!W88),'SIC03 into SIC07 Job Nums'!W88,":")</f>
        <v>108</v>
      </c>
      <c r="I84">
        <f>IF(ISNUMBER('SIC03 into SIC07 Job Nums'!X88),'SIC03 into SIC07 Job Nums'!X88,":")</f>
        <v>117</v>
      </c>
      <c r="J84">
        <f>IF(ISNUMBER('SIC03 into SIC07 Job Nums'!Y88),'SIC03 into SIC07 Job Nums'!Y88,":")</f>
        <v>116</v>
      </c>
      <c r="K84">
        <f>IF(ISNUMBER('SIC03 into SIC07 Job Nums'!Z88),'SIC03 into SIC07 Job Nums'!Z88,":")</f>
        <v>132</v>
      </c>
      <c r="L84">
        <f>IF(ISNUMBER('SIC03 into SIC07 Job Nums'!AA88),'SIC03 into SIC07 Job Nums'!AA88,":")</f>
        <v>128</v>
      </c>
      <c r="M84">
        <f>IF(ISNUMBER('SIC03 into SIC07 Job Nums'!AB88),'SIC03 into SIC07 Job Nums'!AB88,":")</f>
        <v>125</v>
      </c>
      <c r="N84">
        <f>IF(ISNUMBER(VALUE('08-19 Job Nums SIC07'!B92)), VALUE('08-19 Job Nums SIC07'!B92), ":")</f>
        <v>126</v>
      </c>
      <c r="O84">
        <f>IF(ISNUMBER(VALUE('08-19 Job Nums SIC07'!C92)), VALUE('08-19 Job Nums SIC07'!C92), ":")</f>
        <v>129</v>
      </c>
      <c r="P84">
        <f>IF(ISNUMBER(VALUE('08-19 Job Nums SIC07'!D92)), VALUE('08-19 Job Nums SIC07'!D92), ":")</f>
        <v>119</v>
      </c>
      <c r="Q84">
        <f>IF(ISNUMBER(VALUE('08-19 Job Nums SIC07'!E92)), VALUE('08-19 Job Nums SIC07'!E92), ":")</f>
        <v>115</v>
      </c>
      <c r="R84">
        <f>IF(ISNUMBER(VALUE('08-19 Job Nums SIC07'!F92)), VALUE('08-19 Job Nums SIC07'!F92), ":")</f>
        <v>116</v>
      </c>
      <c r="S84">
        <f>IF(ISNUMBER(VALUE('08-19 Job Nums SIC07'!G92)), VALUE('08-19 Job Nums SIC07'!G92), ":")</f>
        <v>114</v>
      </c>
      <c r="T84">
        <f>IF(ISNUMBER(VALUE('08-19 Job Nums SIC07'!H92)), VALUE('08-19 Job Nums SIC07'!H92), ":")</f>
        <v>120</v>
      </c>
      <c r="U84">
        <f>IF(ISNUMBER(VALUE('08-19 Job Nums SIC07'!I92)), VALUE('08-19 Job Nums SIC07'!I92), ":")</f>
        <v>140</v>
      </c>
      <c r="V84">
        <f>IF(ISNUMBER(VALUE('08-19 Job Nums SIC07'!J92)), VALUE('08-19 Job Nums SIC07'!J92), ":")</f>
        <v>147</v>
      </c>
      <c r="W84">
        <f>IF(ISNUMBER(VALUE('08-19 Job Nums SIC07'!K92)), VALUE('08-19 Job Nums SIC07'!K92), ":")</f>
        <v>147</v>
      </c>
      <c r="X84">
        <f>IF(ISNUMBER(VALUE('08-19 Job Nums SIC07'!L92)), VALUE('08-19 Job Nums SIC07'!L92), ":")</f>
        <v>151</v>
      </c>
      <c r="Y84">
        <f>IF(ISNUMBER(VALUE('08-19 Job Nums SIC07'!M92)), VALUE('08-19 Job Nums SIC07'!M92), ":")</f>
        <v>152</v>
      </c>
    </row>
    <row r="85" spans="1:25" x14ac:dyDescent="0.25">
      <c r="A85" s="65" t="s">
        <v>337</v>
      </c>
      <c r="B85" s="3" t="s">
        <v>87</v>
      </c>
      <c r="C85">
        <f>IF(ISNUMBER('SIC03 into SIC07 Job Nums'!R89),'SIC03 into SIC07 Job Nums'!R89,":")</f>
        <v>381.36</v>
      </c>
      <c r="D85">
        <f>IF(ISNUMBER('SIC03 into SIC07 Job Nums'!S89),'SIC03 into SIC07 Job Nums'!S89,":")</f>
        <v>393.12</v>
      </c>
      <c r="E85">
        <f>IF(ISNUMBER('SIC03 into SIC07 Job Nums'!T89),'SIC03 into SIC07 Job Nums'!T89,":")</f>
        <v>395.76</v>
      </c>
      <c r="F85">
        <f>IF(ISNUMBER('SIC03 into SIC07 Job Nums'!U89),'SIC03 into SIC07 Job Nums'!U89,":")</f>
        <v>463.44</v>
      </c>
      <c r="G85">
        <f>IF(ISNUMBER('SIC03 into SIC07 Job Nums'!V89),'SIC03 into SIC07 Job Nums'!V89,":")</f>
        <v>479.52</v>
      </c>
      <c r="H85">
        <f>IF(ISNUMBER('SIC03 into SIC07 Job Nums'!W89),'SIC03 into SIC07 Job Nums'!W89,":")</f>
        <v>507.35999999999996</v>
      </c>
      <c r="I85">
        <f>IF(ISNUMBER('SIC03 into SIC07 Job Nums'!X89),'SIC03 into SIC07 Job Nums'!X89,":")</f>
        <v>496.79999999999995</v>
      </c>
      <c r="J85">
        <f>IF(ISNUMBER('SIC03 into SIC07 Job Nums'!Y89),'SIC03 into SIC07 Job Nums'!Y89,":")</f>
        <v>438.71999999999997</v>
      </c>
      <c r="K85">
        <f>IF(ISNUMBER('SIC03 into SIC07 Job Nums'!Z89),'SIC03 into SIC07 Job Nums'!Z89,":")</f>
        <v>498</v>
      </c>
      <c r="L85">
        <f>IF(ISNUMBER('SIC03 into SIC07 Job Nums'!AA89),'SIC03 into SIC07 Job Nums'!AA89,":")</f>
        <v>526.31999999999994</v>
      </c>
      <c r="M85">
        <f>IF(ISNUMBER('SIC03 into SIC07 Job Nums'!AB89),'SIC03 into SIC07 Job Nums'!AB89,":")</f>
        <v>543.12</v>
      </c>
      <c r="N85">
        <f>IF(ISNUMBER(VALUE('08-19 Job Nums SIC07'!B93)), VALUE('08-19 Job Nums SIC07'!B93), ":")</f>
        <v>486</v>
      </c>
      <c r="O85">
        <f>IF(ISNUMBER(VALUE('08-19 Job Nums SIC07'!C93)), VALUE('08-19 Job Nums SIC07'!C93), ":")</f>
        <v>455</v>
      </c>
      <c r="P85">
        <f>IF(ISNUMBER(VALUE('08-19 Job Nums SIC07'!D93)), VALUE('08-19 Job Nums SIC07'!D93), ":")</f>
        <v>435</v>
      </c>
      <c r="Q85">
        <f>IF(ISNUMBER(VALUE('08-19 Job Nums SIC07'!E93)), VALUE('08-19 Job Nums SIC07'!E93), ":")</f>
        <v>499</v>
      </c>
      <c r="R85">
        <f>IF(ISNUMBER(VALUE('08-19 Job Nums SIC07'!F93)), VALUE('08-19 Job Nums SIC07'!F93), ":")</f>
        <v>487</v>
      </c>
      <c r="S85">
        <f>IF(ISNUMBER(VALUE('08-19 Job Nums SIC07'!G93)), VALUE('08-19 Job Nums SIC07'!G93), ":")</f>
        <v>543</v>
      </c>
      <c r="T85">
        <f>IF(ISNUMBER(VALUE('08-19 Job Nums SIC07'!H93)), VALUE('08-19 Job Nums SIC07'!H93), ":")</f>
        <v>595</v>
      </c>
      <c r="U85">
        <f>IF(ISNUMBER(VALUE('08-19 Job Nums SIC07'!I93)), VALUE('08-19 Job Nums SIC07'!I93), ":")</f>
        <v>665</v>
      </c>
      <c r="V85">
        <f>IF(ISNUMBER(VALUE('08-19 Job Nums SIC07'!J93)), VALUE('08-19 Job Nums SIC07'!J93), ":")</f>
        <v>626</v>
      </c>
      <c r="W85">
        <f>IF(ISNUMBER(VALUE('08-19 Job Nums SIC07'!K93)), VALUE('08-19 Job Nums SIC07'!K93), ":")</f>
        <v>604</v>
      </c>
      <c r="X85">
        <f>IF(ISNUMBER(VALUE('08-19 Job Nums SIC07'!L93)), VALUE('08-19 Job Nums SIC07'!L93), ":")</f>
        <v>543</v>
      </c>
      <c r="Y85">
        <f>IF(ISNUMBER(VALUE('08-19 Job Nums SIC07'!M93)), VALUE('08-19 Job Nums SIC07'!M93), ":")</f>
        <v>620</v>
      </c>
    </row>
    <row r="86" spans="1:25" ht="45" x14ac:dyDescent="0.25">
      <c r="A86" s="65" t="s">
        <v>338</v>
      </c>
      <c r="B86" s="3" t="s">
        <v>88</v>
      </c>
      <c r="C86">
        <f>IF(ISNUMBER('SIC03 into SIC07 Job Nums'!R90),'SIC03 into SIC07 Job Nums'!R90,":")</f>
        <v>67.86</v>
      </c>
      <c r="D86">
        <f>IF(ISNUMBER('SIC03 into SIC07 Job Nums'!S90),'SIC03 into SIC07 Job Nums'!S90,":")</f>
        <v>69.16</v>
      </c>
      <c r="E86">
        <f>IF(ISNUMBER('SIC03 into SIC07 Job Nums'!T90),'SIC03 into SIC07 Job Nums'!T90,":")</f>
        <v>69.94</v>
      </c>
      <c r="F86">
        <f>IF(ISNUMBER('SIC03 into SIC07 Job Nums'!U90),'SIC03 into SIC07 Job Nums'!U90,":")</f>
        <v>71.760000000000005</v>
      </c>
      <c r="G86">
        <f>IF(ISNUMBER('SIC03 into SIC07 Job Nums'!V90),'SIC03 into SIC07 Job Nums'!V90,":")</f>
        <v>76.180000000000007</v>
      </c>
      <c r="H86">
        <f>IF(ISNUMBER('SIC03 into SIC07 Job Nums'!W90),'SIC03 into SIC07 Job Nums'!W90,":")</f>
        <v>79.040000000000006</v>
      </c>
      <c r="I86">
        <f>IF(ISNUMBER('SIC03 into SIC07 Job Nums'!X90),'SIC03 into SIC07 Job Nums'!X90,":")</f>
        <v>77.48</v>
      </c>
      <c r="J86">
        <f>IF(ISNUMBER('SIC03 into SIC07 Job Nums'!Y90),'SIC03 into SIC07 Job Nums'!Y90,":")</f>
        <v>79.820000000000007</v>
      </c>
      <c r="K86">
        <f>IF(ISNUMBER('SIC03 into SIC07 Job Nums'!Z90),'SIC03 into SIC07 Job Nums'!Z90,":")</f>
        <v>93.34</v>
      </c>
      <c r="L86">
        <f>IF(ISNUMBER('SIC03 into SIC07 Job Nums'!AA90),'SIC03 into SIC07 Job Nums'!AA90,":")</f>
        <v>93.34</v>
      </c>
      <c r="M86">
        <f>IF(ISNUMBER('SIC03 into SIC07 Job Nums'!AB90),'SIC03 into SIC07 Job Nums'!AB90,":")</f>
        <v>100.88000000000001</v>
      </c>
      <c r="N86">
        <f>IF(ISNUMBER(VALUE('08-19 Job Nums SIC07'!B94)), VALUE('08-19 Job Nums SIC07'!B94), ":")</f>
        <v>70</v>
      </c>
      <c r="O86">
        <f>IF(ISNUMBER(VALUE('08-19 Job Nums SIC07'!C94)), VALUE('08-19 Job Nums SIC07'!C94), ":")</f>
        <v>66</v>
      </c>
      <c r="P86">
        <f>IF(ISNUMBER(VALUE('08-19 Job Nums SIC07'!D94)), VALUE('08-19 Job Nums SIC07'!D94), ":")</f>
        <v>67</v>
      </c>
      <c r="Q86">
        <f>IF(ISNUMBER(VALUE('08-19 Job Nums SIC07'!E94)), VALUE('08-19 Job Nums SIC07'!E94), ":")</f>
        <v>74</v>
      </c>
      <c r="R86">
        <f>IF(ISNUMBER(VALUE('08-19 Job Nums SIC07'!F94)), VALUE('08-19 Job Nums SIC07'!F94), ":")</f>
        <v>75</v>
      </c>
      <c r="S86">
        <f>IF(ISNUMBER(VALUE('08-19 Job Nums SIC07'!G94)), VALUE('08-19 Job Nums SIC07'!G94), ":")</f>
        <v>49</v>
      </c>
      <c r="T86">
        <f>IF(ISNUMBER(VALUE('08-19 Job Nums SIC07'!H94)), VALUE('08-19 Job Nums SIC07'!H94), ":")</f>
        <v>76</v>
      </c>
      <c r="U86">
        <f>IF(ISNUMBER(VALUE('08-19 Job Nums SIC07'!I94)), VALUE('08-19 Job Nums SIC07'!I94), ":")</f>
        <v>79</v>
      </c>
      <c r="V86">
        <f>IF(ISNUMBER(VALUE('08-19 Job Nums SIC07'!J94)), VALUE('08-19 Job Nums SIC07'!J94), ":")</f>
        <v>76</v>
      </c>
      <c r="W86">
        <f>IF(ISNUMBER(VALUE('08-19 Job Nums SIC07'!K94)), VALUE('08-19 Job Nums SIC07'!K94), ":")</f>
        <v>81</v>
      </c>
      <c r="X86">
        <f>IF(ISNUMBER(VALUE('08-19 Job Nums SIC07'!L94)), VALUE('08-19 Job Nums SIC07'!L94), ":")</f>
        <v>84</v>
      </c>
      <c r="Y86">
        <f>IF(ISNUMBER(VALUE('08-19 Job Nums SIC07'!M94)), VALUE('08-19 Job Nums SIC07'!M94), ":")</f>
        <v>73</v>
      </c>
    </row>
    <row r="87" spans="1:25" x14ac:dyDescent="0.25">
      <c r="A87" s="65" t="s">
        <v>292</v>
      </c>
      <c r="B87" s="3" t="s">
        <v>89</v>
      </c>
      <c r="C87">
        <f>IF(ISNUMBER('SIC03 into SIC07 Job Nums'!R91),'SIC03 into SIC07 Job Nums'!R91,":")</f>
        <v>79.45</v>
      </c>
      <c r="D87">
        <f>IF(ISNUMBER('SIC03 into SIC07 Job Nums'!S91),'SIC03 into SIC07 Job Nums'!S91,":")</f>
        <v>81.900000000000006</v>
      </c>
      <c r="E87">
        <f>IF(ISNUMBER('SIC03 into SIC07 Job Nums'!T91),'SIC03 into SIC07 Job Nums'!T91,":")</f>
        <v>82.45</v>
      </c>
      <c r="F87">
        <f>IF(ISNUMBER('SIC03 into SIC07 Job Nums'!U91),'SIC03 into SIC07 Job Nums'!U91,":")</f>
        <v>96.550000000000011</v>
      </c>
      <c r="G87">
        <f>IF(ISNUMBER('SIC03 into SIC07 Job Nums'!V91),'SIC03 into SIC07 Job Nums'!V91,":")</f>
        <v>99.9</v>
      </c>
      <c r="H87">
        <f>IF(ISNUMBER('SIC03 into SIC07 Job Nums'!W91),'SIC03 into SIC07 Job Nums'!W91,":")</f>
        <v>105.7</v>
      </c>
      <c r="I87">
        <f>IF(ISNUMBER('SIC03 into SIC07 Job Nums'!X91),'SIC03 into SIC07 Job Nums'!X91,":")</f>
        <v>103.5</v>
      </c>
      <c r="J87">
        <f>IF(ISNUMBER('SIC03 into SIC07 Job Nums'!Y91),'SIC03 into SIC07 Job Nums'!Y91,":")</f>
        <v>91.4</v>
      </c>
      <c r="K87">
        <f>IF(ISNUMBER('SIC03 into SIC07 Job Nums'!Z91),'SIC03 into SIC07 Job Nums'!Z91,":")</f>
        <v>103.75</v>
      </c>
      <c r="L87">
        <f>IF(ISNUMBER('SIC03 into SIC07 Job Nums'!AA91),'SIC03 into SIC07 Job Nums'!AA91,":")</f>
        <v>109.65</v>
      </c>
      <c r="M87">
        <f>IF(ISNUMBER('SIC03 into SIC07 Job Nums'!AB91),'SIC03 into SIC07 Job Nums'!AB91,":")</f>
        <v>113.15</v>
      </c>
      <c r="N87">
        <f>IF(ISNUMBER(VALUE('08-19 Job Nums SIC07'!B95)), VALUE('08-19 Job Nums SIC07'!B95), ":")</f>
        <v>120</v>
      </c>
      <c r="O87">
        <f>IF(ISNUMBER(VALUE('08-19 Job Nums SIC07'!C95)), VALUE('08-19 Job Nums SIC07'!C95), ":")</f>
        <v>121</v>
      </c>
      <c r="P87">
        <f>IF(ISNUMBER(VALUE('08-19 Job Nums SIC07'!D95)), VALUE('08-19 Job Nums SIC07'!D95), ":")</f>
        <v>105</v>
      </c>
      <c r="Q87">
        <f>IF(ISNUMBER(VALUE('08-19 Job Nums SIC07'!E95)), VALUE('08-19 Job Nums SIC07'!E95), ":")</f>
        <v>113</v>
      </c>
      <c r="R87">
        <f>IF(ISNUMBER(VALUE('08-19 Job Nums SIC07'!F95)), VALUE('08-19 Job Nums SIC07'!F95), ":")</f>
        <v>95</v>
      </c>
      <c r="S87">
        <f>IF(ISNUMBER(VALUE('08-19 Job Nums SIC07'!G95)), VALUE('08-19 Job Nums SIC07'!G95), ":")</f>
        <v>93</v>
      </c>
      <c r="T87">
        <f>IF(ISNUMBER(VALUE('08-19 Job Nums SIC07'!H95)), VALUE('08-19 Job Nums SIC07'!H95), ":")</f>
        <v>127</v>
      </c>
      <c r="U87">
        <f>IF(ISNUMBER(VALUE('08-19 Job Nums SIC07'!I95)), VALUE('08-19 Job Nums SIC07'!I95), ":")</f>
        <v>105</v>
      </c>
      <c r="V87">
        <f>IF(ISNUMBER(VALUE('08-19 Job Nums SIC07'!J95)), VALUE('08-19 Job Nums SIC07'!J95), ":")</f>
        <v>113</v>
      </c>
      <c r="W87">
        <f>IF(ISNUMBER(VALUE('08-19 Job Nums SIC07'!K95)), VALUE('08-19 Job Nums SIC07'!K95), ":")</f>
        <v>109</v>
      </c>
      <c r="X87">
        <f>IF(ISNUMBER(VALUE('08-19 Job Nums SIC07'!L95)), VALUE('08-19 Job Nums SIC07'!L95), ":")</f>
        <v>104</v>
      </c>
      <c r="Y87">
        <f>IF(ISNUMBER(VALUE('08-19 Job Nums SIC07'!M95)), VALUE('08-19 Job Nums SIC07'!M95), ":")</f>
        <v>82</v>
      </c>
    </row>
    <row r="88" spans="1:25" ht="30" x14ac:dyDescent="0.25">
      <c r="A88" s="65" t="s">
        <v>339</v>
      </c>
      <c r="B88" s="3" t="s">
        <v>90</v>
      </c>
      <c r="C88">
        <f>IF(ISNUMBER('SIC03 into SIC07 Job Nums'!R92),'SIC03 into SIC07 Job Nums'!R92,":")</f>
        <v>246.82</v>
      </c>
      <c r="D88">
        <f>IF(ISNUMBER('SIC03 into SIC07 Job Nums'!S92),'SIC03 into SIC07 Job Nums'!S92,":")</f>
        <v>251.82</v>
      </c>
      <c r="E88">
        <f>IF(ISNUMBER('SIC03 into SIC07 Job Nums'!T92),'SIC03 into SIC07 Job Nums'!T92,":")</f>
        <v>255.12999999999997</v>
      </c>
      <c r="F88">
        <f>IF(ISNUMBER('SIC03 into SIC07 Job Nums'!U92),'SIC03 into SIC07 Job Nums'!U92,":")</f>
        <v>290.01</v>
      </c>
      <c r="G88">
        <f>IF(ISNUMBER('SIC03 into SIC07 Job Nums'!V92),'SIC03 into SIC07 Job Nums'!V92,":")</f>
        <v>296.56</v>
      </c>
      <c r="H88">
        <f>IF(ISNUMBER('SIC03 into SIC07 Job Nums'!W92),'SIC03 into SIC07 Job Nums'!W92,":")</f>
        <v>313.40999999999997</v>
      </c>
      <c r="I88">
        <f>IF(ISNUMBER('SIC03 into SIC07 Job Nums'!X92),'SIC03 into SIC07 Job Nums'!X92,":")</f>
        <v>312.81999999999994</v>
      </c>
      <c r="J88">
        <f>IF(ISNUMBER('SIC03 into SIC07 Job Nums'!Y92),'SIC03 into SIC07 Job Nums'!Y92,":")</f>
        <v>287.2</v>
      </c>
      <c r="K88">
        <f>IF(ISNUMBER('SIC03 into SIC07 Job Nums'!Z92),'SIC03 into SIC07 Job Nums'!Z92,":")</f>
        <v>323.87</v>
      </c>
      <c r="L88">
        <f>IF(ISNUMBER('SIC03 into SIC07 Job Nums'!AA92),'SIC03 into SIC07 Job Nums'!AA92,":")</f>
        <v>341</v>
      </c>
      <c r="M88">
        <f>IF(ISNUMBER('SIC03 into SIC07 Job Nums'!AB92),'SIC03 into SIC07 Job Nums'!AB92,":")</f>
        <v>356.27000000000004</v>
      </c>
      <c r="N88">
        <f>IF(ISNUMBER(VALUE('08-19 Job Nums SIC07'!B96)), VALUE('08-19 Job Nums SIC07'!B96), ":")</f>
        <v>315</v>
      </c>
      <c r="O88">
        <f>IF(ISNUMBER(VALUE('08-19 Job Nums SIC07'!C96)), VALUE('08-19 Job Nums SIC07'!C96), ":")</f>
        <v>349</v>
      </c>
      <c r="P88">
        <f>IF(ISNUMBER(VALUE('08-19 Job Nums SIC07'!D96)), VALUE('08-19 Job Nums SIC07'!D96), ":")</f>
        <v>384</v>
      </c>
      <c r="Q88">
        <f>IF(ISNUMBER(VALUE('08-19 Job Nums SIC07'!E96)), VALUE('08-19 Job Nums SIC07'!E96), ":")</f>
        <v>395</v>
      </c>
      <c r="R88">
        <f>IF(ISNUMBER(VALUE('08-19 Job Nums SIC07'!F96)), VALUE('08-19 Job Nums SIC07'!F96), ":")</f>
        <v>391</v>
      </c>
      <c r="S88">
        <f>IF(ISNUMBER(VALUE('08-19 Job Nums SIC07'!G96)), VALUE('08-19 Job Nums SIC07'!G96), ":")</f>
        <v>415</v>
      </c>
      <c r="T88">
        <f>IF(ISNUMBER(VALUE('08-19 Job Nums SIC07'!H96)), VALUE('08-19 Job Nums SIC07'!H96), ":")</f>
        <v>409</v>
      </c>
      <c r="U88">
        <f>IF(ISNUMBER(VALUE('08-19 Job Nums SIC07'!I96)), VALUE('08-19 Job Nums SIC07'!I96), ":")</f>
        <v>459</v>
      </c>
      <c r="V88">
        <f>IF(ISNUMBER(VALUE('08-19 Job Nums SIC07'!J96)), VALUE('08-19 Job Nums SIC07'!J96), ":")</f>
        <v>403</v>
      </c>
      <c r="W88">
        <f>IF(ISNUMBER(VALUE('08-19 Job Nums SIC07'!K96)), VALUE('08-19 Job Nums SIC07'!K96), ":")</f>
        <v>443</v>
      </c>
      <c r="X88">
        <f>IF(ISNUMBER(VALUE('08-19 Job Nums SIC07'!L96)), VALUE('08-19 Job Nums SIC07'!L96), ":")</f>
        <v>417</v>
      </c>
      <c r="Y88">
        <f>IF(ISNUMBER(VALUE('08-19 Job Nums SIC07'!M96)), VALUE('08-19 Job Nums SIC07'!M96), ":")</f>
        <v>456</v>
      </c>
    </row>
    <row r="89" spans="1:25" ht="30" x14ac:dyDescent="0.25">
      <c r="A89" s="65" t="s">
        <v>340</v>
      </c>
      <c r="B89" s="3" t="s">
        <v>91</v>
      </c>
      <c r="C89">
        <f>IF(ISNUMBER('SIC03 into SIC07 Job Nums'!R93),'SIC03 into SIC07 Job Nums'!R93,":")</f>
        <v>158.9</v>
      </c>
      <c r="D89">
        <f>IF(ISNUMBER('SIC03 into SIC07 Job Nums'!S93),'SIC03 into SIC07 Job Nums'!S93,":")</f>
        <v>163.80000000000001</v>
      </c>
      <c r="E89">
        <f>IF(ISNUMBER('SIC03 into SIC07 Job Nums'!T93),'SIC03 into SIC07 Job Nums'!T93,":")</f>
        <v>164.9</v>
      </c>
      <c r="F89">
        <f>IF(ISNUMBER('SIC03 into SIC07 Job Nums'!U93),'SIC03 into SIC07 Job Nums'!U93,":")</f>
        <v>193.10000000000002</v>
      </c>
      <c r="G89">
        <f>IF(ISNUMBER('SIC03 into SIC07 Job Nums'!V93),'SIC03 into SIC07 Job Nums'!V93,":")</f>
        <v>199.8</v>
      </c>
      <c r="H89">
        <f>IF(ISNUMBER('SIC03 into SIC07 Job Nums'!W93),'SIC03 into SIC07 Job Nums'!W93,":")</f>
        <v>211.4</v>
      </c>
      <c r="I89">
        <f>IF(ISNUMBER('SIC03 into SIC07 Job Nums'!X93),'SIC03 into SIC07 Job Nums'!X93,":")</f>
        <v>207</v>
      </c>
      <c r="J89">
        <f>IF(ISNUMBER('SIC03 into SIC07 Job Nums'!Y93),'SIC03 into SIC07 Job Nums'!Y93,":")</f>
        <v>182.8</v>
      </c>
      <c r="K89">
        <f>IF(ISNUMBER('SIC03 into SIC07 Job Nums'!Z93),'SIC03 into SIC07 Job Nums'!Z93,":")</f>
        <v>207.5</v>
      </c>
      <c r="L89">
        <f>IF(ISNUMBER('SIC03 into SIC07 Job Nums'!AA93),'SIC03 into SIC07 Job Nums'!AA93,":")</f>
        <v>219.3</v>
      </c>
      <c r="M89">
        <f>IF(ISNUMBER('SIC03 into SIC07 Job Nums'!AB93),'SIC03 into SIC07 Job Nums'!AB93,":")</f>
        <v>226.3</v>
      </c>
      <c r="N89">
        <f>IF(ISNUMBER(VALUE('08-19 Job Nums SIC07'!B97)), VALUE('08-19 Job Nums SIC07'!B97), ":")</f>
        <v>207</v>
      </c>
      <c r="O89">
        <f>IF(ISNUMBER(VALUE('08-19 Job Nums SIC07'!C97)), VALUE('08-19 Job Nums SIC07'!C97), ":")</f>
        <v>194</v>
      </c>
      <c r="P89">
        <f>IF(ISNUMBER(VALUE('08-19 Job Nums SIC07'!D97)), VALUE('08-19 Job Nums SIC07'!D97), ":")</f>
        <v>197</v>
      </c>
      <c r="Q89">
        <f>IF(ISNUMBER(VALUE('08-19 Job Nums SIC07'!E97)), VALUE('08-19 Job Nums SIC07'!E97), ":")</f>
        <v>248</v>
      </c>
      <c r="R89">
        <f>IF(ISNUMBER(VALUE('08-19 Job Nums SIC07'!F97)), VALUE('08-19 Job Nums SIC07'!F97), ":")</f>
        <v>232</v>
      </c>
      <c r="S89">
        <f>IF(ISNUMBER(VALUE('08-19 Job Nums SIC07'!G97)), VALUE('08-19 Job Nums SIC07'!G97), ":")</f>
        <v>258</v>
      </c>
      <c r="T89">
        <f>IF(ISNUMBER(VALUE('08-19 Job Nums SIC07'!H97)), VALUE('08-19 Job Nums SIC07'!H97), ":")</f>
        <v>320</v>
      </c>
      <c r="U89">
        <f>IF(ISNUMBER(VALUE('08-19 Job Nums SIC07'!I97)), VALUE('08-19 Job Nums SIC07'!I97), ":")</f>
        <v>359</v>
      </c>
      <c r="V89">
        <f>IF(ISNUMBER(VALUE('08-19 Job Nums SIC07'!J97)), VALUE('08-19 Job Nums SIC07'!J97), ":")</f>
        <v>277</v>
      </c>
      <c r="W89">
        <f>IF(ISNUMBER(VALUE('08-19 Job Nums SIC07'!K97)), VALUE('08-19 Job Nums SIC07'!K97), ":")</f>
        <v>269</v>
      </c>
      <c r="X89">
        <f>IF(ISNUMBER(VALUE('08-19 Job Nums SIC07'!L97)), VALUE('08-19 Job Nums SIC07'!L97), ":")</f>
        <v>359</v>
      </c>
      <c r="Y89">
        <f>IF(ISNUMBER(VALUE('08-19 Job Nums SIC07'!M97)), VALUE('08-19 Job Nums SIC07'!M97), ":")</f>
        <v>321</v>
      </c>
    </row>
    <row r="90" spans="1:25" ht="45" x14ac:dyDescent="0.25">
      <c r="A90" s="65" t="s">
        <v>341</v>
      </c>
      <c r="B90" s="3" t="s">
        <v>92</v>
      </c>
      <c r="C90" t="str">
        <f>IF(ISNUMBER('SIC03 into SIC07 Job Nums'!R94),'SIC03 into SIC07 Job Nums'!R94,":")</f>
        <v>:</v>
      </c>
      <c r="D90" t="str">
        <f>IF(ISNUMBER('SIC03 into SIC07 Job Nums'!S94),'SIC03 into SIC07 Job Nums'!S94,":")</f>
        <v>:</v>
      </c>
      <c r="E90" t="str">
        <f>IF(ISNUMBER('SIC03 into SIC07 Job Nums'!T94),'SIC03 into SIC07 Job Nums'!T94,":")</f>
        <v>:</v>
      </c>
      <c r="F90" t="str">
        <f>IF(ISNUMBER('SIC03 into SIC07 Job Nums'!U94),'SIC03 into SIC07 Job Nums'!U94,":")</f>
        <v>:</v>
      </c>
      <c r="G90" t="str">
        <f>IF(ISNUMBER('SIC03 into SIC07 Job Nums'!V94),'SIC03 into SIC07 Job Nums'!V94,":")</f>
        <v>:</v>
      </c>
      <c r="H90" t="str">
        <f>IF(ISNUMBER('SIC03 into SIC07 Job Nums'!W94),'SIC03 into SIC07 Job Nums'!W94,":")</f>
        <v>:</v>
      </c>
      <c r="I90" t="str">
        <f>IF(ISNUMBER('SIC03 into SIC07 Job Nums'!X94),'SIC03 into SIC07 Job Nums'!X94,":")</f>
        <v>:</v>
      </c>
      <c r="J90" t="str">
        <f>IF(ISNUMBER('SIC03 into SIC07 Job Nums'!Y94),'SIC03 into SIC07 Job Nums'!Y94,":")</f>
        <v>:</v>
      </c>
      <c r="K90" t="str">
        <f>IF(ISNUMBER('SIC03 into SIC07 Job Nums'!Z94),'SIC03 into SIC07 Job Nums'!Z94,":")</f>
        <v>:</v>
      </c>
      <c r="L90" t="str">
        <f>IF(ISNUMBER('SIC03 into SIC07 Job Nums'!AA94),'SIC03 into SIC07 Job Nums'!AA94,":")</f>
        <v>:</v>
      </c>
      <c r="M90" t="str">
        <f>IF(ISNUMBER('SIC03 into SIC07 Job Nums'!AB94),'SIC03 into SIC07 Job Nums'!AB94,":")</f>
        <v>:</v>
      </c>
      <c r="N90">
        <f>IF(ISNUMBER(VALUE('08-19 Job Nums SIC07'!B98)), VALUE('08-19 Job Nums SIC07'!B98), ":")</f>
        <v>1368</v>
      </c>
      <c r="O90">
        <f>IF(ISNUMBER(VALUE('08-19 Job Nums SIC07'!C98)), VALUE('08-19 Job Nums SIC07'!C98), ":")</f>
        <v>1367</v>
      </c>
      <c r="P90">
        <f>IF(ISNUMBER(VALUE('08-19 Job Nums SIC07'!D98)), VALUE('08-19 Job Nums SIC07'!D98), ":")</f>
        <v>1227</v>
      </c>
      <c r="Q90">
        <f>IF(ISNUMBER(VALUE('08-19 Job Nums SIC07'!E98)), VALUE('08-19 Job Nums SIC07'!E98), ":")</f>
        <v>1366</v>
      </c>
      <c r="R90">
        <f>IF(ISNUMBER(VALUE('08-19 Job Nums SIC07'!F98)), VALUE('08-19 Job Nums SIC07'!F98), ":")</f>
        <v>1335</v>
      </c>
      <c r="S90">
        <f>IF(ISNUMBER(VALUE('08-19 Job Nums SIC07'!G98)), VALUE('08-19 Job Nums SIC07'!G98), ":")</f>
        <v>1258</v>
      </c>
      <c r="T90">
        <f>IF(ISNUMBER(VALUE('08-19 Job Nums SIC07'!H98)), VALUE('08-19 Job Nums SIC07'!H98), ":")</f>
        <v>1289</v>
      </c>
      <c r="U90">
        <f>IF(ISNUMBER(VALUE('08-19 Job Nums SIC07'!I98)), VALUE('08-19 Job Nums SIC07'!I98), ":")</f>
        <v>1278</v>
      </c>
      <c r="V90">
        <f>IF(ISNUMBER(VALUE('08-19 Job Nums SIC07'!J98)), VALUE('08-19 Job Nums SIC07'!J98), ":")</f>
        <v>1359</v>
      </c>
      <c r="W90">
        <f>IF(ISNUMBER(VALUE('08-19 Job Nums SIC07'!K98)), VALUE('08-19 Job Nums SIC07'!K98), ":")</f>
        <v>1439</v>
      </c>
      <c r="X90">
        <f>IF(ISNUMBER(VALUE('08-19 Job Nums SIC07'!L98)), VALUE('08-19 Job Nums SIC07'!L98), ":")</f>
        <v>1429</v>
      </c>
      <c r="Y90">
        <f>IF(ISNUMBER(VALUE('08-19 Job Nums SIC07'!M98)), VALUE('08-19 Job Nums SIC07'!M98), ":")</f>
        <v>1344</v>
      </c>
    </row>
    <row r="91" spans="1:25" ht="30" x14ac:dyDescent="0.25">
      <c r="A91" s="65" t="s">
        <v>342</v>
      </c>
      <c r="B91" s="3" t="s">
        <v>93</v>
      </c>
      <c r="C91">
        <f>IF(ISNUMBER('SIC03 into SIC07 Job Nums'!R95),'SIC03 into SIC07 Job Nums'!R95,":")</f>
        <v>1552</v>
      </c>
      <c r="D91">
        <f>IF(ISNUMBER('SIC03 into SIC07 Job Nums'!S95),'SIC03 into SIC07 Job Nums'!S95,":")</f>
        <v>1641</v>
      </c>
      <c r="E91">
        <f>IF(ISNUMBER('SIC03 into SIC07 Job Nums'!T95),'SIC03 into SIC07 Job Nums'!T95,":")</f>
        <v>1560</v>
      </c>
      <c r="F91">
        <f>IF(ISNUMBER('SIC03 into SIC07 Job Nums'!U95),'SIC03 into SIC07 Job Nums'!U95,":")</f>
        <v>1564</v>
      </c>
      <c r="G91">
        <f>IF(ISNUMBER('SIC03 into SIC07 Job Nums'!V95),'SIC03 into SIC07 Job Nums'!V95,":")</f>
        <v>1299</v>
      </c>
      <c r="H91">
        <f>IF(ISNUMBER('SIC03 into SIC07 Job Nums'!W95),'SIC03 into SIC07 Job Nums'!W95,":")</f>
        <v>1337</v>
      </c>
      <c r="I91">
        <f>IF(ISNUMBER('SIC03 into SIC07 Job Nums'!X95),'SIC03 into SIC07 Job Nums'!X95,":")</f>
        <v>1378</v>
      </c>
      <c r="J91">
        <f>IF(ISNUMBER('SIC03 into SIC07 Job Nums'!Y95),'SIC03 into SIC07 Job Nums'!Y95,":")</f>
        <v>1276</v>
      </c>
      <c r="K91">
        <f>IF(ISNUMBER('SIC03 into SIC07 Job Nums'!Z95),'SIC03 into SIC07 Job Nums'!Z95,":")</f>
        <v>1358</v>
      </c>
      <c r="L91">
        <f>IF(ISNUMBER('SIC03 into SIC07 Job Nums'!AA95),'SIC03 into SIC07 Job Nums'!AA95,":")</f>
        <v>1406</v>
      </c>
      <c r="M91">
        <f>IF(ISNUMBER('SIC03 into SIC07 Job Nums'!AB95),'SIC03 into SIC07 Job Nums'!AB95,":")</f>
        <v>1334</v>
      </c>
      <c r="N91">
        <f>IF(ISNUMBER(VALUE('08-19 Job Nums SIC07'!B99)), VALUE('08-19 Job Nums SIC07'!B99), ":")</f>
        <v>1368</v>
      </c>
      <c r="O91">
        <f>IF(ISNUMBER(VALUE('08-19 Job Nums SIC07'!C99)), VALUE('08-19 Job Nums SIC07'!C99), ":")</f>
        <v>1367</v>
      </c>
      <c r="P91">
        <f>IF(ISNUMBER(VALUE('08-19 Job Nums SIC07'!D99)), VALUE('08-19 Job Nums SIC07'!D99), ":")</f>
        <v>1227</v>
      </c>
      <c r="Q91">
        <f>IF(ISNUMBER(VALUE('08-19 Job Nums SIC07'!E99)), VALUE('08-19 Job Nums SIC07'!E99), ":")</f>
        <v>1366</v>
      </c>
      <c r="R91">
        <f>IF(ISNUMBER(VALUE('08-19 Job Nums SIC07'!F99)), VALUE('08-19 Job Nums SIC07'!F99), ":")</f>
        <v>1335</v>
      </c>
      <c r="S91">
        <f>IF(ISNUMBER(VALUE('08-19 Job Nums SIC07'!G99)), VALUE('08-19 Job Nums SIC07'!G99), ":")</f>
        <v>1258</v>
      </c>
      <c r="T91">
        <f>IF(ISNUMBER(VALUE('08-19 Job Nums SIC07'!H99)), VALUE('08-19 Job Nums SIC07'!H99), ":")</f>
        <v>1289</v>
      </c>
      <c r="U91">
        <f>IF(ISNUMBER(VALUE('08-19 Job Nums SIC07'!I99)), VALUE('08-19 Job Nums SIC07'!I99), ":")</f>
        <v>1278</v>
      </c>
      <c r="V91">
        <f>IF(ISNUMBER(VALUE('08-19 Job Nums SIC07'!J99)), VALUE('08-19 Job Nums SIC07'!J99), ":")</f>
        <v>1359</v>
      </c>
      <c r="W91">
        <f>IF(ISNUMBER(VALUE('08-19 Job Nums SIC07'!K99)), VALUE('08-19 Job Nums SIC07'!K99), ":")</f>
        <v>1439</v>
      </c>
      <c r="X91">
        <f>IF(ISNUMBER(VALUE('08-19 Job Nums SIC07'!L99)), VALUE('08-19 Job Nums SIC07'!L99), ":")</f>
        <v>1429</v>
      </c>
      <c r="Y91">
        <f>IF(ISNUMBER(VALUE('08-19 Job Nums SIC07'!M99)), VALUE('08-19 Job Nums SIC07'!M99), ":")</f>
        <v>1344</v>
      </c>
    </row>
    <row r="92" spans="1:25" x14ac:dyDescent="0.25">
      <c r="A92" s="65" t="s">
        <v>343</v>
      </c>
      <c r="B92" s="3" t="s">
        <v>94</v>
      </c>
      <c r="C92" t="str">
        <f>IF(ISNUMBER('SIC03 into SIC07 Job Nums'!R96),'SIC03 into SIC07 Job Nums'!R96,":")</f>
        <v>:</v>
      </c>
      <c r="D92" t="str">
        <f>IF(ISNUMBER('SIC03 into SIC07 Job Nums'!S96),'SIC03 into SIC07 Job Nums'!S96,":")</f>
        <v>:</v>
      </c>
      <c r="E92" t="str">
        <f>IF(ISNUMBER('SIC03 into SIC07 Job Nums'!T96),'SIC03 into SIC07 Job Nums'!T96,":")</f>
        <v>:</v>
      </c>
      <c r="F92" t="str">
        <f>IF(ISNUMBER('SIC03 into SIC07 Job Nums'!U96),'SIC03 into SIC07 Job Nums'!U96,":")</f>
        <v>:</v>
      </c>
      <c r="G92" t="str">
        <f>IF(ISNUMBER('SIC03 into SIC07 Job Nums'!V96),'SIC03 into SIC07 Job Nums'!V96,":")</f>
        <v>:</v>
      </c>
      <c r="H92" t="str">
        <f>IF(ISNUMBER('SIC03 into SIC07 Job Nums'!W96),'SIC03 into SIC07 Job Nums'!W96,":")</f>
        <v>:</v>
      </c>
      <c r="I92" t="str">
        <f>IF(ISNUMBER('SIC03 into SIC07 Job Nums'!X96),'SIC03 into SIC07 Job Nums'!X96,":")</f>
        <v>:</v>
      </c>
      <c r="J92" t="str">
        <f>IF(ISNUMBER('SIC03 into SIC07 Job Nums'!Y96),'SIC03 into SIC07 Job Nums'!Y96,":")</f>
        <v>:</v>
      </c>
      <c r="K92" t="str">
        <f>IF(ISNUMBER('SIC03 into SIC07 Job Nums'!Z96),'SIC03 into SIC07 Job Nums'!Z96,":")</f>
        <v>:</v>
      </c>
      <c r="L92" t="str">
        <f>IF(ISNUMBER('SIC03 into SIC07 Job Nums'!AA96),'SIC03 into SIC07 Job Nums'!AA96,":")</f>
        <v>:</v>
      </c>
      <c r="M92" t="str">
        <f>IF(ISNUMBER('SIC03 into SIC07 Job Nums'!AB96),'SIC03 into SIC07 Job Nums'!AB96,":")</f>
        <v>:</v>
      </c>
      <c r="N92">
        <f>IF(ISNUMBER(VALUE('08-19 Job Nums SIC07'!B100)), VALUE('08-19 Job Nums SIC07'!B100), ":")</f>
        <v>4131</v>
      </c>
      <c r="O92">
        <f>IF(ISNUMBER(VALUE('08-19 Job Nums SIC07'!C100)), VALUE('08-19 Job Nums SIC07'!C100), ":")</f>
        <v>4112</v>
      </c>
      <c r="P92">
        <f>IF(ISNUMBER(VALUE('08-19 Job Nums SIC07'!D100)), VALUE('08-19 Job Nums SIC07'!D100), ":")</f>
        <v>4179</v>
      </c>
      <c r="Q92">
        <f>IF(ISNUMBER(VALUE('08-19 Job Nums SIC07'!E100)), VALUE('08-19 Job Nums SIC07'!E100), ":")</f>
        <v>3963</v>
      </c>
      <c r="R92">
        <f>IF(ISNUMBER(VALUE('08-19 Job Nums SIC07'!F100)), VALUE('08-19 Job Nums SIC07'!F100), ":")</f>
        <v>3776</v>
      </c>
      <c r="S92">
        <f>IF(ISNUMBER(VALUE('08-19 Job Nums SIC07'!G100)), VALUE('08-19 Job Nums SIC07'!G100), ":")</f>
        <v>3881</v>
      </c>
      <c r="T92">
        <f>IF(ISNUMBER(VALUE('08-19 Job Nums SIC07'!H100)), VALUE('08-19 Job Nums SIC07'!H100), ":")</f>
        <v>3758</v>
      </c>
      <c r="U92">
        <f>IF(ISNUMBER(VALUE('08-19 Job Nums SIC07'!I100)), VALUE('08-19 Job Nums SIC07'!I100), ":")</f>
        <v>3778</v>
      </c>
      <c r="V92">
        <f>IF(ISNUMBER(VALUE('08-19 Job Nums SIC07'!J100)), VALUE('08-19 Job Nums SIC07'!J100), ":")</f>
        <v>3683</v>
      </c>
      <c r="W92">
        <f>IF(ISNUMBER(VALUE('08-19 Job Nums SIC07'!K100)), VALUE('08-19 Job Nums SIC07'!K100), ":")</f>
        <v>3685</v>
      </c>
      <c r="X92">
        <f>IF(ISNUMBER(VALUE('08-19 Job Nums SIC07'!L100)), VALUE('08-19 Job Nums SIC07'!L100), ":")</f>
        <v>3661</v>
      </c>
      <c r="Y92">
        <f>IF(ISNUMBER(VALUE('08-19 Job Nums SIC07'!M100)), VALUE('08-19 Job Nums SIC07'!M100), ":")</f>
        <v>3757</v>
      </c>
    </row>
    <row r="93" spans="1:25" x14ac:dyDescent="0.25">
      <c r="A93" s="65" t="s">
        <v>294</v>
      </c>
      <c r="B93" s="3" t="s">
        <v>95</v>
      </c>
      <c r="C93">
        <f>IF(ISNUMBER('SIC03 into SIC07 Job Nums'!R97),'SIC03 into SIC07 Job Nums'!R97,":")</f>
        <v>2510.88</v>
      </c>
      <c r="D93">
        <f>IF(ISNUMBER('SIC03 into SIC07 Job Nums'!S97),'SIC03 into SIC07 Job Nums'!S97,":")</f>
        <v>2591.6799999999998</v>
      </c>
      <c r="E93">
        <f>IF(ISNUMBER('SIC03 into SIC07 Job Nums'!T97),'SIC03 into SIC07 Job Nums'!T97,":")</f>
        <v>2803.9</v>
      </c>
      <c r="F93">
        <f>IF(ISNUMBER('SIC03 into SIC07 Job Nums'!U97),'SIC03 into SIC07 Job Nums'!U97,":")</f>
        <v>2864.48</v>
      </c>
      <c r="G93">
        <f>IF(ISNUMBER('SIC03 into SIC07 Job Nums'!V97),'SIC03 into SIC07 Job Nums'!V97,":")</f>
        <v>3274.4</v>
      </c>
      <c r="H93">
        <f>IF(ISNUMBER('SIC03 into SIC07 Job Nums'!W97),'SIC03 into SIC07 Job Nums'!W97,":")</f>
        <v>3307.8</v>
      </c>
      <c r="I93">
        <f>IF(ISNUMBER('SIC03 into SIC07 Job Nums'!X97),'SIC03 into SIC07 Job Nums'!X97,":")</f>
        <v>3380.24</v>
      </c>
      <c r="J93">
        <f>IF(ISNUMBER('SIC03 into SIC07 Job Nums'!Y97),'SIC03 into SIC07 Job Nums'!Y97,":")</f>
        <v>3469.2</v>
      </c>
      <c r="K93">
        <f>IF(ISNUMBER('SIC03 into SIC07 Job Nums'!Z97),'SIC03 into SIC07 Job Nums'!Z97,":")</f>
        <v>3860.44</v>
      </c>
      <c r="L93">
        <f>IF(ISNUMBER('SIC03 into SIC07 Job Nums'!AA97),'SIC03 into SIC07 Job Nums'!AA97,":")</f>
        <v>3760.78</v>
      </c>
      <c r="M93">
        <f>IF(ISNUMBER('SIC03 into SIC07 Job Nums'!AB97),'SIC03 into SIC07 Job Nums'!AB97,":")</f>
        <v>4109.76</v>
      </c>
      <c r="N93">
        <f>IF(ISNUMBER(VALUE('08-19 Job Nums SIC07'!B101)), VALUE('08-19 Job Nums SIC07'!B101), ":")</f>
        <v>4131</v>
      </c>
      <c r="O93">
        <f>IF(ISNUMBER(VALUE('08-19 Job Nums SIC07'!C101)), VALUE('08-19 Job Nums SIC07'!C101), ":")</f>
        <v>4112</v>
      </c>
      <c r="P93">
        <f>IF(ISNUMBER(VALUE('08-19 Job Nums SIC07'!D101)), VALUE('08-19 Job Nums SIC07'!D101), ":")</f>
        <v>4179</v>
      </c>
      <c r="Q93">
        <f>IF(ISNUMBER(VALUE('08-19 Job Nums SIC07'!E101)), VALUE('08-19 Job Nums SIC07'!E101), ":")</f>
        <v>3963</v>
      </c>
      <c r="R93">
        <f>IF(ISNUMBER(VALUE('08-19 Job Nums SIC07'!F101)), VALUE('08-19 Job Nums SIC07'!F101), ":")</f>
        <v>3776</v>
      </c>
      <c r="S93">
        <f>IF(ISNUMBER(VALUE('08-19 Job Nums SIC07'!G101)), VALUE('08-19 Job Nums SIC07'!G101), ":")</f>
        <v>3881</v>
      </c>
      <c r="T93">
        <f>IF(ISNUMBER(VALUE('08-19 Job Nums SIC07'!H101)), VALUE('08-19 Job Nums SIC07'!H101), ":")</f>
        <v>3758</v>
      </c>
      <c r="U93">
        <f>IF(ISNUMBER(VALUE('08-19 Job Nums SIC07'!I101)), VALUE('08-19 Job Nums SIC07'!I101), ":")</f>
        <v>3778</v>
      </c>
      <c r="V93">
        <f>IF(ISNUMBER(VALUE('08-19 Job Nums SIC07'!J101)), VALUE('08-19 Job Nums SIC07'!J101), ":")</f>
        <v>3683</v>
      </c>
      <c r="W93">
        <f>IF(ISNUMBER(VALUE('08-19 Job Nums SIC07'!K101)), VALUE('08-19 Job Nums SIC07'!K101), ":")</f>
        <v>3685</v>
      </c>
      <c r="X93">
        <f>IF(ISNUMBER(VALUE('08-19 Job Nums SIC07'!L101)), VALUE('08-19 Job Nums SIC07'!L101), ":")</f>
        <v>3661</v>
      </c>
      <c r="Y93">
        <f>IF(ISNUMBER(VALUE('08-19 Job Nums SIC07'!M101)), VALUE('08-19 Job Nums SIC07'!M101), ":")</f>
        <v>3757</v>
      </c>
    </row>
    <row r="94" spans="1:25" ht="30" x14ac:dyDescent="0.25">
      <c r="A94" s="65" t="s">
        <v>344</v>
      </c>
      <c r="B94" s="3" t="s">
        <v>96</v>
      </c>
      <c r="C94" t="str">
        <f>IF(ISNUMBER('SIC03 into SIC07 Job Nums'!R98),'SIC03 into SIC07 Job Nums'!R98,":")</f>
        <v>:</v>
      </c>
      <c r="D94" t="str">
        <f>IF(ISNUMBER('SIC03 into SIC07 Job Nums'!S98),'SIC03 into SIC07 Job Nums'!S98,":")</f>
        <v>:</v>
      </c>
      <c r="E94" t="str">
        <f>IF(ISNUMBER('SIC03 into SIC07 Job Nums'!T98),'SIC03 into SIC07 Job Nums'!T98,":")</f>
        <v>:</v>
      </c>
      <c r="F94" t="str">
        <f>IF(ISNUMBER('SIC03 into SIC07 Job Nums'!U98),'SIC03 into SIC07 Job Nums'!U98,":")</f>
        <v>:</v>
      </c>
      <c r="G94" t="str">
        <f>IF(ISNUMBER('SIC03 into SIC07 Job Nums'!V98),'SIC03 into SIC07 Job Nums'!V98,":")</f>
        <v>:</v>
      </c>
      <c r="H94" t="str">
        <f>IF(ISNUMBER('SIC03 into SIC07 Job Nums'!W98),'SIC03 into SIC07 Job Nums'!W98,":")</f>
        <v>:</v>
      </c>
      <c r="I94" t="str">
        <f>IF(ISNUMBER('SIC03 into SIC07 Job Nums'!X98),'SIC03 into SIC07 Job Nums'!X98,":")</f>
        <v>:</v>
      </c>
      <c r="J94" t="str">
        <f>IF(ISNUMBER('SIC03 into SIC07 Job Nums'!Y98),'SIC03 into SIC07 Job Nums'!Y98,":")</f>
        <v>:</v>
      </c>
      <c r="K94" t="str">
        <f>IF(ISNUMBER('SIC03 into SIC07 Job Nums'!Z98),'SIC03 into SIC07 Job Nums'!Z98,":")</f>
        <v>:</v>
      </c>
      <c r="L94" t="str">
        <f>IF(ISNUMBER('SIC03 into SIC07 Job Nums'!AA98),'SIC03 into SIC07 Job Nums'!AA98,":")</f>
        <v>:</v>
      </c>
      <c r="M94" t="str">
        <f>IF(ISNUMBER('SIC03 into SIC07 Job Nums'!AB98),'SIC03 into SIC07 Job Nums'!AB98,":")</f>
        <v>:</v>
      </c>
      <c r="N94">
        <f>IF(ISNUMBER(VALUE('08-19 Job Nums SIC07'!B102)), VALUE('08-19 Job Nums SIC07'!B102), ":")</f>
        <v>3033</v>
      </c>
      <c r="O94">
        <f>IF(ISNUMBER(VALUE('08-19 Job Nums SIC07'!C102)), VALUE('08-19 Job Nums SIC07'!C102), ":")</f>
        <v>3152</v>
      </c>
      <c r="P94">
        <f>IF(ISNUMBER(VALUE('08-19 Job Nums SIC07'!D102)), VALUE('08-19 Job Nums SIC07'!D102), ":")</f>
        <v>3346</v>
      </c>
      <c r="Q94">
        <f>IF(ISNUMBER(VALUE('08-19 Job Nums SIC07'!E102)), VALUE('08-19 Job Nums SIC07'!E102), ":")</f>
        <v>3462</v>
      </c>
      <c r="R94">
        <f>IF(ISNUMBER(VALUE('08-19 Job Nums SIC07'!F102)), VALUE('08-19 Job Nums SIC07'!F102), ":")</f>
        <v>3474</v>
      </c>
      <c r="S94">
        <f>IF(ISNUMBER(VALUE('08-19 Job Nums SIC07'!G102)), VALUE('08-19 Job Nums SIC07'!G102), ":")</f>
        <v>3696</v>
      </c>
      <c r="T94">
        <f>IF(ISNUMBER(VALUE('08-19 Job Nums SIC07'!H102)), VALUE('08-19 Job Nums SIC07'!H102), ":")</f>
        <v>3747</v>
      </c>
      <c r="U94">
        <f>IF(ISNUMBER(VALUE('08-19 Job Nums SIC07'!I102)), VALUE('08-19 Job Nums SIC07'!I102), ":")</f>
        <v>3950</v>
      </c>
      <c r="V94">
        <f>IF(ISNUMBER(VALUE('08-19 Job Nums SIC07'!J102)), VALUE('08-19 Job Nums SIC07'!J102), ":")</f>
        <v>3897</v>
      </c>
      <c r="W94">
        <f>IF(ISNUMBER(VALUE('08-19 Job Nums SIC07'!K102)), VALUE('08-19 Job Nums SIC07'!K102), ":")</f>
        <v>3899</v>
      </c>
      <c r="X94">
        <f>IF(ISNUMBER(VALUE('08-19 Job Nums SIC07'!L102)), VALUE('08-19 Job Nums SIC07'!L102), ":")</f>
        <v>3980</v>
      </c>
      <c r="Y94">
        <f>IF(ISNUMBER(VALUE('08-19 Job Nums SIC07'!M102)), VALUE('08-19 Job Nums SIC07'!M102), ":")</f>
        <v>4021</v>
      </c>
    </row>
    <row r="95" spans="1:25" x14ac:dyDescent="0.25">
      <c r="A95" s="65" t="s">
        <v>345</v>
      </c>
      <c r="B95" s="3" t="s">
        <v>97</v>
      </c>
      <c r="C95">
        <f>IF(ISNUMBER('SIC03 into SIC07 Job Nums'!R99),'SIC03 into SIC07 Job Nums'!R99,":")</f>
        <v>1518.3</v>
      </c>
      <c r="D95">
        <f>IF(ISNUMBER('SIC03 into SIC07 Job Nums'!S99),'SIC03 into SIC07 Job Nums'!S99,":")</f>
        <v>1518.3</v>
      </c>
      <c r="E95">
        <f>IF(ISNUMBER('SIC03 into SIC07 Job Nums'!T99),'SIC03 into SIC07 Job Nums'!T99,":")</f>
        <v>1539.72</v>
      </c>
      <c r="F95">
        <f>IF(ISNUMBER('SIC03 into SIC07 Job Nums'!U99),'SIC03 into SIC07 Job Nums'!U99,":")</f>
        <v>1549.17</v>
      </c>
      <c r="G95">
        <f>IF(ISNUMBER('SIC03 into SIC07 Job Nums'!V99),'SIC03 into SIC07 Job Nums'!V99,":")</f>
        <v>1486.8</v>
      </c>
      <c r="H95">
        <f>IF(ISNUMBER('SIC03 into SIC07 Job Nums'!W99),'SIC03 into SIC07 Job Nums'!W99,":")</f>
        <v>1569.96</v>
      </c>
      <c r="I95">
        <f>IF(ISNUMBER('SIC03 into SIC07 Job Nums'!X99),'SIC03 into SIC07 Job Nums'!X99,":")</f>
        <v>1601.46</v>
      </c>
      <c r="J95">
        <f>IF(ISNUMBER('SIC03 into SIC07 Job Nums'!Y99),'SIC03 into SIC07 Job Nums'!Y99,":")</f>
        <v>1656.9</v>
      </c>
      <c r="K95">
        <f>IF(ISNUMBER('SIC03 into SIC07 Job Nums'!Z99),'SIC03 into SIC07 Job Nums'!Z99,":")</f>
        <v>1845.27</v>
      </c>
      <c r="L95">
        <f>IF(ISNUMBER('SIC03 into SIC07 Job Nums'!AA99),'SIC03 into SIC07 Job Nums'!AA99,":")</f>
        <v>1883.07</v>
      </c>
      <c r="M95">
        <f>IF(ISNUMBER('SIC03 into SIC07 Job Nums'!AB99),'SIC03 into SIC07 Job Nums'!AB99,":")</f>
        <v>1861.02</v>
      </c>
      <c r="N95">
        <f>IF(ISNUMBER(VALUE('08-19 Job Nums SIC07'!B103)), VALUE('08-19 Job Nums SIC07'!B103), ":")</f>
        <v>2063</v>
      </c>
      <c r="O95">
        <f>IF(ISNUMBER(VALUE('08-19 Job Nums SIC07'!C103)), VALUE('08-19 Job Nums SIC07'!C103), ":")</f>
        <v>2122</v>
      </c>
      <c r="P95">
        <f>IF(ISNUMBER(VALUE('08-19 Job Nums SIC07'!D103)), VALUE('08-19 Job Nums SIC07'!D103), ":")</f>
        <v>2249</v>
      </c>
      <c r="Q95">
        <f>IF(ISNUMBER(VALUE('08-19 Job Nums SIC07'!E103)), VALUE('08-19 Job Nums SIC07'!E103), ":")</f>
        <v>2256</v>
      </c>
      <c r="R95">
        <f>IF(ISNUMBER(VALUE('08-19 Job Nums SIC07'!F103)), VALUE('08-19 Job Nums SIC07'!F103), ":")</f>
        <v>2258</v>
      </c>
      <c r="S95">
        <f>IF(ISNUMBER(VALUE('08-19 Job Nums SIC07'!G103)), VALUE('08-19 Job Nums SIC07'!G103), ":")</f>
        <v>2379</v>
      </c>
      <c r="T95">
        <f>IF(ISNUMBER(VALUE('08-19 Job Nums SIC07'!H103)), VALUE('08-19 Job Nums SIC07'!H103), ":")</f>
        <v>2410</v>
      </c>
      <c r="U95">
        <f>IF(ISNUMBER(VALUE('08-19 Job Nums SIC07'!I103)), VALUE('08-19 Job Nums SIC07'!I103), ":")</f>
        <v>2516</v>
      </c>
      <c r="V95">
        <f>IF(ISNUMBER(VALUE('08-19 Job Nums SIC07'!J103)), VALUE('08-19 Job Nums SIC07'!J103), ":")</f>
        <v>2539</v>
      </c>
      <c r="W95">
        <f>IF(ISNUMBER(VALUE('08-19 Job Nums SIC07'!K103)), VALUE('08-19 Job Nums SIC07'!K103), ":")</f>
        <v>2525</v>
      </c>
      <c r="X95">
        <f>IF(ISNUMBER(VALUE('08-19 Job Nums SIC07'!L103)), VALUE('08-19 Job Nums SIC07'!L103), ":")</f>
        <v>2577</v>
      </c>
      <c r="Y95">
        <f>IF(ISNUMBER(VALUE('08-19 Job Nums SIC07'!M103)), VALUE('08-19 Job Nums SIC07'!M103), ":")</f>
        <v>2589</v>
      </c>
    </row>
    <row r="96" spans="1:25" x14ac:dyDescent="0.25">
      <c r="A96" s="65" t="s">
        <v>346</v>
      </c>
      <c r="B96" s="3" t="s">
        <v>98</v>
      </c>
      <c r="C96">
        <f>IF(ISNUMBER('SIC03 into SIC07 Job Nums'!R100),'SIC03 into SIC07 Job Nums'!R100,":")</f>
        <v>433.8</v>
      </c>
      <c r="D96">
        <f>IF(ISNUMBER('SIC03 into SIC07 Job Nums'!S100),'SIC03 into SIC07 Job Nums'!S100,":")</f>
        <v>433.8</v>
      </c>
      <c r="E96">
        <f>IF(ISNUMBER('SIC03 into SIC07 Job Nums'!T100),'SIC03 into SIC07 Job Nums'!T100,":")</f>
        <v>439.91999999999996</v>
      </c>
      <c r="F96">
        <f>IF(ISNUMBER('SIC03 into SIC07 Job Nums'!U100),'SIC03 into SIC07 Job Nums'!U100,":")</f>
        <v>442.62</v>
      </c>
      <c r="G96">
        <f>IF(ISNUMBER('SIC03 into SIC07 Job Nums'!V100),'SIC03 into SIC07 Job Nums'!V100,":")</f>
        <v>424.8</v>
      </c>
      <c r="H96">
        <f>IF(ISNUMBER('SIC03 into SIC07 Job Nums'!W100),'SIC03 into SIC07 Job Nums'!W100,":")</f>
        <v>448.56</v>
      </c>
      <c r="I96">
        <f>IF(ISNUMBER('SIC03 into SIC07 Job Nums'!X100),'SIC03 into SIC07 Job Nums'!X100,":")</f>
        <v>457.56</v>
      </c>
      <c r="J96">
        <f>IF(ISNUMBER('SIC03 into SIC07 Job Nums'!Y100),'SIC03 into SIC07 Job Nums'!Y100,":")</f>
        <v>473.4</v>
      </c>
      <c r="K96">
        <f>IF(ISNUMBER('SIC03 into SIC07 Job Nums'!Z100),'SIC03 into SIC07 Job Nums'!Z100,":")</f>
        <v>527.22</v>
      </c>
      <c r="L96">
        <f>IF(ISNUMBER('SIC03 into SIC07 Job Nums'!AA100),'SIC03 into SIC07 Job Nums'!AA100,":")</f>
        <v>538.02</v>
      </c>
      <c r="M96">
        <f>IF(ISNUMBER('SIC03 into SIC07 Job Nums'!AB100),'SIC03 into SIC07 Job Nums'!AB100,":")</f>
        <v>531.72</v>
      </c>
      <c r="N96">
        <f>IF(ISNUMBER(VALUE('08-19 Job Nums SIC07'!B104)), VALUE('08-19 Job Nums SIC07'!B104), ":")</f>
        <v>507</v>
      </c>
      <c r="O96">
        <f>IF(ISNUMBER(VALUE('08-19 Job Nums SIC07'!C104)), VALUE('08-19 Job Nums SIC07'!C104), ":")</f>
        <v>520</v>
      </c>
      <c r="P96">
        <f>IF(ISNUMBER(VALUE('08-19 Job Nums SIC07'!D104)), VALUE('08-19 Job Nums SIC07'!D104), ":")</f>
        <v>552</v>
      </c>
      <c r="Q96">
        <f>IF(ISNUMBER(VALUE('08-19 Job Nums SIC07'!E104)), VALUE('08-19 Job Nums SIC07'!E104), ":")</f>
        <v>610</v>
      </c>
      <c r="R96">
        <f>IF(ISNUMBER(VALUE('08-19 Job Nums SIC07'!F104)), VALUE('08-19 Job Nums SIC07'!F104), ":")</f>
        <v>607</v>
      </c>
      <c r="S96">
        <f>IF(ISNUMBER(VALUE('08-19 Job Nums SIC07'!G104)), VALUE('08-19 Job Nums SIC07'!G104), ":")</f>
        <v>676</v>
      </c>
      <c r="T96">
        <f>IF(ISNUMBER(VALUE('08-19 Job Nums SIC07'!H104)), VALUE('08-19 Job Nums SIC07'!H104), ":")</f>
        <v>667</v>
      </c>
      <c r="U96">
        <f>IF(ISNUMBER(VALUE('08-19 Job Nums SIC07'!I104)), VALUE('08-19 Job Nums SIC07'!I104), ":")</f>
        <v>724</v>
      </c>
      <c r="V96">
        <f>IF(ISNUMBER(VALUE('08-19 Job Nums SIC07'!J104)), VALUE('08-19 Job Nums SIC07'!J104), ":")</f>
        <v>687</v>
      </c>
      <c r="W96">
        <f>IF(ISNUMBER(VALUE('08-19 Job Nums SIC07'!K104)), VALUE('08-19 Job Nums SIC07'!K104), ":")</f>
        <v>647</v>
      </c>
      <c r="X96">
        <f>IF(ISNUMBER(VALUE('08-19 Job Nums SIC07'!L104)), VALUE('08-19 Job Nums SIC07'!L104), ":")</f>
        <v>672</v>
      </c>
      <c r="Y96">
        <f>IF(ISNUMBER(VALUE('08-19 Job Nums SIC07'!M104)), VALUE('08-19 Job Nums SIC07'!M104), ":")</f>
        <v>723</v>
      </c>
    </row>
    <row r="97" spans="1:25" ht="30" x14ac:dyDescent="0.25">
      <c r="A97" s="65" t="s">
        <v>347</v>
      </c>
      <c r="B97" s="3" t="s">
        <v>99</v>
      </c>
      <c r="C97">
        <f>IF(ISNUMBER('SIC03 into SIC07 Job Nums'!R101),'SIC03 into SIC07 Job Nums'!R101,":")</f>
        <v>433.8</v>
      </c>
      <c r="D97">
        <f>IF(ISNUMBER('SIC03 into SIC07 Job Nums'!S101),'SIC03 into SIC07 Job Nums'!S101,":")</f>
        <v>433.8</v>
      </c>
      <c r="E97">
        <f>IF(ISNUMBER('SIC03 into SIC07 Job Nums'!T101),'SIC03 into SIC07 Job Nums'!T101,":")</f>
        <v>439.91999999999996</v>
      </c>
      <c r="F97">
        <f>IF(ISNUMBER('SIC03 into SIC07 Job Nums'!U101),'SIC03 into SIC07 Job Nums'!U101,":")</f>
        <v>442.62</v>
      </c>
      <c r="G97">
        <f>IF(ISNUMBER('SIC03 into SIC07 Job Nums'!V101),'SIC03 into SIC07 Job Nums'!V101,":")</f>
        <v>424.8</v>
      </c>
      <c r="H97">
        <f>IF(ISNUMBER('SIC03 into SIC07 Job Nums'!W101),'SIC03 into SIC07 Job Nums'!W101,":")</f>
        <v>448.56</v>
      </c>
      <c r="I97">
        <f>IF(ISNUMBER('SIC03 into SIC07 Job Nums'!X101),'SIC03 into SIC07 Job Nums'!X101,":")</f>
        <v>457.56</v>
      </c>
      <c r="J97">
        <f>IF(ISNUMBER('SIC03 into SIC07 Job Nums'!Y101),'SIC03 into SIC07 Job Nums'!Y101,":")</f>
        <v>473.4</v>
      </c>
      <c r="K97">
        <f>IF(ISNUMBER('SIC03 into SIC07 Job Nums'!Z101),'SIC03 into SIC07 Job Nums'!Z101,":")</f>
        <v>527.22</v>
      </c>
      <c r="L97">
        <f>IF(ISNUMBER('SIC03 into SIC07 Job Nums'!AA101),'SIC03 into SIC07 Job Nums'!AA101,":")</f>
        <v>538.02</v>
      </c>
      <c r="M97">
        <f>IF(ISNUMBER('SIC03 into SIC07 Job Nums'!AB101),'SIC03 into SIC07 Job Nums'!AB101,":")</f>
        <v>531.72</v>
      </c>
      <c r="N97">
        <f>IF(ISNUMBER(VALUE('08-19 Job Nums SIC07'!B105)), VALUE('08-19 Job Nums SIC07'!B105), ":")</f>
        <v>462</v>
      </c>
      <c r="O97">
        <f>IF(ISNUMBER(VALUE('08-19 Job Nums SIC07'!C105)), VALUE('08-19 Job Nums SIC07'!C105), ":")</f>
        <v>510</v>
      </c>
      <c r="P97">
        <f>IF(ISNUMBER(VALUE('08-19 Job Nums SIC07'!D105)), VALUE('08-19 Job Nums SIC07'!D105), ":")</f>
        <v>546</v>
      </c>
      <c r="Q97">
        <f>IF(ISNUMBER(VALUE('08-19 Job Nums SIC07'!E105)), VALUE('08-19 Job Nums SIC07'!E105), ":")</f>
        <v>595</v>
      </c>
      <c r="R97">
        <f>IF(ISNUMBER(VALUE('08-19 Job Nums SIC07'!F105)), VALUE('08-19 Job Nums SIC07'!F105), ":")</f>
        <v>609</v>
      </c>
      <c r="S97">
        <f>IF(ISNUMBER(VALUE('08-19 Job Nums SIC07'!G105)), VALUE('08-19 Job Nums SIC07'!G105), ":")</f>
        <v>641</v>
      </c>
      <c r="T97">
        <f>IF(ISNUMBER(VALUE('08-19 Job Nums SIC07'!H105)), VALUE('08-19 Job Nums SIC07'!H105), ":")</f>
        <v>670</v>
      </c>
      <c r="U97">
        <f>IF(ISNUMBER(VALUE('08-19 Job Nums SIC07'!I105)), VALUE('08-19 Job Nums SIC07'!I105), ":")</f>
        <v>710</v>
      </c>
      <c r="V97">
        <f>IF(ISNUMBER(VALUE('08-19 Job Nums SIC07'!J105)), VALUE('08-19 Job Nums SIC07'!J105), ":")</f>
        <v>671</v>
      </c>
      <c r="W97">
        <f>IF(ISNUMBER(VALUE('08-19 Job Nums SIC07'!K105)), VALUE('08-19 Job Nums SIC07'!K105), ":")</f>
        <v>727</v>
      </c>
      <c r="X97">
        <f>IF(ISNUMBER(VALUE('08-19 Job Nums SIC07'!L105)), VALUE('08-19 Job Nums SIC07'!L105), ":")</f>
        <v>732</v>
      </c>
      <c r="Y97">
        <f>IF(ISNUMBER(VALUE('08-19 Job Nums SIC07'!M105)), VALUE('08-19 Job Nums SIC07'!M105), ":")</f>
        <v>709</v>
      </c>
    </row>
    <row r="98" spans="1:25" ht="30" x14ac:dyDescent="0.25">
      <c r="A98" s="65" t="s">
        <v>348</v>
      </c>
      <c r="B98" s="3" t="s">
        <v>100</v>
      </c>
      <c r="C98" t="str">
        <f>IF(ISNUMBER('SIC03 into SIC07 Job Nums'!R102),'SIC03 into SIC07 Job Nums'!R102,":")</f>
        <v>:</v>
      </c>
      <c r="D98" t="str">
        <f>IF(ISNUMBER('SIC03 into SIC07 Job Nums'!S102),'SIC03 into SIC07 Job Nums'!S102,":")</f>
        <v>:</v>
      </c>
      <c r="E98" t="str">
        <f>IF(ISNUMBER('SIC03 into SIC07 Job Nums'!T102),'SIC03 into SIC07 Job Nums'!T102,":")</f>
        <v>:</v>
      </c>
      <c r="F98" t="str">
        <f>IF(ISNUMBER('SIC03 into SIC07 Job Nums'!U102),'SIC03 into SIC07 Job Nums'!U102,":")</f>
        <v>:</v>
      </c>
      <c r="G98" t="str">
        <f>IF(ISNUMBER('SIC03 into SIC07 Job Nums'!V102),'SIC03 into SIC07 Job Nums'!V102,":")</f>
        <v>:</v>
      </c>
      <c r="H98" t="str">
        <f>IF(ISNUMBER('SIC03 into SIC07 Job Nums'!W102),'SIC03 into SIC07 Job Nums'!W102,":")</f>
        <v>:</v>
      </c>
      <c r="I98" t="str">
        <f>IF(ISNUMBER('SIC03 into SIC07 Job Nums'!X102),'SIC03 into SIC07 Job Nums'!X102,":")</f>
        <v>:</v>
      </c>
      <c r="J98" t="str">
        <f>IF(ISNUMBER('SIC03 into SIC07 Job Nums'!Y102),'SIC03 into SIC07 Job Nums'!Y102,":")</f>
        <v>:</v>
      </c>
      <c r="K98" t="str">
        <f>IF(ISNUMBER('SIC03 into SIC07 Job Nums'!Z102),'SIC03 into SIC07 Job Nums'!Z102,":")</f>
        <v>:</v>
      </c>
      <c r="L98" t="str">
        <f>IF(ISNUMBER('SIC03 into SIC07 Job Nums'!AA102),'SIC03 into SIC07 Job Nums'!AA102,":")</f>
        <v>:</v>
      </c>
      <c r="M98" t="str">
        <f>IF(ISNUMBER('SIC03 into SIC07 Job Nums'!AB102),'SIC03 into SIC07 Job Nums'!AB102,":")</f>
        <v>:</v>
      </c>
      <c r="N98">
        <f>IF(ISNUMBER(VALUE('08-19 Job Nums SIC07'!B106)), VALUE('08-19 Job Nums SIC07'!B106), ":")</f>
        <v>418</v>
      </c>
      <c r="O98">
        <f>IF(ISNUMBER(VALUE('08-19 Job Nums SIC07'!C106)), VALUE('08-19 Job Nums SIC07'!C106), ":")</f>
        <v>432</v>
      </c>
      <c r="P98">
        <f>IF(ISNUMBER(VALUE('08-19 Job Nums SIC07'!D106)), VALUE('08-19 Job Nums SIC07'!D106), ":")</f>
        <v>442</v>
      </c>
      <c r="Q98">
        <f>IF(ISNUMBER(VALUE('08-19 Job Nums SIC07'!E106)), VALUE('08-19 Job Nums SIC07'!E106), ":")</f>
        <v>436</v>
      </c>
      <c r="R98">
        <f>IF(ISNUMBER(VALUE('08-19 Job Nums SIC07'!F106)), VALUE('08-19 Job Nums SIC07'!F106), ":")</f>
        <v>462</v>
      </c>
      <c r="S98">
        <f>IF(ISNUMBER(VALUE('08-19 Job Nums SIC07'!G106)), VALUE('08-19 Job Nums SIC07'!G106), ":")</f>
        <v>472</v>
      </c>
      <c r="T98">
        <f>IF(ISNUMBER(VALUE('08-19 Job Nums SIC07'!H106)), VALUE('08-19 Job Nums SIC07'!H106), ":")</f>
        <v>504</v>
      </c>
      <c r="U98">
        <f>IF(ISNUMBER(VALUE('08-19 Job Nums SIC07'!I106)), VALUE('08-19 Job Nums SIC07'!I106), ":")</f>
        <v>498</v>
      </c>
      <c r="V98">
        <f>IF(ISNUMBER(VALUE('08-19 Job Nums SIC07'!J106)), VALUE('08-19 Job Nums SIC07'!J106), ":")</f>
        <v>508</v>
      </c>
      <c r="W98">
        <f>IF(ISNUMBER(VALUE('08-19 Job Nums SIC07'!K106)), VALUE('08-19 Job Nums SIC07'!K106), ":")</f>
        <v>557</v>
      </c>
      <c r="X98">
        <f>IF(ISNUMBER(VALUE('08-19 Job Nums SIC07'!L106)), VALUE('08-19 Job Nums SIC07'!L106), ":")</f>
        <v>587</v>
      </c>
      <c r="Y98">
        <f>IF(ISNUMBER(VALUE('08-19 Job Nums SIC07'!M106)), VALUE('08-19 Job Nums SIC07'!M106), ":")</f>
        <v>567</v>
      </c>
    </row>
    <row r="99" spans="1:25" ht="30" x14ac:dyDescent="0.25">
      <c r="A99" s="65" t="s">
        <v>296</v>
      </c>
      <c r="B99" s="3" t="s">
        <v>101</v>
      </c>
      <c r="C99">
        <f>IF(ISNUMBER('SIC03 into SIC07 Job Nums'!R103),'SIC03 into SIC07 Job Nums'!R103,":")</f>
        <v>47.28</v>
      </c>
      <c r="D99">
        <f>IF(ISNUMBER('SIC03 into SIC07 Job Nums'!S103),'SIC03 into SIC07 Job Nums'!S103,":")</f>
        <v>46.08</v>
      </c>
      <c r="E99">
        <f>IF(ISNUMBER('SIC03 into SIC07 Job Nums'!T103),'SIC03 into SIC07 Job Nums'!T103,":")</f>
        <v>47.4</v>
      </c>
      <c r="F99">
        <f>IF(ISNUMBER('SIC03 into SIC07 Job Nums'!U103),'SIC03 into SIC07 Job Nums'!U103,":")</f>
        <v>50.879999999999995</v>
      </c>
      <c r="G99">
        <f>IF(ISNUMBER('SIC03 into SIC07 Job Nums'!V103),'SIC03 into SIC07 Job Nums'!V103,":")</f>
        <v>50.4</v>
      </c>
      <c r="H99">
        <f>IF(ISNUMBER('SIC03 into SIC07 Job Nums'!W103),'SIC03 into SIC07 Job Nums'!W103,":")</f>
        <v>52.8</v>
      </c>
      <c r="I99">
        <f>IF(ISNUMBER('SIC03 into SIC07 Job Nums'!X103),'SIC03 into SIC07 Job Nums'!X103,":")</f>
        <v>55.44</v>
      </c>
      <c r="J99">
        <f>IF(ISNUMBER('SIC03 into SIC07 Job Nums'!Y103),'SIC03 into SIC07 Job Nums'!Y103,":")</f>
        <v>55.199999999999996</v>
      </c>
      <c r="K99">
        <f>IF(ISNUMBER('SIC03 into SIC07 Job Nums'!Z103),'SIC03 into SIC07 Job Nums'!Z103,":")</f>
        <v>62.64</v>
      </c>
      <c r="L99">
        <f>IF(ISNUMBER('SIC03 into SIC07 Job Nums'!AA103),'SIC03 into SIC07 Job Nums'!AA103,":")</f>
        <v>64.679999999999993</v>
      </c>
      <c r="M99">
        <f>IF(ISNUMBER('SIC03 into SIC07 Job Nums'!AB103),'SIC03 into SIC07 Job Nums'!AB103,":")</f>
        <v>64.56</v>
      </c>
      <c r="N99">
        <f>IF(ISNUMBER(VALUE('08-19 Job Nums SIC07'!B107)), VALUE('08-19 Job Nums SIC07'!B107), ":")</f>
        <v>40</v>
      </c>
      <c r="O99">
        <f>IF(ISNUMBER(VALUE('08-19 Job Nums SIC07'!C107)), VALUE('08-19 Job Nums SIC07'!C107), ":")</f>
        <v>45</v>
      </c>
      <c r="P99">
        <f>IF(ISNUMBER(VALUE('08-19 Job Nums SIC07'!D107)), VALUE('08-19 Job Nums SIC07'!D107), ":")</f>
        <v>43</v>
      </c>
      <c r="Q99">
        <f>IF(ISNUMBER(VALUE('08-19 Job Nums SIC07'!E107)), VALUE('08-19 Job Nums SIC07'!E107), ":")</f>
        <v>41</v>
      </c>
      <c r="R99">
        <f>IF(ISNUMBER(VALUE('08-19 Job Nums SIC07'!F107)), VALUE('08-19 Job Nums SIC07'!F107), ":")</f>
        <v>41</v>
      </c>
      <c r="S99">
        <f>IF(ISNUMBER(VALUE('08-19 Job Nums SIC07'!G107)), VALUE('08-19 Job Nums SIC07'!G107), ":")</f>
        <v>44</v>
      </c>
      <c r="T99">
        <f>IF(ISNUMBER(VALUE('08-19 Job Nums SIC07'!H107)), VALUE('08-19 Job Nums SIC07'!H107), ":")</f>
        <v>45</v>
      </c>
      <c r="U99">
        <f>IF(ISNUMBER(VALUE('08-19 Job Nums SIC07'!I107)), VALUE('08-19 Job Nums SIC07'!I107), ":")</f>
        <v>50</v>
      </c>
      <c r="V99">
        <f>IF(ISNUMBER(VALUE('08-19 Job Nums SIC07'!J107)), VALUE('08-19 Job Nums SIC07'!J107), ":")</f>
        <v>48</v>
      </c>
      <c r="W99">
        <f>IF(ISNUMBER(VALUE('08-19 Job Nums SIC07'!K107)), VALUE('08-19 Job Nums SIC07'!K107), ":")</f>
        <v>52</v>
      </c>
      <c r="X99">
        <f>IF(ISNUMBER(VALUE('08-19 Job Nums SIC07'!L107)), VALUE('08-19 Job Nums SIC07'!L107), ":")</f>
        <v>63</v>
      </c>
      <c r="Y99">
        <f>IF(ISNUMBER(VALUE('08-19 Job Nums SIC07'!M107)), VALUE('08-19 Job Nums SIC07'!M107), ":")</f>
        <v>59</v>
      </c>
    </row>
    <row r="100" spans="1:25" ht="30" x14ac:dyDescent="0.25">
      <c r="A100" s="65" t="s">
        <v>297</v>
      </c>
      <c r="B100" s="3" t="s">
        <v>102</v>
      </c>
      <c r="C100">
        <f>IF(ISNUMBER('SIC03 into SIC07 Job Nums'!R104),'SIC03 into SIC07 Job Nums'!R104,":")</f>
        <v>27.580000000000002</v>
      </c>
      <c r="D100">
        <f>IF(ISNUMBER('SIC03 into SIC07 Job Nums'!S104),'SIC03 into SIC07 Job Nums'!S104,":")</f>
        <v>26.880000000000003</v>
      </c>
      <c r="E100">
        <f>IF(ISNUMBER('SIC03 into SIC07 Job Nums'!T104),'SIC03 into SIC07 Job Nums'!T104,":")</f>
        <v>27.650000000000002</v>
      </c>
      <c r="F100">
        <f>IF(ISNUMBER('SIC03 into SIC07 Job Nums'!U104),'SIC03 into SIC07 Job Nums'!U104,":")</f>
        <v>29.680000000000003</v>
      </c>
      <c r="G100">
        <f>IF(ISNUMBER('SIC03 into SIC07 Job Nums'!V104),'SIC03 into SIC07 Job Nums'!V104,":")</f>
        <v>29.400000000000002</v>
      </c>
      <c r="H100">
        <f>IF(ISNUMBER('SIC03 into SIC07 Job Nums'!W104),'SIC03 into SIC07 Job Nums'!W104,":")</f>
        <v>30.800000000000004</v>
      </c>
      <c r="I100">
        <f>IF(ISNUMBER('SIC03 into SIC07 Job Nums'!X104),'SIC03 into SIC07 Job Nums'!X104,":")</f>
        <v>32.340000000000003</v>
      </c>
      <c r="J100">
        <f>IF(ISNUMBER('SIC03 into SIC07 Job Nums'!Y104),'SIC03 into SIC07 Job Nums'!Y104,":")</f>
        <v>32.200000000000003</v>
      </c>
      <c r="K100">
        <f>IF(ISNUMBER('SIC03 into SIC07 Job Nums'!Z104),'SIC03 into SIC07 Job Nums'!Z104,":")</f>
        <v>36.540000000000006</v>
      </c>
      <c r="L100">
        <f>IF(ISNUMBER('SIC03 into SIC07 Job Nums'!AA104),'SIC03 into SIC07 Job Nums'!AA104,":")</f>
        <v>37.730000000000004</v>
      </c>
      <c r="M100">
        <f>IF(ISNUMBER('SIC03 into SIC07 Job Nums'!AB104),'SIC03 into SIC07 Job Nums'!AB104,":")</f>
        <v>37.660000000000004</v>
      </c>
      <c r="N100">
        <f>IF(ISNUMBER(VALUE('08-19 Job Nums SIC07'!B108)), VALUE('08-19 Job Nums SIC07'!B108), ":")</f>
        <v>55</v>
      </c>
      <c r="O100">
        <f>IF(ISNUMBER(VALUE('08-19 Job Nums SIC07'!C108)), VALUE('08-19 Job Nums SIC07'!C108), ":")</f>
        <v>53</v>
      </c>
      <c r="P100">
        <f>IF(ISNUMBER(VALUE('08-19 Job Nums SIC07'!D108)), VALUE('08-19 Job Nums SIC07'!D108), ":")</f>
        <v>51</v>
      </c>
      <c r="Q100">
        <f>IF(ISNUMBER(VALUE('08-19 Job Nums SIC07'!E108)), VALUE('08-19 Job Nums SIC07'!E108), ":")</f>
        <v>58</v>
      </c>
      <c r="R100">
        <f>IF(ISNUMBER(VALUE('08-19 Job Nums SIC07'!F108)), VALUE('08-19 Job Nums SIC07'!F108), ":")</f>
        <v>56</v>
      </c>
      <c r="S100">
        <f>IF(ISNUMBER(VALUE('08-19 Job Nums SIC07'!G108)), VALUE('08-19 Job Nums SIC07'!G108), ":")</f>
        <v>56</v>
      </c>
      <c r="T100">
        <f>IF(ISNUMBER(VALUE('08-19 Job Nums SIC07'!H108)), VALUE('08-19 Job Nums SIC07'!H108), ":")</f>
        <v>54</v>
      </c>
      <c r="U100">
        <f>IF(ISNUMBER(VALUE('08-19 Job Nums SIC07'!I108)), VALUE('08-19 Job Nums SIC07'!I108), ":")</f>
        <v>56</v>
      </c>
      <c r="V100">
        <f>IF(ISNUMBER(VALUE('08-19 Job Nums SIC07'!J108)), VALUE('08-19 Job Nums SIC07'!J108), ":")</f>
        <v>63</v>
      </c>
      <c r="W100">
        <f>IF(ISNUMBER(VALUE('08-19 Job Nums SIC07'!K108)), VALUE('08-19 Job Nums SIC07'!K108), ":")</f>
        <v>64</v>
      </c>
      <c r="X100">
        <f>IF(ISNUMBER(VALUE('08-19 Job Nums SIC07'!L108)), VALUE('08-19 Job Nums SIC07'!L108), ":")</f>
        <v>63</v>
      </c>
      <c r="Y100">
        <f>IF(ISNUMBER(VALUE('08-19 Job Nums SIC07'!M108)), VALUE('08-19 Job Nums SIC07'!M108), ":")</f>
        <v>68</v>
      </c>
    </row>
    <row r="101" spans="1:25" x14ac:dyDescent="0.25">
      <c r="A101" s="65" t="s">
        <v>298</v>
      </c>
      <c r="B101" s="3" t="s">
        <v>103</v>
      </c>
      <c r="C101">
        <f>IF(ISNUMBER('SIC03 into SIC07 Job Nums'!R105),'SIC03 into SIC07 Job Nums'!R105,":")</f>
        <v>59.099999999999994</v>
      </c>
      <c r="D101">
        <f>IF(ISNUMBER('SIC03 into SIC07 Job Nums'!S105),'SIC03 into SIC07 Job Nums'!S105,":")</f>
        <v>57.599999999999994</v>
      </c>
      <c r="E101">
        <f>IF(ISNUMBER('SIC03 into SIC07 Job Nums'!T105),'SIC03 into SIC07 Job Nums'!T105,":")</f>
        <v>59.25</v>
      </c>
      <c r="F101">
        <f>IF(ISNUMBER('SIC03 into SIC07 Job Nums'!U105),'SIC03 into SIC07 Job Nums'!U105,":")</f>
        <v>63.599999999999994</v>
      </c>
      <c r="G101">
        <f>IF(ISNUMBER('SIC03 into SIC07 Job Nums'!V105),'SIC03 into SIC07 Job Nums'!V105,":")</f>
        <v>63</v>
      </c>
      <c r="H101">
        <f>IF(ISNUMBER('SIC03 into SIC07 Job Nums'!W105),'SIC03 into SIC07 Job Nums'!W105,":")</f>
        <v>66</v>
      </c>
      <c r="I101">
        <f>IF(ISNUMBER('SIC03 into SIC07 Job Nums'!X105),'SIC03 into SIC07 Job Nums'!X105,":")</f>
        <v>69.3</v>
      </c>
      <c r="J101">
        <f>IF(ISNUMBER('SIC03 into SIC07 Job Nums'!Y105),'SIC03 into SIC07 Job Nums'!Y105,":")</f>
        <v>69</v>
      </c>
      <c r="K101">
        <f>IF(ISNUMBER('SIC03 into SIC07 Job Nums'!Z105),'SIC03 into SIC07 Job Nums'!Z105,":")</f>
        <v>78.3</v>
      </c>
      <c r="L101">
        <f>IF(ISNUMBER('SIC03 into SIC07 Job Nums'!AA105),'SIC03 into SIC07 Job Nums'!AA105,":")</f>
        <v>80.849999999999994</v>
      </c>
      <c r="M101">
        <f>IF(ISNUMBER('SIC03 into SIC07 Job Nums'!AB105),'SIC03 into SIC07 Job Nums'!AB105,":")</f>
        <v>80.7</v>
      </c>
      <c r="N101">
        <f>IF(ISNUMBER(VALUE('08-19 Job Nums SIC07'!B109)), VALUE('08-19 Job Nums SIC07'!B109), ":")</f>
        <v>99</v>
      </c>
      <c r="O101">
        <f>IF(ISNUMBER(VALUE('08-19 Job Nums SIC07'!C109)), VALUE('08-19 Job Nums SIC07'!C109), ":")</f>
        <v>97</v>
      </c>
      <c r="P101">
        <f>IF(ISNUMBER(VALUE('08-19 Job Nums SIC07'!D109)), VALUE('08-19 Job Nums SIC07'!D109), ":")</f>
        <v>103</v>
      </c>
      <c r="Q101">
        <f>IF(ISNUMBER(VALUE('08-19 Job Nums SIC07'!E109)), VALUE('08-19 Job Nums SIC07'!E109), ":")</f>
        <v>96</v>
      </c>
      <c r="R101">
        <f>IF(ISNUMBER(VALUE('08-19 Job Nums SIC07'!F109)), VALUE('08-19 Job Nums SIC07'!F109), ":")</f>
        <v>103</v>
      </c>
      <c r="S101">
        <f>IF(ISNUMBER(VALUE('08-19 Job Nums SIC07'!G109)), VALUE('08-19 Job Nums SIC07'!G109), ":")</f>
        <v>107</v>
      </c>
      <c r="T101">
        <f>IF(ISNUMBER(VALUE('08-19 Job Nums SIC07'!H109)), VALUE('08-19 Job Nums SIC07'!H109), ":")</f>
        <v>104</v>
      </c>
      <c r="U101">
        <f>IF(ISNUMBER(VALUE('08-19 Job Nums SIC07'!I109)), VALUE('08-19 Job Nums SIC07'!I109), ":")</f>
        <v>103</v>
      </c>
      <c r="V101">
        <f>IF(ISNUMBER(VALUE('08-19 Job Nums SIC07'!J109)), VALUE('08-19 Job Nums SIC07'!J109), ":")</f>
        <v>95</v>
      </c>
      <c r="W101">
        <f>IF(ISNUMBER(VALUE('08-19 Job Nums SIC07'!K109)), VALUE('08-19 Job Nums SIC07'!K109), ":")</f>
        <v>104</v>
      </c>
      <c r="X101">
        <f>IF(ISNUMBER(VALUE('08-19 Job Nums SIC07'!L109)), VALUE('08-19 Job Nums SIC07'!L109), ":")</f>
        <v>104</v>
      </c>
      <c r="Y101">
        <f>IF(ISNUMBER(VALUE('08-19 Job Nums SIC07'!M109)), VALUE('08-19 Job Nums SIC07'!M109), ":")</f>
        <v>85</v>
      </c>
    </row>
    <row r="102" spans="1:25" ht="30" x14ac:dyDescent="0.25">
      <c r="A102" s="65" t="s">
        <v>299</v>
      </c>
      <c r="B102" s="3" t="s">
        <v>104</v>
      </c>
      <c r="C102">
        <f>IF(ISNUMBER('SIC03 into SIC07 Job Nums'!R106),'SIC03 into SIC07 Job Nums'!R106,":")</f>
        <v>182.25</v>
      </c>
      <c r="D102">
        <f>IF(ISNUMBER('SIC03 into SIC07 Job Nums'!S106),'SIC03 into SIC07 Job Nums'!S106,":")</f>
        <v>177.99</v>
      </c>
      <c r="E102">
        <f>IF(ISNUMBER('SIC03 into SIC07 Job Nums'!T106),'SIC03 into SIC07 Job Nums'!T106,":")</f>
        <v>183.25</v>
      </c>
      <c r="F102">
        <f>IF(ISNUMBER('SIC03 into SIC07 Job Nums'!U106),'SIC03 into SIC07 Job Nums'!U106,":")</f>
        <v>196.92000000000002</v>
      </c>
      <c r="G102">
        <f>IF(ISNUMBER('SIC03 into SIC07 Job Nums'!V106),'SIC03 into SIC07 Job Nums'!V106,":")</f>
        <v>195.44</v>
      </c>
      <c r="H102">
        <f>IF(ISNUMBER('SIC03 into SIC07 Job Nums'!W106),'SIC03 into SIC07 Job Nums'!W106,":")</f>
        <v>203.32999999999998</v>
      </c>
      <c r="I102">
        <f>IF(ISNUMBER('SIC03 into SIC07 Job Nums'!X106),'SIC03 into SIC07 Job Nums'!X106,":")</f>
        <v>213.64000000000001</v>
      </c>
      <c r="J102">
        <f>IF(ISNUMBER('SIC03 into SIC07 Job Nums'!Y106),'SIC03 into SIC07 Job Nums'!Y106,":")</f>
        <v>212.69</v>
      </c>
      <c r="K102">
        <f>IF(ISNUMBER('SIC03 into SIC07 Job Nums'!Z106),'SIC03 into SIC07 Job Nums'!Z106,":")</f>
        <v>240.67000000000002</v>
      </c>
      <c r="L102">
        <f>IF(ISNUMBER('SIC03 into SIC07 Job Nums'!AA106),'SIC03 into SIC07 Job Nums'!AA106,":")</f>
        <v>248.01</v>
      </c>
      <c r="M102">
        <f>IF(ISNUMBER('SIC03 into SIC07 Job Nums'!AB106),'SIC03 into SIC07 Job Nums'!AB106,":")</f>
        <v>249.6</v>
      </c>
      <c r="N102">
        <f>IF(ISNUMBER(VALUE('08-19 Job Nums SIC07'!B110)), VALUE('08-19 Job Nums SIC07'!B110), ":")</f>
        <v>223</v>
      </c>
      <c r="O102">
        <f>IF(ISNUMBER(VALUE('08-19 Job Nums SIC07'!C110)), VALUE('08-19 Job Nums SIC07'!C110), ":")</f>
        <v>237</v>
      </c>
      <c r="P102">
        <f>IF(ISNUMBER(VALUE('08-19 Job Nums SIC07'!D110)), VALUE('08-19 Job Nums SIC07'!D110), ":")</f>
        <v>245</v>
      </c>
      <c r="Q102">
        <f>IF(ISNUMBER(VALUE('08-19 Job Nums SIC07'!E110)), VALUE('08-19 Job Nums SIC07'!E110), ":")</f>
        <v>241</v>
      </c>
      <c r="R102">
        <f>IF(ISNUMBER(VALUE('08-19 Job Nums SIC07'!F110)), VALUE('08-19 Job Nums SIC07'!F110), ":")</f>
        <v>263</v>
      </c>
      <c r="S102">
        <f>IF(ISNUMBER(VALUE('08-19 Job Nums SIC07'!G110)), VALUE('08-19 Job Nums SIC07'!G110), ":")</f>
        <v>265</v>
      </c>
      <c r="T102">
        <f>IF(ISNUMBER(VALUE('08-19 Job Nums SIC07'!H110)), VALUE('08-19 Job Nums SIC07'!H110), ":")</f>
        <v>301</v>
      </c>
      <c r="U102">
        <f>IF(ISNUMBER(VALUE('08-19 Job Nums SIC07'!I110)), VALUE('08-19 Job Nums SIC07'!I110), ":")</f>
        <v>290</v>
      </c>
      <c r="V102">
        <f>IF(ISNUMBER(VALUE('08-19 Job Nums SIC07'!J110)), VALUE('08-19 Job Nums SIC07'!J110), ":")</f>
        <v>302</v>
      </c>
      <c r="W102">
        <f>IF(ISNUMBER(VALUE('08-19 Job Nums SIC07'!K110)), VALUE('08-19 Job Nums SIC07'!K110), ":")</f>
        <v>337</v>
      </c>
      <c r="X102">
        <f>IF(ISNUMBER(VALUE('08-19 Job Nums SIC07'!L110)), VALUE('08-19 Job Nums SIC07'!L110), ":")</f>
        <v>358</v>
      </c>
      <c r="Y102">
        <f>IF(ISNUMBER(VALUE('08-19 Job Nums SIC07'!M110)), VALUE('08-19 Job Nums SIC07'!M110), ":")</f>
        <v>355</v>
      </c>
    </row>
    <row r="103" spans="1:25" x14ac:dyDescent="0.25">
      <c r="A103" s="65" t="s">
        <v>349</v>
      </c>
      <c r="B103" s="3" t="s">
        <v>105</v>
      </c>
      <c r="C103" t="str">
        <f>IF(ISNUMBER('SIC03 into SIC07 Job Nums'!R107),'SIC03 into SIC07 Job Nums'!R107,":")</f>
        <v>:</v>
      </c>
      <c r="D103" t="str">
        <f>IF(ISNUMBER('SIC03 into SIC07 Job Nums'!S107),'SIC03 into SIC07 Job Nums'!S107,":")</f>
        <v>:</v>
      </c>
      <c r="E103" t="str">
        <f>IF(ISNUMBER('SIC03 into SIC07 Job Nums'!T107),'SIC03 into SIC07 Job Nums'!T107,":")</f>
        <v>:</v>
      </c>
      <c r="F103" t="str">
        <f>IF(ISNUMBER('SIC03 into SIC07 Job Nums'!U107),'SIC03 into SIC07 Job Nums'!U107,":")</f>
        <v>:</v>
      </c>
      <c r="G103" t="str">
        <f>IF(ISNUMBER('SIC03 into SIC07 Job Nums'!V107),'SIC03 into SIC07 Job Nums'!V107,":")</f>
        <v>:</v>
      </c>
      <c r="H103" t="str">
        <f>IF(ISNUMBER('SIC03 into SIC07 Job Nums'!W107),'SIC03 into SIC07 Job Nums'!W107,":")</f>
        <v>:</v>
      </c>
      <c r="I103" t="str">
        <f>IF(ISNUMBER('SIC03 into SIC07 Job Nums'!X107),'SIC03 into SIC07 Job Nums'!X107,":")</f>
        <v>:</v>
      </c>
      <c r="J103" t="str">
        <f>IF(ISNUMBER('SIC03 into SIC07 Job Nums'!Y107),'SIC03 into SIC07 Job Nums'!Y107,":")</f>
        <v>:</v>
      </c>
      <c r="K103" t="str">
        <f>IF(ISNUMBER('SIC03 into SIC07 Job Nums'!Z107),'SIC03 into SIC07 Job Nums'!Z107,":")</f>
        <v>:</v>
      </c>
      <c r="L103" t="str">
        <f>IF(ISNUMBER('SIC03 into SIC07 Job Nums'!AA107),'SIC03 into SIC07 Job Nums'!AA107,":")</f>
        <v>:</v>
      </c>
      <c r="M103" t="str">
        <f>IF(ISNUMBER('SIC03 into SIC07 Job Nums'!AB107),'SIC03 into SIC07 Job Nums'!AB107,":")</f>
        <v>:</v>
      </c>
      <c r="N103">
        <f>IF(ISNUMBER(VALUE('08-19 Job Nums SIC07'!B111)), VALUE('08-19 Job Nums SIC07'!B111), ":")</f>
        <v>396</v>
      </c>
      <c r="O103">
        <f>IF(ISNUMBER(VALUE('08-19 Job Nums SIC07'!C111)), VALUE('08-19 Job Nums SIC07'!C111), ":")</f>
        <v>399</v>
      </c>
      <c r="P103">
        <f>IF(ISNUMBER(VALUE('08-19 Job Nums SIC07'!D111)), VALUE('08-19 Job Nums SIC07'!D111), ":")</f>
        <v>411</v>
      </c>
      <c r="Q103">
        <f>IF(ISNUMBER(VALUE('08-19 Job Nums SIC07'!E111)), VALUE('08-19 Job Nums SIC07'!E111), ":")</f>
        <v>398</v>
      </c>
      <c r="R103">
        <f>IF(ISNUMBER(VALUE('08-19 Job Nums SIC07'!F111)), VALUE('08-19 Job Nums SIC07'!F111), ":")</f>
        <v>389</v>
      </c>
      <c r="S103">
        <f>IF(ISNUMBER(VALUE('08-19 Job Nums SIC07'!G111)), VALUE('08-19 Job Nums SIC07'!G111), ":")</f>
        <v>413</v>
      </c>
      <c r="T103">
        <f>IF(ISNUMBER(VALUE('08-19 Job Nums SIC07'!H111)), VALUE('08-19 Job Nums SIC07'!H111), ":")</f>
        <v>422</v>
      </c>
      <c r="U103">
        <f>IF(ISNUMBER(VALUE('08-19 Job Nums SIC07'!I111)), VALUE('08-19 Job Nums SIC07'!I111), ":")</f>
        <v>444</v>
      </c>
      <c r="V103">
        <f>IF(ISNUMBER(VALUE('08-19 Job Nums SIC07'!J111)), VALUE('08-19 Job Nums SIC07'!J111), ":")</f>
        <v>444</v>
      </c>
      <c r="W103">
        <f>IF(ISNUMBER(VALUE('08-19 Job Nums SIC07'!K111)), VALUE('08-19 Job Nums SIC07'!K111), ":")</f>
        <v>461</v>
      </c>
      <c r="X103">
        <f>IF(ISNUMBER(VALUE('08-19 Job Nums SIC07'!L111)), VALUE('08-19 Job Nums SIC07'!L111), ":")</f>
        <v>470</v>
      </c>
      <c r="Y103">
        <f>IF(ISNUMBER(VALUE('08-19 Job Nums SIC07'!M111)), VALUE('08-19 Job Nums SIC07'!M111), ":")</f>
        <v>469</v>
      </c>
    </row>
    <row r="104" spans="1:25" ht="30" x14ac:dyDescent="0.25">
      <c r="A104" s="65" t="s">
        <v>350</v>
      </c>
      <c r="B104" s="3" t="s">
        <v>106</v>
      </c>
      <c r="C104">
        <f>IF(ISNUMBER('SIC03 into SIC07 Job Nums'!R108),'SIC03 into SIC07 Job Nums'!R108,":")</f>
        <v>159</v>
      </c>
      <c r="D104">
        <f>IF(ISNUMBER('SIC03 into SIC07 Job Nums'!S108),'SIC03 into SIC07 Job Nums'!S108,":")</f>
        <v>163</v>
      </c>
      <c r="E104">
        <f>IF(ISNUMBER('SIC03 into SIC07 Job Nums'!T108),'SIC03 into SIC07 Job Nums'!T108,":")</f>
        <v>166</v>
      </c>
      <c r="F104">
        <f>IF(ISNUMBER('SIC03 into SIC07 Job Nums'!U108),'SIC03 into SIC07 Job Nums'!U108,":")</f>
        <v>173</v>
      </c>
      <c r="G104">
        <f>IF(ISNUMBER('SIC03 into SIC07 Job Nums'!V108),'SIC03 into SIC07 Job Nums'!V108,":")</f>
        <v>158</v>
      </c>
      <c r="H104">
        <f>IF(ISNUMBER('SIC03 into SIC07 Job Nums'!W108),'SIC03 into SIC07 Job Nums'!W108,":")</f>
        <v>162</v>
      </c>
      <c r="I104">
        <f>IF(ISNUMBER('SIC03 into SIC07 Job Nums'!X108),'SIC03 into SIC07 Job Nums'!X108,":")</f>
        <v>161</v>
      </c>
      <c r="J104">
        <f>IF(ISNUMBER('SIC03 into SIC07 Job Nums'!Y108),'SIC03 into SIC07 Job Nums'!Y108,":")</f>
        <v>160</v>
      </c>
      <c r="K104">
        <f>IF(ISNUMBER('SIC03 into SIC07 Job Nums'!Z108),'SIC03 into SIC07 Job Nums'!Z108,":")</f>
        <v>175</v>
      </c>
      <c r="L104">
        <f>IF(ISNUMBER('SIC03 into SIC07 Job Nums'!AA108),'SIC03 into SIC07 Job Nums'!AA108,":")</f>
        <v>176</v>
      </c>
      <c r="M104">
        <f>IF(ISNUMBER('SIC03 into SIC07 Job Nums'!AB108),'SIC03 into SIC07 Job Nums'!AB108,":")</f>
        <v>180</v>
      </c>
      <c r="N104">
        <f>IF(ISNUMBER(VALUE('08-19 Job Nums SIC07'!B112)), VALUE('08-19 Job Nums SIC07'!B112), ":")</f>
        <v>192</v>
      </c>
      <c r="O104">
        <f>IF(ISNUMBER(VALUE('08-19 Job Nums SIC07'!C112)), VALUE('08-19 Job Nums SIC07'!C112), ":")</f>
        <v>193</v>
      </c>
      <c r="P104">
        <f>IF(ISNUMBER(VALUE('08-19 Job Nums SIC07'!D112)), VALUE('08-19 Job Nums SIC07'!D112), ":")</f>
        <v>202</v>
      </c>
      <c r="Q104">
        <f>IF(ISNUMBER(VALUE('08-19 Job Nums SIC07'!E112)), VALUE('08-19 Job Nums SIC07'!E112), ":")</f>
        <v>195</v>
      </c>
      <c r="R104">
        <f>IF(ISNUMBER(VALUE('08-19 Job Nums SIC07'!F112)), VALUE('08-19 Job Nums SIC07'!F112), ":")</f>
        <v>188</v>
      </c>
      <c r="S104">
        <f>IF(ISNUMBER(VALUE('08-19 Job Nums SIC07'!G112)), VALUE('08-19 Job Nums SIC07'!G112), ":")</f>
        <v>199</v>
      </c>
      <c r="T104">
        <f>IF(ISNUMBER(VALUE('08-19 Job Nums SIC07'!H112)), VALUE('08-19 Job Nums SIC07'!H112), ":")</f>
        <v>200</v>
      </c>
      <c r="U104">
        <f>IF(ISNUMBER(VALUE('08-19 Job Nums SIC07'!I112)), VALUE('08-19 Job Nums SIC07'!I112), ":")</f>
        <v>197</v>
      </c>
      <c r="V104">
        <f>IF(ISNUMBER(VALUE('08-19 Job Nums SIC07'!J112)), VALUE('08-19 Job Nums SIC07'!J112), ":")</f>
        <v>209</v>
      </c>
      <c r="W104">
        <f>IF(ISNUMBER(VALUE('08-19 Job Nums SIC07'!K112)), VALUE('08-19 Job Nums SIC07'!K112), ":")</f>
        <v>225</v>
      </c>
      <c r="X104">
        <f>IF(ISNUMBER(VALUE('08-19 Job Nums SIC07'!L112)), VALUE('08-19 Job Nums SIC07'!L112), ":")</f>
        <v>228</v>
      </c>
      <c r="Y104">
        <f>IF(ISNUMBER(VALUE('08-19 Job Nums SIC07'!M112)), VALUE('08-19 Job Nums SIC07'!M112), ":")</f>
        <v>225</v>
      </c>
    </row>
    <row r="105" spans="1:25" ht="30" x14ac:dyDescent="0.25">
      <c r="A105" s="65" t="s">
        <v>301</v>
      </c>
      <c r="B105" s="3" t="s">
        <v>107</v>
      </c>
      <c r="C105">
        <f>IF(ISNUMBER('SIC03 into SIC07 Job Nums'!R109),'SIC03 into SIC07 Job Nums'!R109,":")</f>
        <v>19.509999999999998</v>
      </c>
      <c r="D105">
        <f>IF(ISNUMBER('SIC03 into SIC07 Job Nums'!S109),'SIC03 into SIC07 Job Nums'!S109,":")</f>
        <v>20.83</v>
      </c>
      <c r="E105">
        <f>IF(ISNUMBER('SIC03 into SIC07 Job Nums'!T109),'SIC03 into SIC07 Job Nums'!T109,":")</f>
        <v>21.64</v>
      </c>
      <c r="F105">
        <f>IF(ISNUMBER('SIC03 into SIC07 Job Nums'!U109),'SIC03 into SIC07 Job Nums'!U109,":")</f>
        <v>22.22</v>
      </c>
      <c r="G105">
        <f>IF(ISNUMBER('SIC03 into SIC07 Job Nums'!V109),'SIC03 into SIC07 Job Nums'!V109,":")</f>
        <v>25.08</v>
      </c>
      <c r="H105">
        <f>IF(ISNUMBER('SIC03 into SIC07 Job Nums'!W109),'SIC03 into SIC07 Job Nums'!W109,":")</f>
        <v>23.9</v>
      </c>
      <c r="I105">
        <f>IF(ISNUMBER('SIC03 into SIC07 Job Nums'!X109),'SIC03 into SIC07 Job Nums'!X109,":")</f>
        <v>22.060000000000002</v>
      </c>
      <c r="J105">
        <f>IF(ISNUMBER('SIC03 into SIC07 Job Nums'!Y109),'SIC03 into SIC07 Job Nums'!Y109,":")</f>
        <v>20.46</v>
      </c>
      <c r="K105">
        <f>IF(ISNUMBER('SIC03 into SIC07 Job Nums'!Z109),'SIC03 into SIC07 Job Nums'!Z109,":")</f>
        <v>20.119999999999997</v>
      </c>
      <c r="L105">
        <f>IF(ISNUMBER('SIC03 into SIC07 Job Nums'!AA109),'SIC03 into SIC07 Job Nums'!AA109,":")</f>
        <v>20.189999999999998</v>
      </c>
      <c r="M105">
        <f>IF(ISNUMBER('SIC03 into SIC07 Job Nums'!AB109),'SIC03 into SIC07 Job Nums'!AB109,":")</f>
        <v>20.95</v>
      </c>
      <c r="N105">
        <f>IF(ISNUMBER(VALUE('08-19 Job Nums SIC07'!B113)), VALUE('08-19 Job Nums SIC07'!B113), ":")</f>
        <v>22</v>
      </c>
      <c r="O105">
        <f>IF(ISNUMBER(VALUE('08-19 Job Nums SIC07'!C113)), VALUE('08-19 Job Nums SIC07'!C113), ":")</f>
        <v>28</v>
      </c>
      <c r="P105">
        <f>IF(ISNUMBER(VALUE('08-19 Job Nums SIC07'!D113)), VALUE('08-19 Job Nums SIC07'!D113), ":")</f>
        <v>27</v>
      </c>
      <c r="Q105">
        <f>IF(ISNUMBER(VALUE('08-19 Job Nums SIC07'!E113)), VALUE('08-19 Job Nums SIC07'!E113), ":")</f>
        <v>26</v>
      </c>
      <c r="R105">
        <f>IF(ISNUMBER(VALUE('08-19 Job Nums SIC07'!F113)), VALUE('08-19 Job Nums SIC07'!F113), ":")</f>
        <v>26</v>
      </c>
      <c r="S105">
        <f>IF(ISNUMBER(VALUE('08-19 Job Nums SIC07'!G113)), VALUE('08-19 Job Nums SIC07'!G113), ":")</f>
        <v>38</v>
      </c>
      <c r="T105">
        <f>IF(ISNUMBER(VALUE('08-19 Job Nums SIC07'!H113)), VALUE('08-19 Job Nums SIC07'!H113), ":")</f>
        <v>38</v>
      </c>
      <c r="U105">
        <f>IF(ISNUMBER(VALUE('08-19 Job Nums SIC07'!I113)), VALUE('08-19 Job Nums SIC07'!I113), ":")</f>
        <v>36</v>
      </c>
      <c r="V105">
        <f>IF(ISNUMBER(VALUE('08-19 Job Nums SIC07'!J113)), VALUE('08-19 Job Nums SIC07'!J113), ":")</f>
        <v>37</v>
      </c>
      <c r="W105">
        <f>IF(ISNUMBER(VALUE('08-19 Job Nums SIC07'!K113)), VALUE('08-19 Job Nums SIC07'!K113), ":")</f>
        <v>36</v>
      </c>
      <c r="X105">
        <f>IF(ISNUMBER(VALUE('08-19 Job Nums SIC07'!L113)), VALUE('08-19 Job Nums SIC07'!L113), ":")</f>
        <v>36</v>
      </c>
      <c r="Y105">
        <f>IF(ISNUMBER(VALUE('08-19 Job Nums SIC07'!M113)), VALUE('08-19 Job Nums SIC07'!M113), ":")</f>
        <v>37</v>
      </c>
    </row>
    <row r="106" spans="1:25" x14ac:dyDescent="0.25">
      <c r="A106" s="65" t="s">
        <v>351</v>
      </c>
      <c r="B106" s="3" t="s">
        <v>108</v>
      </c>
      <c r="C106">
        <f>IF(ISNUMBER('SIC03 into SIC07 Job Nums'!R110),'SIC03 into SIC07 Job Nums'!R110,":")</f>
        <v>118.11</v>
      </c>
      <c r="D106">
        <f>IF(ISNUMBER('SIC03 into SIC07 Job Nums'!S110),'SIC03 into SIC07 Job Nums'!S110,":")</f>
        <v>119.97000000000001</v>
      </c>
      <c r="E106">
        <f>IF(ISNUMBER('SIC03 into SIC07 Job Nums'!T110),'SIC03 into SIC07 Job Nums'!T110,":")</f>
        <v>125.55000000000001</v>
      </c>
      <c r="F106">
        <f>IF(ISNUMBER('SIC03 into SIC07 Job Nums'!U110),'SIC03 into SIC07 Job Nums'!U110,":")</f>
        <v>137.64000000000001</v>
      </c>
      <c r="G106">
        <f>IF(ISNUMBER('SIC03 into SIC07 Job Nums'!V110),'SIC03 into SIC07 Job Nums'!V110,":")</f>
        <v>141.36000000000001</v>
      </c>
      <c r="H106">
        <f>IF(ISNUMBER('SIC03 into SIC07 Job Nums'!W110),'SIC03 into SIC07 Job Nums'!W110,":")</f>
        <v>129.27000000000001</v>
      </c>
      <c r="I106">
        <f>IF(ISNUMBER('SIC03 into SIC07 Job Nums'!X110),'SIC03 into SIC07 Job Nums'!X110,":")</f>
        <v>137.64000000000001</v>
      </c>
      <c r="J106">
        <f>IF(ISNUMBER('SIC03 into SIC07 Job Nums'!Y110),'SIC03 into SIC07 Job Nums'!Y110,":")</f>
        <v>136.71</v>
      </c>
      <c r="K106">
        <f>IF(ISNUMBER('SIC03 into SIC07 Job Nums'!Z110),'SIC03 into SIC07 Job Nums'!Z110,":")</f>
        <v>146.01000000000002</v>
      </c>
      <c r="L106">
        <f>IF(ISNUMBER('SIC03 into SIC07 Job Nums'!AA110),'SIC03 into SIC07 Job Nums'!AA110,":")</f>
        <v>144.15</v>
      </c>
      <c r="M106">
        <f>IF(ISNUMBER('SIC03 into SIC07 Job Nums'!AB110),'SIC03 into SIC07 Job Nums'!AB110,":")</f>
        <v>171.12</v>
      </c>
      <c r="N106">
        <f>IF(ISNUMBER(VALUE('08-19 Job Nums SIC07'!B114)), VALUE('08-19 Job Nums SIC07'!B114), ":")</f>
        <v>182</v>
      </c>
      <c r="O106">
        <f>IF(ISNUMBER(VALUE('08-19 Job Nums SIC07'!C114)), VALUE('08-19 Job Nums SIC07'!C114), ":")</f>
        <v>178</v>
      </c>
      <c r="P106">
        <f>IF(ISNUMBER(VALUE('08-19 Job Nums SIC07'!D114)), VALUE('08-19 Job Nums SIC07'!D114), ":")</f>
        <v>182</v>
      </c>
      <c r="Q106">
        <f>IF(ISNUMBER(VALUE('08-19 Job Nums SIC07'!E114)), VALUE('08-19 Job Nums SIC07'!E114), ":")</f>
        <v>177</v>
      </c>
      <c r="R106">
        <f>IF(ISNUMBER(VALUE('08-19 Job Nums SIC07'!F114)), VALUE('08-19 Job Nums SIC07'!F114), ":")</f>
        <v>175</v>
      </c>
      <c r="S106">
        <f>IF(ISNUMBER(VALUE('08-19 Job Nums SIC07'!G114)), VALUE('08-19 Job Nums SIC07'!G114), ":")</f>
        <v>176</v>
      </c>
      <c r="T106">
        <f>IF(ISNUMBER(VALUE('08-19 Job Nums SIC07'!H114)), VALUE('08-19 Job Nums SIC07'!H114), ":")</f>
        <v>183</v>
      </c>
      <c r="U106">
        <f>IF(ISNUMBER(VALUE('08-19 Job Nums SIC07'!I114)), VALUE('08-19 Job Nums SIC07'!I114), ":")</f>
        <v>210</v>
      </c>
      <c r="V106">
        <f>IF(ISNUMBER(VALUE('08-19 Job Nums SIC07'!J114)), VALUE('08-19 Job Nums SIC07'!J114), ":")</f>
        <v>198</v>
      </c>
      <c r="W106">
        <f>IF(ISNUMBER(VALUE('08-19 Job Nums SIC07'!K114)), VALUE('08-19 Job Nums SIC07'!K114), ":")</f>
        <v>201</v>
      </c>
      <c r="X106">
        <f>IF(ISNUMBER(VALUE('08-19 Job Nums SIC07'!L114)), VALUE('08-19 Job Nums SIC07'!L114), ":")</f>
        <v>206</v>
      </c>
      <c r="Y106">
        <f>IF(ISNUMBER(VALUE('08-19 Job Nums SIC07'!M114)), VALUE('08-19 Job Nums SIC07'!M114), ":")</f>
        <v>208</v>
      </c>
    </row>
    <row r="107" spans="1:25" ht="75" x14ac:dyDescent="0.25">
      <c r="A107" s="65" t="s">
        <v>352</v>
      </c>
      <c r="B107" s="3" t="s">
        <v>109</v>
      </c>
      <c r="C107" t="str">
        <f>IF(ISNUMBER('SIC03 into SIC07 Job Nums'!R111),'SIC03 into SIC07 Job Nums'!R111,":")</f>
        <v>:</v>
      </c>
      <c r="D107" t="str">
        <f>IF(ISNUMBER('SIC03 into SIC07 Job Nums'!S111),'SIC03 into SIC07 Job Nums'!S111,":")</f>
        <v>:</v>
      </c>
      <c r="E107" t="str">
        <f>IF(ISNUMBER('SIC03 into SIC07 Job Nums'!T111),'SIC03 into SIC07 Job Nums'!T111,":")</f>
        <v>:</v>
      </c>
      <c r="F107" t="str">
        <f>IF(ISNUMBER('SIC03 into SIC07 Job Nums'!U111),'SIC03 into SIC07 Job Nums'!U111,":")</f>
        <v>:</v>
      </c>
      <c r="G107" t="str">
        <f>IF(ISNUMBER('SIC03 into SIC07 Job Nums'!V111),'SIC03 into SIC07 Job Nums'!V111,":")</f>
        <v>:</v>
      </c>
      <c r="H107" t="str">
        <f>IF(ISNUMBER('SIC03 into SIC07 Job Nums'!W111),'SIC03 into SIC07 Job Nums'!W111,":")</f>
        <v>:</v>
      </c>
      <c r="I107" t="str">
        <f>IF(ISNUMBER('SIC03 into SIC07 Job Nums'!X111),'SIC03 into SIC07 Job Nums'!X111,":")</f>
        <v>:</v>
      </c>
      <c r="J107" t="str">
        <f>IF(ISNUMBER('SIC03 into SIC07 Job Nums'!Y111),'SIC03 into SIC07 Job Nums'!Y111,":")</f>
        <v>:</v>
      </c>
      <c r="K107" t="str">
        <f>IF(ISNUMBER('SIC03 into SIC07 Job Nums'!Z111),'SIC03 into SIC07 Job Nums'!Z111,":")</f>
        <v>:</v>
      </c>
      <c r="L107" t="str">
        <f>IF(ISNUMBER('SIC03 into SIC07 Job Nums'!AA111),'SIC03 into SIC07 Job Nums'!AA111,":")</f>
        <v>:</v>
      </c>
      <c r="M107" t="str">
        <f>IF(ISNUMBER('SIC03 into SIC07 Job Nums'!AB111),'SIC03 into SIC07 Job Nums'!AB111,":")</f>
        <v>:</v>
      </c>
      <c r="N107">
        <f>IF(ISNUMBER(VALUE('08-19 Job Nums SIC07'!B115)), VALUE('08-19 Job Nums SIC07'!B115), ":")</f>
        <v>33</v>
      </c>
      <c r="O107">
        <f>IF(ISNUMBER(VALUE('08-19 Job Nums SIC07'!C115)), VALUE('08-19 Job Nums SIC07'!C115), ":")</f>
        <v>40</v>
      </c>
      <c r="P107">
        <f>IF(ISNUMBER(VALUE('08-19 Job Nums SIC07'!D115)), VALUE('08-19 Job Nums SIC07'!D115), ":")</f>
        <v>42</v>
      </c>
      <c r="Q107">
        <f>IF(ISNUMBER(VALUE('08-19 Job Nums SIC07'!E115)), VALUE('08-19 Job Nums SIC07'!E115), ":")</f>
        <v>52</v>
      </c>
      <c r="R107">
        <f>IF(ISNUMBER(VALUE('08-19 Job Nums SIC07'!F115)), VALUE('08-19 Job Nums SIC07'!F115), ":")</f>
        <v>52</v>
      </c>
      <c r="S107">
        <f>IF(ISNUMBER(VALUE('08-19 Job Nums SIC07'!G115)), VALUE('08-19 Job Nums SIC07'!G115), ":")</f>
        <v>49</v>
      </c>
      <c r="T107">
        <f>IF(ISNUMBER(VALUE('08-19 Job Nums SIC07'!H115)), VALUE('08-19 Job Nums SIC07'!H115), ":")</f>
        <v>59</v>
      </c>
      <c r="U107">
        <f>IF(ISNUMBER(VALUE('08-19 Job Nums SIC07'!I115)), VALUE('08-19 Job Nums SIC07'!I115), ":")</f>
        <v>73</v>
      </c>
      <c r="V107">
        <f>IF(ISNUMBER(VALUE('08-19 Job Nums SIC07'!J115)), VALUE('08-19 Job Nums SIC07'!J115), ":")</f>
        <v>71</v>
      </c>
      <c r="W107">
        <f>IF(ISNUMBER(VALUE('08-19 Job Nums SIC07'!K115)), VALUE('08-19 Job Nums SIC07'!K115), ":")</f>
        <v>75</v>
      </c>
      <c r="X107">
        <f>IF(ISNUMBER(VALUE('08-19 Job Nums SIC07'!L115)), VALUE('08-19 Job Nums SIC07'!L115), ":")</f>
        <v>84</v>
      </c>
      <c r="Y107">
        <f>IF(ISNUMBER(VALUE('08-19 Job Nums SIC07'!M115)), VALUE('08-19 Job Nums SIC07'!M115), ":")</f>
        <v>79</v>
      </c>
    </row>
    <row r="108" spans="1:25" ht="30" x14ac:dyDescent="0.25">
      <c r="A108" s="65" t="s">
        <v>353</v>
      </c>
      <c r="B108" s="3" t="s">
        <v>110</v>
      </c>
      <c r="C108" t="str">
        <f>IF(ISNUMBER('SIC03 into SIC07 Job Nums'!R112),'SIC03 into SIC07 Job Nums'!R112,":")</f>
        <v>:</v>
      </c>
      <c r="D108" t="str">
        <f>IF(ISNUMBER('SIC03 into SIC07 Job Nums'!S112),'SIC03 into SIC07 Job Nums'!S112,":")</f>
        <v>:</v>
      </c>
      <c r="E108" t="str">
        <f>IF(ISNUMBER('SIC03 into SIC07 Job Nums'!T112),'SIC03 into SIC07 Job Nums'!T112,":")</f>
        <v>:</v>
      </c>
      <c r="F108" t="str">
        <f>IF(ISNUMBER('SIC03 into SIC07 Job Nums'!U112),'SIC03 into SIC07 Job Nums'!U112,":")</f>
        <v>:</v>
      </c>
      <c r="G108" t="str">
        <f>IF(ISNUMBER('SIC03 into SIC07 Job Nums'!V112),'SIC03 into SIC07 Job Nums'!V112,":")</f>
        <v>:</v>
      </c>
      <c r="H108" t="str">
        <f>IF(ISNUMBER('SIC03 into SIC07 Job Nums'!W112),'SIC03 into SIC07 Job Nums'!W112,":")</f>
        <v>:</v>
      </c>
      <c r="I108" t="str">
        <f>IF(ISNUMBER('SIC03 into SIC07 Job Nums'!X112),'SIC03 into SIC07 Job Nums'!X112,":")</f>
        <v>:</v>
      </c>
      <c r="J108" t="str">
        <f>IF(ISNUMBER('SIC03 into SIC07 Job Nums'!Y112),'SIC03 into SIC07 Job Nums'!Y112,":")</f>
        <v>:</v>
      </c>
      <c r="K108" t="str">
        <f>IF(ISNUMBER('SIC03 into SIC07 Job Nums'!Z112),'SIC03 into SIC07 Job Nums'!Z112,":")</f>
        <v>:</v>
      </c>
      <c r="L108" t="str">
        <f>IF(ISNUMBER('SIC03 into SIC07 Job Nums'!AA112),'SIC03 into SIC07 Job Nums'!AA112,":")</f>
        <v>:</v>
      </c>
      <c r="M108" t="str">
        <f>IF(ISNUMBER('SIC03 into SIC07 Job Nums'!AB112),'SIC03 into SIC07 Job Nums'!AB112,":")</f>
        <v>:</v>
      </c>
      <c r="N108">
        <f>IF(ISNUMBER(VALUE('08-19 Job Nums SIC07'!B116)), VALUE('08-19 Job Nums SIC07'!B116), ":")</f>
        <v>33</v>
      </c>
      <c r="O108">
        <f>IF(ISNUMBER(VALUE('08-19 Job Nums SIC07'!C116)), VALUE('08-19 Job Nums SIC07'!C116), ":")</f>
        <v>40</v>
      </c>
      <c r="P108">
        <f>IF(ISNUMBER(VALUE('08-19 Job Nums SIC07'!D116)), VALUE('08-19 Job Nums SIC07'!D116), ":")</f>
        <v>42</v>
      </c>
      <c r="Q108">
        <f>IF(ISNUMBER(VALUE('08-19 Job Nums SIC07'!E116)), VALUE('08-19 Job Nums SIC07'!E116), ":")</f>
        <v>52</v>
      </c>
      <c r="R108">
        <f>IF(ISNUMBER(VALUE('08-19 Job Nums SIC07'!F116)), VALUE('08-19 Job Nums SIC07'!F116), ":")</f>
        <v>52</v>
      </c>
      <c r="S108">
        <f>IF(ISNUMBER(VALUE('08-19 Job Nums SIC07'!G116)), VALUE('08-19 Job Nums SIC07'!G116), ":")</f>
        <v>49</v>
      </c>
      <c r="T108">
        <f>IF(ISNUMBER(VALUE('08-19 Job Nums SIC07'!H116)), VALUE('08-19 Job Nums SIC07'!H116), ":")</f>
        <v>59</v>
      </c>
      <c r="U108">
        <f>IF(ISNUMBER(VALUE('08-19 Job Nums SIC07'!I116)), VALUE('08-19 Job Nums SIC07'!I116), ":")</f>
        <v>73</v>
      </c>
      <c r="V108">
        <f>IF(ISNUMBER(VALUE('08-19 Job Nums SIC07'!J116)), VALUE('08-19 Job Nums SIC07'!J116), ":")</f>
        <v>71</v>
      </c>
      <c r="W108">
        <f>IF(ISNUMBER(VALUE('08-19 Job Nums SIC07'!K116)), VALUE('08-19 Job Nums SIC07'!K116), ":")</f>
        <v>75</v>
      </c>
      <c r="X108">
        <f>IF(ISNUMBER(VALUE('08-19 Job Nums SIC07'!L116)), VALUE('08-19 Job Nums SIC07'!L116), ":")</f>
        <v>84</v>
      </c>
      <c r="Y108">
        <f>IF(ISNUMBER(VALUE('08-19 Job Nums SIC07'!M116)), VALUE('08-19 Job Nums SIC07'!M116), ":")</f>
        <v>79</v>
      </c>
    </row>
    <row r="109" spans="1:25" ht="45" x14ac:dyDescent="0.25">
      <c r="A109" s="65" t="s">
        <v>354</v>
      </c>
      <c r="B109" s="3" t="s">
        <v>111</v>
      </c>
      <c r="C109" t="str">
        <f>IF(ISNUMBER('SIC03 into SIC07 Job Nums'!R113),'SIC03 into SIC07 Job Nums'!R113,":")</f>
        <v>:</v>
      </c>
      <c r="D109" t="str">
        <f>IF(ISNUMBER('SIC03 into SIC07 Job Nums'!S113),'SIC03 into SIC07 Job Nums'!S113,":")</f>
        <v>:</v>
      </c>
      <c r="E109" t="str">
        <f>IF(ISNUMBER('SIC03 into SIC07 Job Nums'!T113),'SIC03 into SIC07 Job Nums'!T113,":")</f>
        <v>:</v>
      </c>
      <c r="F109" t="str">
        <f>IF(ISNUMBER('SIC03 into SIC07 Job Nums'!U113),'SIC03 into SIC07 Job Nums'!U113,":")</f>
        <v>:</v>
      </c>
      <c r="G109" t="str">
        <f>IF(ISNUMBER('SIC03 into SIC07 Job Nums'!V113),'SIC03 into SIC07 Job Nums'!V113,":")</f>
        <v>:</v>
      </c>
      <c r="H109" t="str">
        <f>IF(ISNUMBER('SIC03 into SIC07 Job Nums'!W113),'SIC03 into SIC07 Job Nums'!W113,":")</f>
        <v>:</v>
      </c>
      <c r="I109" t="str">
        <f>IF(ISNUMBER('SIC03 into SIC07 Job Nums'!X113),'SIC03 into SIC07 Job Nums'!X113,":")</f>
        <v>:</v>
      </c>
      <c r="J109" t="str">
        <f>IF(ISNUMBER('SIC03 into SIC07 Job Nums'!Y113),'SIC03 into SIC07 Job Nums'!Y113,":")</f>
        <v>:</v>
      </c>
      <c r="K109" t="str">
        <f>IF(ISNUMBER('SIC03 into SIC07 Job Nums'!Z113),'SIC03 into SIC07 Job Nums'!Z113,":")</f>
        <v>:</v>
      </c>
      <c r="L109" t="str">
        <f>IF(ISNUMBER('SIC03 into SIC07 Job Nums'!AA113),'SIC03 into SIC07 Job Nums'!AA113,":")</f>
        <v>:</v>
      </c>
      <c r="M109" t="str">
        <f>IF(ISNUMBER('SIC03 into SIC07 Job Nums'!AB113),'SIC03 into SIC07 Job Nums'!AB113,":")</f>
        <v>:</v>
      </c>
      <c r="N109" t="str">
        <f>IF(ISNUMBER(VALUE('08-19 Job Nums SIC07'!B117)), VALUE('08-19 Job Nums SIC07'!B117), ":")</f>
        <v>:</v>
      </c>
      <c r="O109" t="str">
        <f>IF(ISNUMBER(VALUE('08-19 Job Nums SIC07'!C117)), VALUE('08-19 Job Nums SIC07'!C117), ":")</f>
        <v>:</v>
      </c>
      <c r="P109" t="str">
        <f>IF(ISNUMBER(VALUE('08-19 Job Nums SIC07'!D117)), VALUE('08-19 Job Nums SIC07'!D117), ":")</f>
        <v>:</v>
      </c>
      <c r="Q109" t="str">
        <f>IF(ISNUMBER(VALUE('08-19 Job Nums SIC07'!E117)), VALUE('08-19 Job Nums SIC07'!E117), ":")</f>
        <v>:</v>
      </c>
      <c r="R109" t="str">
        <f>IF(ISNUMBER(VALUE('08-19 Job Nums SIC07'!F117)), VALUE('08-19 Job Nums SIC07'!F117), ":")</f>
        <v>:</v>
      </c>
      <c r="S109" t="str">
        <f>IF(ISNUMBER(VALUE('08-19 Job Nums SIC07'!G117)), VALUE('08-19 Job Nums SIC07'!G117), ":")</f>
        <v>:</v>
      </c>
      <c r="T109" t="str">
        <f>IF(ISNUMBER(VALUE('08-19 Job Nums SIC07'!H117)), VALUE('08-19 Job Nums SIC07'!H117), ":")</f>
        <v>:</v>
      </c>
      <c r="U109" t="str">
        <f>IF(ISNUMBER(VALUE('08-19 Job Nums SIC07'!I117)), VALUE('08-19 Job Nums SIC07'!I117), ":")</f>
        <v>:</v>
      </c>
      <c r="V109" t="str">
        <f>IF(ISNUMBER(VALUE('08-19 Job Nums SIC07'!J117)), VALUE('08-19 Job Nums SIC07'!J117), ":")</f>
        <v>:</v>
      </c>
      <c r="W109" t="str">
        <f>IF(ISNUMBER(VALUE('08-19 Job Nums SIC07'!K117)), VALUE('08-19 Job Nums SIC07'!K117), ":")</f>
        <v>:</v>
      </c>
      <c r="X109" t="str">
        <f>IF(ISNUMBER(VALUE('08-19 Job Nums SIC07'!L117)), VALUE('08-19 Job Nums SIC07'!L117), ":")</f>
        <v>:</v>
      </c>
      <c r="Y109" t="str">
        <f>IF(ISNUMBER(VALUE('08-19 Job Nums SIC07'!M117)), VALUE('08-19 Job Nums SIC07'!M117), ":")</f>
        <v>:</v>
      </c>
    </row>
    <row r="110" spans="1:25" ht="30" x14ac:dyDescent="0.25">
      <c r="A110" s="65" t="s">
        <v>355</v>
      </c>
      <c r="B110" s="3" t="s">
        <v>112</v>
      </c>
      <c r="C110" t="str">
        <f>IF(ISNUMBER('SIC03 into SIC07 Job Nums'!R114),'SIC03 into SIC07 Job Nums'!R114,":")</f>
        <v>:</v>
      </c>
      <c r="D110" t="str">
        <f>IF(ISNUMBER('SIC03 into SIC07 Job Nums'!S114),'SIC03 into SIC07 Job Nums'!S114,":")</f>
        <v>:</v>
      </c>
      <c r="E110" t="str">
        <f>IF(ISNUMBER('SIC03 into SIC07 Job Nums'!T114),'SIC03 into SIC07 Job Nums'!T114,":")</f>
        <v>:</v>
      </c>
      <c r="F110" t="str">
        <f>IF(ISNUMBER('SIC03 into SIC07 Job Nums'!U114),'SIC03 into SIC07 Job Nums'!U114,":")</f>
        <v>:</v>
      </c>
      <c r="G110" t="str">
        <f>IF(ISNUMBER('SIC03 into SIC07 Job Nums'!V114),'SIC03 into SIC07 Job Nums'!V114,":")</f>
        <v>:</v>
      </c>
      <c r="H110" t="str">
        <f>IF(ISNUMBER('SIC03 into SIC07 Job Nums'!W114),'SIC03 into SIC07 Job Nums'!W114,":")</f>
        <v>:</v>
      </c>
      <c r="I110" t="str">
        <f>IF(ISNUMBER('SIC03 into SIC07 Job Nums'!X114),'SIC03 into SIC07 Job Nums'!X114,":")</f>
        <v>:</v>
      </c>
      <c r="J110" t="str">
        <f>IF(ISNUMBER('SIC03 into SIC07 Job Nums'!Y114),'SIC03 into SIC07 Job Nums'!Y114,":")</f>
        <v>:</v>
      </c>
      <c r="K110" t="str">
        <f>IF(ISNUMBER('SIC03 into SIC07 Job Nums'!Z114),'SIC03 into SIC07 Job Nums'!Z114,":")</f>
        <v>:</v>
      </c>
      <c r="L110" t="str">
        <f>IF(ISNUMBER('SIC03 into SIC07 Job Nums'!AA114),'SIC03 into SIC07 Job Nums'!AA114,":")</f>
        <v>:</v>
      </c>
      <c r="M110" t="str">
        <f>IF(ISNUMBER('SIC03 into SIC07 Job Nums'!AB114),'SIC03 into SIC07 Job Nums'!AB114,":")</f>
        <v>:</v>
      </c>
      <c r="N110" t="str">
        <f>IF(ISNUMBER(VALUE('08-19 Job Nums SIC07'!B118)), VALUE('08-19 Job Nums SIC07'!B118), ":")</f>
        <v>:</v>
      </c>
      <c r="O110" t="str">
        <f>IF(ISNUMBER(VALUE('08-19 Job Nums SIC07'!C118)), VALUE('08-19 Job Nums SIC07'!C118), ":")</f>
        <v>:</v>
      </c>
      <c r="P110" t="str">
        <f>IF(ISNUMBER(VALUE('08-19 Job Nums SIC07'!D118)), VALUE('08-19 Job Nums SIC07'!D118), ":")</f>
        <v>:</v>
      </c>
      <c r="Q110" t="str">
        <f>IF(ISNUMBER(VALUE('08-19 Job Nums SIC07'!E118)), VALUE('08-19 Job Nums SIC07'!E118), ":")</f>
        <v>:</v>
      </c>
      <c r="R110" t="str">
        <f>IF(ISNUMBER(VALUE('08-19 Job Nums SIC07'!F118)), VALUE('08-19 Job Nums SIC07'!F118), ":")</f>
        <v>:</v>
      </c>
      <c r="S110" t="str">
        <f>IF(ISNUMBER(VALUE('08-19 Job Nums SIC07'!G118)), VALUE('08-19 Job Nums SIC07'!G118), ":")</f>
        <v>:</v>
      </c>
      <c r="T110" t="str">
        <f>IF(ISNUMBER(VALUE('08-19 Job Nums SIC07'!H118)), VALUE('08-19 Job Nums SIC07'!H118), ":")</f>
        <v>:</v>
      </c>
      <c r="U110" t="str">
        <f>IF(ISNUMBER(VALUE('08-19 Job Nums SIC07'!I118)), VALUE('08-19 Job Nums SIC07'!I118), ":")</f>
        <v>:</v>
      </c>
      <c r="V110" t="str">
        <f>IF(ISNUMBER(VALUE('08-19 Job Nums SIC07'!J118)), VALUE('08-19 Job Nums SIC07'!J118), ":")</f>
        <v>:</v>
      </c>
      <c r="W110" t="str">
        <f>IF(ISNUMBER(VALUE('08-19 Job Nums SIC07'!K118)), VALUE('08-19 Job Nums SIC07'!K118), ":")</f>
        <v>:</v>
      </c>
      <c r="X110" t="str">
        <f>IF(ISNUMBER(VALUE('08-19 Job Nums SIC07'!L118)), VALUE('08-19 Job Nums SIC07'!L118), ":")</f>
        <v>:</v>
      </c>
      <c r="Y110" t="str">
        <f>IF(ISNUMBER(VALUE('08-19 Job Nums SIC07'!M118)), VALUE('08-19 Job Nums SIC07'!M118), ":")</f>
        <v>:</v>
      </c>
    </row>
    <row r="111" spans="1:25" ht="30" x14ac:dyDescent="0.25">
      <c r="A111" s="65" t="s">
        <v>303</v>
      </c>
      <c r="B111" s="3" t="s">
        <v>113</v>
      </c>
      <c r="C111" t="str">
        <f>IF(ISNUMBER('SIC03 into SIC07 Job Nums'!R115),'SIC03 into SIC07 Job Nums'!R115,":")</f>
        <v>:</v>
      </c>
      <c r="D111" t="str">
        <f>IF(ISNUMBER('SIC03 into SIC07 Job Nums'!S115),'SIC03 into SIC07 Job Nums'!S115,":")</f>
        <v>:</v>
      </c>
      <c r="E111" t="str">
        <f>IF(ISNUMBER('SIC03 into SIC07 Job Nums'!T115),'SIC03 into SIC07 Job Nums'!T115,":")</f>
        <v>:</v>
      </c>
      <c r="F111" t="str">
        <f>IF(ISNUMBER('SIC03 into SIC07 Job Nums'!U115),'SIC03 into SIC07 Job Nums'!U115,":")</f>
        <v>:</v>
      </c>
      <c r="G111" t="str">
        <f>IF(ISNUMBER('SIC03 into SIC07 Job Nums'!V115),'SIC03 into SIC07 Job Nums'!V115,":")</f>
        <v>:</v>
      </c>
      <c r="H111" t="str">
        <f>IF(ISNUMBER('SIC03 into SIC07 Job Nums'!W115),'SIC03 into SIC07 Job Nums'!W115,":")</f>
        <v>:</v>
      </c>
      <c r="I111" t="str">
        <f>IF(ISNUMBER('SIC03 into SIC07 Job Nums'!X115),'SIC03 into SIC07 Job Nums'!X115,":")</f>
        <v>:</v>
      </c>
      <c r="J111" t="str">
        <f>IF(ISNUMBER('SIC03 into SIC07 Job Nums'!Y115),'SIC03 into SIC07 Job Nums'!Y115,":")</f>
        <v>:</v>
      </c>
      <c r="K111" t="str">
        <f>IF(ISNUMBER('SIC03 into SIC07 Job Nums'!Z115),'SIC03 into SIC07 Job Nums'!Z115,":")</f>
        <v>:</v>
      </c>
      <c r="L111" t="str">
        <f>IF(ISNUMBER('SIC03 into SIC07 Job Nums'!AA115),'SIC03 into SIC07 Job Nums'!AA115,":")</f>
        <v>:</v>
      </c>
      <c r="M111" t="str">
        <f>IF(ISNUMBER('SIC03 into SIC07 Job Nums'!AB115),'SIC03 into SIC07 Job Nums'!AB115,":")</f>
        <v>:</v>
      </c>
      <c r="N111" t="str">
        <f>IF(ISNUMBER(VALUE('08-19 Job Nums SIC07'!B119)), VALUE('08-19 Job Nums SIC07'!B119), ":")</f>
        <v>:</v>
      </c>
      <c r="O111" t="str">
        <f>IF(ISNUMBER(VALUE('08-19 Job Nums SIC07'!C119)), VALUE('08-19 Job Nums SIC07'!C119), ":")</f>
        <v>:</v>
      </c>
      <c r="P111" t="str">
        <f>IF(ISNUMBER(VALUE('08-19 Job Nums SIC07'!D119)), VALUE('08-19 Job Nums SIC07'!D119), ":")</f>
        <v>:</v>
      </c>
      <c r="Q111" t="str">
        <f>IF(ISNUMBER(VALUE('08-19 Job Nums SIC07'!E119)), VALUE('08-19 Job Nums SIC07'!E119), ":")</f>
        <v>:</v>
      </c>
      <c r="R111" t="str">
        <f>IF(ISNUMBER(VALUE('08-19 Job Nums SIC07'!F119)), VALUE('08-19 Job Nums SIC07'!F119), ":")</f>
        <v>:</v>
      </c>
      <c r="S111" t="str">
        <f>IF(ISNUMBER(VALUE('08-19 Job Nums SIC07'!G119)), VALUE('08-19 Job Nums SIC07'!G119), ":")</f>
        <v>:</v>
      </c>
      <c r="T111" t="str">
        <f>IF(ISNUMBER(VALUE('08-19 Job Nums SIC07'!H119)), VALUE('08-19 Job Nums SIC07'!H119), ":")</f>
        <v>:</v>
      </c>
      <c r="U111" t="str">
        <f>IF(ISNUMBER(VALUE('08-19 Job Nums SIC07'!I119)), VALUE('08-19 Job Nums SIC07'!I119), ":")</f>
        <v>:</v>
      </c>
      <c r="V111" t="str">
        <f>IF(ISNUMBER(VALUE('08-19 Job Nums SIC07'!J119)), VALUE('08-19 Job Nums SIC07'!J119), ":")</f>
        <v>:</v>
      </c>
      <c r="W111" t="str">
        <f>IF(ISNUMBER(VALUE('08-19 Job Nums SIC07'!K119)), VALUE('08-19 Job Nums SIC07'!K119), ":")</f>
        <v>:</v>
      </c>
      <c r="X111" t="str">
        <f>IF(ISNUMBER(VALUE('08-19 Job Nums SIC07'!L119)), VALUE('08-19 Job Nums SIC07'!L119), ":")</f>
        <v>:</v>
      </c>
      <c r="Y111" t="str">
        <f>IF(ISNUMBER(VALUE('08-19 Job Nums SIC07'!M119)), VALUE('08-19 Job Nums SIC07'!M119), ":")</f>
        <v>:</v>
      </c>
    </row>
    <row r="112" spans="1:25" x14ac:dyDescent="0.25">
      <c r="A112" s="65" t="s">
        <v>304</v>
      </c>
      <c r="B112" s="3" t="s">
        <v>114</v>
      </c>
      <c r="C112" t="str">
        <f>IF(ISNUMBER('SIC03 into SIC07 Job Nums'!R116),'SIC03 into SIC07 Job Nums'!R116,":")</f>
        <v>:</v>
      </c>
      <c r="D112" t="str">
        <f>IF(ISNUMBER('SIC03 into SIC07 Job Nums'!S116),'SIC03 into SIC07 Job Nums'!S116,":")</f>
        <v>:</v>
      </c>
      <c r="E112" t="str">
        <f>IF(ISNUMBER('SIC03 into SIC07 Job Nums'!T116),'SIC03 into SIC07 Job Nums'!T116,":")</f>
        <v>:</v>
      </c>
      <c r="F112" t="str">
        <f>IF(ISNUMBER('SIC03 into SIC07 Job Nums'!U116),'SIC03 into SIC07 Job Nums'!U116,":")</f>
        <v>:</v>
      </c>
      <c r="G112" t="str">
        <f>IF(ISNUMBER('SIC03 into SIC07 Job Nums'!V116),'SIC03 into SIC07 Job Nums'!V116,":")</f>
        <v>:</v>
      </c>
      <c r="H112" t="str">
        <f>IF(ISNUMBER('SIC03 into SIC07 Job Nums'!W116),'SIC03 into SIC07 Job Nums'!W116,":")</f>
        <v>:</v>
      </c>
      <c r="I112" t="str">
        <f>IF(ISNUMBER('SIC03 into SIC07 Job Nums'!X116),'SIC03 into SIC07 Job Nums'!X116,":")</f>
        <v>:</v>
      </c>
      <c r="J112" t="str">
        <f>IF(ISNUMBER('SIC03 into SIC07 Job Nums'!Y116),'SIC03 into SIC07 Job Nums'!Y116,":")</f>
        <v>:</v>
      </c>
      <c r="K112" t="str">
        <f>IF(ISNUMBER('SIC03 into SIC07 Job Nums'!Z116),'SIC03 into SIC07 Job Nums'!Z116,":")</f>
        <v>:</v>
      </c>
      <c r="L112" t="str">
        <f>IF(ISNUMBER('SIC03 into SIC07 Job Nums'!AA116),'SIC03 into SIC07 Job Nums'!AA116,":")</f>
        <v>:</v>
      </c>
      <c r="M112" t="str">
        <f>IF(ISNUMBER('SIC03 into SIC07 Job Nums'!AB116),'SIC03 into SIC07 Job Nums'!AB116,":")</f>
        <v>:</v>
      </c>
      <c r="N112">
        <f>IF(ISNUMBER(VALUE('08-19 Job Nums SIC07'!B120)), VALUE('08-19 Job Nums SIC07'!B120), ":")</f>
        <v>11</v>
      </c>
      <c r="O112">
        <f>IF(ISNUMBER(VALUE('08-19 Job Nums SIC07'!C120)), VALUE('08-19 Job Nums SIC07'!C120), ":")</f>
        <v>8</v>
      </c>
      <c r="P112">
        <f>IF(ISNUMBER(VALUE('08-19 Job Nums SIC07'!D120)), VALUE('08-19 Job Nums SIC07'!D120), ":")</f>
        <v>12</v>
      </c>
      <c r="Q112">
        <f>IF(ISNUMBER(VALUE('08-19 Job Nums SIC07'!E120)), VALUE('08-19 Job Nums SIC07'!E120), ":")</f>
        <v>17</v>
      </c>
      <c r="R112">
        <f>IF(ISNUMBER(VALUE('08-19 Job Nums SIC07'!F120)), VALUE('08-19 Job Nums SIC07'!F120), ":")</f>
        <v>5</v>
      </c>
      <c r="S112">
        <f>IF(ISNUMBER(VALUE('08-19 Job Nums SIC07'!G120)), VALUE('08-19 Job Nums SIC07'!G120), ":")</f>
        <v>8</v>
      </c>
      <c r="T112">
        <f>IF(ISNUMBER(VALUE('08-19 Job Nums SIC07'!H120)), VALUE('08-19 Job Nums SIC07'!H120), ":")</f>
        <v>10</v>
      </c>
      <c r="U112">
        <f>IF(ISNUMBER(VALUE('08-19 Job Nums SIC07'!I120)), VALUE('08-19 Job Nums SIC07'!I120), ":")</f>
        <v>9</v>
      </c>
      <c r="V112">
        <f>IF(ISNUMBER(VALUE('08-19 Job Nums SIC07'!J120)), VALUE('08-19 Job Nums SIC07'!J120), ":")</f>
        <v>6</v>
      </c>
      <c r="W112">
        <f>IF(ISNUMBER(VALUE('08-19 Job Nums SIC07'!K120)), VALUE('08-19 Job Nums SIC07'!K120), ":")</f>
        <v>8</v>
      </c>
      <c r="X112">
        <f>IF(ISNUMBER(VALUE('08-19 Job Nums SIC07'!L120)), VALUE('08-19 Job Nums SIC07'!L120), ":")</f>
        <v>12</v>
      </c>
      <c r="Y112">
        <f>IF(ISNUMBER(VALUE('08-19 Job Nums SIC07'!M120)), VALUE('08-19 Job Nums SIC07'!M120), ":")</f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6AD7-289F-4148-8AB1-8CB09AB906B5}">
  <sheetPr>
    <tabColor theme="9"/>
  </sheetPr>
  <dimension ref="A1:Z68"/>
  <sheetViews>
    <sheetView workbookViewId="0">
      <selection activeCell="D3" sqref="D3"/>
    </sheetView>
  </sheetViews>
  <sheetFormatPr defaultRowHeight="15" x14ac:dyDescent="0.25"/>
  <cols>
    <col min="1" max="1" width="11.85546875" style="67" customWidth="1"/>
    <col min="2" max="2" width="6.140625" style="65" customWidth="1"/>
    <col min="3" max="3" width="36.7109375" style="35" customWidth="1"/>
  </cols>
  <sheetData>
    <row r="1" spans="1:26" s="56" customFormat="1" x14ac:dyDescent="0.25">
      <c r="C1" s="56" t="s">
        <v>1297</v>
      </c>
      <c r="D1" s="56" t="s">
        <v>1298</v>
      </c>
    </row>
    <row r="2" spans="1:26" x14ac:dyDescent="0.25">
      <c r="A2" s="68"/>
      <c r="B2" s="69"/>
      <c r="C2" s="56"/>
      <c r="D2" s="56">
        <v>1997</v>
      </c>
      <c r="E2" s="56">
        <v>1998</v>
      </c>
      <c r="F2" s="56">
        <v>1999</v>
      </c>
      <c r="G2" s="56">
        <v>2000</v>
      </c>
      <c r="H2" s="56">
        <v>2001</v>
      </c>
      <c r="I2" s="56">
        <v>2002</v>
      </c>
      <c r="J2" s="56">
        <v>2003</v>
      </c>
      <c r="K2" s="56">
        <v>2004</v>
      </c>
      <c r="L2" s="56">
        <v>2005</v>
      </c>
      <c r="M2" s="56">
        <v>2006</v>
      </c>
      <c r="N2" s="56">
        <v>2007</v>
      </c>
      <c r="O2" s="56">
        <v>2008</v>
      </c>
      <c r="P2" s="56">
        <v>2009</v>
      </c>
      <c r="Q2" s="56">
        <v>2010</v>
      </c>
      <c r="R2" s="56">
        <v>2011</v>
      </c>
      <c r="S2" s="56">
        <v>2012</v>
      </c>
      <c r="T2" s="56">
        <v>2013</v>
      </c>
      <c r="U2" s="56">
        <v>2014</v>
      </c>
      <c r="V2" s="56">
        <v>2015</v>
      </c>
      <c r="W2" s="56">
        <v>2016</v>
      </c>
      <c r="X2" s="56">
        <v>2017</v>
      </c>
      <c r="Y2" s="56">
        <v>2018</v>
      </c>
      <c r="Z2" s="56">
        <v>2019</v>
      </c>
    </row>
    <row r="3" spans="1:26" x14ac:dyDescent="0.25">
      <c r="A3" s="67" t="s">
        <v>1286</v>
      </c>
      <c r="B3" s="65" t="s">
        <v>213</v>
      </c>
      <c r="C3" s="66" t="s">
        <v>357</v>
      </c>
      <c r="D3" cm="1">
        <f t="array" ref="D3">SUM(INDEX('97-19 Job Nums in SIC07'!C:C,MATCH(_xlfn.TEXTSPLIT($A3, " "),'97-19 Job Nums in SIC07'!$A:$A,0)))</f>
        <v>138.37</v>
      </c>
      <c r="E3" cm="1">
        <f t="array" ref="E3">SUM(INDEX('97-19 Job Nums in SIC07'!D:D,MATCH(_xlfn.TEXTSPLIT($A3, " "),'97-19 Job Nums in SIC07'!$A:$A,0)))</f>
        <v>128.67000000000002</v>
      </c>
      <c r="F3" cm="1">
        <f t="array" ref="F3">SUM(INDEX('97-19 Job Nums in SIC07'!E:E,MATCH(_xlfn.TEXTSPLIT($A3, " "),'97-19 Job Nums in SIC07'!$A:$A,0)))</f>
        <v>120.84</v>
      </c>
      <c r="G3" cm="1">
        <f t="array" ref="G3">SUM(INDEX('97-19 Job Nums in SIC07'!F:F,MATCH(_xlfn.TEXTSPLIT($A3, " "),'97-19 Job Nums in SIC07'!$A:$A,0)))</f>
        <v>126.06</v>
      </c>
      <c r="H3" cm="1">
        <f t="array" ref="H3">SUM(INDEX('97-19 Job Nums in SIC07'!G:G,MATCH(_xlfn.TEXTSPLIT($A3, " "),'97-19 Job Nums in SIC07'!$A:$A,0)))</f>
        <v>110.49</v>
      </c>
      <c r="I3" cm="1">
        <f t="array" ref="I3">SUM(INDEX('97-19 Job Nums in SIC07'!H:H,MATCH(_xlfn.TEXTSPLIT($A3, " "),'97-19 Job Nums in SIC07'!$A:$A,0)))</f>
        <v>107.01</v>
      </c>
      <c r="J3" cm="1">
        <f t="array" ref="J3">SUM(INDEX('97-19 Job Nums in SIC07'!I:I,MATCH(_xlfn.TEXTSPLIT($A3, " "),'97-19 Job Nums in SIC07'!$A:$A,0)))</f>
        <v>108.05</v>
      </c>
      <c r="K3" cm="1">
        <f t="array" ref="K3">SUM(INDEX('97-19 Job Nums in SIC07'!J:J,MATCH(_xlfn.TEXTSPLIT($A3, " "),'97-19 Job Nums in SIC07'!$A:$A,0)))</f>
        <v>111.4</v>
      </c>
      <c r="L3" cm="1">
        <f t="array" ref="L3">SUM(INDEX('97-19 Job Nums in SIC07'!K:K,MATCH(_xlfn.TEXTSPLIT($A3, " "),'97-19 Job Nums in SIC07'!$A:$A,0)))</f>
        <v>121.84</v>
      </c>
      <c r="M3" cm="1">
        <f t="array" ref="M3">SUM(INDEX('97-19 Job Nums in SIC07'!L:L,MATCH(_xlfn.TEXTSPLIT($A3, " "),'97-19 Job Nums in SIC07'!$A:$A,0)))</f>
        <v>111.4</v>
      </c>
      <c r="N3" cm="1">
        <f t="array" ref="N3">SUM(INDEX('97-19 Job Nums in SIC07'!M:M,MATCH(_xlfn.TEXTSPLIT($A3, " "),'97-19 Job Nums in SIC07'!$A:$A,0)))</f>
        <v>114.14</v>
      </c>
      <c r="O3" cm="1">
        <f t="array" ref="O3">SUM(INDEX('97-19 Job Nums in SIC07'!N:N,MATCH(_xlfn.TEXTSPLIT($A3, " "),'97-19 Job Nums in SIC07'!$A:$A,0)))</f>
        <v>121</v>
      </c>
      <c r="P3" cm="1">
        <f t="array" ref="P3">SUM(INDEX('97-19 Job Nums in SIC07'!O:O,MATCH(_xlfn.TEXTSPLIT($A3, " "),'97-19 Job Nums in SIC07'!$A:$A,0)))</f>
        <v>114</v>
      </c>
      <c r="Q3" cm="1">
        <f t="array" ref="Q3">SUM(INDEX('97-19 Job Nums in SIC07'!P:P,MATCH(_xlfn.TEXTSPLIT($A3, " "),'97-19 Job Nums in SIC07'!$A:$A,0)))</f>
        <v>121</v>
      </c>
      <c r="R3" cm="1">
        <f t="array" ref="R3">SUM(INDEX('97-19 Job Nums in SIC07'!Q:Q,MATCH(_xlfn.TEXTSPLIT($A3, " "),'97-19 Job Nums in SIC07'!$A:$A,0)))</f>
        <v>121</v>
      </c>
      <c r="S3" cm="1">
        <f t="array" ref="S3">SUM(INDEX('97-19 Job Nums in SIC07'!R:R,MATCH(_xlfn.TEXTSPLIT($A3, " "),'97-19 Job Nums in SIC07'!$A:$A,0)))</f>
        <v>125</v>
      </c>
      <c r="T3" cm="1">
        <f t="array" ref="T3">SUM(INDEX('97-19 Job Nums in SIC07'!S:S,MATCH(_xlfn.TEXTSPLIT($A3, " "),'97-19 Job Nums in SIC07'!$A:$A,0)))</f>
        <v>116</v>
      </c>
      <c r="U3" cm="1">
        <f t="array" ref="U3">SUM(INDEX('97-19 Job Nums in SIC07'!T:T,MATCH(_xlfn.TEXTSPLIT($A3, " "),'97-19 Job Nums in SIC07'!$A:$A,0)))</f>
        <v>130</v>
      </c>
      <c r="V3" cm="1">
        <f t="array" ref="V3">SUM(INDEX('97-19 Job Nums in SIC07'!U:U,MATCH(_xlfn.TEXTSPLIT($A3, " "),'97-19 Job Nums in SIC07'!$A:$A,0)))</f>
        <v>132</v>
      </c>
      <c r="W3" cm="1">
        <f t="array" ref="W3">SUM(INDEX('97-19 Job Nums in SIC07'!V:V,MATCH(_xlfn.TEXTSPLIT($A3, " "),'97-19 Job Nums in SIC07'!$A:$A,0)))</f>
        <v>128</v>
      </c>
      <c r="X3" cm="1">
        <f t="array" ref="X3">SUM(INDEX('97-19 Job Nums in SIC07'!W:W,MATCH(_xlfn.TEXTSPLIT($A3, " "),'97-19 Job Nums in SIC07'!$A:$A,0)))</f>
        <v>134</v>
      </c>
      <c r="Y3" cm="1">
        <f t="array" ref="Y3">SUM(INDEX('97-19 Job Nums in SIC07'!X:X,MATCH(_xlfn.TEXTSPLIT($A3, " "),'97-19 Job Nums in SIC07'!$A:$A,0)))</f>
        <v>144</v>
      </c>
      <c r="Z3" cm="1">
        <f t="array" ref="Z3">SUM(INDEX('97-19 Job Nums in SIC07'!Y:Y,MATCH(_xlfn.TEXTSPLIT($A3, " "),'97-19 Job Nums in SIC07'!$A:$A,0)))</f>
        <v>141</v>
      </c>
    </row>
    <row r="4" spans="1:26" x14ac:dyDescent="0.25">
      <c r="A4" s="67" t="s">
        <v>1287</v>
      </c>
      <c r="B4" s="65" t="s">
        <v>216</v>
      </c>
      <c r="C4" s="66" t="s">
        <v>358</v>
      </c>
      <c r="D4" cm="1">
        <f t="array" ref="D4">SUM(INDEX('97-19 Job Nums in SIC07'!C:C,MATCH(_xlfn.TEXTSPLIT($A4, " "),'97-19 Job Nums in SIC07'!$A:$A,0)))</f>
        <v>67.64</v>
      </c>
      <c r="E4" cm="1">
        <f t="array" ref="E4">SUM(INDEX('97-19 Job Nums in SIC07'!D:D,MATCH(_xlfn.TEXTSPLIT($A4, " "),'97-19 Job Nums in SIC07'!$A:$A,0)))</f>
        <v>32</v>
      </c>
      <c r="F4" cm="1">
        <f t="array" ref="F4">SUM(INDEX('97-19 Job Nums in SIC07'!E:E,MATCH(_xlfn.TEXTSPLIT($A4, " "),'97-19 Job Nums in SIC07'!$A:$A,0)))</f>
        <v>38.729999999999997</v>
      </c>
      <c r="G4" cm="1">
        <f t="array" ref="G4">SUM(INDEX('97-19 Job Nums in SIC07'!F:F,MATCH(_xlfn.TEXTSPLIT($A4, " "),'97-19 Job Nums in SIC07'!$A:$A,0)))</f>
        <v>58.790000000000006</v>
      </c>
      <c r="H4" cm="1">
        <f t="array" ref="H4">SUM(INDEX('97-19 Job Nums in SIC07'!G:G,MATCH(_xlfn.TEXTSPLIT($A4, " "),'97-19 Job Nums in SIC07'!$A:$A,0)))</f>
        <v>47</v>
      </c>
      <c r="I4" cm="1">
        <f t="array" ref="I4">SUM(INDEX('97-19 Job Nums in SIC07'!H:H,MATCH(_xlfn.TEXTSPLIT($A4, " "),'97-19 Job Nums in SIC07'!$A:$A,0)))</f>
        <v>0</v>
      </c>
      <c r="J4" cm="1">
        <f t="array" ref="J4">SUM(INDEX('97-19 Job Nums in SIC07'!I:I,MATCH(_xlfn.TEXTSPLIT($A4, " "),'97-19 Job Nums in SIC07'!$A:$A,0)))</f>
        <v>15</v>
      </c>
      <c r="K4" cm="1">
        <f t="array" ref="K4">SUM(INDEX('97-19 Job Nums in SIC07'!J:J,MATCH(_xlfn.TEXTSPLIT($A4, " "),'97-19 Job Nums in SIC07'!$A:$A,0)))</f>
        <v>41.760000000000005</v>
      </c>
      <c r="L4" cm="1">
        <f t="array" ref="L4">SUM(INDEX('97-19 Job Nums in SIC07'!K:K,MATCH(_xlfn.TEXTSPLIT($A4, " "),'97-19 Job Nums in SIC07'!$A:$A,0)))</f>
        <v>36.700000000000003</v>
      </c>
      <c r="M4" cm="1">
        <f t="array" ref="M4">SUM(INDEX('97-19 Job Nums in SIC07'!L:L,MATCH(_xlfn.TEXTSPLIT($A4, " "),'97-19 Job Nums in SIC07'!$A:$A,0)))</f>
        <v>52.73</v>
      </c>
      <c r="N4" cm="1">
        <f t="array" ref="N4">SUM(INDEX('97-19 Job Nums in SIC07'!M:M,MATCH(_xlfn.TEXTSPLIT($A4, " "),'97-19 Job Nums in SIC07'!$A:$A,0)))</f>
        <v>46.79</v>
      </c>
      <c r="O4" cm="1">
        <f t="array" ref="O4">SUM(INDEX('97-19 Job Nums in SIC07'!N:N,MATCH(_xlfn.TEXTSPLIT($A4, " "),'97-19 Job Nums in SIC07'!$A:$A,0)))</f>
        <v>48</v>
      </c>
      <c r="P4" cm="1">
        <f t="array" ref="P4">SUM(INDEX('97-19 Job Nums in SIC07'!O:O,MATCH(_xlfn.TEXTSPLIT($A4, " "),'97-19 Job Nums in SIC07'!$A:$A,0)))</f>
        <v>46</v>
      </c>
      <c r="Q4" cm="1">
        <f t="array" ref="Q4">SUM(INDEX('97-19 Job Nums in SIC07'!P:P,MATCH(_xlfn.TEXTSPLIT($A4, " "),'97-19 Job Nums in SIC07'!$A:$A,0)))</f>
        <v>46</v>
      </c>
      <c r="R4" cm="1">
        <f t="array" ref="R4">SUM(INDEX('97-19 Job Nums in SIC07'!Q:Q,MATCH(_xlfn.TEXTSPLIT($A4, " "),'97-19 Job Nums in SIC07'!$A:$A,0)))</f>
        <v>48</v>
      </c>
      <c r="S4" cm="1">
        <f t="array" ref="S4">SUM(INDEX('97-19 Job Nums in SIC07'!R:R,MATCH(_xlfn.TEXTSPLIT($A4, " "),'97-19 Job Nums in SIC07'!$A:$A,0)))</f>
        <v>44</v>
      </c>
      <c r="T4" cm="1">
        <f t="array" ref="T4">SUM(INDEX('97-19 Job Nums in SIC07'!S:S,MATCH(_xlfn.TEXTSPLIT($A4, " "),'97-19 Job Nums in SIC07'!$A:$A,0)))</f>
        <v>42</v>
      </c>
      <c r="U4" cm="1">
        <f t="array" ref="U4">SUM(INDEX('97-19 Job Nums in SIC07'!T:T,MATCH(_xlfn.TEXTSPLIT($A4, " "),'97-19 Job Nums in SIC07'!$A:$A,0)))</f>
        <v>40</v>
      </c>
      <c r="V4" cm="1">
        <f t="array" ref="V4">SUM(INDEX('97-19 Job Nums in SIC07'!U:U,MATCH(_xlfn.TEXTSPLIT($A4, " "),'97-19 Job Nums in SIC07'!$A:$A,0)))</f>
        <v>46</v>
      </c>
      <c r="W4" cm="1">
        <f t="array" ref="W4">SUM(INDEX('97-19 Job Nums in SIC07'!V:V,MATCH(_xlfn.TEXTSPLIT($A4, " "),'97-19 Job Nums in SIC07'!$A:$A,0)))</f>
        <v>41</v>
      </c>
      <c r="X4" cm="1">
        <f t="array" ref="X4">SUM(INDEX('97-19 Job Nums in SIC07'!W:W,MATCH(_xlfn.TEXTSPLIT($A4, " "),'97-19 Job Nums in SIC07'!$A:$A,0)))</f>
        <v>39</v>
      </c>
      <c r="Y4" cm="1">
        <f t="array" ref="Y4">SUM(INDEX('97-19 Job Nums in SIC07'!X:X,MATCH(_xlfn.TEXTSPLIT($A4, " "),'97-19 Job Nums in SIC07'!$A:$A,0)))</f>
        <v>40</v>
      </c>
      <c r="Z4" cm="1">
        <f t="array" ref="Z4">SUM(INDEX('97-19 Job Nums in SIC07'!Y:Y,MATCH(_xlfn.TEXTSPLIT($A4, " "),'97-19 Job Nums in SIC07'!$A:$A,0)))</f>
        <v>39</v>
      </c>
    </row>
    <row r="5" spans="1:26" ht="30" x14ac:dyDescent="0.25">
      <c r="A5" s="67" t="s">
        <v>1288</v>
      </c>
      <c r="C5" s="66" t="s">
        <v>359</v>
      </c>
      <c r="D5" cm="1">
        <f t="array" ref="D5">SUM(INDEX('97-19 Job Nums in SIC07'!C:C,MATCH(_xlfn.TEXTSPLIT($A5, " "),'97-19 Job Nums in SIC07'!$A:$A,0)))</f>
        <v>426</v>
      </c>
      <c r="E5" cm="1">
        <f t="array" ref="E5">SUM(INDEX('97-19 Job Nums in SIC07'!D:D,MATCH(_xlfn.TEXTSPLIT($A5, " "),'97-19 Job Nums in SIC07'!$A:$A,0)))</f>
        <v>426</v>
      </c>
      <c r="F5" cm="1">
        <f t="array" ref="F5">SUM(INDEX('97-19 Job Nums in SIC07'!E:E,MATCH(_xlfn.TEXTSPLIT($A5, " "),'97-19 Job Nums in SIC07'!$A:$A,0)))</f>
        <v>435</v>
      </c>
      <c r="G5" cm="1">
        <f t="array" ref="G5">SUM(INDEX('97-19 Job Nums in SIC07'!F:F,MATCH(_xlfn.TEXTSPLIT($A5, " "),'97-19 Job Nums in SIC07'!$A:$A,0)))</f>
        <v>424</v>
      </c>
      <c r="H5" cm="1">
        <f t="array" ref="H5">SUM(INDEX('97-19 Job Nums in SIC07'!G:G,MATCH(_xlfn.TEXTSPLIT($A5, " "),'97-19 Job Nums in SIC07'!$A:$A,0)))</f>
        <v>444</v>
      </c>
      <c r="I5" cm="1">
        <f t="array" ref="I5">SUM(INDEX('97-19 Job Nums in SIC07'!H:H,MATCH(_xlfn.TEXTSPLIT($A5, " "),'97-19 Job Nums in SIC07'!$A:$A,0)))</f>
        <v>429</v>
      </c>
      <c r="J5" cm="1">
        <f t="array" ref="J5">SUM(INDEX('97-19 Job Nums in SIC07'!I:I,MATCH(_xlfn.TEXTSPLIT($A5, " "),'97-19 Job Nums in SIC07'!$A:$A,0)))</f>
        <v>423</v>
      </c>
      <c r="K5" cm="1">
        <f t="array" ref="K5">SUM(INDEX('97-19 Job Nums in SIC07'!J:J,MATCH(_xlfn.TEXTSPLIT($A5, " "),'97-19 Job Nums in SIC07'!$A:$A,0)))</f>
        <v>420</v>
      </c>
      <c r="L5" cm="1">
        <f t="array" ref="L5">SUM(INDEX('97-19 Job Nums in SIC07'!K:K,MATCH(_xlfn.TEXTSPLIT($A5, " "),'97-19 Job Nums in SIC07'!$A:$A,0)))</f>
        <v>467.00000000000006</v>
      </c>
      <c r="M5" cm="1">
        <f t="array" ref="M5">SUM(INDEX('97-19 Job Nums in SIC07'!L:L,MATCH(_xlfn.TEXTSPLIT($A5, " "),'97-19 Job Nums in SIC07'!$A:$A,0)))</f>
        <v>452</v>
      </c>
      <c r="N5" cm="1">
        <f t="array" ref="N5">SUM(INDEX('97-19 Job Nums in SIC07'!M:M,MATCH(_xlfn.TEXTSPLIT($A5, " "),'97-19 Job Nums in SIC07'!$A:$A,0)))</f>
        <v>447</v>
      </c>
      <c r="O5" cm="1">
        <f t="array" ref="O5">SUM(INDEX('97-19 Job Nums in SIC07'!N:N,MATCH(_xlfn.TEXTSPLIT($A5, " "),'97-19 Job Nums in SIC07'!$A:$A,0)))</f>
        <v>419</v>
      </c>
      <c r="P5" cm="1">
        <f t="array" ref="P5">SUM(INDEX('97-19 Job Nums in SIC07'!O:O,MATCH(_xlfn.TEXTSPLIT($A5, " "),'97-19 Job Nums in SIC07'!$A:$A,0)))</f>
        <v>394</v>
      </c>
      <c r="Q5" cm="1">
        <f t="array" ref="Q5">SUM(INDEX('97-19 Job Nums in SIC07'!P:P,MATCH(_xlfn.TEXTSPLIT($A5, " "),'97-19 Job Nums in SIC07'!$A:$A,0)))</f>
        <v>402</v>
      </c>
      <c r="R5" cm="1">
        <f t="array" ref="R5">SUM(INDEX('97-19 Job Nums in SIC07'!Q:Q,MATCH(_xlfn.TEXTSPLIT($A5, " "),'97-19 Job Nums in SIC07'!$A:$A,0)))</f>
        <v>393</v>
      </c>
      <c r="S5" cm="1">
        <f t="array" ref="S5">SUM(INDEX('97-19 Job Nums in SIC07'!R:R,MATCH(_xlfn.TEXTSPLIT($A5, " "),'97-19 Job Nums in SIC07'!$A:$A,0)))</f>
        <v>375</v>
      </c>
      <c r="T5" cm="1">
        <f t="array" ref="T5">SUM(INDEX('97-19 Job Nums in SIC07'!S:S,MATCH(_xlfn.TEXTSPLIT($A5, " "),'97-19 Job Nums in SIC07'!$A:$A,0)))</f>
        <v>400</v>
      </c>
      <c r="U5" cm="1">
        <f t="array" ref="U5">SUM(INDEX('97-19 Job Nums in SIC07'!T:T,MATCH(_xlfn.TEXTSPLIT($A5, " "),'97-19 Job Nums in SIC07'!$A:$A,0)))</f>
        <v>400</v>
      </c>
      <c r="V5" cm="1">
        <f t="array" ref="V5">SUM(INDEX('97-19 Job Nums in SIC07'!U:U,MATCH(_xlfn.TEXTSPLIT($A5, " "),'97-19 Job Nums in SIC07'!$A:$A,0)))</f>
        <v>425</v>
      </c>
      <c r="W5" cm="1">
        <f t="array" ref="W5">SUM(INDEX('97-19 Job Nums in SIC07'!V:V,MATCH(_xlfn.TEXTSPLIT($A5, " "),'97-19 Job Nums in SIC07'!$A:$A,0)))</f>
        <v>419</v>
      </c>
      <c r="X5" cm="1">
        <f t="array" ref="X5">SUM(INDEX('97-19 Job Nums in SIC07'!W:W,MATCH(_xlfn.TEXTSPLIT($A5, " "),'97-19 Job Nums in SIC07'!$A:$A,0)))</f>
        <v>430</v>
      </c>
      <c r="Y5" cm="1">
        <f t="array" ref="Y5">SUM(INDEX('97-19 Job Nums in SIC07'!X:X,MATCH(_xlfn.TEXTSPLIT($A5, " "),'97-19 Job Nums in SIC07'!$A:$A,0)))</f>
        <v>415</v>
      </c>
      <c r="Z5" cm="1">
        <f t="array" ref="Z5">SUM(INDEX('97-19 Job Nums in SIC07'!Y:Y,MATCH(_xlfn.TEXTSPLIT($A5, " "),'97-19 Job Nums in SIC07'!$A:$A,0)))</f>
        <v>428</v>
      </c>
    </row>
    <row r="6" spans="1:26" ht="30" x14ac:dyDescent="0.25">
      <c r="A6" s="67" t="s">
        <v>1289</v>
      </c>
      <c r="C6" s="66" t="s">
        <v>360</v>
      </c>
      <c r="D6" cm="1">
        <f t="array" ref="D6">SUM(INDEX('97-19 Job Nums in SIC07'!C:C,MATCH(_xlfn.TEXTSPLIT($A6, " "),'97-19 Job Nums in SIC07'!$A:$A,0)))</f>
        <v>287.74</v>
      </c>
      <c r="E6" cm="1">
        <f t="array" ref="E6">SUM(INDEX('97-19 Job Nums in SIC07'!D:D,MATCH(_xlfn.TEXTSPLIT($A6, " "),'97-19 Job Nums in SIC07'!$A:$A,0)))</f>
        <v>269.64</v>
      </c>
      <c r="F6" cm="1">
        <f t="array" ref="F6">SUM(INDEX('97-19 Job Nums in SIC07'!E:E,MATCH(_xlfn.TEXTSPLIT($A6, " "),'97-19 Job Nums in SIC07'!$A:$A,0)))</f>
        <v>239.09000000000003</v>
      </c>
      <c r="G6" cm="1">
        <f t="array" ref="G6">SUM(INDEX('97-19 Job Nums in SIC07'!F:F,MATCH(_xlfn.TEXTSPLIT($A6, " "),'97-19 Job Nums in SIC07'!$A:$A,0)))</f>
        <v>211.36</v>
      </c>
      <c r="H6" cm="1">
        <f t="array" ref="H6">SUM(INDEX('97-19 Job Nums in SIC07'!G:G,MATCH(_xlfn.TEXTSPLIT($A6, " "),'97-19 Job Nums in SIC07'!$A:$A,0)))</f>
        <v>178.57000000000002</v>
      </c>
      <c r="I6" cm="1">
        <f t="array" ref="I6">SUM(INDEX('97-19 Job Nums in SIC07'!H:H,MATCH(_xlfn.TEXTSPLIT($A6, " "),'97-19 Job Nums in SIC07'!$A:$A,0)))</f>
        <v>154.78</v>
      </c>
      <c r="J6" cm="1">
        <f t="array" ref="J6">SUM(INDEX('97-19 Job Nums in SIC07'!I:I,MATCH(_xlfn.TEXTSPLIT($A6, " "),'97-19 Job Nums in SIC07'!$A:$A,0)))</f>
        <v>137.22</v>
      </c>
      <c r="K6" cm="1">
        <f t="array" ref="K6">SUM(INDEX('97-19 Job Nums in SIC07'!J:J,MATCH(_xlfn.TEXTSPLIT($A6, " "),'97-19 Job Nums in SIC07'!$A:$A,0)))</f>
        <v>110.42</v>
      </c>
      <c r="L6" cm="1">
        <f t="array" ref="L6">SUM(INDEX('97-19 Job Nums in SIC07'!K:K,MATCH(_xlfn.TEXTSPLIT($A6, " "),'97-19 Job Nums in SIC07'!$A:$A,0)))</f>
        <v>99.61</v>
      </c>
      <c r="M6" cm="1">
        <f t="array" ref="M6">SUM(INDEX('97-19 Job Nums in SIC07'!L:L,MATCH(_xlfn.TEXTSPLIT($A6, " "),'97-19 Job Nums in SIC07'!$A:$A,0)))</f>
        <v>92.910000000000011</v>
      </c>
      <c r="N6" cm="1">
        <f t="array" ref="N6">SUM(INDEX('97-19 Job Nums in SIC07'!M:M,MATCH(_xlfn.TEXTSPLIT($A6, " "),'97-19 Job Nums in SIC07'!$A:$A,0)))</f>
        <v>95.06</v>
      </c>
      <c r="O6" cm="1">
        <f t="array" ref="O6">SUM(INDEX('97-19 Job Nums in SIC07'!N:N,MATCH(_xlfn.TEXTSPLIT($A6, " "),'97-19 Job Nums in SIC07'!$A:$A,0)))</f>
        <v>87</v>
      </c>
      <c r="P6" cm="1">
        <f t="array" ref="P6">SUM(INDEX('97-19 Job Nums in SIC07'!O:O,MATCH(_xlfn.TEXTSPLIT($A6, " "),'97-19 Job Nums in SIC07'!$A:$A,0)))</f>
        <v>74</v>
      </c>
      <c r="Q6" cm="1">
        <f t="array" ref="Q6">SUM(INDEX('97-19 Job Nums in SIC07'!P:P,MATCH(_xlfn.TEXTSPLIT($A6, " "),'97-19 Job Nums in SIC07'!$A:$A,0)))</f>
        <v>73</v>
      </c>
      <c r="R6" cm="1">
        <f t="array" ref="R6">SUM(INDEX('97-19 Job Nums in SIC07'!Q:Q,MATCH(_xlfn.TEXTSPLIT($A6, " "),'97-19 Job Nums in SIC07'!$A:$A,0)))</f>
        <v>73</v>
      </c>
      <c r="S6" cm="1">
        <f t="array" ref="S6">SUM(INDEX('97-19 Job Nums in SIC07'!R:R,MATCH(_xlfn.TEXTSPLIT($A6, " "),'97-19 Job Nums in SIC07'!$A:$A,0)))</f>
        <v>67</v>
      </c>
      <c r="T6" cm="1">
        <f t="array" ref="T6">SUM(INDEX('97-19 Job Nums in SIC07'!S:S,MATCH(_xlfn.TEXTSPLIT($A6, " "),'97-19 Job Nums in SIC07'!$A:$A,0)))</f>
        <v>66</v>
      </c>
      <c r="U6" cm="1">
        <f t="array" ref="U6">SUM(INDEX('97-19 Job Nums in SIC07'!T:T,MATCH(_xlfn.TEXTSPLIT($A6, " "),'97-19 Job Nums in SIC07'!$A:$A,0)))</f>
        <v>70</v>
      </c>
      <c r="V6" cm="1">
        <f t="array" ref="V6">SUM(INDEX('97-19 Job Nums in SIC07'!U:U,MATCH(_xlfn.TEXTSPLIT($A6, " "),'97-19 Job Nums in SIC07'!$A:$A,0)))</f>
        <v>75</v>
      </c>
      <c r="W6" cm="1">
        <f t="array" ref="W6">SUM(INDEX('97-19 Job Nums in SIC07'!V:V,MATCH(_xlfn.TEXTSPLIT($A6, " "),'97-19 Job Nums in SIC07'!$A:$A,0)))</f>
        <v>70</v>
      </c>
      <c r="X6" cm="1">
        <f t="array" ref="X6">SUM(INDEX('97-19 Job Nums in SIC07'!W:W,MATCH(_xlfn.TEXTSPLIT($A6, " "),'97-19 Job Nums in SIC07'!$A:$A,0)))</f>
        <v>77</v>
      </c>
      <c r="Y6" cm="1">
        <f t="array" ref="Y6">SUM(INDEX('97-19 Job Nums in SIC07'!X:X,MATCH(_xlfn.TEXTSPLIT($A6, " "),'97-19 Job Nums in SIC07'!$A:$A,0)))</f>
        <v>76</v>
      </c>
      <c r="Z6" cm="1">
        <f t="array" ref="Z6">SUM(INDEX('97-19 Job Nums in SIC07'!Y:Y,MATCH(_xlfn.TEXTSPLIT($A6, " "),'97-19 Job Nums in SIC07'!$A:$A,0)))</f>
        <v>72</v>
      </c>
    </row>
    <row r="7" spans="1:26" ht="30" x14ac:dyDescent="0.25">
      <c r="A7" s="67" t="s">
        <v>1290</v>
      </c>
      <c r="C7" s="66" t="s">
        <v>361</v>
      </c>
      <c r="D7" cm="1">
        <f t="array" ref="D7">SUM(INDEX('97-19 Job Nums in SIC07'!C:C,MATCH(_xlfn.TEXTSPLIT($A7, " "),'97-19 Job Nums in SIC07'!$A:$A,0)))</f>
        <v>339.73</v>
      </c>
      <c r="E7" cm="1">
        <f t="array" ref="E7">SUM(INDEX('97-19 Job Nums in SIC07'!D:D,MATCH(_xlfn.TEXTSPLIT($A7, " "),'97-19 Job Nums in SIC07'!$A:$A,0)))</f>
        <v>332.92</v>
      </c>
      <c r="F7" cm="1">
        <f t="array" ref="F7">SUM(INDEX('97-19 Job Nums in SIC07'!E:E,MATCH(_xlfn.TEXTSPLIT($A7, " "),'97-19 Job Nums in SIC07'!$A:$A,0)))</f>
        <v>316.60000000000002</v>
      </c>
      <c r="G7" cm="1">
        <f t="array" ref="G7">SUM(INDEX('97-19 Job Nums in SIC07'!F:F,MATCH(_xlfn.TEXTSPLIT($A7, " "),'97-19 Job Nums in SIC07'!$A:$A,0)))</f>
        <v>316.37</v>
      </c>
      <c r="H7" cm="1">
        <f t="array" ref="H7">SUM(INDEX('97-19 Job Nums in SIC07'!G:G,MATCH(_xlfn.TEXTSPLIT($A7, " "),'97-19 Job Nums in SIC07'!$A:$A,0)))</f>
        <v>312.34000000000003</v>
      </c>
      <c r="I7" cm="1">
        <f t="array" ref="I7">SUM(INDEX('97-19 Job Nums in SIC07'!H:H,MATCH(_xlfn.TEXTSPLIT($A7, " "),'97-19 Job Nums in SIC07'!$A:$A,0)))</f>
        <v>295.77999999999997</v>
      </c>
      <c r="J7" cm="1">
        <f t="array" ref="J7">SUM(INDEX('97-19 Job Nums in SIC07'!I:I,MATCH(_xlfn.TEXTSPLIT($A7, " "),'97-19 Job Nums in SIC07'!$A:$A,0)))</f>
        <v>283.68999999999994</v>
      </c>
      <c r="K7" cm="1">
        <f t="array" ref="K7">SUM(INDEX('97-19 Job Nums in SIC07'!J:J,MATCH(_xlfn.TEXTSPLIT($A7, " "),'97-19 Job Nums in SIC07'!$A:$A,0)))</f>
        <v>262.69</v>
      </c>
      <c r="L7" cm="1">
        <f t="array" ref="L7">SUM(INDEX('97-19 Job Nums in SIC07'!K:K,MATCH(_xlfn.TEXTSPLIT($A7, " "),'97-19 Job Nums in SIC07'!$A:$A,0)))</f>
        <v>282.47000000000003</v>
      </c>
      <c r="M7" cm="1">
        <f t="array" ref="M7">SUM(INDEX('97-19 Job Nums in SIC07'!L:L,MATCH(_xlfn.TEXTSPLIT($A7, " "),'97-19 Job Nums in SIC07'!$A:$A,0)))</f>
        <v>267.94</v>
      </c>
      <c r="N7" cm="1">
        <f t="array" ref="N7">SUM(INDEX('97-19 Job Nums in SIC07'!M:M,MATCH(_xlfn.TEXTSPLIT($A7, " "),'97-19 Job Nums in SIC07'!$A:$A,0)))</f>
        <v>269.15999999999997</v>
      </c>
      <c r="O7" cm="1">
        <f t="array" ref="O7">SUM(INDEX('97-19 Job Nums in SIC07'!N:N,MATCH(_xlfn.TEXTSPLIT($A7, " "),'97-19 Job Nums in SIC07'!$A:$A,0)))</f>
        <v>250</v>
      </c>
      <c r="P7" cm="1">
        <f t="array" ref="P7">SUM(INDEX('97-19 Job Nums in SIC07'!O:O,MATCH(_xlfn.TEXTSPLIT($A7, " "),'97-19 Job Nums in SIC07'!$A:$A,0)))</f>
        <v>216</v>
      </c>
      <c r="Q7" cm="1">
        <f t="array" ref="Q7">SUM(INDEX('97-19 Job Nums in SIC07'!P:P,MATCH(_xlfn.TEXTSPLIT($A7, " "),'97-19 Job Nums in SIC07'!$A:$A,0)))</f>
        <v>213</v>
      </c>
      <c r="R7" cm="1">
        <f t="array" ref="R7">SUM(INDEX('97-19 Job Nums in SIC07'!Q:Q,MATCH(_xlfn.TEXTSPLIT($A7, " "),'97-19 Job Nums in SIC07'!$A:$A,0)))</f>
        <v>209</v>
      </c>
      <c r="S7" cm="1">
        <f t="array" ref="S7">SUM(INDEX('97-19 Job Nums in SIC07'!R:R,MATCH(_xlfn.TEXTSPLIT($A7, " "),'97-19 Job Nums in SIC07'!$A:$A,0)))</f>
        <v>207</v>
      </c>
      <c r="T7" cm="1">
        <f t="array" ref="T7">SUM(INDEX('97-19 Job Nums in SIC07'!S:S,MATCH(_xlfn.TEXTSPLIT($A7, " "),'97-19 Job Nums in SIC07'!$A:$A,0)))</f>
        <v>206</v>
      </c>
      <c r="U7" cm="1">
        <f t="array" ref="U7">SUM(INDEX('97-19 Job Nums in SIC07'!T:T,MATCH(_xlfn.TEXTSPLIT($A7, " "),'97-19 Job Nums in SIC07'!$A:$A,0)))</f>
        <v>207</v>
      </c>
      <c r="V7" cm="1">
        <f t="array" ref="V7">SUM(INDEX('97-19 Job Nums in SIC07'!U:U,MATCH(_xlfn.TEXTSPLIT($A7, " "),'97-19 Job Nums in SIC07'!$A:$A,0)))</f>
        <v>211</v>
      </c>
      <c r="W7" cm="1">
        <f t="array" ref="W7">SUM(INDEX('97-19 Job Nums in SIC07'!V:V,MATCH(_xlfn.TEXTSPLIT($A7, " "),'97-19 Job Nums in SIC07'!$A:$A,0)))</f>
        <v>219</v>
      </c>
      <c r="X7" cm="1">
        <f t="array" ref="X7">SUM(INDEX('97-19 Job Nums in SIC07'!W:W,MATCH(_xlfn.TEXTSPLIT($A7, " "),'97-19 Job Nums in SIC07'!$A:$A,0)))</f>
        <v>205</v>
      </c>
      <c r="Y7" cm="1">
        <f t="array" ref="Y7">SUM(INDEX('97-19 Job Nums in SIC07'!X:X,MATCH(_xlfn.TEXTSPLIT($A7, " "),'97-19 Job Nums in SIC07'!$A:$A,0)))</f>
        <v>211</v>
      </c>
      <c r="Z7" cm="1">
        <f t="array" ref="Z7">SUM(INDEX('97-19 Job Nums in SIC07'!Y:Y,MATCH(_xlfn.TEXTSPLIT($A7, " "),'97-19 Job Nums in SIC07'!$A:$A,0)))</f>
        <v>213</v>
      </c>
    </row>
    <row r="8" spans="1:26" ht="30" x14ac:dyDescent="0.25">
      <c r="A8" s="67">
        <v>19</v>
      </c>
      <c r="C8" s="66" t="s">
        <v>362</v>
      </c>
      <c r="D8" cm="1">
        <f t="array" ref="D8">SUM(INDEX('97-19 Job Nums in SIC07'!C:C,MATCH(_xlfn.TEXTSPLIT($A8, " "),'97-19 Job Nums in SIC07'!$A:$A,0)))</f>
        <v>13.68</v>
      </c>
      <c r="E8" cm="1">
        <f t="array" ref="E8">SUM(INDEX('97-19 Job Nums in SIC07'!D:D,MATCH(_xlfn.TEXTSPLIT($A8, " "),'97-19 Job Nums in SIC07'!$A:$A,0)))</f>
        <v>11.16</v>
      </c>
      <c r="F8" cm="1">
        <f t="array" ref="F8">SUM(INDEX('97-19 Job Nums in SIC07'!E:E,MATCH(_xlfn.TEXTSPLIT($A8, " "),'97-19 Job Nums in SIC07'!$A:$A,0)))</f>
        <v>10.35</v>
      </c>
      <c r="G8" cm="1">
        <f t="array" ref="G8">SUM(INDEX('97-19 Job Nums in SIC07'!F:F,MATCH(_xlfn.TEXTSPLIT($A8, " "),'97-19 Job Nums in SIC07'!$A:$A,0)))</f>
        <v>10.65</v>
      </c>
      <c r="H8" cm="1">
        <f t="array" ref="H8">SUM(INDEX('97-19 Job Nums in SIC07'!G:G,MATCH(_xlfn.TEXTSPLIT($A8, " "),'97-19 Job Nums in SIC07'!$A:$A,0)))</f>
        <v>10.44</v>
      </c>
      <c r="I8" cm="1">
        <f t="array" ref="I8">SUM(INDEX('97-19 Job Nums in SIC07'!H:H,MATCH(_xlfn.TEXTSPLIT($A8, " "),'97-19 Job Nums in SIC07'!$A:$A,0)))</f>
        <v>13.32</v>
      </c>
      <c r="J8" cm="1">
        <f t="array" ref="J8">SUM(INDEX('97-19 Job Nums in SIC07'!I:I,MATCH(_xlfn.TEXTSPLIT($A8, " "),'97-19 Job Nums in SIC07'!$A:$A,0)))</f>
        <v>11.52</v>
      </c>
      <c r="K8" cm="1">
        <f t="array" ref="K8">SUM(INDEX('97-19 Job Nums in SIC07'!J:J,MATCH(_xlfn.TEXTSPLIT($A8, " "),'97-19 Job Nums in SIC07'!$A:$A,0)))</f>
        <v>12.48</v>
      </c>
      <c r="L8" cm="1">
        <f t="array" ref="L8">SUM(INDEX('97-19 Job Nums in SIC07'!K:K,MATCH(_xlfn.TEXTSPLIT($A8, " "),'97-19 Job Nums in SIC07'!$A:$A,0)))</f>
        <v>17.580000000000002</v>
      </c>
      <c r="M8" cm="1">
        <f t="array" ref="M8">SUM(INDEX('97-19 Job Nums in SIC07'!L:L,MATCH(_xlfn.TEXTSPLIT($A8, " "),'97-19 Job Nums in SIC07'!$A:$A,0)))</f>
        <v>16.829999999999998</v>
      </c>
      <c r="N8" cm="1">
        <f t="array" ref="N8">SUM(INDEX('97-19 Job Nums in SIC07'!M:M,MATCH(_xlfn.TEXTSPLIT($A8, " "),'97-19 Job Nums in SIC07'!$A:$A,0)))</f>
        <v>14.25</v>
      </c>
      <c r="O8" cm="1">
        <f t="array" ref="O8">SUM(INDEX('97-19 Job Nums in SIC07'!N:N,MATCH(_xlfn.TEXTSPLIT($A8, " "),'97-19 Job Nums in SIC07'!$A:$A,0)))</f>
        <v>16</v>
      </c>
      <c r="P8" cm="1">
        <f t="array" ref="P8">SUM(INDEX('97-19 Job Nums in SIC07'!O:O,MATCH(_xlfn.TEXTSPLIT($A8, " "),'97-19 Job Nums in SIC07'!$A:$A,0)))</f>
        <v>20</v>
      </c>
      <c r="Q8" cm="1">
        <f t="array" ref="Q8">SUM(INDEX('97-19 Job Nums in SIC07'!P:P,MATCH(_xlfn.TEXTSPLIT($A8, " "),'97-19 Job Nums in SIC07'!$A:$A,0)))</f>
        <v>6</v>
      </c>
      <c r="R8" cm="1">
        <f t="array" ref="R8">SUM(INDEX('97-19 Job Nums in SIC07'!Q:Q,MATCH(_xlfn.TEXTSPLIT($A8, " "),'97-19 Job Nums in SIC07'!$A:$A,0)))</f>
        <v>10</v>
      </c>
      <c r="S8" cm="1">
        <f t="array" ref="S8">SUM(INDEX('97-19 Job Nums in SIC07'!R:R,MATCH(_xlfn.TEXTSPLIT($A8, " "),'97-19 Job Nums in SIC07'!$A:$A,0)))</f>
        <v>10</v>
      </c>
      <c r="T8" cm="1">
        <f t="array" ref="T8">SUM(INDEX('97-19 Job Nums in SIC07'!S:S,MATCH(_xlfn.TEXTSPLIT($A8, " "),'97-19 Job Nums in SIC07'!$A:$A,0)))</f>
        <v>11</v>
      </c>
      <c r="U8" cm="1">
        <f t="array" ref="U8">SUM(INDEX('97-19 Job Nums in SIC07'!T:T,MATCH(_xlfn.TEXTSPLIT($A8, " "),'97-19 Job Nums in SIC07'!$A:$A,0)))</f>
        <v>8</v>
      </c>
      <c r="V8" cm="1">
        <f t="array" ref="V8">SUM(INDEX('97-19 Job Nums in SIC07'!U:U,MATCH(_xlfn.TEXTSPLIT($A8, " "),'97-19 Job Nums in SIC07'!$A:$A,0)))</f>
        <v>9</v>
      </c>
      <c r="W8" cm="1">
        <f t="array" ref="W8">SUM(INDEX('97-19 Job Nums in SIC07'!V:V,MATCH(_xlfn.TEXTSPLIT($A8, " "),'97-19 Job Nums in SIC07'!$A:$A,0)))</f>
        <v>10</v>
      </c>
      <c r="X8" cm="1">
        <f t="array" ref="X8">SUM(INDEX('97-19 Job Nums in SIC07'!W:W,MATCH(_xlfn.TEXTSPLIT($A8, " "),'97-19 Job Nums in SIC07'!$A:$A,0)))</f>
        <v>11</v>
      </c>
      <c r="Y8" cm="1">
        <f t="array" ref="Y8">SUM(INDEX('97-19 Job Nums in SIC07'!X:X,MATCH(_xlfn.TEXTSPLIT($A8, " "),'97-19 Job Nums in SIC07'!$A:$A,0)))</f>
        <v>9</v>
      </c>
      <c r="Z8" cm="1">
        <f t="array" ref="Z8">SUM(INDEX('97-19 Job Nums in SIC07'!Y:Y,MATCH(_xlfn.TEXTSPLIT($A8, " "),'97-19 Job Nums in SIC07'!$A:$A,0)))</f>
        <v>12</v>
      </c>
    </row>
    <row r="9" spans="1:26" ht="30" x14ac:dyDescent="0.25">
      <c r="A9" s="67">
        <v>20</v>
      </c>
      <c r="C9" s="66" t="s">
        <v>145</v>
      </c>
      <c r="D9" cm="1">
        <f t="array" ref="D9">SUM(INDEX('97-19 Job Nums in SIC07'!C:C,MATCH(_xlfn.TEXTSPLIT($A9, " "),'97-19 Job Nums in SIC07'!$A:$A,0)))</f>
        <v>232.40000000000003</v>
      </c>
      <c r="E9" cm="1">
        <f t="array" ref="E9">SUM(INDEX('97-19 Job Nums in SIC07'!D:D,MATCH(_xlfn.TEXTSPLIT($A9, " "),'97-19 Job Nums in SIC07'!$A:$A,0)))</f>
        <v>225.02</v>
      </c>
      <c r="F9" cm="1">
        <f t="array" ref="F9">SUM(INDEX('97-19 Job Nums in SIC07'!E:E,MATCH(_xlfn.TEXTSPLIT($A9, " "),'97-19 Job Nums in SIC07'!$A:$A,0)))</f>
        <v>192.62</v>
      </c>
      <c r="G9" cm="1">
        <f t="array" ref="G9">SUM(INDEX('97-19 Job Nums in SIC07'!F:F,MATCH(_xlfn.TEXTSPLIT($A9, " "),'97-19 Job Nums in SIC07'!$A:$A,0)))</f>
        <v>186.04000000000002</v>
      </c>
      <c r="H9" cm="1">
        <f t="array" ref="H9">SUM(INDEX('97-19 Job Nums in SIC07'!G:G,MATCH(_xlfn.TEXTSPLIT($A9, " "),'97-19 Job Nums in SIC07'!$A:$A,0)))</f>
        <v>186.70000000000002</v>
      </c>
      <c r="I9" cm="1">
        <f t="array" ref="I9">SUM(INDEX('97-19 Job Nums in SIC07'!H:H,MATCH(_xlfn.TEXTSPLIT($A9, " "),'97-19 Job Nums in SIC07'!$A:$A,0)))</f>
        <v>178.28000000000003</v>
      </c>
      <c r="J9" cm="1">
        <f t="array" ref="J9">SUM(INDEX('97-19 Job Nums in SIC07'!I:I,MATCH(_xlfn.TEXTSPLIT($A9, " "),'97-19 Job Nums in SIC07'!$A:$A,0)))</f>
        <v>171.57999999999998</v>
      </c>
      <c r="K9" cm="1">
        <f t="array" ref="K9">SUM(INDEX('97-19 Job Nums in SIC07'!J:J,MATCH(_xlfn.TEXTSPLIT($A9, " "),'97-19 Job Nums in SIC07'!$A:$A,0)))</f>
        <v>147.86000000000001</v>
      </c>
      <c r="L9" cm="1">
        <f t="array" ref="L9">SUM(INDEX('97-19 Job Nums in SIC07'!K:K,MATCH(_xlfn.TEXTSPLIT($A9, " "),'97-19 Job Nums in SIC07'!$A:$A,0)))</f>
        <v>159.36000000000001</v>
      </c>
      <c r="M9" cm="1">
        <f t="array" ref="M9">SUM(INDEX('97-19 Job Nums in SIC07'!L:L,MATCH(_xlfn.TEXTSPLIT($A9, " "),'97-19 Job Nums in SIC07'!$A:$A,0)))</f>
        <v>149.41999999999999</v>
      </c>
      <c r="N9" cm="1">
        <f t="array" ref="N9">SUM(INDEX('97-19 Job Nums in SIC07'!M:M,MATCH(_xlfn.TEXTSPLIT($A9, " "),'97-19 Job Nums in SIC07'!$A:$A,0)))</f>
        <v>147.30000000000001</v>
      </c>
      <c r="O9" cm="1">
        <f t="array" ref="O9">SUM(INDEX('97-19 Job Nums in SIC07'!N:N,MATCH(_xlfn.TEXTSPLIT($A9, " "),'97-19 Job Nums in SIC07'!$A:$A,0)))</f>
        <v>128</v>
      </c>
      <c r="P9" cm="1">
        <f t="array" ref="P9">SUM(INDEX('97-19 Job Nums in SIC07'!O:O,MATCH(_xlfn.TEXTSPLIT($A9, " "),'97-19 Job Nums in SIC07'!$A:$A,0)))</f>
        <v>108</v>
      </c>
      <c r="Q9" cm="1">
        <f t="array" ref="Q9">SUM(INDEX('97-19 Job Nums in SIC07'!P:P,MATCH(_xlfn.TEXTSPLIT($A9, " "),'97-19 Job Nums in SIC07'!$A:$A,0)))</f>
        <v>97</v>
      </c>
      <c r="R9" cm="1">
        <f t="array" ref="R9">SUM(INDEX('97-19 Job Nums in SIC07'!Q:Q,MATCH(_xlfn.TEXTSPLIT($A9, " "),'97-19 Job Nums in SIC07'!$A:$A,0)))</f>
        <v>95</v>
      </c>
      <c r="S9" cm="1">
        <f t="array" ref="S9">SUM(INDEX('97-19 Job Nums in SIC07'!R:R,MATCH(_xlfn.TEXTSPLIT($A9, " "),'97-19 Job Nums in SIC07'!$A:$A,0)))</f>
        <v>97</v>
      </c>
      <c r="T9" cm="1">
        <f t="array" ref="T9">SUM(INDEX('97-19 Job Nums in SIC07'!S:S,MATCH(_xlfn.TEXTSPLIT($A9, " "),'97-19 Job Nums in SIC07'!$A:$A,0)))</f>
        <v>100</v>
      </c>
      <c r="U9" cm="1">
        <f t="array" ref="U9">SUM(INDEX('97-19 Job Nums in SIC07'!T:T,MATCH(_xlfn.TEXTSPLIT($A9, " "),'97-19 Job Nums in SIC07'!$A:$A,0)))</f>
        <v>99</v>
      </c>
      <c r="V9" cm="1">
        <f t="array" ref="V9">SUM(INDEX('97-19 Job Nums in SIC07'!U:U,MATCH(_xlfn.TEXTSPLIT($A9, " "),'97-19 Job Nums in SIC07'!$A:$A,0)))</f>
        <v>91</v>
      </c>
      <c r="W9" cm="1">
        <f t="array" ref="W9">SUM(INDEX('97-19 Job Nums in SIC07'!V:V,MATCH(_xlfn.TEXTSPLIT($A9, " "),'97-19 Job Nums in SIC07'!$A:$A,0)))</f>
        <v>85</v>
      </c>
      <c r="X9" cm="1">
        <f t="array" ref="X9">SUM(INDEX('97-19 Job Nums in SIC07'!W:W,MATCH(_xlfn.TEXTSPLIT($A9, " "),'97-19 Job Nums in SIC07'!$A:$A,0)))</f>
        <v>83</v>
      </c>
      <c r="Y9" cm="1">
        <f t="array" ref="Y9">SUM(INDEX('97-19 Job Nums in SIC07'!X:X,MATCH(_xlfn.TEXTSPLIT($A9, " "),'97-19 Job Nums in SIC07'!$A:$A,0)))</f>
        <v>96</v>
      </c>
      <c r="Z9" cm="1">
        <f t="array" ref="Z9">SUM(INDEX('97-19 Job Nums in SIC07'!Y:Y,MATCH(_xlfn.TEXTSPLIT($A9, " "),'97-19 Job Nums in SIC07'!$A:$A,0)))</f>
        <v>96</v>
      </c>
    </row>
    <row r="10" spans="1:26" ht="45" x14ac:dyDescent="0.25">
      <c r="A10" s="67">
        <v>21</v>
      </c>
      <c r="C10" s="66" t="s">
        <v>363</v>
      </c>
      <c r="D10" cm="1">
        <f t="array" ref="D10">SUM(INDEX('97-19 Job Nums in SIC07'!C:C,MATCH(_xlfn.TEXTSPLIT($A10, " "),'97-19 Job Nums in SIC07'!$A:$A,0)))</f>
        <v>112.32000000000001</v>
      </c>
      <c r="E10" cm="1">
        <f t="array" ref="E10">SUM(INDEX('97-19 Job Nums in SIC07'!D:D,MATCH(_xlfn.TEXTSPLIT($A10, " "),'97-19 Job Nums in SIC07'!$A:$A,0)))</f>
        <v>108.8</v>
      </c>
      <c r="F10" cm="1">
        <f t="array" ref="F10">SUM(INDEX('97-19 Job Nums in SIC07'!E:E,MATCH(_xlfn.TEXTSPLIT($A10, " "),'97-19 Job Nums in SIC07'!$A:$A,0)))</f>
        <v>93.12</v>
      </c>
      <c r="G10" cm="1">
        <f t="array" ref="G10">SUM(INDEX('97-19 Job Nums in SIC07'!F:F,MATCH(_xlfn.TEXTSPLIT($A10, " "),'97-19 Job Nums in SIC07'!$A:$A,0)))</f>
        <v>89.92</v>
      </c>
      <c r="H10" cm="1">
        <f t="array" ref="H10">SUM(INDEX('97-19 Job Nums in SIC07'!G:G,MATCH(_xlfn.TEXTSPLIT($A10, " "),'97-19 Job Nums in SIC07'!$A:$A,0)))</f>
        <v>90.24</v>
      </c>
      <c r="I10" cm="1">
        <f t="array" ref="I10">SUM(INDEX('97-19 Job Nums in SIC07'!H:H,MATCH(_xlfn.TEXTSPLIT($A10, " "),'97-19 Job Nums in SIC07'!$A:$A,0)))</f>
        <v>86.08</v>
      </c>
      <c r="J10" cm="1">
        <f t="array" ref="J10">SUM(INDEX('97-19 Job Nums in SIC07'!I:I,MATCH(_xlfn.TEXTSPLIT($A10, " "),'97-19 Job Nums in SIC07'!$A:$A,0)))</f>
        <v>82.88</v>
      </c>
      <c r="K10" cm="1">
        <f t="array" ref="K10">SUM(INDEX('97-19 Job Nums in SIC07'!J:J,MATCH(_xlfn.TEXTSPLIT($A10, " "),'97-19 Job Nums in SIC07'!$A:$A,0)))</f>
        <v>71.36</v>
      </c>
      <c r="L10" cm="1">
        <f t="array" ref="L10">SUM(INDEX('97-19 Job Nums in SIC07'!K:K,MATCH(_xlfn.TEXTSPLIT($A10, " "),'97-19 Job Nums in SIC07'!$A:$A,0)))</f>
        <v>76.8</v>
      </c>
      <c r="M10" cm="1">
        <f t="array" ref="M10">SUM(INDEX('97-19 Job Nums in SIC07'!L:L,MATCH(_xlfn.TEXTSPLIT($A10, " "),'97-19 Job Nums in SIC07'!$A:$A,0)))</f>
        <v>72</v>
      </c>
      <c r="N10" cm="1">
        <f t="array" ref="N10">SUM(INDEX('97-19 Job Nums in SIC07'!M:M,MATCH(_xlfn.TEXTSPLIT($A10, " "),'97-19 Job Nums in SIC07'!$A:$A,0)))</f>
        <v>71.040000000000006</v>
      </c>
      <c r="O10" cm="1">
        <f t="array" ref="O10">SUM(INDEX('97-19 Job Nums in SIC07'!N:N,MATCH(_xlfn.TEXTSPLIT($A10, " "),'97-19 Job Nums in SIC07'!$A:$A,0)))</f>
        <v>68</v>
      </c>
      <c r="P10" cm="1">
        <f t="array" ref="P10">SUM(INDEX('97-19 Job Nums in SIC07'!O:O,MATCH(_xlfn.TEXTSPLIT($A10, " "),'97-19 Job Nums in SIC07'!$A:$A,0)))</f>
        <v>63</v>
      </c>
      <c r="Q10" cm="1">
        <f t="array" ref="Q10">SUM(INDEX('97-19 Job Nums in SIC07'!P:P,MATCH(_xlfn.TEXTSPLIT($A10, " "),'97-19 Job Nums in SIC07'!$A:$A,0)))</f>
        <v>50</v>
      </c>
      <c r="R10" cm="1">
        <f t="array" ref="R10">SUM(INDEX('97-19 Job Nums in SIC07'!Q:Q,MATCH(_xlfn.TEXTSPLIT($A10, " "),'97-19 Job Nums in SIC07'!$A:$A,0)))</f>
        <v>65</v>
      </c>
      <c r="S10" cm="1">
        <f t="array" ref="S10">SUM(INDEX('97-19 Job Nums in SIC07'!R:R,MATCH(_xlfn.TEXTSPLIT($A10, " "),'97-19 Job Nums in SIC07'!$A:$A,0)))</f>
        <v>63</v>
      </c>
      <c r="T10" cm="1">
        <f t="array" ref="T10">SUM(INDEX('97-19 Job Nums in SIC07'!S:S,MATCH(_xlfn.TEXTSPLIT($A10, " "),'97-19 Job Nums in SIC07'!$A:$A,0)))</f>
        <v>65</v>
      </c>
      <c r="U10" cm="1">
        <f t="array" ref="U10">SUM(INDEX('97-19 Job Nums in SIC07'!T:T,MATCH(_xlfn.TEXTSPLIT($A10, " "),'97-19 Job Nums in SIC07'!$A:$A,0)))</f>
        <v>63</v>
      </c>
      <c r="V10" cm="1">
        <f t="array" ref="V10">SUM(INDEX('97-19 Job Nums in SIC07'!U:U,MATCH(_xlfn.TEXTSPLIT($A10, " "),'97-19 Job Nums in SIC07'!$A:$A,0)))</f>
        <v>43</v>
      </c>
      <c r="W10" cm="1">
        <f t="array" ref="W10">SUM(INDEX('97-19 Job Nums in SIC07'!V:V,MATCH(_xlfn.TEXTSPLIT($A10, " "),'97-19 Job Nums in SIC07'!$A:$A,0)))</f>
        <v>50</v>
      </c>
      <c r="X10" cm="1">
        <f t="array" ref="X10">SUM(INDEX('97-19 Job Nums in SIC07'!W:W,MATCH(_xlfn.TEXTSPLIT($A10, " "),'97-19 Job Nums in SIC07'!$A:$A,0)))</f>
        <v>55</v>
      </c>
      <c r="Y10" cm="1">
        <f t="array" ref="Y10">SUM(INDEX('97-19 Job Nums in SIC07'!X:X,MATCH(_xlfn.TEXTSPLIT($A10, " "),'97-19 Job Nums in SIC07'!$A:$A,0)))</f>
        <v>67</v>
      </c>
      <c r="Z10" cm="1">
        <f t="array" ref="Z10">SUM(INDEX('97-19 Job Nums in SIC07'!Y:Y,MATCH(_xlfn.TEXTSPLIT($A10, " "),'97-19 Job Nums in SIC07'!$A:$A,0)))</f>
        <v>48</v>
      </c>
    </row>
    <row r="11" spans="1:26" ht="45" x14ac:dyDescent="0.25">
      <c r="A11" s="67" t="s">
        <v>1291</v>
      </c>
      <c r="C11" s="66" t="s">
        <v>364</v>
      </c>
      <c r="D11" cm="1">
        <f t="array" ref="D11">SUM(INDEX('97-19 Job Nums in SIC07'!C:C,MATCH(_xlfn.TEXTSPLIT($A11, " "),'97-19 Job Nums in SIC07'!$A:$A,0)))</f>
        <v>356.46000000000004</v>
      </c>
      <c r="E11" cm="1">
        <f t="array" ref="E11">SUM(INDEX('97-19 Job Nums in SIC07'!D:D,MATCH(_xlfn.TEXTSPLIT($A11, " "),'97-19 Job Nums in SIC07'!$A:$A,0)))</f>
        <v>348.52</v>
      </c>
      <c r="F11" cm="1">
        <f t="array" ref="F11">SUM(INDEX('97-19 Job Nums in SIC07'!E:E,MATCH(_xlfn.TEXTSPLIT($A11, " "),'97-19 Job Nums in SIC07'!$A:$A,0)))</f>
        <v>357.46000000000004</v>
      </c>
      <c r="G11" cm="1">
        <f t="array" ref="G11">SUM(INDEX('97-19 Job Nums in SIC07'!F:F,MATCH(_xlfn.TEXTSPLIT($A11, " "),'97-19 Job Nums in SIC07'!$A:$A,0)))</f>
        <v>360.53</v>
      </c>
      <c r="H11" cm="1">
        <f t="array" ref="H11">SUM(INDEX('97-19 Job Nums in SIC07'!G:G,MATCH(_xlfn.TEXTSPLIT($A11, " "),'97-19 Job Nums in SIC07'!$A:$A,0)))</f>
        <v>349.46000000000004</v>
      </c>
      <c r="I11" cm="1">
        <f t="array" ref="I11">SUM(INDEX('97-19 Job Nums in SIC07'!H:H,MATCH(_xlfn.TEXTSPLIT($A11, " "),'97-19 Job Nums in SIC07'!$A:$A,0)))</f>
        <v>319.49</v>
      </c>
      <c r="J11" cm="1">
        <f t="array" ref="J11">SUM(INDEX('97-19 Job Nums in SIC07'!I:I,MATCH(_xlfn.TEXTSPLIT($A11, " "),'97-19 Job Nums in SIC07'!$A:$A,0)))</f>
        <v>320.39</v>
      </c>
      <c r="K11" cm="1">
        <f t="array" ref="K11">SUM(INDEX('97-19 Job Nums in SIC07'!J:J,MATCH(_xlfn.TEXTSPLIT($A11, " "),'97-19 Job Nums in SIC07'!$A:$A,0)))</f>
        <v>315.27</v>
      </c>
      <c r="L11" cm="1">
        <f t="array" ref="L11">SUM(INDEX('97-19 Job Nums in SIC07'!K:K,MATCH(_xlfn.TEXTSPLIT($A11, " "),'97-19 Job Nums in SIC07'!$A:$A,0)))</f>
        <v>318.25</v>
      </c>
      <c r="M11" cm="1">
        <f t="array" ref="M11">SUM(INDEX('97-19 Job Nums in SIC07'!L:L,MATCH(_xlfn.TEXTSPLIT($A11, " "),'97-19 Job Nums in SIC07'!$A:$A,0)))</f>
        <v>298.2</v>
      </c>
      <c r="N11" cm="1">
        <f t="array" ref="N11">SUM(INDEX('97-19 Job Nums in SIC07'!M:M,MATCH(_xlfn.TEXTSPLIT($A11, " "),'97-19 Job Nums in SIC07'!$A:$A,0)))</f>
        <v>286.2</v>
      </c>
      <c r="O11" cm="1">
        <f t="array" ref="O11">SUM(INDEX('97-19 Job Nums in SIC07'!N:N,MATCH(_xlfn.TEXTSPLIT($A11, " "),'97-19 Job Nums in SIC07'!$A:$A,0)))</f>
        <v>280</v>
      </c>
      <c r="P11" cm="1">
        <f t="array" ref="P11">SUM(INDEX('97-19 Job Nums in SIC07'!O:O,MATCH(_xlfn.TEXTSPLIT($A11, " "),'97-19 Job Nums in SIC07'!$A:$A,0)))</f>
        <v>260</v>
      </c>
      <c r="Q11" cm="1">
        <f t="array" ref="Q11">SUM(INDEX('97-19 Job Nums in SIC07'!P:P,MATCH(_xlfn.TEXTSPLIT($A11, " "),'97-19 Job Nums in SIC07'!$A:$A,0)))</f>
        <v>245</v>
      </c>
      <c r="R11" cm="1">
        <f t="array" ref="R11">SUM(INDEX('97-19 Job Nums in SIC07'!Q:Q,MATCH(_xlfn.TEXTSPLIT($A11, " "),'97-19 Job Nums in SIC07'!$A:$A,0)))</f>
        <v>237</v>
      </c>
      <c r="S11" cm="1">
        <f t="array" ref="S11">SUM(INDEX('97-19 Job Nums in SIC07'!R:R,MATCH(_xlfn.TEXTSPLIT($A11, " "),'97-19 Job Nums in SIC07'!$A:$A,0)))</f>
        <v>230</v>
      </c>
      <c r="T11" cm="1">
        <f t="array" ref="T11">SUM(INDEX('97-19 Job Nums in SIC07'!S:S,MATCH(_xlfn.TEXTSPLIT($A11, " "),'97-19 Job Nums in SIC07'!$A:$A,0)))</f>
        <v>234</v>
      </c>
      <c r="U11" cm="1">
        <f t="array" ref="U11">SUM(INDEX('97-19 Job Nums in SIC07'!T:T,MATCH(_xlfn.TEXTSPLIT($A11, " "),'97-19 Job Nums in SIC07'!$A:$A,0)))</f>
        <v>238</v>
      </c>
      <c r="V11" cm="1">
        <f t="array" ref="V11">SUM(INDEX('97-19 Job Nums in SIC07'!U:U,MATCH(_xlfn.TEXTSPLIT($A11, " "),'97-19 Job Nums in SIC07'!$A:$A,0)))</f>
        <v>236</v>
      </c>
      <c r="W11" cm="1">
        <f t="array" ref="W11">SUM(INDEX('97-19 Job Nums in SIC07'!V:V,MATCH(_xlfn.TEXTSPLIT($A11, " "),'97-19 Job Nums in SIC07'!$A:$A,0)))</f>
        <v>228</v>
      </c>
      <c r="X11" cm="1">
        <f t="array" ref="X11">SUM(INDEX('97-19 Job Nums in SIC07'!W:W,MATCH(_xlfn.TEXTSPLIT($A11, " "),'97-19 Job Nums in SIC07'!$A:$A,0)))</f>
        <v>243</v>
      </c>
      <c r="Y11" cm="1">
        <f t="array" ref="Y11">SUM(INDEX('97-19 Job Nums in SIC07'!X:X,MATCH(_xlfn.TEXTSPLIT($A11, " "),'97-19 Job Nums in SIC07'!$A:$A,0)))</f>
        <v>249</v>
      </c>
      <c r="Z11" cm="1">
        <f t="array" ref="Z11">SUM(INDEX('97-19 Job Nums in SIC07'!Y:Y,MATCH(_xlfn.TEXTSPLIT($A11, " "),'97-19 Job Nums in SIC07'!$A:$A,0)))</f>
        <v>246</v>
      </c>
    </row>
    <row r="12" spans="1:26" ht="30" x14ac:dyDescent="0.25">
      <c r="A12" s="67" t="s">
        <v>1292</v>
      </c>
      <c r="C12" s="66" t="s">
        <v>365</v>
      </c>
      <c r="D12" cm="1">
        <f t="array" ref="D12">SUM(INDEX('97-19 Job Nums in SIC07'!C:C,MATCH(_xlfn.TEXTSPLIT($A12, " "),'97-19 Job Nums in SIC07'!$A:$A,0)))</f>
        <v>526.25</v>
      </c>
      <c r="E12" cm="1">
        <f t="array" ref="E12">SUM(INDEX('97-19 Job Nums in SIC07'!D:D,MATCH(_xlfn.TEXTSPLIT($A12, " "),'97-19 Job Nums in SIC07'!$A:$A,0)))</f>
        <v>502.28999999999996</v>
      </c>
      <c r="F12" cm="1">
        <f t="array" ref="F12">SUM(INDEX('97-19 Job Nums in SIC07'!E:E,MATCH(_xlfn.TEXTSPLIT($A12, " "),'97-19 Job Nums in SIC07'!$A:$A,0)))</f>
        <v>482.22999999999996</v>
      </c>
      <c r="G12" cm="1">
        <f t="array" ref="G12">SUM(INDEX('97-19 Job Nums in SIC07'!F:F,MATCH(_xlfn.TEXTSPLIT($A12, " "),'97-19 Job Nums in SIC07'!$A:$A,0)))</f>
        <v>470.63</v>
      </c>
      <c r="H12" cm="1">
        <f t="array" ref="H12">SUM(INDEX('97-19 Job Nums in SIC07'!G:G,MATCH(_xlfn.TEXTSPLIT($A12, " "),'97-19 Job Nums in SIC07'!$A:$A,0)))</f>
        <v>469.01</v>
      </c>
      <c r="I12" cm="1">
        <f t="array" ref="I12">SUM(INDEX('97-19 Job Nums in SIC07'!H:H,MATCH(_xlfn.TEXTSPLIT($A12, " "),'97-19 Job Nums in SIC07'!$A:$A,0)))</f>
        <v>441.55999999999995</v>
      </c>
      <c r="J12" cm="1">
        <f t="array" ref="J12">SUM(INDEX('97-19 Job Nums in SIC07'!I:I,MATCH(_xlfn.TEXTSPLIT($A12, " "),'97-19 Job Nums in SIC07'!$A:$A,0)))</f>
        <v>403.29999999999995</v>
      </c>
      <c r="K12" cm="1">
        <f t="array" ref="K12">SUM(INDEX('97-19 Job Nums in SIC07'!J:J,MATCH(_xlfn.TEXTSPLIT($A12, " "),'97-19 Job Nums in SIC07'!$A:$A,0)))</f>
        <v>386.89</v>
      </c>
      <c r="L12" cm="1">
        <f t="array" ref="L12">SUM(INDEX('97-19 Job Nums in SIC07'!K:K,MATCH(_xlfn.TEXTSPLIT($A12, " "),'97-19 Job Nums in SIC07'!$A:$A,0)))</f>
        <v>398.83</v>
      </c>
      <c r="M12" cm="1">
        <f t="array" ref="M12">SUM(INDEX('97-19 Job Nums in SIC07'!L:L,MATCH(_xlfn.TEXTSPLIT($A12, " "),'97-19 Job Nums in SIC07'!$A:$A,0)))</f>
        <v>385.73</v>
      </c>
      <c r="N12" cm="1">
        <f t="array" ref="N12">SUM(INDEX('97-19 Job Nums in SIC07'!M:M,MATCH(_xlfn.TEXTSPLIT($A12, " "),'97-19 Job Nums in SIC07'!$A:$A,0)))</f>
        <v>399.06</v>
      </c>
      <c r="O12" cm="1">
        <f t="array" ref="O12">SUM(INDEX('97-19 Job Nums in SIC07'!N:N,MATCH(_xlfn.TEXTSPLIT($A12, " "),'97-19 Job Nums in SIC07'!$A:$A,0)))</f>
        <v>412</v>
      </c>
      <c r="P12" cm="1">
        <f t="array" ref="P12">SUM(INDEX('97-19 Job Nums in SIC07'!O:O,MATCH(_xlfn.TEXTSPLIT($A12, " "),'97-19 Job Nums in SIC07'!$A:$A,0)))</f>
        <v>347</v>
      </c>
      <c r="Q12" cm="1">
        <f t="array" ref="Q12">SUM(INDEX('97-19 Job Nums in SIC07'!P:P,MATCH(_xlfn.TEXTSPLIT($A12, " "),'97-19 Job Nums in SIC07'!$A:$A,0)))</f>
        <v>354</v>
      </c>
      <c r="R12" cm="1">
        <f t="array" ref="R12">SUM(INDEX('97-19 Job Nums in SIC07'!Q:Q,MATCH(_xlfn.TEXTSPLIT($A12, " "),'97-19 Job Nums in SIC07'!$A:$A,0)))</f>
        <v>317</v>
      </c>
      <c r="S12" cm="1">
        <f t="array" ref="S12">SUM(INDEX('97-19 Job Nums in SIC07'!R:R,MATCH(_xlfn.TEXTSPLIT($A12, " "),'97-19 Job Nums in SIC07'!$A:$A,0)))</f>
        <v>346</v>
      </c>
      <c r="T12" cm="1">
        <f t="array" ref="T12">SUM(INDEX('97-19 Job Nums in SIC07'!S:S,MATCH(_xlfn.TEXTSPLIT($A12, " "),'97-19 Job Nums in SIC07'!$A:$A,0)))</f>
        <v>352</v>
      </c>
      <c r="U12" cm="1">
        <f t="array" ref="U12">SUM(INDEX('97-19 Job Nums in SIC07'!T:T,MATCH(_xlfn.TEXTSPLIT($A12, " "),'97-19 Job Nums in SIC07'!$A:$A,0)))</f>
        <v>365</v>
      </c>
      <c r="V12" cm="1">
        <f t="array" ref="V12">SUM(INDEX('97-19 Job Nums in SIC07'!U:U,MATCH(_xlfn.TEXTSPLIT($A12, " "),'97-19 Job Nums in SIC07'!$A:$A,0)))</f>
        <v>373</v>
      </c>
      <c r="W12" cm="1">
        <f t="array" ref="W12">SUM(INDEX('97-19 Job Nums in SIC07'!V:V,MATCH(_xlfn.TEXTSPLIT($A12, " "),'97-19 Job Nums in SIC07'!$A:$A,0)))</f>
        <v>359</v>
      </c>
      <c r="X12" cm="1">
        <f t="array" ref="X12">SUM(INDEX('97-19 Job Nums in SIC07'!W:W,MATCH(_xlfn.TEXTSPLIT($A12, " "),'97-19 Job Nums in SIC07'!$A:$A,0)))</f>
        <v>354</v>
      </c>
      <c r="Y12" cm="1">
        <f t="array" ref="Y12">SUM(INDEX('97-19 Job Nums in SIC07'!X:X,MATCH(_xlfn.TEXTSPLIT($A12, " "),'97-19 Job Nums in SIC07'!$A:$A,0)))</f>
        <v>363</v>
      </c>
      <c r="Z12" cm="1">
        <f t="array" ref="Z12">SUM(INDEX('97-19 Job Nums in SIC07'!Y:Y,MATCH(_xlfn.TEXTSPLIT($A12, " "),'97-19 Job Nums in SIC07'!$A:$A,0)))</f>
        <v>362</v>
      </c>
    </row>
    <row r="13" spans="1:26" ht="30" x14ac:dyDescent="0.25">
      <c r="A13" s="67">
        <v>26</v>
      </c>
      <c r="C13" s="66" t="s">
        <v>366</v>
      </c>
      <c r="D13" cm="1">
        <f t="array" ref="D13">SUM(INDEX('97-19 Job Nums in SIC07'!C:C,MATCH(_xlfn.TEXTSPLIT($A13, " "),'97-19 Job Nums in SIC07'!$A:$A,0)))</f>
        <v>236.45000000000002</v>
      </c>
      <c r="E13" cm="1">
        <f t="array" ref="E13">SUM(INDEX('97-19 Job Nums in SIC07'!D:D,MATCH(_xlfn.TEXTSPLIT($A13, " "),'97-19 Job Nums in SIC07'!$A:$A,0)))</f>
        <v>241.82999999999998</v>
      </c>
      <c r="F13" cm="1">
        <f t="array" ref="F13">SUM(INDEX('97-19 Job Nums in SIC07'!E:E,MATCH(_xlfn.TEXTSPLIT($A13, " "),'97-19 Job Nums in SIC07'!$A:$A,0)))</f>
        <v>235.72</v>
      </c>
      <c r="G13" cm="1">
        <f t="array" ref="G13">SUM(INDEX('97-19 Job Nums in SIC07'!F:F,MATCH(_xlfn.TEXTSPLIT($A13, " "),'97-19 Job Nums in SIC07'!$A:$A,0)))</f>
        <v>225.45</v>
      </c>
      <c r="H13" cm="1">
        <f t="array" ref="H13">SUM(INDEX('97-19 Job Nums in SIC07'!G:G,MATCH(_xlfn.TEXTSPLIT($A13, " "),'97-19 Job Nums in SIC07'!$A:$A,0)))</f>
        <v>251.05</v>
      </c>
      <c r="I13" cm="1">
        <f t="array" ref="I13">SUM(INDEX('97-19 Job Nums in SIC07'!H:H,MATCH(_xlfn.TEXTSPLIT($A13, " "),'97-19 Job Nums in SIC07'!$A:$A,0)))</f>
        <v>207.9</v>
      </c>
      <c r="J13" cm="1">
        <f t="array" ref="J13">SUM(INDEX('97-19 Job Nums in SIC07'!I:I,MATCH(_xlfn.TEXTSPLIT($A13, " "),'97-19 Job Nums in SIC07'!$A:$A,0)))</f>
        <v>179.27999999999997</v>
      </c>
      <c r="K13" cm="1">
        <f t="array" ref="K13">SUM(INDEX('97-19 Job Nums in SIC07'!J:J,MATCH(_xlfn.TEXTSPLIT($A13, " "),'97-19 Job Nums in SIC07'!$A:$A,0)))</f>
        <v>162.91999999999999</v>
      </c>
      <c r="L13" cm="1">
        <f t="array" ref="L13">SUM(INDEX('97-19 Job Nums in SIC07'!K:K,MATCH(_xlfn.TEXTSPLIT($A13, " "),'97-19 Job Nums in SIC07'!$A:$A,0)))</f>
        <v>161.12</v>
      </c>
      <c r="M13" cm="1">
        <f t="array" ref="M13">SUM(INDEX('97-19 Job Nums in SIC07'!L:L,MATCH(_xlfn.TEXTSPLIT($A13, " "),'97-19 Job Nums in SIC07'!$A:$A,0)))</f>
        <v>149.84</v>
      </c>
      <c r="N13" cm="1">
        <f t="array" ref="N13">SUM(INDEX('97-19 Job Nums in SIC07'!M:M,MATCH(_xlfn.TEXTSPLIT($A13, " "),'97-19 Job Nums in SIC07'!$A:$A,0)))</f>
        <v>149.44999999999999</v>
      </c>
      <c r="O13" cm="1">
        <f t="array" ref="O13">SUM(INDEX('97-19 Job Nums in SIC07'!N:N,MATCH(_xlfn.TEXTSPLIT($A13, " "),'97-19 Job Nums in SIC07'!$A:$A,0)))</f>
        <v>153</v>
      </c>
      <c r="P13" cm="1">
        <f t="array" ref="P13">SUM(INDEX('97-19 Job Nums in SIC07'!O:O,MATCH(_xlfn.TEXTSPLIT($A13, " "),'97-19 Job Nums in SIC07'!$A:$A,0)))</f>
        <v>140</v>
      </c>
      <c r="Q13" cm="1">
        <f t="array" ref="Q13">SUM(INDEX('97-19 Job Nums in SIC07'!P:P,MATCH(_xlfn.TEXTSPLIT($A13, " "),'97-19 Job Nums in SIC07'!$A:$A,0)))</f>
        <v>136</v>
      </c>
      <c r="R13" cm="1">
        <f t="array" ref="R13">SUM(INDEX('97-19 Job Nums in SIC07'!Q:Q,MATCH(_xlfn.TEXTSPLIT($A13, " "),'97-19 Job Nums in SIC07'!$A:$A,0)))</f>
        <v>131</v>
      </c>
      <c r="S13" cm="1">
        <f t="array" ref="S13">SUM(INDEX('97-19 Job Nums in SIC07'!R:R,MATCH(_xlfn.TEXTSPLIT($A13, " "),'97-19 Job Nums in SIC07'!$A:$A,0)))</f>
        <v>132</v>
      </c>
      <c r="T13" cm="1">
        <f t="array" ref="T13">SUM(INDEX('97-19 Job Nums in SIC07'!S:S,MATCH(_xlfn.TEXTSPLIT($A13, " "),'97-19 Job Nums in SIC07'!$A:$A,0)))</f>
        <v>140</v>
      </c>
      <c r="U13" cm="1">
        <f t="array" ref="U13">SUM(INDEX('97-19 Job Nums in SIC07'!T:T,MATCH(_xlfn.TEXTSPLIT($A13, " "),'97-19 Job Nums in SIC07'!$A:$A,0)))</f>
        <v>129</v>
      </c>
      <c r="V13" cm="1">
        <f t="array" ref="V13">SUM(INDEX('97-19 Job Nums in SIC07'!U:U,MATCH(_xlfn.TEXTSPLIT($A13, " "),'97-19 Job Nums in SIC07'!$A:$A,0)))</f>
        <v>129</v>
      </c>
      <c r="W13" cm="1">
        <f t="array" ref="W13">SUM(INDEX('97-19 Job Nums in SIC07'!V:V,MATCH(_xlfn.TEXTSPLIT($A13, " "),'97-19 Job Nums in SIC07'!$A:$A,0)))</f>
        <v>132</v>
      </c>
      <c r="X13" cm="1">
        <f t="array" ref="X13">SUM(INDEX('97-19 Job Nums in SIC07'!W:W,MATCH(_xlfn.TEXTSPLIT($A13, " "),'97-19 Job Nums in SIC07'!$A:$A,0)))</f>
        <v>128</v>
      </c>
      <c r="Y13" cm="1">
        <f t="array" ref="Y13">SUM(INDEX('97-19 Job Nums in SIC07'!X:X,MATCH(_xlfn.TEXTSPLIT($A13, " "),'97-19 Job Nums in SIC07'!$A:$A,0)))</f>
        <v>130</v>
      </c>
      <c r="Z13" cm="1">
        <f t="array" ref="Z13">SUM(INDEX('97-19 Job Nums in SIC07'!Y:Y,MATCH(_xlfn.TEXTSPLIT($A13, " "),'97-19 Job Nums in SIC07'!$A:$A,0)))</f>
        <v>132</v>
      </c>
    </row>
    <row r="14" spans="1:26" x14ac:dyDescent="0.25">
      <c r="A14" s="67">
        <v>27</v>
      </c>
      <c r="C14" s="66" t="s">
        <v>367</v>
      </c>
      <c r="D14" cm="1">
        <f t="array" ref="D14">SUM(INDEX('97-19 Job Nums in SIC07'!C:C,MATCH(_xlfn.TEXTSPLIT($A14, " "),'97-19 Job Nums in SIC07'!$A:$A,0)))</f>
        <v>173.95</v>
      </c>
      <c r="E14" cm="1">
        <f t="array" ref="E14">SUM(INDEX('97-19 Job Nums in SIC07'!D:D,MATCH(_xlfn.TEXTSPLIT($A14, " "),'97-19 Job Nums in SIC07'!$A:$A,0)))</f>
        <v>171.66</v>
      </c>
      <c r="F14" cm="1">
        <f t="array" ref="F14">SUM(INDEX('97-19 Job Nums in SIC07'!E:E,MATCH(_xlfn.TEXTSPLIT($A14, " "),'97-19 Job Nums in SIC07'!$A:$A,0)))</f>
        <v>170.85999999999999</v>
      </c>
      <c r="G14" cm="1">
        <f t="array" ref="G14">SUM(INDEX('97-19 Job Nums in SIC07'!F:F,MATCH(_xlfn.TEXTSPLIT($A14, " "),'97-19 Job Nums in SIC07'!$A:$A,0)))</f>
        <v>162.22000000000003</v>
      </c>
      <c r="H14" cm="1">
        <f t="array" ref="H14">SUM(INDEX('97-19 Job Nums in SIC07'!G:G,MATCH(_xlfn.TEXTSPLIT($A14, " "),'97-19 Job Nums in SIC07'!$A:$A,0)))</f>
        <v>159.86999999999998</v>
      </c>
      <c r="I14" cm="1">
        <f t="array" ref="I14">SUM(INDEX('97-19 Job Nums in SIC07'!H:H,MATCH(_xlfn.TEXTSPLIT($A14, " "),'97-19 Job Nums in SIC07'!$A:$A,0)))</f>
        <v>139.38999999999999</v>
      </c>
      <c r="J14" cm="1">
        <f t="array" ref="J14">SUM(INDEX('97-19 Job Nums in SIC07'!I:I,MATCH(_xlfn.TEXTSPLIT($A14, " "),'97-19 Job Nums in SIC07'!$A:$A,0)))</f>
        <v>127.36000000000001</v>
      </c>
      <c r="K14" cm="1">
        <f t="array" ref="K14">SUM(INDEX('97-19 Job Nums in SIC07'!J:J,MATCH(_xlfn.TEXTSPLIT($A14, " "),'97-19 Job Nums in SIC07'!$A:$A,0)))</f>
        <v>120.65</v>
      </c>
      <c r="L14" cm="1">
        <f t="array" ref="L14">SUM(INDEX('97-19 Job Nums in SIC07'!K:K,MATCH(_xlfn.TEXTSPLIT($A14, " "),'97-19 Job Nums in SIC07'!$A:$A,0)))</f>
        <v>116.32</v>
      </c>
      <c r="M14" cm="1">
        <f t="array" ref="M14">SUM(INDEX('97-19 Job Nums in SIC07'!L:L,MATCH(_xlfn.TEXTSPLIT($A14, " "),'97-19 Job Nums in SIC07'!$A:$A,0)))</f>
        <v>110.71</v>
      </c>
      <c r="N14" cm="1">
        <f t="array" ref="N14">SUM(INDEX('97-19 Job Nums in SIC07'!M:M,MATCH(_xlfn.TEXTSPLIT($A14, " "),'97-19 Job Nums in SIC07'!$A:$A,0)))</f>
        <v>101.89</v>
      </c>
      <c r="O14" cm="1">
        <f t="array" ref="O14">SUM(INDEX('97-19 Job Nums in SIC07'!N:N,MATCH(_xlfn.TEXTSPLIT($A14, " "),'97-19 Job Nums in SIC07'!$A:$A,0)))</f>
        <v>101</v>
      </c>
      <c r="P14" cm="1">
        <f t="array" ref="P14">SUM(INDEX('97-19 Job Nums in SIC07'!O:O,MATCH(_xlfn.TEXTSPLIT($A14, " "),'97-19 Job Nums in SIC07'!$A:$A,0)))</f>
        <v>99</v>
      </c>
      <c r="Q14" cm="1">
        <f t="array" ref="Q14">SUM(INDEX('97-19 Job Nums in SIC07'!P:P,MATCH(_xlfn.TEXTSPLIT($A14, " "),'97-19 Job Nums in SIC07'!$A:$A,0)))</f>
        <v>99</v>
      </c>
      <c r="R14" cm="1">
        <f t="array" ref="R14">SUM(INDEX('97-19 Job Nums in SIC07'!Q:Q,MATCH(_xlfn.TEXTSPLIT($A14, " "),'97-19 Job Nums in SIC07'!$A:$A,0)))</f>
        <v>98</v>
      </c>
      <c r="S14" cm="1">
        <f t="array" ref="S14">SUM(INDEX('97-19 Job Nums in SIC07'!R:R,MATCH(_xlfn.TEXTSPLIT($A14, " "),'97-19 Job Nums in SIC07'!$A:$A,0)))</f>
        <v>99</v>
      </c>
      <c r="T14" cm="1">
        <f t="array" ref="T14">SUM(INDEX('97-19 Job Nums in SIC07'!S:S,MATCH(_xlfn.TEXTSPLIT($A14, " "),'97-19 Job Nums in SIC07'!$A:$A,0)))</f>
        <v>94</v>
      </c>
      <c r="U14" cm="1">
        <f t="array" ref="U14">SUM(INDEX('97-19 Job Nums in SIC07'!T:T,MATCH(_xlfn.TEXTSPLIT($A14, " "),'97-19 Job Nums in SIC07'!$A:$A,0)))</f>
        <v>101</v>
      </c>
      <c r="V14" cm="1">
        <f t="array" ref="V14">SUM(INDEX('97-19 Job Nums in SIC07'!U:U,MATCH(_xlfn.TEXTSPLIT($A14, " "),'97-19 Job Nums in SIC07'!$A:$A,0)))</f>
        <v>94</v>
      </c>
      <c r="W14" cm="1">
        <f t="array" ref="W14">SUM(INDEX('97-19 Job Nums in SIC07'!V:V,MATCH(_xlfn.TEXTSPLIT($A14, " "),'97-19 Job Nums in SIC07'!$A:$A,0)))</f>
        <v>97</v>
      </c>
      <c r="X14" cm="1">
        <f t="array" ref="X14">SUM(INDEX('97-19 Job Nums in SIC07'!W:W,MATCH(_xlfn.TEXTSPLIT($A14, " "),'97-19 Job Nums in SIC07'!$A:$A,0)))</f>
        <v>84</v>
      </c>
      <c r="Y14" cm="1">
        <f t="array" ref="Y14">SUM(INDEX('97-19 Job Nums in SIC07'!X:X,MATCH(_xlfn.TEXTSPLIT($A14, " "),'97-19 Job Nums in SIC07'!$A:$A,0)))</f>
        <v>87</v>
      </c>
      <c r="Z14" cm="1">
        <f t="array" ref="Z14">SUM(INDEX('97-19 Job Nums in SIC07'!Y:Y,MATCH(_xlfn.TEXTSPLIT($A14, " "),'97-19 Job Nums in SIC07'!$A:$A,0)))</f>
        <v>88</v>
      </c>
    </row>
    <row r="15" spans="1:26" ht="30" x14ac:dyDescent="0.25">
      <c r="A15" s="67">
        <v>28</v>
      </c>
      <c r="C15" s="66" t="s">
        <v>368</v>
      </c>
      <c r="D15" cm="1">
        <f t="array" ref="D15">SUM(INDEX('97-19 Job Nums in SIC07'!C:C,MATCH(_xlfn.TEXTSPLIT($A15, " "),'97-19 Job Nums in SIC07'!$A:$A,0)))</f>
        <v>349.81</v>
      </c>
      <c r="E15" cm="1">
        <f t="array" ref="E15">SUM(INDEX('97-19 Job Nums in SIC07'!D:D,MATCH(_xlfn.TEXTSPLIT($A15, " "),'97-19 Job Nums in SIC07'!$A:$A,0)))</f>
        <v>343.5</v>
      </c>
      <c r="F15" cm="1">
        <f t="array" ref="F15">SUM(INDEX('97-19 Job Nums in SIC07'!E:E,MATCH(_xlfn.TEXTSPLIT($A15, " "),'97-19 Job Nums in SIC07'!$A:$A,0)))</f>
        <v>315.72000000000003</v>
      </c>
      <c r="G15" cm="1">
        <f t="array" ref="G15">SUM(INDEX('97-19 Job Nums in SIC07'!F:F,MATCH(_xlfn.TEXTSPLIT($A15, " "),'97-19 Job Nums in SIC07'!$A:$A,0)))</f>
        <v>322.42</v>
      </c>
      <c r="H15" cm="1">
        <f t="array" ref="H15">SUM(INDEX('97-19 Job Nums in SIC07'!G:G,MATCH(_xlfn.TEXTSPLIT($A15, " "),'97-19 Job Nums in SIC07'!$A:$A,0)))</f>
        <v>303.56000000000006</v>
      </c>
      <c r="I15" cm="1">
        <f t="array" ref="I15">SUM(INDEX('97-19 Job Nums in SIC07'!H:H,MATCH(_xlfn.TEXTSPLIT($A15, " "),'97-19 Job Nums in SIC07'!$A:$A,0)))</f>
        <v>288</v>
      </c>
      <c r="J15" cm="1">
        <f t="array" ref="J15">SUM(INDEX('97-19 Job Nums in SIC07'!I:I,MATCH(_xlfn.TEXTSPLIT($A15, " "),'97-19 Job Nums in SIC07'!$A:$A,0)))</f>
        <v>259.58000000000004</v>
      </c>
      <c r="K15" cm="1">
        <f t="array" ref="K15">SUM(INDEX('97-19 Job Nums in SIC07'!J:J,MATCH(_xlfn.TEXTSPLIT($A15, " "),'97-19 Job Nums in SIC07'!$A:$A,0)))</f>
        <v>247.85</v>
      </c>
      <c r="L15" cm="1">
        <f t="array" ref="L15">SUM(INDEX('97-19 Job Nums in SIC07'!K:K,MATCH(_xlfn.TEXTSPLIT($A15, " "),'97-19 Job Nums in SIC07'!$A:$A,0)))</f>
        <v>242.39</v>
      </c>
      <c r="M15" cm="1">
        <f t="array" ref="M15">SUM(INDEX('97-19 Job Nums in SIC07'!L:L,MATCH(_xlfn.TEXTSPLIT($A15, " "),'97-19 Job Nums in SIC07'!$A:$A,0)))</f>
        <v>234.85000000000002</v>
      </c>
      <c r="N15" cm="1">
        <f t="array" ref="N15">SUM(INDEX('97-19 Job Nums in SIC07'!M:M,MATCH(_xlfn.TEXTSPLIT($A15, " "),'97-19 Job Nums in SIC07'!$A:$A,0)))</f>
        <v>235.03</v>
      </c>
      <c r="O15" cm="1">
        <f t="array" ref="O15">SUM(INDEX('97-19 Job Nums in SIC07'!N:N,MATCH(_xlfn.TEXTSPLIT($A15, " "),'97-19 Job Nums in SIC07'!$A:$A,0)))</f>
        <v>227</v>
      </c>
      <c r="P15" cm="1">
        <f t="array" ref="P15">SUM(INDEX('97-19 Job Nums in SIC07'!O:O,MATCH(_xlfn.TEXTSPLIT($A15, " "),'97-19 Job Nums in SIC07'!$A:$A,0)))</f>
        <v>226</v>
      </c>
      <c r="Q15" cm="1">
        <f t="array" ref="Q15">SUM(INDEX('97-19 Job Nums in SIC07'!P:P,MATCH(_xlfn.TEXTSPLIT($A15, " "),'97-19 Job Nums in SIC07'!$A:$A,0)))</f>
        <v>197</v>
      </c>
      <c r="R15" cm="1">
        <f t="array" ref="R15">SUM(INDEX('97-19 Job Nums in SIC07'!Q:Q,MATCH(_xlfn.TEXTSPLIT($A15, " "),'97-19 Job Nums in SIC07'!$A:$A,0)))</f>
        <v>189</v>
      </c>
      <c r="S15" cm="1">
        <f t="array" ref="S15">SUM(INDEX('97-19 Job Nums in SIC07'!R:R,MATCH(_xlfn.TEXTSPLIT($A15, " "),'97-19 Job Nums in SIC07'!$A:$A,0)))</f>
        <v>207</v>
      </c>
      <c r="T15" cm="1">
        <f t="array" ref="T15">SUM(INDEX('97-19 Job Nums in SIC07'!S:S,MATCH(_xlfn.TEXTSPLIT($A15, " "),'97-19 Job Nums in SIC07'!$A:$A,0)))</f>
        <v>207</v>
      </c>
      <c r="U15" cm="1">
        <f t="array" ref="U15">SUM(INDEX('97-19 Job Nums in SIC07'!T:T,MATCH(_xlfn.TEXTSPLIT($A15, " "),'97-19 Job Nums in SIC07'!$A:$A,0)))</f>
        <v>206</v>
      </c>
      <c r="V15" cm="1">
        <f t="array" ref="V15">SUM(INDEX('97-19 Job Nums in SIC07'!U:U,MATCH(_xlfn.TEXTSPLIT($A15, " "),'97-19 Job Nums in SIC07'!$A:$A,0)))</f>
        <v>212</v>
      </c>
      <c r="W15" cm="1">
        <f t="array" ref="W15">SUM(INDEX('97-19 Job Nums in SIC07'!V:V,MATCH(_xlfn.TEXTSPLIT($A15, " "),'97-19 Job Nums in SIC07'!$A:$A,0)))</f>
        <v>193</v>
      </c>
      <c r="X15" cm="1">
        <f t="array" ref="X15">SUM(INDEX('97-19 Job Nums in SIC07'!W:W,MATCH(_xlfn.TEXTSPLIT($A15, " "),'97-19 Job Nums in SIC07'!$A:$A,0)))</f>
        <v>197</v>
      </c>
      <c r="Y15" cm="1">
        <f t="array" ref="Y15">SUM(INDEX('97-19 Job Nums in SIC07'!X:X,MATCH(_xlfn.TEXTSPLIT($A15, " "),'97-19 Job Nums in SIC07'!$A:$A,0)))</f>
        <v>190</v>
      </c>
      <c r="Z15" cm="1">
        <f t="array" ref="Z15">SUM(INDEX('97-19 Job Nums in SIC07'!Y:Y,MATCH(_xlfn.TEXTSPLIT($A15, " "),'97-19 Job Nums in SIC07'!$A:$A,0)))</f>
        <v>220</v>
      </c>
    </row>
    <row r="16" spans="1:26" x14ac:dyDescent="0.25">
      <c r="A16" s="67" t="s">
        <v>1293</v>
      </c>
      <c r="C16" s="66" t="s">
        <v>369</v>
      </c>
      <c r="D16" cm="1">
        <f t="array" ref="D16">SUM(INDEX('97-19 Job Nums in SIC07'!C:C,MATCH(_xlfn.TEXTSPLIT($A16, " "),'97-19 Job Nums in SIC07'!$A:$A,0)))</f>
        <v>400.86</v>
      </c>
      <c r="E16" cm="1">
        <f t="array" ref="E16">SUM(INDEX('97-19 Job Nums in SIC07'!D:D,MATCH(_xlfn.TEXTSPLIT($A16, " "),'97-19 Job Nums in SIC07'!$A:$A,0)))</f>
        <v>414.78</v>
      </c>
      <c r="F16" cm="1">
        <f t="array" ref="F16">SUM(INDEX('97-19 Job Nums in SIC07'!E:E,MATCH(_xlfn.TEXTSPLIT($A16, " "),'97-19 Job Nums in SIC07'!$A:$A,0)))</f>
        <v>436.47999999999996</v>
      </c>
      <c r="G16" cm="1">
        <f t="array" ref="G16">SUM(INDEX('97-19 Job Nums in SIC07'!F:F,MATCH(_xlfn.TEXTSPLIT($A16, " "),'97-19 Job Nums in SIC07'!$A:$A,0)))</f>
        <v>395.04999999999995</v>
      </c>
      <c r="H16" cm="1">
        <f t="array" ref="H16">SUM(INDEX('97-19 Job Nums in SIC07'!G:G,MATCH(_xlfn.TEXTSPLIT($A16, " "),'97-19 Job Nums in SIC07'!$A:$A,0)))</f>
        <v>410.18999999999994</v>
      </c>
      <c r="I16" cm="1">
        <f t="array" ref="I16">SUM(INDEX('97-19 Job Nums in SIC07'!H:H,MATCH(_xlfn.TEXTSPLIT($A16, " "),'97-19 Job Nums in SIC07'!$A:$A,0)))</f>
        <v>396.7</v>
      </c>
      <c r="J16" cm="1">
        <f t="array" ref="J16">SUM(INDEX('97-19 Job Nums in SIC07'!I:I,MATCH(_xlfn.TEXTSPLIT($A16, " "),'97-19 Job Nums in SIC07'!$A:$A,0)))</f>
        <v>415.53</v>
      </c>
      <c r="K16" cm="1">
        <f t="array" ref="K16">SUM(INDEX('97-19 Job Nums in SIC07'!J:J,MATCH(_xlfn.TEXTSPLIT($A16, " "),'97-19 Job Nums in SIC07'!$A:$A,0)))</f>
        <v>367.46</v>
      </c>
      <c r="L16" cm="1">
        <f t="array" ref="L16">SUM(INDEX('97-19 Job Nums in SIC07'!K:K,MATCH(_xlfn.TEXTSPLIT($A16, " "),'97-19 Job Nums in SIC07'!$A:$A,0)))</f>
        <v>370.43999999999994</v>
      </c>
      <c r="M16" cm="1">
        <f t="array" ref="M16">SUM(INDEX('97-19 Job Nums in SIC07'!L:L,MATCH(_xlfn.TEXTSPLIT($A16, " "),'97-19 Job Nums in SIC07'!$A:$A,0)))</f>
        <v>353.79999999999995</v>
      </c>
      <c r="N16" cm="1">
        <f t="array" ref="N16">SUM(INDEX('97-19 Job Nums in SIC07'!M:M,MATCH(_xlfn.TEXTSPLIT($A16, " "),'97-19 Job Nums in SIC07'!$A:$A,0)))</f>
        <v>317.89999999999998</v>
      </c>
      <c r="O16" cm="1">
        <f t="array" ref="O16">SUM(INDEX('97-19 Job Nums in SIC07'!N:N,MATCH(_xlfn.TEXTSPLIT($A16, " "),'97-19 Job Nums in SIC07'!$A:$A,0)))</f>
        <v>342</v>
      </c>
      <c r="P16" cm="1">
        <f t="array" ref="P16">SUM(INDEX('97-19 Job Nums in SIC07'!O:O,MATCH(_xlfn.TEXTSPLIT($A16, " "),'97-19 Job Nums in SIC07'!$A:$A,0)))</f>
        <v>336</v>
      </c>
      <c r="Q16" cm="1">
        <f t="array" ref="Q16">SUM(INDEX('97-19 Job Nums in SIC07'!P:P,MATCH(_xlfn.TEXTSPLIT($A16, " "),'97-19 Job Nums in SIC07'!$A:$A,0)))</f>
        <v>322</v>
      </c>
      <c r="R16" cm="1">
        <f t="array" ref="R16">SUM(INDEX('97-19 Job Nums in SIC07'!Q:Q,MATCH(_xlfn.TEXTSPLIT($A16, " "),'97-19 Job Nums in SIC07'!$A:$A,0)))</f>
        <v>316</v>
      </c>
      <c r="S16" cm="1">
        <f t="array" ref="S16">SUM(INDEX('97-19 Job Nums in SIC07'!R:R,MATCH(_xlfn.TEXTSPLIT($A16, " "),'97-19 Job Nums in SIC07'!$A:$A,0)))</f>
        <v>311</v>
      </c>
      <c r="T16" cm="1">
        <f t="array" ref="T16">SUM(INDEX('97-19 Job Nums in SIC07'!S:S,MATCH(_xlfn.TEXTSPLIT($A16, " "),'97-19 Job Nums in SIC07'!$A:$A,0)))</f>
        <v>333</v>
      </c>
      <c r="U16" cm="1">
        <f t="array" ref="U16">SUM(INDEX('97-19 Job Nums in SIC07'!T:T,MATCH(_xlfn.TEXTSPLIT($A16, " "),'97-19 Job Nums in SIC07'!$A:$A,0)))</f>
        <v>341</v>
      </c>
      <c r="V16" cm="1">
        <f t="array" ref="V16">SUM(INDEX('97-19 Job Nums in SIC07'!U:U,MATCH(_xlfn.TEXTSPLIT($A16, " "),'97-19 Job Nums in SIC07'!$A:$A,0)))</f>
        <v>349</v>
      </c>
      <c r="W16" cm="1">
        <f t="array" ref="W16">SUM(INDEX('97-19 Job Nums in SIC07'!V:V,MATCH(_xlfn.TEXTSPLIT($A16, " "),'97-19 Job Nums in SIC07'!$A:$A,0)))</f>
        <v>359</v>
      </c>
      <c r="X16" cm="1">
        <f t="array" ref="X16">SUM(INDEX('97-19 Job Nums in SIC07'!W:W,MATCH(_xlfn.TEXTSPLIT($A16, " "),'97-19 Job Nums in SIC07'!$A:$A,0)))</f>
        <v>359</v>
      </c>
      <c r="Y16" cm="1">
        <f t="array" ref="Y16">SUM(INDEX('97-19 Job Nums in SIC07'!X:X,MATCH(_xlfn.TEXTSPLIT($A16, " "),'97-19 Job Nums in SIC07'!$A:$A,0)))</f>
        <v>368</v>
      </c>
      <c r="Z16" cm="1">
        <f t="array" ref="Z16">SUM(INDEX('97-19 Job Nums in SIC07'!Y:Y,MATCH(_xlfn.TEXTSPLIT($A16, " "),'97-19 Job Nums in SIC07'!$A:$A,0)))</f>
        <v>325</v>
      </c>
    </row>
    <row r="17" spans="1:26" x14ac:dyDescent="0.25">
      <c r="A17" s="67" t="s">
        <v>1294</v>
      </c>
      <c r="C17" s="66" t="s">
        <v>370</v>
      </c>
      <c r="D17" cm="1">
        <f t="array" ref="D17">SUM(INDEX('97-19 Job Nums in SIC07'!C:C,MATCH(_xlfn.TEXTSPLIT($A17, " "),'97-19 Job Nums in SIC07'!$A:$A,0)))</f>
        <v>324.94</v>
      </c>
      <c r="E17" cm="1">
        <f t="array" ref="E17">SUM(INDEX('97-19 Job Nums in SIC07'!D:D,MATCH(_xlfn.TEXTSPLIT($A17, " "),'97-19 Job Nums in SIC07'!$A:$A,0)))</f>
        <v>330.47</v>
      </c>
      <c r="F17" cm="1">
        <f t="array" ref="F17">SUM(INDEX('97-19 Job Nums in SIC07'!E:E,MATCH(_xlfn.TEXTSPLIT($A17, " "),'97-19 Job Nums in SIC07'!$A:$A,0)))</f>
        <v>319.09000000000003</v>
      </c>
      <c r="G17" cm="1">
        <f t="array" ref="G17">SUM(INDEX('97-19 Job Nums in SIC07'!F:F,MATCH(_xlfn.TEXTSPLIT($A17, " "),'97-19 Job Nums in SIC07'!$A:$A,0)))</f>
        <v>320.93</v>
      </c>
      <c r="H17" cm="1">
        <f t="array" ref="H17">SUM(INDEX('97-19 Job Nums in SIC07'!G:G,MATCH(_xlfn.TEXTSPLIT($A17, " "),'97-19 Job Nums in SIC07'!$A:$A,0)))</f>
        <v>313.51</v>
      </c>
      <c r="I17" cm="1">
        <f t="array" ref="I17">SUM(INDEX('97-19 Job Nums in SIC07'!H:H,MATCH(_xlfn.TEXTSPLIT($A17, " "),'97-19 Job Nums in SIC07'!$A:$A,0)))</f>
        <v>306.43</v>
      </c>
      <c r="J17" cm="1">
        <f t="array" ref="J17">SUM(INDEX('97-19 Job Nums in SIC07'!I:I,MATCH(_xlfn.TEXTSPLIT($A17, " "),'97-19 Job Nums in SIC07'!$A:$A,0)))</f>
        <v>284.12</v>
      </c>
      <c r="K17" cm="1">
        <f t="array" ref="K17">SUM(INDEX('97-19 Job Nums in SIC07'!J:J,MATCH(_xlfn.TEXTSPLIT($A17, " "),'97-19 Job Nums in SIC07'!$A:$A,0)))</f>
        <v>264.51</v>
      </c>
      <c r="L17" cm="1">
        <f t="array" ref="L17">SUM(INDEX('97-19 Job Nums in SIC07'!K:K,MATCH(_xlfn.TEXTSPLIT($A17, " "),'97-19 Job Nums in SIC07'!$A:$A,0)))</f>
        <v>263.39</v>
      </c>
      <c r="M17" cm="1">
        <f t="array" ref="M17">SUM(INDEX('97-19 Job Nums in SIC07'!L:L,MATCH(_xlfn.TEXTSPLIT($A17, " "),'97-19 Job Nums in SIC07'!$A:$A,0)))</f>
        <v>253.35000000000002</v>
      </c>
      <c r="N17" cm="1">
        <f t="array" ref="N17">SUM(INDEX('97-19 Job Nums in SIC07'!M:M,MATCH(_xlfn.TEXTSPLIT($A17, " "),'97-19 Job Nums in SIC07'!$A:$A,0)))</f>
        <v>247.93</v>
      </c>
      <c r="O17" cm="1">
        <f t="array" ref="O17">SUM(INDEX('97-19 Job Nums in SIC07'!N:N,MATCH(_xlfn.TEXTSPLIT($A17, " "),'97-19 Job Nums in SIC07'!$A:$A,0)))</f>
        <v>257</v>
      </c>
      <c r="P17" cm="1">
        <f t="array" ref="P17">SUM(INDEX('97-19 Job Nums in SIC07'!O:O,MATCH(_xlfn.TEXTSPLIT($A17, " "),'97-19 Job Nums in SIC07'!$A:$A,0)))</f>
        <v>209</v>
      </c>
      <c r="Q17" cm="1">
        <f t="array" ref="Q17">SUM(INDEX('97-19 Job Nums in SIC07'!P:P,MATCH(_xlfn.TEXTSPLIT($A17, " "),'97-19 Job Nums in SIC07'!$A:$A,0)))</f>
        <v>205</v>
      </c>
      <c r="R17" cm="1">
        <f t="array" ref="R17">SUM(INDEX('97-19 Job Nums in SIC07'!Q:Q,MATCH(_xlfn.TEXTSPLIT($A17, " "),'97-19 Job Nums in SIC07'!$A:$A,0)))</f>
        <v>199</v>
      </c>
      <c r="S17" cm="1">
        <f t="array" ref="S17">SUM(INDEX('97-19 Job Nums in SIC07'!R:R,MATCH(_xlfn.TEXTSPLIT($A17, " "),'97-19 Job Nums in SIC07'!$A:$A,0)))</f>
        <v>197</v>
      </c>
      <c r="T17" cm="1">
        <f t="array" ref="T17">SUM(INDEX('97-19 Job Nums in SIC07'!S:S,MATCH(_xlfn.TEXTSPLIT($A17, " "),'97-19 Job Nums in SIC07'!$A:$A,0)))</f>
        <v>197</v>
      </c>
      <c r="U17" cm="1">
        <f t="array" ref="U17">SUM(INDEX('97-19 Job Nums in SIC07'!T:T,MATCH(_xlfn.TEXTSPLIT($A17, " "),'97-19 Job Nums in SIC07'!$A:$A,0)))</f>
        <v>208</v>
      </c>
      <c r="V17" cm="1">
        <f t="array" ref="V17">SUM(INDEX('97-19 Job Nums in SIC07'!U:U,MATCH(_xlfn.TEXTSPLIT($A17, " "),'97-19 Job Nums in SIC07'!$A:$A,0)))</f>
        <v>224</v>
      </c>
      <c r="W17" cm="1">
        <f t="array" ref="W17">SUM(INDEX('97-19 Job Nums in SIC07'!V:V,MATCH(_xlfn.TEXTSPLIT($A17, " "),'97-19 Job Nums in SIC07'!$A:$A,0)))</f>
        <v>220</v>
      </c>
      <c r="X17" cm="1">
        <f t="array" ref="X17">SUM(INDEX('97-19 Job Nums in SIC07'!W:W,MATCH(_xlfn.TEXTSPLIT($A17, " "),'97-19 Job Nums in SIC07'!$A:$A,0)))</f>
        <v>210</v>
      </c>
      <c r="Y17" cm="1">
        <f t="array" ref="Y17">SUM(INDEX('97-19 Job Nums in SIC07'!X:X,MATCH(_xlfn.TEXTSPLIT($A17, " "),'97-19 Job Nums in SIC07'!$A:$A,0)))</f>
        <v>223</v>
      </c>
      <c r="Z17" cm="1">
        <f t="array" ref="Z17">SUM(INDEX('97-19 Job Nums in SIC07'!Y:Y,MATCH(_xlfn.TEXTSPLIT($A17, " "),'97-19 Job Nums in SIC07'!$A:$A,0)))</f>
        <v>220</v>
      </c>
    </row>
    <row r="18" spans="1:26" ht="30" x14ac:dyDescent="0.25">
      <c r="A18" s="67">
        <v>35</v>
      </c>
      <c r="B18" s="65" t="s">
        <v>226</v>
      </c>
      <c r="C18" s="66" t="s">
        <v>371</v>
      </c>
      <c r="D18" cm="1">
        <f t="array" ref="D18">SUM(INDEX('97-19 Job Nums in SIC07'!C:C,MATCH(_xlfn.TEXTSPLIT($A18, " "),'97-19 Job Nums in SIC07'!$A:$A,0)))</f>
        <v>149</v>
      </c>
      <c r="E18" cm="1">
        <f t="array" ref="E18">SUM(INDEX('97-19 Job Nums in SIC07'!D:D,MATCH(_xlfn.TEXTSPLIT($A18, " "),'97-19 Job Nums in SIC07'!$A:$A,0)))</f>
        <v>146</v>
      </c>
      <c r="F18" cm="1">
        <f t="array" ref="F18">SUM(INDEX('97-19 Job Nums in SIC07'!E:E,MATCH(_xlfn.TEXTSPLIT($A18, " "),'97-19 Job Nums in SIC07'!$A:$A,0)))</f>
        <v>143</v>
      </c>
      <c r="G18" cm="1">
        <f t="array" ref="G18">SUM(INDEX('97-19 Job Nums in SIC07'!F:F,MATCH(_xlfn.TEXTSPLIT($A18, " "),'97-19 Job Nums in SIC07'!$A:$A,0)))</f>
        <v>134</v>
      </c>
      <c r="H18" cm="1">
        <f t="array" ref="H18">SUM(INDEX('97-19 Job Nums in SIC07'!G:G,MATCH(_xlfn.TEXTSPLIT($A18, " "),'97-19 Job Nums in SIC07'!$A:$A,0)))</f>
        <v>99</v>
      </c>
      <c r="I18" cm="1">
        <f t="array" ref="I18">SUM(INDEX('97-19 Job Nums in SIC07'!H:H,MATCH(_xlfn.TEXTSPLIT($A18, " "),'97-19 Job Nums in SIC07'!$A:$A,0)))</f>
        <v>91</v>
      </c>
      <c r="J18" cm="1">
        <f t="array" ref="J18">SUM(INDEX('97-19 Job Nums in SIC07'!I:I,MATCH(_xlfn.TEXTSPLIT($A18, " "),'97-19 Job Nums in SIC07'!$A:$A,0)))</f>
        <v>82</v>
      </c>
      <c r="K18" cm="1">
        <f t="array" ref="K18">SUM(INDEX('97-19 Job Nums in SIC07'!J:J,MATCH(_xlfn.TEXTSPLIT($A18, " "),'97-19 Job Nums in SIC07'!$A:$A,0)))</f>
        <v>73</v>
      </c>
      <c r="L18" cm="1">
        <f t="array" ref="L18">SUM(INDEX('97-19 Job Nums in SIC07'!K:K,MATCH(_xlfn.TEXTSPLIT($A18, " "),'97-19 Job Nums in SIC07'!$A:$A,0)))</f>
        <v>66</v>
      </c>
      <c r="M18" cm="1">
        <f t="array" ref="M18">SUM(INDEX('97-19 Job Nums in SIC07'!L:L,MATCH(_xlfn.TEXTSPLIT($A18, " "),'97-19 Job Nums in SIC07'!$A:$A,0)))</f>
        <v>97</v>
      </c>
      <c r="N18" cm="1">
        <f t="array" ref="N18">SUM(INDEX('97-19 Job Nums in SIC07'!M:M,MATCH(_xlfn.TEXTSPLIT($A18, " "),'97-19 Job Nums in SIC07'!$A:$A,0)))</f>
        <v>100</v>
      </c>
      <c r="O18" cm="1">
        <f t="array" ref="O18">SUM(INDEX('97-19 Job Nums in SIC07'!N:N,MATCH(_xlfn.TEXTSPLIT($A18, " "),'97-19 Job Nums in SIC07'!$A:$A,0)))</f>
        <v>109</v>
      </c>
      <c r="P18" cm="1">
        <f t="array" ref="P18">SUM(INDEX('97-19 Job Nums in SIC07'!O:O,MATCH(_xlfn.TEXTSPLIT($A18, " "),'97-19 Job Nums in SIC07'!$A:$A,0)))</f>
        <v>177</v>
      </c>
      <c r="Q18" cm="1">
        <f t="array" ref="Q18">SUM(INDEX('97-19 Job Nums in SIC07'!P:P,MATCH(_xlfn.TEXTSPLIT($A18, " "),'97-19 Job Nums in SIC07'!$A:$A,0)))</f>
        <v>173</v>
      </c>
      <c r="R18" cm="1">
        <f t="array" ref="R18">SUM(INDEX('97-19 Job Nums in SIC07'!Q:Q,MATCH(_xlfn.TEXTSPLIT($A18, " "),'97-19 Job Nums in SIC07'!$A:$A,0)))</f>
        <v>180</v>
      </c>
      <c r="S18" cm="1">
        <f t="array" ref="S18">SUM(INDEX('97-19 Job Nums in SIC07'!R:R,MATCH(_xlfn.TEXTSPLIT($A18, " "),'97-19 Job Nums in SIC07'!$A:$A,0)))</f>
        <v>171</v>
      </c>
      <c r="T18" cm="1">
        <f t="array" ref="T18">SUM(INDEX('97-19 Job Nums in SIC07'!S:S,MATCH(_xlfn.TEXTSPLIT($A18, " "),'97-19 Job Nums in SIC07'!$A:$A,0)))</f>
        <v>168</v>
      </c>
      <c r="U18" cm="1">
        <f t="array" ref="U18">SUM(INDEX('97-19 Job Nums in SIC07'!T:T,MATCH(_xlfn.TEXTSPLIT($A18, " "),'97-19 Job Nums in SIC07'!$A:$A,0)))</f>
        <v>166</v>
      </c>
      <c r="V18" cm="1">
        <f t="array" ref="V18">SUM(INDEX('97-19 Job Nums in SIC07'!U:U,MATCH(_xlfn.TEXTSPLIT($A18, " "),'97-19 Job Nums in SIC07'!$A:$A,0)))</f>
        <v>169</v>
      </c>
      <c r="W18" cm="1">
        <f t="array" ref="W18">SUM(INDEX('97-19 Job Nums in SIC07'!V:V,MATCH(_xlfn.TEXTSPLIT($A18, " "),'97-19 Job Nums in SIC07'!$A:$A,0)))</f>
        <v>168</v>
      </c>
      <c r="X18" cm="1">
        <f t="array" ref="X18">SUM(INDEX('97-19 Job Nums in SIC07'!W:W,MATCH(_xlfn.TEXTSPLIT($A18, " "),'97-19 Job Nums in SIC07'!$A:$A,0)))</f>
        <v>164</v>
      </c>
      <c r="Y18" cm="1">
        <f t="array" ref="Y18">SUM(INDEX('97-19 Job Nums in SIC07'!X:X,MATCH(_xlfn.TEXTSPLIT($A18, " "),'97-19 Job Nums in SIC07'!$A:$A,0)))</f>
        <v>186</v>
      </c>
      <c r="Z18" cm="1">
        <f t="array" ref="Z18">SUM(INDEX('97-19 Job Nums in SIC07'!Y:Y,MATCH(_xlfn.TEXTSPLIT($A18, " "),'97-19 Job Nums in SIC07'!$A:$A,0)))</f>
        <v>178</v>
      </c>
    </row>
    <row r="19" spans="1:26" ht="45" x14ac:dyDescent="0.25">
      <c r="A19" s="67" t="s">
        <v>1295</v>
      </c>
      <c r="B19" s="65" t="s">
        <v>263</v>
      </c>
      <c r="C19" s="66" t="s">
        <v>372</v>
      </c>
      <c r="D19" cm="1">
        <f t="array" ref="D19">SUM(INDEX('97-19 Job Nums in SIC07'!C:C,MATCH(_xlfn.TEXTSPLIT($A19, " "),'97-19 Job Nums in SIC07'!$A:$A,0)))</f>
        <v>100.82</v>
      </c>
      <c r="E19" cm="1">
        <f t="array" ref="E19">SUM(INDEX('97-19 Job Nums in SIC07'!D:D,MATCH(_xlfn.TEXTSPLIT($A19, " "),'97-19 Job Nums in SIC07'!$A:$A,0)))</f>
        <v>105.06</v>
      </c>
      <c r="F19" cm="1">
        <f t="array" ref="F19">SUM(INDEX('97-19 Job Nums in SIC07'!E:E,MATCH(_xlfn.TEXTSPLIT($A19, " "),'97-19 Job Nums in SIC07'!$A:$A,0)))</f>
        <v>110.17999999999999</v>
      </c>
      <c r="G19" cm="1">
        <f t="array" ref="G19">SUM(INDEX('97-19 Job Nums in SIC07'!F:F,MATCH(_xlfn.TEXTSPLIT($A19, " "),'97-19 Job Nums in SIC07'!$A:$A,0)))</f>
        <v>99.539999999999992</v>
      </c>
      <c r="H19" cm="1">
        <f t="array" ref="H19">SUM(INDEX('97-19 Job Nums in SIC07'!G:G,MATCH(_xlfn.TEXTSPLIT($A19, " "),'97-19 Job Nums in SIC07'!$A:$A,0)))</f>
        <v>99.74</v>
      </c>
      <c r="I19" cm="1">
        <f t="array" ref="I19">SUM(INDEX('97-19 Job Nums in SIC07'!H:H,MATCH(_xlfn.TEXTSPLIT($A19, " "),'97-19 Job Nums in SIC07'!$A:$A,0)))</f>
        <v>108.92</v>
      </c>
      <c r="J19" cm="1">
        <f t="array" ref="J19">SUM(INDEX('97-19 Job Nums in SIC07'!I:I,MATCH(_xlfn.TEXTSPLIT($A19, " "),'97-19 Job Nums in SIC07'!$A:$A,0)))</f>
        <v>95.42</v>
      </c>
      <c r="K19" cm="1">
        <f t="array" ref="K19">SUM(INDEX('97-19 Job Nums in SIC07'!J:J,MATCH(_xlfn.TEXTSPLIT($A19, " "),'97-19 Job Nums in SIC07'!$A:$A,0)))</f>
        <v>93.84</v>
      </c>
      <c r="L19" cm="1">
        <f t="array" ref="L19">SUM(INDEX('97-19 Job Nums in SIC07'!K:K,MATCH(_xlfn.TEXTSPLIT($A19, " "),'97-19 Job Nums in SIC07'!$A:$A,0)))</f>
        <v>106.17999999999999</v>
      </c>
      <c r="M19" cm="1">
        <f t="array" ref="M19">SUM(INDEX('97-19 Job Nums in SIC07'!L:L,MATCH(_xlfn.TEXTSPLIT($A19, " "),'97-19 Job Nums in SIC07'!$A:$A,0)))</f>
        <v>106.96</v>
      </c>
      <c r="N19" cm="1">
        <f t="array" ref="N19">SUM(INDEX('97-19 Job Nums in SIC07'!M:M,MATCH(_xlfn.TEXTSPLIT($A19, " "),'97-19 Job Nums in SIC07'!$A:$A,0)))</f>
        <v>123.94000000000001</v>
      </c>
      <c r="O19" cm="1">
        <f t="array" ref="O19">SUM(INDEX('97-19 Job Nums in SIC07'!N:N,MATCH(_xlfn.TEXTSPLIT($A19, " "),'97-19 Job Nums in SIC07'!$A:$A,0)))</f>
        <v>133</v>
      </c>
      <c r="P19" cm="1">
        <f t="array" ref="P19">SUM(INDEX('97-19 Job Nums in SIC07'!O:O,MATCH(_xlfn.TEXTSPLIT($A19, " "),'97-19 Job Nums in SIC07'!$A:$A,0)))</f>
        <v>126</v>
      </c>
      <c r="Q19" cm="1">
        <f t="array" ref="Q19">SUM(INDEX('97-19 Job Nums in SIC07'!P:P,MATCH(_xlfn.TEXTSPLIT($A19, " "),'97-19 Job Nums in SIC07'!$A:$A,0)))</f>
        <v>123</v>
      </c>
      <c r="R19" cm="1">
        <f t="array" ref="R19">SUM(INDEX('97-19 Job Nums in SIC07'!Q:Q,MATCH(_xlfn.TEXTSPLIT($A19, " "),'97-19 Job Nums in SIC07'!$A:$A,0)))</f>
        <v>114</v>
      </c>
      <c r="S19" cm="1">
        <f t="array" ref="S19">SUM(INDEX('97-19 Job Nums in SIC07'!R:R,MATCH(_xlfn.TEXTSPLIT($A19, " "),'97-19 Job Nums in SIC07'!$A:$A,0)))</f>
        <v>134</v>
      </c>
      <c r="T19" cm="1">
        <f t="array" ref="T19">SUM(INDEX('97-19 Job Nums in SIC07'!S:S,MATCH(_xlfn.TEXTSPLIT($A19, " "),'97-19 Job Nums in SIC07'!$A:$A,0)))</f>
        <v>129</v>
      </c>
      <c r="U19" cm="1">
        <f t="array" ref="U19">SUM(INDEX('97-19 Job Nums in SIC07'!T:T,MATCH(_xlfn.TEXTSPLIT($A19, " "),'97-19 Job Nums in SIC07'!$A:$A,0)))</f>
        <v>141</v>
      </c>
      <c r="V19" cm="1">
        <f t="array" ref="V19">SUM(INDEX('97-19 Job Nums in SIC07'!U:U,MATCH(_xlfn.TEXTSPLIT($A19, " "),'97-19 Job Nums in SIC07'!$A:$A,0)))</f>
        <v>145</v>
      </c>
      <c r="W19" cm="1">
        <f t="array" ref="W19">SUM(INDEX('97-19 Job Nums in SIC07'!V:V,MATCH(_xlfn.TEXTSPLIT($A19, " "),'97-19 Job Nums in SIC07'!$A:$A,0)))</f>
        <v>145</v>
      </c>
      <c r="X19" cm="1">
        <f t="array" ref="X19">SUM(INDEX('97-19 Job Nums in SIC07'!W:W,MATCH(_xlfn.TEXTSPLIT($A19, " "),'97-19 Job Nums in SIC07'!$A:$A,0)))</f>
        <v>158</v>
      </c>
      <c r="Y19" cm="1">
        <f t="array" ref="Y19">SUM(INDEX('97-19 Job Nums in SIC07'!X:X,MATCH(_xlfn.TEXTSPLIT($A19, " "),'97-19 Job Nums in SIC07'!$A:$A,0)))</f>
        <v>165</v>
      </c>
      <c r="Z19" cm="1">
        <f t="array" ref="Z19">SUM(INDEX('97-19 Job Nums in SIC07'!Y:Y,MATCH(_xlfn.TEXTSPLIT($A19, " "),'97-19 Job Nums in SIC07'!$A:$A,0)))</f>
        <v>158</v>
      </c>
    </row>
    <row r="20" spans="1:26" x14ac:dyDescent="0.25">
      <c r="A20" s="65">
        <v>41</v>
      </c>
      <c r="C20" s="66" t="s">
        <v>373</v>
      </c>
      <c r="D20" cm="1">
        <f t="array" ref="D20">SUM(INDEX('97-19 Job Nums in SIC07'!C:C,MATCH(_xlfn.TEXTSPLIT($A20, " "),'97-19 Job Nums in SIC07'!$A:$A,0)))</f>
        <v>164.78</v>
      </c>
      <c r="E20" cm="1">
        <f t="array" ref="E20">SUM(INDEX('97-19 Job Nums in SIC07'!D:D,MATCH(_xlfn.TEXTSPLIT($A20, " "),'97-19 Job Nums in SIC07'!$A:$A,0)))</f>
        <v>182.86</v>
      </c>
      <c r="F20" cm="1">
        <f t="array" ref="F20">SUM(INDEX('97-19 Job Nums in SIC07'!E:E,MATCH(_xlfn.TEXTSPLIT($A20, " "),'97-19 Job Nums in SIC07'!$A:$A,0)))</f>
        <v>191.85000000000002</v>
      </c>
      <c r="G20" cm="1">
        <f t="array" ref="G20">SUM(INDEX('97-19 Job Nums in SIC07'!F:F,MATCH(_xlfn.TEXTSPLIT($A20, " "),'97-19 Job Nums in SIC07'!$A:$A,0)))</f>
        <v>200.81</v>
      </c>
      <c r="H20" cm="1">
        <f t="array" ref="H20">SUM(INDEX('97-19 Job Nums in SIC07'!G:G,MATCH(_xlfn.TEXTSPLIT($A20, " "),'97-19 Job Nums in SIC07'!$A:$A,0)))</f>
        <v>204.64000000000001</v>
      </c>
      <c r="I20" cm="1">
        <f t="array" ref="I20">SUM(INDEX('97-19 Job Nums in SIC07'!H:H,MATCH(_xlfn.TEXTSPLIT($A20, " "),'97-19 Job Nums in SIC07'!$A:$A,0)))</f>
        <v>217.09</v>
      </c>
      <c r="J20" cm="1">
        <f t="array" ref="J20">SUM(INDEX('97-19 Job Nums in SIC07'!I:I,MATCH(_xlfn.TEXTSPLIT($A20, " "),'97-19 Job Nums in SIC07'!$A:$A,0)))</f>
        <v>231.63</v>
      </c>
      <c r="K20" cm="1">
        <f t="array" ref="K20">SUM(INDEX('97-19 Job Nums in SIC07'!J:J,MATCH(_xlfn.TEXTSPLIT($A20, " "),'97-19 Job Nums in SIC07'!$A:$A,0)))</f>
        <v>232.49</v>
      </c>
      <c r="L20" cm="1">
        <f t="array" ref="L20">SUM(INDEX('97-19 Job Nums in SIC07'!K:K,MATCH(_xlfn.TEXTSPLIT($A20, " "),'97-19 Job Nums in SIC07'!$A:$A,0)))</f>
        <v>249.11</v>
      </c>
      <c r="M20" cm="1">
        <f t="array" ref="M20">SUM(INDEX('97-19 Job Nums in SIC07'!L:L,MATCH(_xlfn.TEXTSPLIT($A20, " "),'97-19 Job Nums in SIC07'!$A:$A,0)))</f>
        <v>266.57000000000005</v>
      </c>
      <c r="N20" cm="1">
        <f t="array" ref="N20">SUM(INDEX('97-19 Job Nums in SIC07'!M:M,MATCH(_xlfn.TEXTSPLIT($A20, " "),'97-19 Job Nums in SIC07'!$A:$A,0)))</f>
        <v>296.33</v>
      </c>
      <c r="O20" cm="1">
        <f t="array" ref="O20">SUM(INDEX('97-19 Job Nums in SIC07'!N:N,MATCH(_xlfn.TEXTSPLIT($A20, " "),'97-19 Job Nums in SIC07'!$A:$A,0)))</f>
        <v>289</v>
      </c>
      <c r="P20" cm="1">
        <f t="array" ref="P20">SUM(INDEX('97-19 Job Nums in SIC07'!O:O,MATCH(_xlfn.TEXTSPLIT($A20, " "),'97-19 Job Nums in SIC07'!$A:$A,0)))</f>
        <v>267</v>
      </c>
      <c r="Q20" cm="1">
        <f t="array" ref="Q20">SUM(INDEX('97-19 Job Nums in SIC07'!P:P,MATCH(_xlfn.TEXTSPLIT($A20, " "),'97-19 Job Nums in SIC07'!$A:$A,0)))</f>
        <v>285</v>
      </c>
      <c r="R20" cm="1">
        <f t="array" ref="R20">SUM(INDEX('97-19 Job Nums in SIC07'!Q:Q,MATCH(_xlfn.TEXTSPLIT($A20, " "),'97-19 Job Nums in SIC07'!$A:$A,0)))</f>
        <v>265</v>
      </c>
      <c r="S20" cm="1">
        <f t="array" ref="S20">SUM(INDEX('97-19 Job Nums in SIC07'!R:R,MATCH(_xlfn.TEXTSPLIT($A20, " "),'97-19 Job Nums in SIC07'!$A:$A,0)))</f>
        <v>260</v>
      </c>
      <c r="T20" cm="1">
        <f t="array" ref="T20">SUM(INDEX('97-19 Job Nums in SIC07'!S:S,MATCH(_xlfn.TEXTSPLIT($A20, " "),'97-19 Job Nums in SIC07'!$A:$A,0)))</f>
        <v>252</v>
      </c>
      <c r="U20" cm="1">
        <f t="array" ref="U20">SUM(INDEX('97-19 Job Nums in SIC07'!T:T,MATCH(_xlfn.TEXTSPLIT($A20, " "),'97-19 Job Nums in SIC07'!$A:$A,0)))</f>
        <v>232</v>
      </c>
      <c r="V20" cm="1">
        <f t="array" ref="V20">SUM(INDEX('97-19 Job Nums in SIC07'!U:U,MATCH(_xlfn.TEXTSPLIT($A20, " "),'97-19 Job Nums in SIC07'!$A:$A,0)))</f>
        <v>262</v>
      </c>
      <c r="W20" cm="1">
        <f t="array" ref="W20">SUM(INDEX('97-19 Job Nums in SIC07'!V:V,MATCH(_xlfn.TEXTSPLIT($A20, " "),'97-19 Job Nums in SIC07'!$A:$A,0)))</f>
        <v>272</v>
      </c>
      <c r="X20" cm="1">
        <f t="array" ref="X20">SUM(INDEX('97-19 Job Nums in SIC07'!W:W,MATCH(_xlfn.TEXTSPLIT($A20, " "),'97-19 Job Nums in SIC07'!$A:$A,0)))</f>
        <v>277</v>
      </c>
      <c r="Y20" cm="1">
        <f t="array" ref="Y20">SUM(INDEX('97-19 Job Nums in SIC07'!X:X,MATCH(_xlfn.TEXTSPLIT($A20, " "),'97-19 Job Nums in SIC07'!$A:$A,0)))</f>
        <v>306</v>
      </c>
      <c r="Z20" cm="1">
        <f t="array" ref="Z20">SUM(INDEX('97-19 Job Nums in SIC07'!Y:Y,MATCH(_xlfn.TEXTSPLIT($A20, " "),'97-19 Job Nums in SIC07'!$A:$A,0)))</f>
        <v>334</v>
      </c>
    </row>
    <row r="21" spans="1:26" x14ac:dyDescent="0.25">
      <c r="A21" s="65">
        <v>42</v>
      </c>
      <c r="C21" s="66" t="s">
        <v>374</v>
      </c>
      <c r="D21" cm="1">
        <f t="array" ref="D21">SUM(INDEX('97-19 Job Nums in SIC07'!C:C,MATCH(_xlfn.TEXTSPLIT($A21, " "),'97-19 Job Nums in SIC07'!$A:$A,0)))</f>
        <v>105.47999999999999</v>
      </c>
      <c r="E21" cm="1">
        <f t="array" ref="E21">SUM(INDEX('97-19 Job Nums in SIC07'!D:D,MATCH(_xlfn.TEXTSPLIT($A21, " "),'97-19 Job Nums in SIC07'!$A:$A,0)))</f>
        <v>119.16</v>
      </c>
      <c r="F21" cm="1">
        <f t="array" ref="F21">SUM(INDEX('97-19 Job Nums in SIC07'!E:E,MATCH(_xlfn.TEXTSPLIT($A21, " "),'97-19 Job Nums in SIC07'!$A:$A,0)))</f>
        <v>124.19999999999999</v>
      </c>
      <c r="G21" cm="1">
        <f t="array" ref="G21">SUM(INDEX('97-19 Job Nums in SIC07'!F:F,MATCH(_xlfn.TEXTSPLIT($A21, " "),'97-19 Job Nums in SIC07'!$A:$A,0)))</f>
        <v>130.85999999999999</v>
      </c>
      <c r="H21" cm="1">
        <f t="array" ref="H21">SUM(INDEX('97-19 Job Nums in SIC07'!G:G,MATCH(_xlfn.TEXTSPLIT($A21, " "),'97-19 Job Nums in SIC07'!$A:$A,0)))</f>
        <v>133.74</v>
      </c>
      <c r="I21" cm="1">
        <f t="array" ref="I21">SUM(INDEX('97-19 Job Nums in SIC07'!H:H,MATCH(_xlfn.TEXTSPLIT($A21, " "),'97-19 Job Nums in SIC07'!$A:$A,0)))</f>
        <v>141.84</v>
      </c>
      <c r="J21" cm="1">
        <f t="array" ref="J21">SUM(INDEX('97-19 Job Nums in SIC07'!I:I,MATCH(_xlfn.TEXTSPLIT($A21, " "),'97-19 Job Nums in SIC07'!$A:$A,0)))</f>
        <v>149.57999999999998</v>
      </c>
      <c r="K21" cm="1">
        <f t="array" ref="K21">SUM(INDEX('97-19 Job Nums in SIC07'!J:J,MATCH(_xlfn.TEXTSPLIT($A21, " "),'97-19 Job Nums in SIC07'!$A:$A,0)))</f>
        <v>148.13999999999999</v>
      </c>
      <c r="L21" cm="1">
        <f t="array" ref="L21">SUM(INDEX('97-19 Job Nums in SIC07'!K:K,MATCH(_xlfn.TEXTSPLIT($A21, " "),'97-19 Job Nums in SIC07'!$A:$A,0)))</f>
        <v>157.85999999999999</v>
      </c>
      <c r="M21" cm="1">
        <f t="array" ref="M21">SUM(INDEX('97-19 Job Nums in SIC07'!L:L,MATCH(_xlfn.TEXTSPLIT($A21, " "),'97-19 Job Nums in SIC07'!$A:$A,0)))</f>
        <v>168.12</v>
      </c>
      <c r="N21" cm="1">
        <f t="array" ref="N21">SUM(INDEX('97-19 Job Nums in SIC07'!M:M,MATCH(_xlfn.TEXTSPLIT($A21, " "),'97-19 Job Nums in SIC07'!$A:$A,0)))</f>
        <v>186.48</v>
      </c>
      <c r="O21" cm="1">
        <f t="array" ref="O21">SUM(INDEX('97-19 Job Nums in SIC07'!N:N,MATCH(_xlfn.TEXTSPLIT($A21, " "),'97-19 Job Nums in SIC07'!$A:$A,0)))</f>
        <v>234</v>
      </c>
      <c r="P21" cm="1">
        <f t="array" ref="P21">SUM(INDEX('97-19 Job Nums in SIC07'!O:O,MATCH(_xlfn.TEXTSPLIT($A21, " "),'97-19 Job Nums in SIC07'!$A:$A,0)))</f>
        <v>207</v>
      </c>
      <c r="Q21" cm="1">
        <f t="array" ref="Q21">SUM(INDEX('97-19 Job Nums in SIC07'!P:P,MATCH(_xlfn.TEXTSPLIT($A21, " "),'97-19 Job Nums in SIC07'!$A:$A,0)))</f>
        <v>182</v>
      </c>
      <c r="R21" cm="1">
        <f t="array" ref="R21">SUM(INDEX('97-19 Job Nums in SIC07'!Q:Q,MATCH(_xlfn.TEXTSPLIT($A21, " "),'97-19 Job Nums in SIC07'!$A:$A,0)))</f>
        <v>147</v>
      </c>
      <c r="S21" cm="1">
        <f t="array" ref="S21">SUM(INDEX('97-19 Job Nums in SIC07'!R:R,MATCH(_xlfn.TEXTSPLIT($A21, " "),'97-19 Job Nums in SIC07'!$A:$A,0)))</f>
        <v>155</v>
      </c>
      <c r="T21" cm="1">
        <f t="array" ref="T21">SUM(INDEX('97-19 Job Nums in SIC07'!S:S,MATCH(_xlfn.TEXTSPLIT($A21, " "),'97-19 Job Nums in SIC07'!$A:$A,0)))</f>
        <v>181</v>
      </c>
      <c r="U21" cm="1">
        <f t="array" ref="U21">SUM(INDEX('97-19 Job Nums in SIC07'!T:T,MATCH(_xlfn.TEXTSPLIT($A21, " "),'97-19 Job Nums in SIC07'!$A:$A,0)))</f>
        <v>187</v>
      </c>
      <c r="V21" cm="1">
        <f t="array" ref="V21">SUM(INDEX('97-19 Job Nums in SIC07'!U:U,MATCH(_xlfn.TEXTSPLIT($A21, " "),'97-19 Job Nums in SIC07'!$A:$A,0)))</f>
        <v>179</v>
      </c>
      <c r="W21" cm="1">
        <f t="array" ref="W21">SUM(INDEX('97-19 Job Nums in SIC07'!V:V,MATCH(_xlfn.TEXTSPLIT($A21, " "),'97-19 Job Nums in SIC07'!$A:$A,0)))</f>
        <v>170</v>
      </c>
      <c r="X21" cm="1">
        <f t="array" ref="X21">SUM(INDEX('97-19 Job Nums in SIC07'!W:W,MATCH(_xlfn.TEXTSPLIT($A21, " "),'97-19 Job Nums in SIC07'!$A:$A,0)))</f>
        <v>180</v>
      </c>
      <c r="Y21" cm="1">
        <f t="array" ref="Y21">SUM(INDEX('97-19 Job Nums in SIC07'!X:X,MATCH(_xlfn.TEXTSPLIT($A21, " "),'97-19 Job Nums in SIC07'!$A:$A,0)))</f>
        <v>162</v>
      </c>
      <c r="Z21" cm="1">
        <f t="array" ref="Z21">SUM(INDEX('97-19 Job Nums in SIC07'!Y:Y,MATCH(_xlfn.TEXTSPLIT($A21, " "),'97-19 Job Nums in SIC07'!$A:$A,0)))</f>
        <v>192</v>
      </c>
    </row>
    <row r="22" spans="1:26" x14ac:dyDescent="0.25">
      <c r="A22" s="65">
        <v>43</v>
      </c>
      <c r="C22" s="66" t="s">
        <v>375</v>
      </c>
      <c r="D22" cm="1">
        <f t="array" ref="D22">SUM(INDEX('97-19 Job Nums in SIC07'!C:C,MATCH(_xlfn.TEXTSPLIT($A22, " "),'97-19 Job Nums in SIC07'!$A:$A,0)))</f>
        <v>348.35</v>
      </c>
      <c r="E22" cm="1">
        <f t="array" ref="E22">SUM(INDEX('97-19 Job Nums in SIC07'!D:D,MATCH(_xlfn.TEXTSPLIT($A22, " "),'97-19 Job Nums in SIC07'!$A:$A,0)))</f>
        <v>392.2</v>
      </c>
      <c r="F22" cm="1">
        <f t="array" ref="F22">SUM(INDEX('97-19 Job Nums in SIC07'!E:E,MATCH(_xlfn.TEXTSPLIT($A22, " "),'97-19 Job Nums in SIC07'!$A:$A,0)))</f>
        <v>407.96999999999997</v>
      </c>
      <c r="G22" cm="1">
        <f t="array" ref="G22">SUM(INDEX('97-19 Job Nums in SIC07'!F:F,MATCH(_xlfn.TEXTSPLIT($A22, " "),'97-19 Job Nums in SIC07'!$A:$A,0)))</f>
        <v>429.55999999999995</v>
      </c>
      <c r="H22" cm="1">
        <f t="array" ref="H22">SUM(INDEX('97-19 Job Nums in SIC07'!G:G,MATCH(_xlfn.TEXTSPLIT($A22, " "),'97-19 Job Nums in SIC07'!$A:$A,0)))</f>
        <v>438.54</v>
      </c>
      <c r="I22" cm="1">
        <f t="array" ref="I22">SUM(INDEX('97-19 Job Nums in SIC07'!H:H,MATCH(_xlfn.TEXTSPLIT($A22, " "),'97-19 Job Nums in SIC07'!$A:$A,0)))</f>
        <v>464.28999999999996</v>
      </c>
      <c r="J22" cm="1">
        <f t="array" ref="J22">SUM(INDEX('97-19 Job Nums in SIC07'!I:I,MATCH(_xlfn.TEXTSPLIT($A22, " "),'97-19 Job Nums in SIC07'!$A:$A,0)))</f>
        <v>488.64</v>
      </c>
      <c r="K22" cm="1">
        <f t="array" ref="K22">SUM(INDEX('97-19 Job Nums in SIC07'!J:J,MATCH(_xlfn.TEXTSPLIT($A22, " "),'97-19 Job Nums in SIC07'!$A:$A,0)))</f>
        <v>483.75</v>
      </c>
      <c r="L22" cm="1">
        <f t="array" ref="L22">SUM(INDEX('97-19 Job Nums in SIC07'!K:K,MATCH(_xlfn.TEXTSPLIT($A22, " "),'97-19 Job Nums in SIC07'!$A:$A,0)))</f>
        <v>515.11</v>
      </c>
      <c r="M22" cm="1">
        <f t="array" ref="M22">SUM(INDEX('97-19 Job Nums in SIC07'!L:L,MATCH(_xlfn.TEXTSPLIT($A22, " "),'97-19 Job Nums in SIC07'!$A:$A,0)))</f>
        <v>547.94999999999993</v>
      </c>
      <c r="N22" cm="1">
        <f t="array" ref="N22">SUM(INDEX('97-19 Job Nums in SIC07'!M:M,MATCH(_xlfn.TEXTSPLIT($A22, " "),'97-19 Job Nums in SIC07'!$A:$A,0)))</f>
        <v>607.29999999999995</v>
      </c>
      <c r="O22" cm="1">
        <f t="array" ref="O22">SUM(INDEX('97-19 Job Nums in SIC07'!N:N,MATCH(_xlfn.TEXTSPLIT($A22, " "),'97-19 Job Nums in SIC07'!$A:$A,0)))</f>
        <v>578</v>
      </c>
      <c r="P22" cm="1">
        <f t="array" ref="P22">SUM(INDEX('97-19 Job Nums in SIC07'!O:O,MATCH(_xlfn.TEXTSPLIT($A22, " "),'97-19 Job Nums in SIC07'!$A:$A,0)))</f>
        <v>493</v>
      </c>
      <c r="Q22" cm="1">
        <f t="array" ref="Q22">SUM(INDEX('97-19 Job Nums in SIC07'!P:P,MATCH(_xlfn.TEXTSPLIT($A22, " "),'97-19 Job Nums in SIC07'!$A:$A,0)))</f>
        <v>462</v>
      </c>
      <c r="R22" cm="1">
        <f t="array" ref="R22">SUM(INDEX('97-19 Job Nums in SIC07'!Q:Q,MATCH(_xlfn.TEXTSPLIT($A22, " "),'97-19 Job Nums in SIC07'!$A:$A,0)))</f>
        <v>457</v>
      </c>
      <c r="S22" cm="1">
        <f t="array" ref="S22">SUM(INDEX('97-19 Job Nums in SIC07'!R:R,MATCH(_xlfn.TEXTSPLIT($A22, " "),'97-19 Job Nums in SIC07'!$A:$A,0)))</f>
        <v>418</v>
      </c>
      <c r="T22" cm="1">
        <f t="array" ref="T22">SUM(INDEX('97-19 Job Nums in SIC07'!S:S,MATCH(_xlfn.TEXTSPLIT($A22, " "),'97-19 Job Nums in SIC07'!$A:$A,0)))</f>
        <v>392</v>
      </c>
      <c r="U22" cm="1">
        <f t="array" ref="U22">SUM(INDEX('97-19 Job Nums in SIC07'!T:T,MATCH(_xlfn.TEXTSPLIT($A22, " "),'97-19 Job Nums in SIC07'!$A:$A,0)))</f>
        <v>418</v>
      </c>
      <c r="V22" cm="1">
        <f t="array" ref="V22">SUM(INDEX('97-19 Job Nums in SIC07'!U:U,MATCH(_xlfn.TEXTSPLIT($A22, " "),'97-19 Job Nums in SIC07'!$A:$A,0)))</f>
        <v>458</v>
      </c>
      <c r="W22" cm="1">
        <f t="array" ref="W22">SUM(INDEX('97-19 Job Nums in SIC07'!V:V,MATCH(_xlfn.TEXTSPLIT($A22, " "),'97-19 Job Nums in SIC07'!$A:$A,0)))</f>
        <v>463</v>
      </c>
      <c r="X22" cm="1">
        <f t="array" ref="X22">SUM(INDEX('97-19 Job Nums in SIC07'!W:W,MATCH(_xlfn.TEXTSPLIT($A22, " "),'97-19 Job Nums in SIC07'!$A:$A,0)))</f>
        <v>470</v>
      </c>
      <c r="Y22" cm="1">
        <f t="array" ref="Y22">SUM(INDEX('97-19 Job Nums in SIC07'!X:X,MATCH(_xlfn.TEXTSPLIT($A22, " "),'97-19 Job Nums in SIC07'!$A:$A,0)))</f>
        <v>499</v>
      </c>
      <c r="Z22" cm="1">
        <f t="array" ref="Z22">SUM(INDEX('97-19 Job Nums in SIC07'!Y:Y,MATCH(_xlfn.TEXTSPLIT($A22, " "),'97-19 Job Nums in SIC07'!$A:$A,0)))</f>
        <v>481</v>
      </c>
    </row>
    <row r="23" spans="1:26" ht="30" x14ac:dyDescent="0.25">
      <c r="A23" s="65">
        <v>45</v>
      </c>
      <c r="C23" s="66" t="s">
        <v>376</v>
      </c>
      <c r="D23" cm="1">
        <f t="array" ref="D23">SUM(INDEX('97-19 Job Nums in SIC07'!C:C,MATCH(_xlfn.TEXTSPLIT($A23, " "),'97-19 Job Nums in SIC07'!$A:$A,0)))</f>
        <v>382.72</v>
      </c>
      <c r="E23" cm="1">
        <f t="array" ref="E23">SUM(INDEX('97-19 Job Nums in SIC07'!D:D,MATCH(_xlfn.TEXTSPLIT($A23, " "),'97-19 Job Nums in SIC07'!$A:$A,0)))</f>
        <v>392.84000000000003</v>
      </c>
      <c r="F23" cm="1">
        <f t="array" ref="F23">SUM(INDEX('97-19 Job Nums in SIC07'!E:E,MATCH(_xlfn.TEXTSPLIT($A23, " "),'97-19 Job Nums in SIC07'!$A:$A,0)))</f>
        <v>379.04</v>
      </c>
      <c r="G23" cm="1">
        <f t="array" ref="G23">SUM(INDEX('97-19 Job Nums in SIC07'!F:F,MATCH(_xlfn.TEXTSPLIT($A23, " "),'97-19 Job Nums in SIC07'!$A:$A,0)))</f>
        <v>378.12</v>
      </c>
      <c r="H23" cm="1">
        <f t="array" ref="H23">SUM(INDEX('97-19 Job Nums in SIC07'!G:G,MATCH(_xlfn.TEXTSPLIT($A23, " "),'97-19 Job Nums in SIC07'!$A:$A,0)))</f>
        <v>361.56</v>
      </c>
      <c r="I23" cm="1">
        <f t="array" ref="I23">SUM(INDEX('97-19 Job Nums in SIC07'!H:H,MATCH(_xlfn.TEXTSPLIT($A23, " "),'97-19 Job Nums in SIC07'!$A:$A,0)))</f>
        <v>363.40000000000003</v>
      </c>
      <c r="J23" cm="1">
        <f t="array" ref="J23">SUM(INDEX('97-19 Job Nums in SIC07'!I:I,MATCH(_xlfn.TEXTSPLIT($A23, " "),'97-19 Job Nums in SIC07'!$A:$A,0)))</f>
        <v>375.36</v>
      </c>
      <c r="K23" cm="1">
        <f t="array" ref="K23">SUM(INDEX('97-19 Job Nums in SIC07'!J:J,MATCH(_xlfn.TEXTSPLIT($A23, " "),'97-19 Job Nums in SIC07'!$A:$A,0)))</f>
        <v>391</v>
      </c>
      <c r="L23" cm="1">
        <f t="array" ref="L23">SUM(INDEX('97-19 Job Nums in SIC07'!K:K,MATCH(_xlfn.TEXTSPLIT($A23, " "),'97-19 Job Nums in SIC07'!$A:$A,0)))</f>
        <v>410.32</v>
      </c>
      <c r="M23" cm="1">
        <f t="array" ref="M23">SUM(INDEX('97-19 Job Nums in SIC07'!L:L,MATCH(_xlfn.TEXTSPLIT($A23, " "),'97-19 Job Nums in SIC07'!$A:$A,0)))</f>
        <v>407.56</v>
      </c>
      <c r="N23" cm="1">
        <f t="array" ref="N23">SUM(INDEX('97-19 Job Nums in SIC07'!M:M,MATCH(_xlfn.TEXTSPLIT($A23, " "),'97-19 Job Nums in SIC07'!$A:$A,0)))</f>
        <v>423.20000000000005</v>
      </c>
      <c r="O23" cm="1">
        <f t="array" ref="O23">SUM(INDEX('97-19 Job Nums in SIC07'!N:N,MATCH(_xlfn.TEXTSPLIT($A23, " "),'97-19 Job Nums in SIC07'!$A:$A,0)))</f>
        <v>419</v>
      </c>
      <c r="P23" cm="1">
        <f t="array" ref="P23">SUM(INDEX('97-19 Job Nums in SIC07'!O:O,MATCH(_xlfn.TEXTSPLIT($A23, " "),'97-19 Job Nums in SIC07'!$A:$A,0)))</f>
        <v>396</v>
      </c>
      <c r="Q23" cm="1">
        <f t="array" ref="Q23">SUM(INDEX('97-19 Job Nums in SIC07'!P:P,MATCH(_xlfn.TEXTSPLIT($A23, " "),'97-19 Job Nums in SIC07'!$A:$A,0)))</f>
        <v>416</v>
      </c>
      <c r="R23" cm="1">
        <f t="array" ref="R23">SUM(INDEX('97-19 Job Nums in SIC07'!Q:Q,MATCH(_xlfn.TEXTSPLIT($A23, " "),'97-19 Job Nums in SIC07'!$A:$A,0)))</f>
        <v>399</v>
      </c>
      <c r="S23" cm="1">
        <f t="array" ref="S23">SUM(INDEX('97-19 Job Nums in SIC07'!R:R,MATCH(_xlfn.TEXTSPLIT($A23, " "),'97-19 Job Nums in SIC07'!$A:$A,0)))</f>
        <v>408</v>
      </c>
      <c r="T23" cm="1">
        <f t="array" ref="T23">SUM(INDEX('97-19 Job Nums in SIC07'!S:S,MATCH(_xlfn.TEXTSPLIT($A23, " "),'97-19 Job Nums in SIC07'!$A:$A,0)))</f>
        <v>405</v>
      </c>
      <c r="U23" cm="1">
        <f t="array" ref="U23">SUM(INDEX('97-19 Job Nums in SIC07'!T:T,MATCH(_xlfn.TEXTSPLIT($A23, " "),'97-19 Job Nums in SIC07'!$A:$A,0)))</f>
        <v>417</v>
      </c>
      <c r="V23" cm="1">
        <f t="array" ref="V23">SUM(INDEX('97-19 Job Nums in SIC07'!U:U,MATCH(_xlfn.TEXTSPLIT($A23, " "),'97-19 Job Nums in SIC07'!$A:$A,0)))</f>
        <v>449</v>
      </c>
      <c r="W23" cm="1">
        <f t="array" ref="W23">SUM(INDEX('97-19 Job Nums in SIC07'!V:V,MATCH(_xlfn.TEXTSPLIT($A23, " "),'97-19 Job Nums in SIC07'!$A:$A,0)))</f>
        <v>461</v>
      </c>
      <c r="X23" cm="1">
        <f t="array" ref="X23">SUM(INDEX('97-19 Job Nums in SIC07'!W:W,MATCH(_xlfn.TEXTSPLIT($A23, " "),'97-19 Job Nums in SIC07'!$A:$A,0)))</f>
        <v>477</v>
      </c>
      <c r="Y23" cm="1">
        <f t="array" ref="Y23">SUM(INDEX('97-19 Job Nums in SIC07'!X:X,MATCH(_xlfn.TEXTSPLIT($A23, " "),'97-19 Job Nums in SIC07'!$A:$A,0)))</f>
        <v>498</v>
      </c>
      <c r="Z23" cm="1">
        <f t="array" ref="Z23">SUM(INDEX('97-19 Job Nums in SIC07'!Y:Y,MATCH(_xlfn.TEXTSPLIT($A23, " "),'97-19 Job Nums in SIC07'!$A:$A,0)))</f>
        <v>483</v>
      </c>
    </row>
    <row r="24" spans="1:26" ht="30" x14ac:dyDescent="0.25">
      <c r="A24" s="65">
        <v>46</v>
      </c>
      <c r="C24" s="66" t="s">
        <v>377</v>
      </c>
      <c r="D24" cm="1">
        <f t="array" ref="D24">SUM(INDEX('97-19 Job Nums in SIC07'!C:C,MATCH(_xlfn.TEXTSPLIT($A24, " "),'97-19 Job Nums in SIC07'!$A:$A,0)))</f>
        <v>896</v>
      </c>
      <c r="E24" cm="1">
        <f t="array" ref="E24">SUM(INDEX('97-19 Job Nums in SIC07'!D:D,MATCH(_xlfn.TEXTSPLIT($A24, " "),'97-19 Job Nums in SIC07'!$A:$A,0)))</f>
        <v>901</v>
      </c>
      <c r="F24" cm="1">
        <f t="array" ref="F24">SUM(INDEX('97-19 Job Nums in SIC07'!E:E,MATCH(_xlfn.TEXTSPLIT($A24, " "),'97-19 Job Nums in SIC07'!$A:$A,0)))</f>
        <v>950</v>
      </c>
      <c r="G24" cm="1">
        <f t="array" ref="G24">SUM(INDEX('97-19 Job Nums in SIC07'!F:F,MATCH(_xlfn.TEXTSPLIT($A24, " "),'97-19 Job Nums in SIC07'!$A:$A,0)))</f>
        <v>946</v>
      </c>
      <c r="H24" cm="1">
        <f t="array" ref="H24">SUM(INDEX('97-19 Job Nums in SIC07'!G:G,MATCH(_xlfn.TEXTSPLIT($A24, " "),'97-19 Job Nums in SIC07'!$A:$A,0)))</f>
        <v>949</v>
      </c>
      <c r="I24" cm="1">
        <f t="array" ref="I24">SUM(INDEX('97-19 Job Nums in SIC07'!H:H,MATCH(_xlfn.TEXTSPLIT($A24, " "),'97-19 Job Nums in SIC07'!$A:$A,0)))</f>
        <v>942</v>
      </c>
      <c r="J24" cm="1">
        <f t="array" ref="J24">SUM(INDEX('97-19 Job Nums in SIC07'!I:I,MATCH(_xlfn.TEXTSPLIT($A24, " "),'97-19 Job Nums in SIC07'!$A:$A,0)))</f>
        <v>930</v>
      </c>
      <c r="K24" cm="1">
        <f t="array" ref="K24">SUM(INDEX('97-19 Job Nums in SIC07'!J:J,MATCH(_xlfn.TEXTSPLIT($A24, " "),'97-19 Job Nums in SIC07'!$A:$A,0)))</f>
        <v>871</v>
      </c>
      <c r="L24" cm="1">
        <f t="array" ref="L24">SUM(INDEX('97-19 Job Nums in SIC07'!K:K,MATCH(_xlfn.TEXTSPLIT($A24, " "),'97-19 Job Nums in SIC07'!$A:$A,0)))</f>
        <v>921</v>
      </c>
      <c r="M24" cm="1">
        <f t="array" ref="M24">SUM(INDEX('97-19 Job Nums in SIC07'!L:L,MATCH(_xlfn.TEXTSPLIT($A24, " "),'97-19 Job Nums in SIC07'!$A:$A,0)))</f>
        <v>963</v>
      </c>
      <c r="N24" cm="1">
        <f t="array" ref="N24">SUM(INDEX('97-19 Job Nums in SIC07'!M:M,MATCH(_xlfn.TEXTSPLIT($A24, " "),'97-19 Job Nums in SIC07'!$A:$A,0)))</f>
        <v>956</v>
      </c>
      <c r="O24" cm="1">
        <f t="array" ref="O24">SUM(INDEX('97-19 Job Nums in SIC07'!N:N,MATCH(_xlfn.TEXTSPLIT($A24, " "),'97-19 Job Nums in SIC07'!$A:$A,0)))</f>
        <v>956</v>
      </c>
      <c r="P24" cm="1">
        <f t="array" ref="P24">SUM(INDEX('97-19 Job Nums in SIC07'!O:O,MATCH(_xlfn.TEXTSPLIT($A24, " "),'97-19 Job Nums in SIC07'!$A:$A,0)))</f>
        <v>955</v>
      </c>
      <c r="Q24" cm="1">
        <f t="array" ref="Q24">SUM(INDEX('97-19 Job Nums in SIC07'!P:P,MATCH(_xlfn.TEXTSPLIT($A24, " "),'97-19 Job Nums in SIC07'!$A:$A,0)))</f>
        <v>936</v>
      </c>
      <c r="R24" cm="1">
        <f t="array" ref="R24">SUM(INDEX('97-19 Job Nums in SIC07'!Q:Q,MATCH(_xlfn.TEXTSPLIT($A24, " "),'97-19 Job Nums in SIC07'!$A:$A,0)))</f>
        <v>926</v>
      </c>
      <c r="S24" cm="1">
        <f t="array" ref="S24">SUM(INDEX('97-19 Job Nums in SIC07'!R:R,MATCH(_xlfn.TEXTSPLIT($A24, " "),'97-19 Job Nums in SIC07'!$A:$A,0)))</f>
        <v>947</v>
      </c>
      <c r="T24" cm="1">
        <f t="array" ref="T24">SUM(INDEX('97-19 Job Nums in SIC07'!S:S,MATCH(_xlfn.TEXTSPLIT($A24, " "),'97-19 Job Nums in SIC07'!$A:$A,0)))</f>
        <v>966</v>
      </c>
      <c r="U24" cm="1">
        <f t="array" ref="U24">SUM(INDEX('97-19 Job Nums in SIC07'!T:T,MATCH(_xlfn.TEXTSPLIT($A24, " "),'97-19 Job Nums in SIC07'!$A:$A,0)))</f>
        <v>991</v>
      </c>
      <c r="V24" cm="1">
        <f t="array" ref="V24">SUM(INDEX('97-19 Job Nums in SIC07'!U:U,MATCH(_xlfn.TEXTSPLIT($A24, " "),'97-19 Job Nums in SIC07'!$A:$A,0)))</f>
        <v>1031</v>
      </c>
      <c r="W24" cm="1">
        <f t="array" ref="W24">SUM(INDEX('97-19 Job Nums in SIC07'!V:V,MATCH(_xlfn.TEXTSPLIT($A24, " "),'97-19 Job Nums in SIC07'!$A:$A,0)))</f>
        <v>1033</v>
      </c>
      <c r="X24" cm="1">
        <f t="array" ref="X24">SUM(INDEX('97-19 Job Nums in SIC07'!W:W,MATCH(_xlfn.TEXTSPLIT($A24, " "),'97-19 Job Nums in SIC07'!$A:$A,0)))</f>
        <v>1060</v>
      </c>
      <c r="Y24" cm="1">
        <f t="array" ref="Y24">SUM(INDEX('97-19 Job Nums in SIC07'!X:X,MATCH(_xlfn.TEXTSPLIT($A24, " "),'97-19 Job Nums in SIC07'!$A:$A,0)))</f>
        <v>1102</v>
      </c>
      <c r="Z24" cm="1">
        <f t="array" ref="Z24">SUM(INDEX('97-19 Job Nums in SIC07'!Y:Y,MATCH(_xlfn.TEXTSPLIT($A24, " "),'97-19 Job Nums in SIC07'!$A:$A,0)))</f>
        <v>1080</v>
      </c>
    </row>
    <row r="25" spans="1:26" ht="30" x14ac:dyDescent="0.25">
      <c r="A25" s="65">
        <v>47</v>
      </c>
      <c r="C25" s="66" t="s">
        <v>378</v>
      </c>
      <c r="D25" cm="1">
        <f t="array" ref="D25">SUM(INDEX('97-19 Job Nums in SIC07'!C:C,MATCH(_xlfn.TEXTSPLIT($A25, " "),'97-19 Job Nums in SIC07'!$A:$A,0)))</f>
        <v>1876.6599999999999</v>
      </c>
      <c r="E25" cm="1">
        <f t="array" ref="E25">SUM(INDEX('97-19 Job Nums in SIC07'!D:D,MATCH(_xlfn.TEXTSPLIT($A25, " "),'97-19 Job Nums in SIC07'!$A:$A,0)))</f>
        <v>1931.99</v>
      </c>
      <c r="F25" cm="1">
        <f t="array" ref="F25">SUM(INDEX('97-19 Job Nums in SIC07'!E:E,MATCH(_xlfn.TEXTSPLIT($A25, " "),'97-19 Job Nums in SIC07'!$A:$A,0)))</f>
        <v>2031.77</v>
      </c>
      <c r="G25" cm="1">
        <f t="array" ref="G25">SUM(INDEX('97-19 Job Nums in SIC07'!F:F,MATCH(_xlfn.TEXTSPLIT($A25, " "),'97-19 Job Nums in SIC07'!$A:$A,0)))</f>
        <v>1838.64</v>
      </c>
      <c r="H25" cm="1">
        <f t="array" ref="H25">SUM(INDEX('97-19 Job Nums in SIC07'!G:G,MATCH(_xlfn.TEXTSPLIT($A25, " "),'97-19 Job Nums in SIC07'!$A:$A,0)))</f>
        <v>1834.23</v>
      </c>
      <c r="I25" cm="1">
        <f t="array" ref="I25">SUM(INDEX('97-19 Job Nums in SIC07'!H:H,MATCH(_xlfn.TEXTSPLIT($A25, " "),'97-19 Job Nums in SIC07'!$A:$A,0)))</f>
        <v>1878.9399999999998</v>
      </c>
      <c r="J25" cm="1">
        <f t="array" ref="J25">SUM(INDEX('97-19 Job Nums in SIC07'!I:I,MATCH(_xlfn.TEXTSPLIT($A25, " "),'97-19 Job Nums in SIC07'!$A:$A,0)))</f>
        <v>1918.5900000000001</v>
      </c>
      <c r="K25" cm="1">
        <f t="array" ref="K25">SUM(INDEX('97-19 Job Nums in SIC07'!J:J,MATCH(_xlfn.TEXTSPLIT($A25, " "),'97-19 Job Nums in SIC07'!$A:$A,0)))</f>
        <v>2182.3000000000002</v>
      </c>
      <c r="L25" cm="1">
        <f t="array" ref="L25">SUM(INDEX('97-19 Job Nums in SIC07'!K:K,MATCH(_xlfn.TEXTSPLIT($A25, " "),'97-19 Job Nums in SIC07'!$A:$A,0)))</f>
        <v>2278.0299999999997</v>
      </c>
      <c r="M25" cm="1">
        <f t="array" ref="M25">SUM(INDEX('97-19 Job Nums in SIC07'!L:L,MATCH(_xlfn.TEXTSPLIT($A25, " "),'97-19 Job Nums in SIC07'!$A:$A,0)))</f>
        <v>2161.96</v>
      </c>
      <c r="N25" cm="1">
        <f t="array" ref="N25">SUM(INDEX('97-19 Job Nums in SIC07'!M:M,MATCH(_xlfn.TEXTSPLIT($A25, " "),'97-19 Job Nums in SIC07'!$A:$A,0)))</f>
        <v>2349.44</v>
      </c>
      <c r="O25" cm="1">
        <f t="array" ref="O25">SUM(INDEX('97-19 Job Nums in SIC07'!N:N,MATCH(_xlfn.TEXTSPLIT($A25, " "),'97-19 Job Nums in SIC07'!$A:$A,0)))</f>
        <v>2347</v>
      </c>
      <c r="P25" cm="1">
        <f t="array" ref="P25">SUM(INDEX('97-19 Job Nums in SIC07'!O:O,MATCH(_xlfn.TEXTSPLIT($A25, " "),'97-19 Job Nums in SIC07'!$A:$A,0)))</f>
        <v>2211</v>
      </c>
      <c r="Q25" cm="1">
        <f t="array" ref="Q25">SUM(INDEX('97-19 Job Nums in SIC07'!P:P,MATCH(_xlfn.TEXTSPLIT($A25, " "),'97-19 Job Nums in SIC07'!$A:$A,0)))</f>
        <v>2258</v>
      </c>
      <c r="R25" cm="1">
        <f t="array" ref="R25">SUM(INDEX('97-19 Job Nums in SIC07'!Q:Q,MATCH(_xlfn.TEXTSPLIT($A25, " "),'97-19 Job Nums in SIC07'!$A:$A,0)))</f>
        <v>2258</v>
      </c>
      <c r="S25" cm="1">
        <f t="array" ref="S25">SUM(INDEX('97-19 Job Nums in SIC07'!R:R,MATCH(_xlfn.TEXTSPLIT($A25, " "),'97-19 Job Nums in SIC07'!$A:$A,0)))</f>
        <v>2270</v>
      </c>
      <c r="T25" cm="1">
        <f t="array" ref="T25">SUM(INDEX('97-19 Job Nums in SIC07'!S:S,MATCH(_xlfn.TEXTSPLIT($A25, " "),'97-19 Job Nums in SIC07'!$A:$A,0)))</f>
        <v>2198</v>
      </c>
      <c r="U25" cm="1">
        <f t="array" ref="U25">SUM(INDEX('97-19 Job Nums in SIC07'!T:T,MATCH(_xlfn.TEXTSPLIT($A25, " "),'97-19 Job Nums in SIC07'!$A:$A,0)))</f>
        <v>2227</v>
      </c>
      <c r="V25" cm="1">
        <f t="array" ref="V25">SUM(INDEX('97-19 Job Nums in SIC07'!U:U,MATCH(_xlfn.TEXTSPLIT($A25, " "),'97-19 Job Nums in SIC07'!$A:$A,0)))</f>
        <v>2289</v>
      </c>
      <c r="W25" cm="1">
        <f t="array" ref="W25">SUM(INDEX('97-19 Job Nums in SIC07'!V:V,MATCH(_xlfn.TEXTSPLIT($A25, " "),'97-19 Job Nums in SIC07'!$A:$A,0)))</f>
        <v>2221</v>
      </c>
      <c r="X25" cm="1">
        <f t="array" ref="X25">SUM(INDEX('97-19 Job Nums in SIC07'!W:W,MATCH(_xlfn.TEXTSPLIT($A25, " "),'97-19 Job Nums in SIC07'!$A:$A,0)))</f>
        <v>2230</v>
      </c>
      <c r="Y25" cm="1">
        <f t="array" ref="Y25">SUM(INDEX('97-19 Job Nums in SIC07'!X:X,MATCH(_xlfn.TEXTSPLIT($A25, " "),'97-19 Job Nums in SIC07'!$A:$A,0)))</f>
        <v>2214</v>
      </c>
      <c r="Z25" cm="1">
        <f t="array" ref="Z25">SUM(INDEX('97-19 Job Nums in SIC07'!Y:Y,MATCH(_xlfn.TEXTSPLIT($A25, " "),'97-19 Job Nums in SIC07'!$A:$A,0)))</f>
        <v>2203</v>
      </c>
    </row>
    <row r="26" spans="1:26" ht="30" x14ac:dyDescent="0.25">
      <c r="A26" s="65">
        <v>49</v>
      </c>
      <c r="C26" s="66" t="s">
        <v>379</v>
      </c>
      <c r="D26" cm="1">
        <f t="array" ref="D26">SUM(INDEX('97-19 Job Nums in SIC07'!C:C,MATCH(_xlfn.TEXTSPLIT($A26, " "),'97-19 Job Nums in SIC07'!$A:$A,0)))</f>
        <v>335</v>
      </c>
      <c r="E26" cm="1">
        <f t="array" ref="E26">SUM(INDEX('97-19 Job Nums in SIC07'!D:D,MATCH(_xlfn.TEXTSPLIT($A26, " "),'97-19 Job Nums in SIC07'!$A:$A,0)))</f>
        <v>364</v>
      </c>
      <c r="F26" cm="1">
        <f t="array" ref="F26">SUM(INDEX('97-19 Job Nums in SIC07'!E:E,MATCH(_xlfn.TEXTSPLIT($A26, " "),'97-19 Job Nums in SIC07'!$A:$A,0)))</f>
        <v>373</v>
      </c>
      <c r="G26" cm="1">
        <f t="array" ref="G26">SUM(INDEX('97-19 Job Nums in SIC07'!F:F,MATCH(_xlfn.TEXTSPLIT($A26, " "),'97-19 Job Nums in SIC07'!$A:$A,0)))</f>
        <v>413</v>
      </c>
      <c r="H26" cm="1">
        <f t="array" ref="H26">SUM(INDEX('97-19 Job Nums in SIC07'!G:G,MATCH(_xlfn.TEXTSPLIT($A26, " "),'97-19 Job Nums in SIC07'!$A:$A,0)))</f>
        <v>413</v>
      </c>
      <c r="I26" cm="1">
        <f t="array" ref="I26">SUM(INDEX('97-19 Job Nums in SIC07'!H:H,MATCH(_xlfn.TEXTSPLIT($A26, " "),'97-19 Job Nums in SIC07'!$A:$A,0)))</f>
        <v>390</v>
      </c>
      <c r="J26" cm="1">
        <f t="array" ref="J26">SUM(INDEX('97-19 Job Nums in SIC07'!I:I,MATCH(_xlfn.TEXTSPLIT($A26, " "),'97-19 Job Nums in SIC07'!$A:$A,0)))</f>
        <v>422</v>
      </c>
      <c r="K26" cm="1">
        <f t="array" ref="K26">SUM(INDEX('97-19 Job Nums in SIC07'!J:J,MATCH(_xlfn.TEXTSPLIT($A26, " "),'97-19 Job Nums in SIC07'!$A:$A,0)))</f>
        <v>378</v>
      </c>
      <c r="L26" cm="1">
        <f t="array" ref="L26">SUM(INDEX('97-19 Job Nums in SIC07'!K:K,MATCH(_xlfn.TEXTSPLIT($A26, " "),'97-19 Job Nums in SIC07'!$A:$A,0)))</f>
        <v>426</v>
      </c>
      <c r="M26" cm="1">
        <f t="array" ref="M26">SUM(INDEX('97-19 Job Nums in SIC07'!L:L,MATCH(_xlfn.TEXTSPLIT($A26, " "),'97-19 Job Nums in SIC07'!$A:$A,0)))</f>
        <v>437</v>
      </c>
      <c r="N26" cm="1">
        <f t="array" ref="N26">SUM(INDEX('97-19 Job Nums in SIC07'!M:M,MATCH(_xlfn.TEXTSPLIT($A26, " "),'97-19 Job Nums in SIC07'!$A:$A,0)))</f>
        <v>475</v>
      </c>
      <c r="O26" cm="1">
        <f t="array" ref="O26">SUM(INDEX('97-19 Job Nums in SIC07'!N:N,MATCH(_xlfn.TEXTSPLIT($A26, " "),'97-19 Job Nums in SIC07'!$A:$A,0)))</f>
        <v>484</v>
      </c>
      <c r="P26" cm="1">
        <f t="array" ref="P26">SUM(INDEX('97-19 Job Nums in SIC07'!O:O,MATCH(_xlfn.TEXTSPLIT($A26, " "),'97-19 Job Nums in SIC07'!$A:$A,0)))</f>
        <v>442</v>
      </c>
      <c r="Q26" cm="1">
        <f t="array" ref="Q26">SUM(INDEX('97-19 Job Nums in SIC07'!P:P,MATCH(_xlfn.TEXTSPLIT($A26, " "),'97-19 Job Nums in SIC07'!$A:$A,0)))</f>
        <v>438</v>
      </c>
      <c r="R26" cm="1">
        <f t="array" ref="R26">SUM(INDEX('97-19 Job Nums in SIC07'!Q:Q,MATCH(_xlfn.TEXTSPLIT($A26, " "),'97-19 Job Nums in SIC07'!$A:$A,0)))</f>
        <v>430</v>
      </c>
      <c r="S26" cm="1">
        <f t="array" ref="S26">SUM(INDEX('97-19 Job Nums in SIC07'!R:R,MATCH(_xlfn.TEXTSPLIT($A26, " "),'97-19 Job Nums in SIC07'!$A:$A,0)))</f>
        <v>445</v>
      </c>
      <c r="T26" cm="1">
        <f t="array" ref="T26">SUM(INDEX('97-19 Job Nums in SIC07'!S:S,MATCH(_xlfn.TEXTSPLIT($A26, " "),'97-19 Job Nums in SIC07'!$A:$A,0)))</f>
        <v>454</v>
      </c>
      <c r="U26" cm="1">
        <f t="array" ref="U26">SUM(INDEX('97-19 Job Nums in SIC07'!T:T,MATCH(_xlfn.TEXTSPLIT($A26, " "),'97-19 Job Nums in SIC07'!$A:$A,0)))</f>
        <v>461</v>
      </c>
      <c r="V26" cm="1">
        <f t="array" ref="V26">SUM(INDEX('97-19 Job Nums in SIC07'!U:U,MATCH(_xlfn.TEXTSPLIT($A26, " "),'97-19 Job Nums in SIC07'!$A:$A,0)))</f>
        <v>489</v>
      </c>
      <c r="W26" cm="1">
        <f t="array" ref="W26">SUM(INDEX('97-19 Job Nums in SIC07'!V:V,MATCH(_xlfn.TEXTSPLIT($A26, " "),'97-19 Job Nums in SIC07'!$A:$A,0)))</f>
        <v>489</v>
      </c>
      <c r="X26" cm="1">
        <f t="array" ref="X26">SUM(INDEX('97-19 Job Nums in SIC07'!W:W,MATCH(_xlfn.TEXTSPLIT($A26, " "),'97-19 Job Nums in SIC07'!$A:$A,0)))</f>
        <v>512</v>
      </c>
      <c r="Y26" cm="1">
        <f t="array" ref="Y26">SUM(INDEX('97-19 Job Nums in SIC07'!X:X,MATCH(_xlfn.TEXTSPLIT($A26, " "),'97-19 Job Nums in SIC07'!$A:$A,0)))</f>
        <v>491</v>
      </c>
      <c r="Z26" cm="1">
        <f t="array" ref="Z26">SUM(INDEX('97-19 Job Nums in SIC07'!Y:Y,MATCH(_xlfn.TEXTSPLIT($A26, " "),'97-19 Job Nums in SIC07'!$A:$A,0)))</f>
        <v>512</v>
      </c>
    </row>
    <row r="27" spans="1:26" x14ac:dyDescent="0.25">
      <c r="A27" s="65">
        <v>50</v>
      </c>
      <c r="C27" s="66" t="s">
        <v>180</v>
      </c>
      <c r="D27" cm="1">
        <f t="array" ref="D27">SUM(INDEX('97-19 Job Nums in SIC07'!C:C,MATCH(_xlfn.TEXTSPLIT($A27, " "),'97-19 Job Nums in SIC07'!$A:$A,0)))</f>
        <v>24.5</v>
      </c>
      <c r="E27" cm="1">
        <f t="array" ref="E27">SUM(INDEX('97-19 Job Nums in SIC07'!D:D,MATCH(_xlfn.TEXTSPLIT($A27, " "),'97-19 Job Nums in SIC07'!$A:$A,0)))</f>
        <v>16.66</v>
      </c>
      <c r="F27" cm="1">
        <f t="array" ref="F27">SUM(INDEX('97-19 Job Nums in SIC07'!E:E,MATCH(_xlfn.TEXTSPLIT($A27, " "),'97-19 Job Nums in SIC07'!$A:$A,0)))</f>
        <v>13.719999999999999</v>
      </c>
      <c r="G27" cm="1">
        <f t="array" ref="G27">SUM(INDEX('97-19 Job Nums in SIC07'!F:F,MATCH(_xlfn.TEXTSPLIT($A27, " "),'97-19 Job Nums in SIC07'!$A:$A,0)))</f>
        <v>15.68</v>
      </c>
      <c r="H27" cm="1">
        <f t="array" ref="H27">SUM(INDEX('97-19 Job Nums in SIC07'!G:G,MATCH(_xlfn.TEXTSPLIT($A27, " "),'97-19 Job Nums in SIC07'!$A:$A,0)))</f>
        <v>15.68</v>
      </c>
      <c r="I27" cm="1">
        <f t="array" ref="I27">SUM(INDEX('97-19 Job Nums in SIC07'!H:H,MATCH(_xlfn.TEXTSPLIT($A27, " "),'97-19 Job Nums in SIC07'!$A:$A,0)))</f>
        <v>15.68</v>
      </c>
      <c r="J27" cm="1">
        <f t="array" ref="J27">SUM(INDEX('97-19 Job Nums in SIC07'!I:I,MATCH(_xlfn.TEXTSPLIT($A27, " "),'97-19 Job Nums in SIC07'!$A:$A,0)))</f>
        <v>13.719999999999999</v>
      </c>
      <c r="K27" cm="1">
        <f t="array" ref="K27">SUM(INDEX('97-19 Job Nums in SIC07'!J:J,MATCH(_xlfn.TEXTSPLIT($A27, " "),'97-19 Job Nums in SIC07'!$A:$A,0)))</f>
        <v>13.719999999999999</v>
      </c>
      <c r="L27" cm="1">
        <f t="array" ref="L27">SUM(INDEX('97-19 Job Nums in SIC07'!K:K,MATCH(_xlfn.TEXTSPLIT($A27, " "),'97-19 Job Nums in SIC07'!$A:$A,0)))</f>
        <v>14.7</v>
      </c>
      <c r="M27" cm="1">
        <f t="array" ref="M27">SUM(INDEX('97-19 Job Nums in SIC07'!L:L,MATCH(_xlfn.TEXTSPLIT($A27, " "),'97-19 Job Nums in SIC07'!$A:$A,0)))</f>
        <v>12.74</v>
      </c>
      <c r="N27" cm="1">
        <f t="array" ref="N27">SUM(INDEX('97-19 Job Nums in SIC07'!M:M,MATCH(_xlfn.TEXTSPLIT($A27, " "),'97-19 Job Nums in SIC07'!$A:$A,0)))</f>
        <v>11.76</v>
      </c>
      <c r="O27" cm="1">
        <f t="array" ref="O27">SUM(INDEX('97-19 Job Nums in SIC07'!N:N,MATCH(_xlfn.TEXTSPLIT($A27, " "),'97-19 Job Nums in SIC07'!$A:$A,0)))</f>
        <v>11</v>
      </c>
      <c r="P27" cm="1">
        <f t="array" ref="P27">SUM(INDEX('97-19 Job Nums in SIC07'!O:O,MATCH(_xlfn.TEXTSPLIT($A27, " "),'97-19 Job Nums in SIC07'!$A:$A,0)))</f>
        <v>13</v>
      </c>
      <c r="Q27" cm="1">
        <f t="array" ref="Q27">SUM(INDEX('97-19 Job Nums in SIC07'!P:P,MATCH(_xlfn.TEXTSPLIT($A27, " "),'97-19 Job Nums in SIC07'!$A:$A,0)))</f>
        <v>13</v>
      </c>
      <c r="R27" cm="1">
        <f t="array" ref="R27">SUM(INDEX('97-19 Job Nums in SIC07'!Q:Q,MATCH(_xlfn.TEXTSPLIT($A27, " "),'97-19 Job Nums in SIC07'!$A:$A,0)))</f>
        <v>10</v>
      </c>
      <c r="S27" cm="1">
        <f t="array" ref="S27">SUM(INDEX('97-19 Job Nums in SIC07'!R:R,MATCH(_xlfn.TEXTSPLIT($A27, " "),'97-19 Job Nums in SIC07'!$A:$A,0)))</f>
        <v>11</v>
      </c>
      <c r="T27" cm="1">
        <f t="array" ref="T27">SUM(INDEX('97-19 Job Nums in SIC07'!S:S,MATCH(_xlfn.TEXTSPLIT($A27, " "),'97-19 Job Nums in SIC07'!$A:$A,0)))</f>
        <v>11</v>
      </c>
      <c r="U27" cm="1">
        <f t="array" ref="U27">SUM(INDEX('97-19 Job Nums in SIC07'!T:T,MATCH(_xlfn.TEXTSPLIT($A27, " "),'97-19 Job Nums in SIC07'!$A:$A,0)))</f>
        <v>12</v>
      </c>
      <c r="V27" cm="1">
        <f t="array" ref="V27">SUM(INDEX('97-19 Job Nums in SIC07'!U:U,MATCH(_xlfn.TEXTSPLIT($A27, " "),'97-19 Job Nums in SIC07'!$A:$A,0)))</f>
        <v>10</v>
      </c>
      <c r="W27" cm="1">
        <f t="array" ref="W27">SUM(INDEX('97-19 Job Nums in SIC07'!V:V,MATCH(_xlfn.TEXTSPLIT($A27, " "),'97-19 Job Nums in SIC07'!$A:$A,0)))</f>
        <v>13</v>
      </c>
      <c r="X27" cm="1">
        <f t="array" ref="X27">SUM(INDEX('97-19 Job Nums in SIC07'!W:W,MATCH(_xlfn.TEXTSPLIT($A27, " "),'97-19 Job Nums in SIC07'!$A:$A,0)))</f>
        <v>13</v>
      </c>
      <c r="Y27" cm="1">
        <f t="array" ref="Y27">SUM(INDEX('97-19 Job Nums in SIC07'!X:X,MATCH(_xlfn.TEXTSPLIT($A27, " "),'97-19 Job Nums in SIC07'!$A:$A,0)))</f>
        <v>14</v>
      </c>
      <c r="Z27" cm="1">
        <f t="array" ref="Z27">SUM(INDEX('97-19 Job Nums in SIC07'!Y:Y,MATCH(_xlfn.TEXTSPLIT($A27, " "),'97-19 Job Nums in SIC07'!$A:$A,0)))</f>
        <v>15</v>
      </c>
    </row>
    <row r="28" spans="1:26" x14ac:dyDescent="0.25">
      <c r="A28" s="65">
        <v>51</v>
      </c>
      <c r="C28" s="66" t="s">
        <v>181</v>
      </c>
      <c r="D28" cm="1">
        <f t="array" ref="D28">SUM(INDEX('97-19 Job Nums in SIC07'!C:C,MATCH(_xlfn.TEXTSPLIT($A28, " "),'97-19 Job Nums in SIC07'!$A:$A,0)))</f>
        <v>88</v>
      </c>
      <c r="E28" cm="1">
        <f t="array" ref="E28">SUM(INDEX('97-19 Job Nums in SIC07'!D:D,MATCH(_xlfn.TEXTSPLIT($A28, " "),'97-19 Job Nums in SIC07'!$A:$A,0)))</f>
        <v>102</v>
      </c>
      <c r="F28" cm="1">
        <f t="array" ref="F28">SUM(INDEX('97-19 Job Nums in SIC07'!E:E,MATCH(_xlfn.TEXTSPLIT($A28, " "),'97-19 Job Nums in SIC07'!$A:$A,0)))</f>
        <v>116</v>
      </c>
      <c r="G28" cm="1">
        <f t="array" ref="G28">SUM(INDEX('97-19 Job Nums in SIC07'!F:F,MATCH(_xlfn.TEXTSPLIT($A28, " "),'97-19 Job Nums in SIC07'!$A:$A,0)))</f>
        <v>117</v>
      </c>
      <c r="H28" cm="1">
        <f t="array" ref="H28">SUM(INDEX('97-19 Job Nums in SIC07'!G:G,MATCH(_xlfn.TEXTSPLIT($A28, " "),'97-19 Job Nums in SIC07'!$A:$A,0)))</f>
        <v>105</v>
      </c>
      <c r="I28" cm="1">
        <f t="array" ref="I28">SUM(INDEX('97-19 Job Nums in SIC07'!H:H,MATCH(_xlfn.TEXTSPLIT($A28, " "),'97-19 Job Nums in SIC07'!$A:$A,0)))</f>
        <v>102</v>
      </c>
      <c r="J28" cm="1">
        <f t="array" ref="J28">SUM(INDEX('97-19 Job Nums in SIC07'!I:I,MATCH(_xlfn.TEXTSPLIT($A28, " "),'97-19 Job Nums in SIC07'!$A:$A,0)))</f>
        <v>98</v>
      </c>
      <c r="K28" cm="1">
        <f t="array" ref="K28">SUM(INDEX('97-19 Job Nums in SIC07'!J:J,MATCH(_xlfn.TEXTSPLIT($A28, " "),'97-19 Job Nums in SIC07'!$A:$A,0)))</f>
        <v>93</v>
      </c>
      <c r="L28" cm="1">
        <f t="array" ref="L28">SUM(INDEX('97-19 Job Nums in SIC07'!K:K,MATCH(_xlfn.TEXTSPLIT($A28, " "),'97-19 Job Nums in SIC07'!$A:$A,0)))</f>
        <v>74</v>
      </c>
      <c r="M28" cm="1">
        <f t="array" ref="M28">SUM(INDEX('97-19 Job Nums in SIC07'!L:L,MATCH(_xlfn.TEXTSPLIT($A28, " "),'97-19 Job Nums in SIC07'!$A:$A,0)))</f>
        <v>84</v>
      </c>
      <c r="N28" cm="1">
        <f t="array" ref="N28">SUM(INDEX('97-19 Job Nums in SIC07'!M:M,MATCH(_xlfn.TEXTSPLIT($A28, " "),'97-19 Job Nums in SIC07'!$A:$A,0)))</f>
        <v>75</v>
      </c>
      <c r="O28" cm="1">
        <f t="array" ref="O28">SUM(INDEX('97-19 Job Nums in SIC07'!N:N,MATCH(_xlfn.TEXTSPLIT($A28, " "),'97-19 Job Nums in SIC07'!$A:$A,0)))</f>
        <v>84</v>
      </c>
      <c r="P28" cm="1">
        <f t="array" ref="P28">SUM(INDEX('97-19 Job Nums in SIC07'!O:O,MATCH(_xlfn.TEXTSPLIT($A28, " "),'97-19 Job Nums in SIC07'!$A:$A,0)))</f>
        <v>94</v>
      </c>
      <c r="Q28" cm="1">
        <f t="array" ref="Q28">SUM(INDEX('97-19 Job Nums in SIC07'!P:P,MATCH(_xlfn.TEXTSPLIT($A28, " "),'97-19 Job Nums in SIC07'!$A:$A,0)))</f>
        <v>84</v>
      </c>
      <c r="R28" cm="1">
        <f t="array" ref="R28">SUM(INDEX('97-19 Job Nums in SIC07'!Q:Q,MATCH(_xlfn.TEXTSPLIT($A28, " "),'97-19 Job Nums in SIC07'!$A:$A,0)))</f>
        <v>73</v>
      </c>
      <c r="S28" cm="1">
        <f t="array" ref="S28">SUM(INDEX('97-19 Job Nums in SIC07'!R:R,MATCH(_xlfn.TEXTSPLIT($A28, " "),'97-19 Job Nums in SIC07'!$A:$A,0)))</f>
        <v>74</v>
      </c>
      <c r="T28" cm="1">
        <f t="array" ref="T28">SUM(INDEX('97-19 Job Nums in SIC07'!S:S,MATCH(_xlfn.TEXTSPLIT($A28, " "),'97-19 Job Nums in SIC07'!$A:$A,0)))</f>
        <v>69</v>
      </c>
      <c r="U28" cm="1">
        <f t="array" ref="U28">SUM(INDEX('97-19 Job Nums in SIC07'!T:T,MATCH(_xlfn.TEXTSPLIT($A28, " "),'97-19 Job Nums in SIC07'!$A:$A,0)))</f>
        <v>66</v>
      </c>
      <c r="V28" cm="1">
        <f t="array" ref="V28">SUM(INDEX('97-19 Job Nums in SIC07'!U:U,MATCH(_xlfn.TEXTSPLIT($A28, " "),'97-19 Job Nums in SIC07'!$A:$A,0)))</f>
        <v>77</v>
      </c>
      <c r="W28" cm="1">
        <f t="array" ref="W28">SUM(INDEX('97-19 Job Nums in SIC07'!V:V,MATCH(_xlfn.TEXTSPLIT($A28, " "),'97-19 Job Nums in SIC07'!$A:$A,0)))</f>
        <v>75</v>
      </c>
      <c r="X28" cm="1">
        <f t="array" ref="X28">SUM(INDEX('97-19 Job Nums in SIC07'!W:W,MATCH(_xlfn.TEXTSPLIT($A28, " "),'97-19 Job Nums in SIC07'!$A:$A,0)))</f>
        <v>73</v>
      </c>
      <c r="Y28" cm="1">
        <f t="array" ref="Y28">SUM(INDEX('97-19 Job Nums in SIC07'!X:X,MATCH(_xlfn.TEXTSPLIT($A28, " "),'97-19 Job Nums in SIC07'!$A:$A,0)))</f>
        <v>30</v>
      </c>
      <c r="Z28" cm="1">
        <f t="array" ref="Z28">SUM(INDEX('97-19 Job Nums in SIC07'!Y:Y,MATCH(_xlfn.TEXTSPLIT($A28, " "),'97-19 Job Nums in SIC07'!$A:$A,0)))</f>
        <v>34</v>
      </c>
    </row>
    <row r="29" spans="1:26" ht="30" x14ac:dyDescent="0.25">
      <c r="A29" s="65">
        <v>52</v>
      </c>
      <c r="C29" s="66" t="s">
        <v>380</v>
      </c>
      <c r="D29" cm="1">
        <f t="array" ref="D29">SUM(INDEX('97-19 Job Nums in SIC07'!C:C,MATCH(_xlfn.TEXTSPLIT($A29, " "),'97-19 Job Nums in SIC07'!$A:$A,0)))</f>
        <v>197.79999999999998</v>
      </c>
      <c r="E29" cm="1">
        <f t="array" ref="E29">SUM(INDEX('97-19 Job Nums in SIC07'!D:D,MATCH(_xlfn.TEXTSPLIT($A29, " "),'97-19 Job Nums in SIC07'!$A:$A,0)))</f>
        <v>201.45000000000002</v>
      </c>
      <c r="F29" cm="1">
        <f t="array" ref="F29">SUM(INDEX('97-19 Job Nums in SIC07'!E:E,MATCH(_xlfn.TEXTSPLIT($A29, " "),'97-19 Job Nums in SIC07'!$A:$A,0)))</f>
        <v>203.46</v>
      </c>
      <c r="G29" cm="1">
        <f t="array" ref="G29">SUM(INDEX('97-19 Job Nums in SIC07'!F:F,MATCH(_xlfn.TEXTSPLIT($A29, " "),'97-19 Job Nums in SIC07'!$A:$A,0)))</f>
        <v>208.67000000000002</v>
      </c>
      <c r="H29" cm="1">
        <f t="array" ref="H29">SUM(INDEX('97-19 Job Nums in SIC07'!G:G,MATCH(_xlfn.TEXTSPLIT($A29, " "),'97-19 Job Nums in SIC07'!$A:$A,0)))</f>
        <v>221.07</v>
      </c>
      <c r="I29" cm="1">
        <f t="array" ref="I29">SUM(INDEX('97-19 Job Nums in SIC07'!H:H,MATCH(_xlfn.TEXTSPLIT($A29, " "),'97-19 Job Nums in SIC07'!$A:$A,0)))</f>
        <v>229.23000000000002</v>
      </c>
      <c r="J29" cm="1">
        <f t="array" ref="J29">SUM(INDEX('97-19 Job Nums in SIC07'!I:I,MATCH(_xlfn.TEXTSPLIT($A29, " "),'97-19 Job Nums in SIC07'!$A:$A,0)))</f>
        <v>224.88000000000002</v>
      </c>
      <c r="K29" cm="1">
        <f t="array" ref="K29">SUM(INDEX('97-19 Job Nums in SIC07'!J:J,MATCH(_xlfn.TEXTSPLIT($A29, " "),'97-19 Job Nums in SIC07'!$A:$A,0)))</f>
        <v>231.71</v>
      </c>
      <c r="L29" cm="1">
        <f t="array" ref="L29">SUM(INDEX('97-19 Job Nums in SIC07'!K:K,MATCH(_xlfn.TEXTSPLIT($A29, " "),'97-19 Job Nums in SIC07'!$A:$A,0)))</f>
        <v>270.42</v>
      </c>
      <c r="M29" cm="1">
        <f t="array" ref="M29">SUM(INDEX('97-19 Job Nums in SIC07'!L:L,MATCH(_xlfn.TEXTSPLIT($A29, " "),'97-19 Job Nums in SIC07'!$A:$A,0)))</f>
        <v>270.35000000000002</v>
      </c>
      <c r="N29" cm="1">
        <f t="array" ref="N29">SUM(INDEX('97-19 Job Nums in SIC07'!M:M,MATCH(_xlfn.TEXTSPLIT($A29, " "),'97-19 Job Nums in SIC07'!$A:$A,0)))</f>
        <v>291.95999999999998</v>
      </c>
      <c r="O29" cm="1">
        <f t="array" ref="O29">SUM(INDEX('97-19 Job Nums in SIC07'!N:N,MATCH(_xlfn.TEXTSPLIT($A29, " "),'97-19 Job Nums in SIC07'!$A:$A,0)))</f>
        <v>256</v>
      </c>
      <c r="P29" cm="1">
        <f t="array" ref="P29">SUM(INDEX('97-19 Job Nums in SIC07'!O:O,MATCH(_xlfn.TEXTSPLIT($A29, " "),'97-19 Job Nums in SIC07'!$A:$A,0)))</f>
        <v>288</v>
      </c>
      <c r="Q29" cm="1">
        <f t="array" ref="Q29">SUM(INDEX('97-19 Job Nums in SIC07'!P:P,MATCH(_xlfn.TEXTSPLIT($A29, " "),'97-19 Job Nums in SIC07'!$A:$A,0)))</f>
        <v>271</v>
      </c>
      <c r="R29" cm="1">
        <f t="array" ref="R29">SUM(INDEX('97-19 Job Nums in SIC07'!Q:Q,MATCH(_xlfn.TEXTSPLIT($A29, " "),'97-19 Job Nums in SIC07'!$A:$A,0)))</f>
        <v>310</v>
      </c>
      <c r="S29" cm="1">
        <f t="array" ref="S29">SUM(INDEX('97-19 Job Nums in SIC07'!R:R,MATCH(_xlfn.TEXTSPLIT($A29, " "),'97-19 Job Nums in SIC07'!$A:$A,0)))</f>
        <v>307</v>
      </c>
      <c r="T29" cm="1">
        <f t="array" ref="T29">SUM(INDEX('97-19 Job Nums in SIC07'!S:S,MATCH(_xlfn.TEXTSPLIT($A29, " "),'97-19 Job Nums in SIC07'!$A:$A,0)))</f>
        <v>315</v>
      </c>
      <c r="U29" cm="1">
        <f t="array" ref="U29">SUM(INDEX('97-19 Job Nums in SIC07'!T:T,MATCH(_xlfn.TEXTSPLIT($A29, " "),'97-19 Job Nums in SIC07'!$A:$A,0)))</f>
        <v>302</v>
      </c>
      <c r="V29" cm="1">
        <f t="array" ref="V29">SUM(INDEX('97-19 Job Nums in SIC07'!U:U,MATCH(_xlfn.TEXTSPLIT($A29, " "),'97-19 Job Nums in SIC07'!$A:$A,0)))</f>
        <v>323</v>
      </c>
      <c r="W29" cm="1">
        <f t="array" ref="W29">SUM(INDEX('97-19 Job Nums in SIC07'!V:V,MATCH(_xlfn.TEXTSPLIT($A29, " "),'97-19 Job Nums in SIC07'!$A:$A,0)))</f>
        <v>331</v>
      </c>
      <c r="X29" cm="1">
        <f t="array" ref="X29">SUM(INDEX('97-19 Job Nums in SIC07'!W:W,MATCH(_xlfn.TEXTSPLIT($A29, " "),'97-19 Job Nums in SIC07'!$A:$A,0)))</f>
        <v>333</v>
      </c>
      <c r="Y29" cm="1">
        <f t="array" ref="Y29">SUM(INDEX('97-19 Job Nums in SIC07'!X:X,MATCH(_xlfn.TEXTSPLIT($A29, " "),'97-19 Job Nums in SIC07'!$A:$A,0)))</f>
        <v>259</v>
      </c>
      <c r="Z29" cm="1">
        <f t="array" ref="Z29">SUM(INDEX('97-19 Job Nums in SIC07'!Y:Y,MATCH(_xlfn.TEXTSPLIT($A29, " "),'97-19 Job Nums in SIC07'!$A:$A,0)))</f>
        <v>304</v>
      </c>
    </row>
    <row r="30" spans="1:26" x14ac:dyDescent="0.25">
      <c r="A30" s="65">
        <v>53</v>
      </c>
      <c r="C30" s="66" t="s">
        <v>381</v>
      </c>
      <c r="D30" cm="1">
        <f t="array" ref="D30">SUM(INDEX('97-19 Job Nums in SIC07'!C:C,MATCH(_xlfn.TEXTSPLIT($A30, " "),'97-19 Job Nums in SIC07'!$A:$A,0)))</f>
        <v>278.25</v>
      </c>
      <c r="E30" cm="1">
        <f t="array" ref="E30">SUM(INDEX('97-19 Job Nums in SIC07'!D:D,MATCH(_xlfn.TEXTSPLIT($A30, " "),'97-19 Job Nums in SIC07'!$A:$A,0)))</f>
        <v>282.49</v>
      </c>
      <c r="F30" cm="1">
        <f t="array" ref="F30">SUM(INDEX('97-19 Job Nums in SIC07'!E:E,MATCH(_xlfn.TEXTSPLIT($A30, " "),'97-19 Job Nums in SIC07'!$A:$A,0)))</f>
        <v>292.03000000000003</v>
      </c>
      <c r="G30" cm="1">
        <f t="array" ref="G30">SUM(INDEX('97-19 Job Nums in SIC07'!F:F,MATCH(_xlfn.TEXTSPLIT($A30, " "),'97-19 Job Nums in SIC07'!$A:$A,0)))</f>
        <v>301.57</v>
      </c>
      <c r="H30" cm="1">
        <f t="array" ref="H30">SUM(INDEX('97-19 Job Nums in SIC07'!G:G,MATCH(_xlfn.TEXTSPLIT($A30, " "),'97-19 Job Nums in SIC07'!$A:$A,0)))</f>
        <v>313.23</v>
      </c>
      <c r="I30" cm="1">
        <f t="array" ref="I30">SUM(INDEX('97-19 Job Nums in SIC07'!H:H,MATCH(_xlfn.TEXTSPLIT($A30, " "),'97-19 Job Nums in SIC07'!$A:$A,0)))</f>
        <v>271.89</v>
      </c>
      <c r="J30" cm="1">
        <f t="array" ref="J30">SUM(INDEX('97-19 Job Nums in SIC07'!I:I,MATCH(_xlfn.TEXTSPLIT($A30, " "),'97-19 Job Nums in SIC07'!$A:$A,0)))</f>
        <v>284.08000000000004</v>
      </c>
      <c r="K30" cm="1">
        <f t="array" ref="K30">SUM(INDEX('97-19 Job Nums in SIC07'!J:J,MATCH(_xlfn.TEXTSPLIT($A30, " "),'97-19 Job Nums in SIC07'!$A:$A,0)))</f>
        <v>272.42</v>
      </c>
      <c r="L30" cm="1">
        <f t="array" ref="L30">SUM(INDEX('97-19 Job Nums in SIC07'!K:K,MATCH(_xlfn.TEXTSPLIT($A30, " "),'97-19 Job Nums in SIC07'!$A:$A,0)))</f>
        <v>278.25</v>
      </c>
      <c r="M30" cm="1">
        <f t="array" ref="M30">SUM(INDEX('97-19 Job Nums in SIC07'!L:L,MATCH(_xlfn.TEXTSPLIT($A30, " "),'97-19 Job Nums in SIC07'!$A:$A,0)))</f>
        <v>272.95</v>
      </c>
      <c r="N30" cm="1">
        <f t="array" ref="N30">SUM(INDEX('97-19 Job Nums in SIC07'!M:M,MATCH(_xlfn.TEXTSPLIT($A30, " "),'97-19 Job Nums in SIC07'!$A:$A,0)))</f>
        <v>253.87</v>
      </c>
      <c r="O30" cm="1">
        <f t="array" ref="O30">SUM(INDEX('97-19 Job Nums in SIC07'!N:N,MATCH(_xlfn.TEXTSPLIT($A30, " "),'97-19 Job Nums in SIC07'!$A:$A,0)))</f>
        <v>238</v>
      </c>
      <c r="P30" cm="1">
        <f t="array" ref="P30">SUM(INDEX('97-19 Job Nums in SIC07'!O:O,MATCH(_xlfn.TEXTSPLIT($A30, " "),'97-19 Job Nums in SIC07'!$A:$A,0)))</f>
        <v>276</v>
      </c>
      <c r="Q30" cm="1">
        <f t="array" ref="Q30">SUM(INDEX('97-19 Job Nums in SIC07'!P:P,MATCH(_xlfn.TEXTSPLIT($A30, " "),'97-19 Job Nums in SIC07'!$A:$A,0)))</f>
        <v>282</v>
      </c>
      <c r="R30" cm="1">
        <f t="array" ref="R30">SUM(INDEX('97-19 Job Nums in SIC07'!Q:Q,MATCH(_xlfn.TEXTSPLIT($A30, " "),'97-19 Job Nums in SIC07'!$A:$A,0)))</f>
        <v>232</v>
      </c>
      <c r="S30" cm="1">
        <f t="array" ref="S30">SUM(INDEX('97-19 Job Nums in SIC07'!R:R,MATCH(_xlfn.TEXTSPLIT($A30, " "),'97-19 Job Nums in SIC07'!$A:$A,0)))</f>
        <v>214</v>
      </c>
      <c r="T30" cm="1">
        <f t="array" ref="T30">SUM(INDEX('97-19 Job Nums in SIC07'!S:S,MATCH(_xlfn.TEXTSPLIT($A30, " "),'97-19 Job Nums in SIC07'!$A:$A,0)))</f>
        <v>214</v>
      </c>
      <c r="U30" cm="1">
        <f t="array" ref="U30">SUM(INDEX('97-19 Job Nums in SIC07'!T:T,MATCH(_xlfn.TEXTSPLIT($A30, " "),'97-19 Job Nums in SIC07'!$A:$A,0)))</f>
        <v>205</v>
      </c>
      <c r="V30" cm="1">
        <f t="array" ref="V30">SUM(INDEX('97-19 Job Nums in SIC07'!U:U,MATCH(_xlfn.TEXTSPLIT($A30, " "),'97-19 Job Nums in SIC07'!$A:$A,0)))</f>
        <v>206</v>
      </c>
      <c r="W30" cm="1">
        <f t="array" ref="W30">SUM(INDEX('97-19 Job Nums in SIC07'!V:V,MATCH(_xlfn.TEXTSPLIT($A30, " "),'97-19 Job Nums in SIC07'!$A:$A,0)))</f>
        <v>197</v>
      </c>
      <c r="X30" cm="1">
        <f t="array" ref="X30">SUM(INDEX('97-19 Job Nums in SIC07'!W:W,MATCH(_xlfn.TEXTSPLIT($A30, " "),'97-19 Job Nums in SIC07'!$A:$A,0)))</f>
        <v>206</v>
      </c>
      <c r="Y30" cm="1">
        <f t="array" ref="Y30">SUM(INDEX('97-19 Job Nums in SIC07'!X:X,MATCH(_xlfn.TEXTSPLIT($A30, " "),'97-19 Job Nums in SIC07'!$A:$A,0)))</f>
        <v>235</v>
      </c>
      <c r="Z30" cm="1">
        <f t="array" ref="Z30">SUM(INDEX('97-19 Job Nums in SIC07'!Y:Y,MATCH(_xlfn.TEXTSPLIT($A30, " "),'97-19 Job Nums in SIC07'!$A:$A,0)))</f>
        <v>212</v>
      </c>
    </row>
    <row r="31" spans="1:26" x14ac:dyDescent="0.25">
      <c r="A31" s="65">
        <v>55</v>
      </c>
      <c r="C31" s="66" t="s">
        <v>382</v>
      </c>
      <c r="D31" cm="1">
        <f t="array" ref="D31">SUM(INDEX('97-19 Job Nums in SIC07'!C:C,MATCH(_xlfn.TEXTSPLIT($A31, " "),'97-19 Job Nums in SIC07'!$A:$A,0)))</f>
        <v>151.19999999999999</v>
      </c>
      <c r="E31" cm="1">
        <f t="array" ref="E31">SUM(INDEX('97-19 Job Nums in SIC07'!D:D,MATCH(_xlfn.TEXTSPLIT($A31, " "),'97-19 Job Nums in SIC07'!$A:$A,0)))</f>
        <v>162.75</v>
      </c>
      <c r="F31" cm="1">
        <f t="array" ref="F31">SUM(INDEX('97-19 Job Nums in SIC07'!E:E,MATCH(_xlfn.TEXTSPLIT($A31, " "),'97-19 Job Nums in SIC07'!$A:$A,0)))</f>
        <v>160.01999999999998</v>
      </c>
      <c r="G31" cm="1">
        <f t="array" ref="G31">SUM(INDEX('97-19 Job Nums in SIC07'!F:F,MATCH(_xlfn.TEXTSPLIT($A31, " "),'97-19 Job Nums in SIC07'!$A:$A,0)))</f>
        <v>158.13</v>
      </c>
      <c r="H31" cm="1">
        <f t="array" ref="H31">SUM(INDEX('97-19 Job Nums in SIC07'!G:G,MATCH(_xlfn.TEXTSPLIT($A31, " "),'97-19 Job Nums in SIC07'!$A:$A,0)))</f>
        <v>166.32</v>
      </c>
      <c r="I31" cm="1">
        <f t="array" ref="I31">SUM(INDEX('97-19 Job Nums in SIC07'!H:H,MATCH(_xlfn.TEXTSPLIT($A31, " "),'97-19 Job Nums in SIC07'!$A:$A,0)))</f>
        <v>167.79</v>
      </c>
      <c r="J31" cm="1">
        <f t="array" ref="J31">SUM(INDEX('97-19 Job Nums in SIC07'!I:I,MATCH(_xlfn.TEXTSPLIT($A31, " "),'97-19 Job Nums in SIC07'!$A:$A,0)))</f>
        <v>170.94</v>
      </c>
      <c r="K31" cm="1">
        <f t="array" ref="K31">SUM(INDEX('97-19 Job Nums in SIC07'!J:J,MATCH(_xlfn.TEXTSPLIT($A31, " "),'97-19 Job Nums in SIC07'!$A:$A,0)))</f>
        <v>177.03</v>
      </c>
      <c r="L31" cm="1">
        <f t="array" ref="L31">SUM(INDEX('97-19 Job Nums in SIC07'!K:K,MATCH(_xlfn.TEXTSPLIT($A31, " "),'97-19 Job Nums in SIC07'!$A:$A,0)))</f>
        <v>204.32999999999998</v>
      </c>
      <c r="M31" cm="1">
        <f t="array" ref="M31">SUM(INDEX('97-19 Job Nums in SIC07'!L:L,MATCH(_xlfn.TEXTSPLIT($A31, " "),'97-19 Job Nums in SIC07'!$A:$A,0)))</f>
        <v>206.85</v>
      </c>
      <c r="N31" cm="1">
        <f t="array" ref="N31">SUM(INDEX('97-19 Job Nums in SIC07'!M:M,MATCH(_xlfn.TEXTSPLIT($A31, " "),'97-19 Job Nums in SIC07'!$A:$A,0)))</f>
        <v>216.72</v>
      </c>
      <c r="O31" cm="1">
        <f t="array" ref="O31">SUM(INDEX('97-19 Job Nums in SIC07'!N:N,MATCH(_xlfn.TEXTSPLIT($A31, " "),'97-19 Job Nums in SIC07'!$A:$A,0)))</f>
        <v>257</v>
      </c>
      <c r="P31" cm="1">
        <f t="array" ref="P31">SUM(INDEX('97-19 Job Nums in SIC07'!O:O,MATCH(_xlfn.TEXTSPLIT($A31, " "),'97-19 Job Nums in SIC07'!$A:$A,0)))</f>
        <v>256</v>
      </c>
      <c r="Q31" cm="1">
        <f t="array" ref="Q31">SUM(INDEX('97-19 Job Nums in SIC07'!P:P,MATCH(_xlfn.TEXTSPLIT($A31, " "),'97-19 Job Nums in SIC07'!$A:$A,0)))</f>
        <v>251</v>
      </c>
      <c r="R31" cm="1">
        <f t="array" ref="R31">SUM(INDEX('97-19 Job Nums in SIC07'!Q:Q,MATCH(_xlfn.TEXTSPLIT($A31, " "),'97-19 Job Nums in SIC07'!$A:$A,0)))</f>
        <v>280</v>
      </c>
      <c r="S31" cm="1">
        <f t="array" ref="S31">SUM(INDEX('97-19 Job Nums in SIC07'!R:R,MATCH(_xlfn.TEXTSPLIT($A31, " "),'97-19 Job Nums in SIC07'!$A:$A,0)))</f>
        <v>280</v>
      </c>
      <c r="T31" cm="1">
        <f t="array" ref="T31">SUM(INDEX('97-19 Job Nums in SIC07'!S:S,MATCH(_xlfn.TEXTSPLIT($A31, " "),'97-19 Job Nums in SIC07'!$A:$A,0)))</f>
        <v>284</v>
      </c>
      <c r="U31" cm="1">
        <f t="array" ref="U31">SUM(INDEX('97-19 Job Nums in SIC07'!T:T,MATCH(_xlfn.TEXTSPLIT($A31, " "),'97-19 Job Nums in SIC07'!$A:$A,0)))</f>
        <v>291</v>
      </c>
      <c r="V31" cm="1">
        <f t="array" ref="V31">SUM(INDEX('97-19 Job Nums in SIC07'!U:U,MATCH(_xlfn.TEXTSPLIT($A31, " "),'97-19 Job Nums in SIC07'!$A:$A,0)))</f>
        <v>313</v>
      </c>
      <c r="W31" cm="1">
        <f t="array" ref="W31">SUM(INDEX('97-19 Job Nums in SIC07'!V:V,MATCH(_xlfn.TEXTSPLIT($A31, " "),'97-19 Job Nums in SIC07'!$A:$A,0)))</f>
        <v>298</v>
      </c>
      <c r="X31" cm="1">
        <f t="array" ref="X31">SUM(INDEX('97-19 Job Nums in SIC07'!W:W,MATCH(_xlfn.TEXTSPLIT($A31, " "),'97-19 Job Nums in SIC07'!$A:$A,0)))</f>
        <v>328</v>
      </c>
      <c r="Y31" cm="1">
        <f t="array" ref="Y31">SUM(INDEX('97-19 Job Nums in SIC07'!X:X,MATCH(_xlfn.TEXTSPLIT($A31, " "),'97-19 Job Nums in SIC07'!$A:$A,0)))</f>
        <v>367</v>
      </c>
      <c r="Z31" cm="1">
        <f t="array" ref="Z31">SUM(INDEX('97-19 Job Nums in SIC07'!Y:Y,MATCH(_xlfn.TEXTSPLIT($A31, " "),'97-19 Job Nums in SIC07'!$A:$A,0)))</f>
        <v>346</v>
      </c>
    </row>
    <row r="32" spans="1:26" x14ac:dyDescent="0.25">
      <c r="A32" s="65">
        <v>56</v>
      </c>
      <c r="C32" s="66" t="s">
        <v>383</v>
      </c>
      <c r="D32" cm="1">
        <f t="array" ref="D32">SUM(INDEX('97-19 Job Nums in SIC07'!C:C,MATCH(_xlfn.TEXTSPLIT($A32, " "),'97-19 Job Nums in SIC07'!$A:$A,0)))</f>
        <v>568.80000000000007</v>
      </c>
      <c r="E32" cm="1">
        <f t="array" ref="E32">SUM(INDEX('97-19 Job Nums in SIC07'!D:D,MATCH(_xlfn.TEXTSPLIT($A32, " "),'97-19 Job Nums in SIC07'!$A:$A,0)))</f>
        <v>612.25</v>
      </c>
      <c r="F32" cm="1">
        <f t="array" ref="F32">SUM(INDEX('97-19 Job Nums in SIC07'!E:E,MATCH(_xlfn.TEXTSPLIT($A32, " "),'97-19 Job Nums in SIC07'!$A:$A,0)))</f>
        <v>601.98</v>
      </c>
      <c r="G32" cm="1">
        <f t="array" ref="G32">SUM(INDEX('97-19 Job Nums in SIC07'!F:F,MATCH(_xlfn.TEXTSPLIT($A32, " "),'97-19 Job Nums in SIC07'!$A:$A,0)))</f>
        <v>594.87</v>
      </c>
      <c r="H32" cm="1">
        <f t="array" ref="H32">SUM(INDEX('97-19 Job Nums in SIC07'!G:G,MATCH(_xlfn.TEXTSPLIT($A32, " "),'97-19 Job Nums in SIC07'!$A:$A,0)))</f>
        <v>625.68000000000006</v>
      </c>
      <c r="I32" cm="1">
        <f t="array" ref="I32">SUM(INDEX('97-19 Job Nums in SIC07'!H:H,MATCH(_xlfn.TEXTSPLIT($A32, " "),'97-19 Job Nums in SIC07'!$A:$A,0)))</f>
        <v>631.21</v>
      </c>
      <c r="J32" cm="1">
        <f t="array" ref="J32">SUM(INDEX('97-19 Job Nums in SIC07'!I:I,MATCH(_xlfn.TEXTSPLIT($A32, " "),'97-19 Job Nums in SIC07'!$A:$A,0)))</f>
        <v>643.06000000000006</v>
      </c>
      <c r="K32" cm="1">
        <f t="array" ref="K32">SUM(INDEX('97-19 Job Nums in SIC07'!J:J,MATCH(_xlfn.TEXTSPLIT($A32, " "),'97-19 Job Nums in SIC07'!$A:$A,0)))</f>
        <v>665.97</v>
      </c>
      <c r="L32" cm="1">
        <f t="array" ref="L32">SUM(INDEX('97-19 Job Nums in SIC07'!K:K,MATCH(_xlfn.TEXTSPLIT($A32, " "),'97-19 Job Nums in SIC07'!$A:$A,0)))</f>
        <v>768.67000000000007</v>
      </c>
      <c r="M32" cm="1">
        <f t="array" ref="M32">SUM(INDEX('97-19 Job Nums in SIC07'!L:L,MATCH(_xlfn.TEXTSPLIT($A32, " "),'97-19 Job Nums in SIC07'!$A:$A,0)))</f>
        <v>778.15000000000009</v>
      </c>
      <c r="N32" cm="1">
        <f t="array" ref="N32">SUM(INDEX('97-19 Job Nums in SIC07'!M:M,MATCH(_xlfn.TEXTSPLIT($A32, " "),'97-19 Job Nums in SIC07'!$A:$A,0)))</f>
        <v>815.28000000000009</v>
      </c>
      <c r="O32" cm="1">
        <f t="array" ref="O32">SUM(INDEX('97-19 Job Nums in SIC07'!N:N,MATCH(_xlfn.TEXTSPLIT($A32, " "),'97-19 Job Nums in SIC07'!$A:$A,0)))</f>
        <v>756</v>
      </c>
      <c r="P32" cm="1">
        <f t="array" ref="P32">SUM(INDEX('97-19 Job Nums in SIC07'!O:O,MATCH(_xlfn.TEXTSPLIT($A32, " "),'97-19 Job Nums in SIC07'!$A:$A,0)))</f>
        <v>770</v>
      </c>
      <c r="Q32" cm="1">
        <f t="array" ref="Q32">SUM(INDEX('97-19 Job Nums in SIC07'!P:P,MATCH(_xlfn.TEXTSPLIT($A32, " "),'97-19 Job Nums in SIC07'!$A:$A,0)))</f>
        <v>863</v>
      </c>
      <c r="R32" cm="1">
        <f t="array" ref="R32">SUM(INDEX('97-19 Job Nums in SIC07'!Q:Q,MATCH(_xlfn.TEXTSPLIT($A32, " "),'97-19 Job Nums in SIC07'!$A:$A,0)))</f>
        <v>953</v>
      </c>
      <c r="S32" cm="1">
        <f t="array" ref="S32">SUM(INDEX('97-19 Job Nums in SIC07'!R:R,MATCH(_xlfn.TEXTSPLIT($A32, " "),'97-19 Job Nums in SIC07'!$A:$A,0)))</f>
        <v>931</v>
      </c>
      <c r="T32" cm="1">
        <f t="array" ref="T32">SUM(INDEX('97-19 Job Nums in SIC07'!S:S,MATCH(_xlfn.TEXTSPLIT($A32, " "),'97-19 Job Nums in SIC07'!$A:$A,0)))</f>
        <v>944</v>
      </c>
      <c r="U32" cm="1">
        <f t="array" ref="U32">SUM(INDEX('97-19 Job Nums in SIC07'!T:T,MATCH(_xlfn.TEXTSPLIT($A32, " "),'97-19 Job Nums in SIC07'!$A:$A,0)))</f>
        <v>999</v>
      </c>
      <c r="V32" cm="1">
        <f t="array" ref="V32">SUM(INDEX('97-19 Job Nums in SIC07'!U:U,MATCH(_xlfn.TEXTSPLIT($A32, " "),'97-19 Job Nums in SIC07'!$A:$A,0)))</f>
        <v>1103</v>
      </c>
      <c r="W32" cm="1">
        <f t="array" ref="W32">SUM(INDEX('97-19 Job Nums in SIC07'!V:V,MATCH(_xlfn.TEXTSPLIT($A32, " "),'97-19 Job Nums in SIC07'!$A:$A,0)))</f>
        <v>1139</v>
      </c>
      <c r="X32" cm="1">
        <f t="array" ref="X32">SUM(INDEX('97-19 Job Nums in SIC07'!W:W,MATCH(_xlfn.TEXTSPLIT($A32, " "),'97-19 Job Nums in SIC07'!$A:$A,0)))</f>
        <v>1173</v>
      </c>
      <c r="Y32" cm="1">
        <f t="array" ref="Y32">SUM(INDEX('97-19 Job Nums in SIC07'!X:X,MATCH(_xlfn.TEXTSPLIT($A32, " "),'97-19 Job Nums in SIC07'!$A:$A,0)))</f>
        <v>1186</v>
      </c>
      <c r="Z32" cm="1">
        <f t="array" ref="Z32">SUM(INDEX('97-19 Job Nums in SIC07'!Y:Y,MATCH(_xlfn.TEXTSPLIT($A32, " "),'97-19 Job Nums in SIC07'!$A:$A,0)))</f>
        <v>1182</v>
      </c>
    </row>
    <row r="33" spans="1:26" x14ac:dyDescent="0.25">
      <c r="A33" s="65">
        <v>58</v>
      </c>
      <c r="C33" s="66" t="s">
        <v>384</v>
      </c>
      <c r="D33" cm="1">
        <f t="array" ref="D33">SUM(INDEX('97-19 Job Nums in SIC07'!C:C,MATCH(_xlfn.TEXTSPLIT($A33, " "),'97-19 Job Nums in SIC07'!$A:$A,0)))</f>
        <v>176.84000000000003</v>
      </c>
      <c r="E33" cm="1">
        <f t="array" ref="E33">SUM(INDEX('97-19 Job Nums in SIC07'!D:D,MATCH(_xlfn.TEXTSPLIT($A33, " "),'97-19 Job Nums in SIC07'!$A:$A,0)))</f>
        <v>176.92000000000002</v>
      </c>
      <c r="F33" cm="1">
        <f t="array" ref="F33">SUM(INDEX('97-19 Job Nums in SIC07'!E:E,MATCH(_xlfn.TEXTSPLIT($A33, " "),'97-19 Job Nums in SIC07'!$A:$A,0)))</f>
        <v>183.57</v>
      </c>
      <c r="G33" cm="1">
        <f t="array" ref="G33">SUM(INDEX('97-19 Job Nums in SIC07'!F:F,MATCH(_xlfn.TEXTSPLIT($A33, " "),'97-19 Job Nums in SIC07'!$A:$A,0)))</f>
        <v>180.94000000000003</v>
      </c>
      <c r="H33" cm="1">
        <f t="array" ref="H33">SUM(INDEX('97-19 Job Nums in SIC07'!G:G,MATCH(_xlfn.TEXTSPLIT($A33, " "),'97-19 Job Nums in SIC07'!$A:$A,0)))</f>
        <v>187.61</v>
      </c>
      <c r="I33" cm="1">
        <f t="array" ref="I33">SUM(INDEX('97-19 Job Nums in SIC07'!H:H,MATCH(_xlfn.TEXTSPLIT($A33, " "),'97-19 Job Nums in SIC07'!$A:$A,0)))</f>
        <v>179.8</v>
      </c>
      <c r="J33" cm="1">
        <f t="array" ref="J33">SUM(INDEX('97-19 Job Nums in SIC07'!I:I,MATCH(_xlfn.TEXTSPLIT($A33, " "),'97-19 Job Nums in SIC07'!$A:$A,0)))</f>
        <v>174.73000000000002</v>
      </c>
      <c r="K33" cm="1">
        <f t="array" ref="K33">SUM(INDEX('97-19 Job Nums in SIC07'!J:J,MATCH(_xlfn.TEXTSPLIT($A33, " "),'97-19 Job Nums in SIC07'!$A:$A,0)))</f>
        <v>163.89000000000001</v>
      </c>
      <c r="L33" cm="1">
        <f t="array" ref="L33">SUM(INDEX('97-19 Job Nums in SIC07'!K:K,MATCH(_xlfn.TEXTSPLIT($A33, " "),'97-19 Job Nums in SIC07'!$A:$A,0)))</f>
        <v>180.32000000000002</v>
      </c>
      <c r="M33" cm="1">
        <f t="array" ref="M33">SUM(INDEX('97-19 Job Nums in SIC07'!L:L,MATCH(_xlfn.TEXTSPLIT($A33, " "),'97-19 Job Nums in SIC07'!$A:$A,0)))</f>
        <v>177.01000000000002</v>
      </c>
      <c r="N33" cm="1">
        <f t="array" ref="N33">SUM(INDEX('97-19 Job Nums in SIC07'!M:M,MATCH(_xlfn.TEXTSPLIT($A33, " "),'97-19 Job Nums in SIC07'!$A:$A,0)))</f>
        <v>169.42000000000002</v>
      </c>
      <c r="O33" cm="1">
        <f t="array" ref="O33">SUM(INDEX('97-19 Job Nums in SIC07'!N:N,MATCH(_xlfn.TEXTSPLIT($A33, " "),'97-19 Job Nums in SIC07'!$A:$A,0)))</f>
        <v>183</v>
      </c>
      <c r="P33" cm="1">
        <f t="array" ref="P33">SUM(INDEX('97-19 Job Nums in SIC07'!O:O,MATCH(_xlfn.TEXTSPLIT($A33, " "),'97-19 Job Nums in SIC07'!$A:$A,0)))</f>
        <v>168</v>
      </c>
      <c r="Q33" cm="1">
        <f t="array" ref="Q33">SUM(INDEX('97-19 Job Nums in SIC07'!P:P,MATCH(_xlfn.TEXTSPLIT($A33, " "),'97-19 Job Nums in SIC07'!$A:$A,0)))</f>
        <v>163</v>
      </c>
      <c r="R33" cm="1">
        <f t="array" ref="R33">SUM(INDEX('97-19 Job Nums in SIC07'!Q:Q,MATCH(_xlfn.TEXTSPLIT($A33, " "),'97-19 Job Nums in SIC07'!$A:$A,0)))</f>
        <v>165</v>
      </c>
      <c r="S33" cm="1">
        <f t="array" ref="S33">SUM(INDEX('97-19 Job Nums in SIC07'!R:R,MATCH(_xlfn.TEXTSPLIT($A33, " "),'97-19 Job Nums in SIC07'!$A:$A,0)))</f>
        <v>152</v>
      </c>
      <c r="T33" cm="1">
        <f t="array" ref="T33">SUM(INDEX('97-19 Job Nums in SIC07'!S:S,MATCH(_xlfn.TEXTSPLIT($A33, " "),'97-19 Job Nums in SIC07'!$A:$A,0)))</f>
        <v>153</v>
      </c>
      <c r="U33" cm="1">
        <f t="array" ref="U33">SUM(INDEX('97-19 Job Nums in SIC07'!T:T,MATCH(_xlfn.TEXTSPLIT($A33, " "),'97-19 Job Nums in SIC07'!$A:$A,0)))</f>
        <v>151</v>
      </c>
      <c r="V33" cm="1">
        <f t="array" ref="V33">SUM(INDEX('97-19 Job Nums in SIC07'!U:U,MATCH(_xlfn.TEXTSPLIT($A33, " "),'97-19 Job Nums in SIC07'!$A:$A,0)))</f>
        <v>146</v>
      </c>
      <c r="W33" cm="1">
        <f t="array" ref="W33">SUM(INDEX('97-19 Job Nums in SIC07'!V:V,MATCH(_xlfn.TEXTSPLIT($A33, " "),'97-19 Job Nums in SIC07'!$A:$A,0)))</f>
        <v>132</v>
      </c>
      <c r="X33" cm="1">
        <f t="array" ref="X33">SUM(INDEX('97-19 Job Nums in SIC07'!W:W,MATCH(_xlfn.TEXTSPLIT($A33, " "),'97-19 Job Nums in SIC07'!$A:$A,0)))</f>
        <v>128</v>
      </c>
      <c r="Y33" cm="1">
        <f t="array" ref="Y33">SUM(INDEX('97-19 Job Nums in SIC07'!X:X,MATCH(_xlfn.TEXTSPLIT($A33, " "),'97-19 Job Nums in SIC07'!$A:$A,0)))</f>
        <v>111</v>
      </c>
      <c r="Z33" cm="1">
        <f t="array" ref="Z33">SUM(INDEX('97-19 Job Nums in SIC07'!Y:Y,MATCH(_xlfn.TEXTSPLIT($A33, " "),'97-19 Job Nums in SIC07'!$A:$A,0)))</f>
        <v>122</v>
      </c>
    </row>
    <row r="34" spans="1:26" ht="45" x14ac:dyDescent="0.25">
      <c r="A34" s="65">
        <v>59</v>
      </c>
      <c r="C34" s="66" t="s">
        <v>385</v>
      </c>
      <c r="D34" cm="1">
        <f t="array" ref="D34">SUM(INDEX('97-19 Job Nums in SIC07'!C:C,MATCH(_xlfn.TEXTSPLIT($A34, " "),'97-19 Job Nums in SIC07'!$A:$A,0)))</f>
        <v>62.289999999999992</v>
      </c>
      <c r="E34" cm="1">
        <f t="array" ref="E34">SUM(INDEX('97-19 Job Nums in SIC07'!D:D,MATCH(_xlfn.TEXTSPLIT($A34, " "),'97-19 Job Nums in SIC07'!$A:$A,0)))</f>
        <v>60.769999999999996</v>
      </c>
      <c r="F34" cm="1">
        <f t="array" ref="F34">SUM(INDEX('97-19 Job Nums in SIC07'!E:E,MATCH(_xlfn.TEXTSPLIT($A34, " "),'97-19 Job Nums in SIC07'!$A:$A,0)))</f>
        <v>62.52</v>
      </c>
      <c r="G34" cm="1">
        <f t="array" ref="G34">SUM(INDEX('97-19 Job Nums in SIC07'!F:F,MATCH(_xlfn.TEXTSPLIT($A34, " "),'97-19 Job Nums in SIC07'!$A:$A,0)))</f>
        <v>66.8</v>
      </c>
      <c r="H34" cm="1">
        <f t="array" ref="H34">SUM(INDEX('97-19 Job Nums in SIC07'!G:G,MATCH(_xlfn.TEXTSPLIT($A34, " "),'97-19 Job Nums in SIC07'!$A:$A,0)))</f>
        <v>66.31</v>
      </c>
      <c r="I34" cm="1">
        <f t="array" ref="I34">SUM(INDEX('97-19 Job Nums in SIC07'!H:H,MATCH(_xlfn.TEXTSPLIT($A34, " "),'97-19 Job Nums in SIC07'!$A:$A,0)))</f>
        <v>69.14</v>
      </c>
      <c r="J34" cm="1">
        <f t="array" ref="J34">SUM(INDEX('97-19 Job Nums in SIC07'!I:I,MATCH(_xlfn.TEXTSPLIT($A34, " "),'97-19 Job Nums in SIC07'!$A:$A,0)))</f>
        <v>72.349999999999994</v>
      </c>
      <c r="K34" cm="1">
        <f t="array" ref="K34">SUM(INDEX('97-19 Job Nums in SIC07'!J:J,MATCH(_xlfn.TEXTSPLIT($A34, " "),'97-19 Job Nums in SIC07'!$A:$A,0)))</f>
        <v>71.849999999999994</v>
      </c>
      <c r="L34" cm="1">
        <f t="array" ref="L34">SUM(INDEX('97-19 Job Nums in SIC07'!K:K,MATCH(_xlfn.TEXTSPLIT($A34, " "),'97-19 Job Nums in SIC07'!$A:$A,0)))</f>
        <v>81.459999999999994</v>
      </c>
      <c r="M34" cm="1">
        <f t="array" ref="M34">SUM(INDEX('97-19 Job Nums in SIC07'!L:L,MATCH(_xlfn.TEXTSPLIT($A34, " "),'97-19 Job Nums in SIC07'!$A:$A,0)))</f>
        <v>83.929999999999993</v>
      </c>
      <c r="N34" cm="1">
        <f t="array" ref="N34">SUM(INDEX('97-19 Job Nums in SIC07'!M:M,MATCH(_xlfn.TEXTSPLIT($A34, " "),'97-19 Job Nums in SIC07'!$A:$A,0)))</f>
        <v>83.63000000000001</v>
      </c>
      <c r="O34" cm="1">
        <f t="array" ref="O34">SUM(INDEX('97-19 Job Nums in SIC07'!N:N,MATCH(_xlfn.TEXTSPLIT($A34, " "),'97-19 Job Nums in SIC07'!$A:$A,0)))</f>
        <v>88</v>
      </c>
      <c r="P34" cm="1">
        <f t="array" ref="P34">SUM(INDEX('97-19 Job Nums in SIC07'!O:O,MATCH(_xlfn.TEXTSPLIT($A34, " "),'97-19 Job Nums in SIC07'!$A:$A,0)))</f>
        <v>92</v>
      </c>
      <c r="Q34" cm="1">
        <f t="array" ref="Q34">SUM(INDEX('97-19 Job Nums in SIC07'!P:P,MATCH(_xlfn.TEXTSPLIT($A34, " "),'97-19 Job Nums in SIC07'!$A:$A,0)))</f>
        <v>75</v>
      </c>
      <c r="R34" cm="1">
        <f t="array" ref="R34">SUM(INDEX('97-19 Job Nums in SIC07'!Q:Q,MATCH(_xlfn.TEXTSPLIT($A34, " "),'97-19 Job Nums in SIC07'!$A:$A,0)))</f>
        <v>73</v>
      </c>
      <c r="S34" cm="1">
        <f t="array" ref="S34">SUM(INDEX('97-19 Job Nums in SIC07'!R:R,MATCH(_xlfn.TEXTSPLIT($A34, " "),'97-19 Job Nums in SIC07'!$A:$A,0)))</f>
        <v>53</v>
      </c>
      <c r="T34" cm="1">
        <f t="array" ref="T34">SUM(INDEX('97-19 Job Nums in SIC07'!S:S,MATCH(_xlfn.TEXTSPLIT($A34, " "),'97-19 Job Nums in SIC07'!$A:$A,0)))</f>
        <v>49</v>
      </c>
      <c r="U34" cm="1">
        <f t="array" ref="U34">SUM(INDEX('97-19 Job Nums in SIC07'!T:T,MATCH(_xlfn.TEXTSPLIT($A34, " "),'97-19 Job Nums in SIC07'!$A:$A,0)))</f>
        <v>53</v>
      </c>
      <c r="V34" cm="1">
        <f t="array" ref="V34">SUM(INDEX('97-19 Job Nums in SIC07'!U:U,MATCH(_xlfn.TEXTSPLIT($A34, " "),'97-19 Job Nums in SIC07'!$A:$A,0)))</f>
        <v>54</v>
      </c>
      <c r="W34" cm="1">
        <f t="array" ref="W34">SUM(INDEX('97-19 Job Nums in SIC07'!V:V,MATCH(_xlfn.TEXTSPLIT($A34, " "),'97-19 Job Nums in SIC07'!$A:$A,0)))</f>
        <v>49</v>
      </c>
      <c r="X34" cm="1">
        <f t="array" ref="X34">SUM(INDEX('97-19 Job Nums in SIC07'!W:W,MATCH(_xlfn.TEXTSPLIT($A34, " "),'97-19 Job Nums in SIC07'!$A:$A,0)))</f>
        <v>65</v>
      </c>
      <c r="Y34" cm="1">
        <f t="array" ref="Y34">SUM(INDEX('97-19 Job Nums in SIC07'!X:X,MATCH(_xlfn.TEXTSPLIT($A34, " "),'97-19 Job Nums in SIC07'!$A:$A,0)))</f>
        <v>63</v>
      </c>
      <c r="Z34" cm="1">
        <f t="array" ref="Z34">SUM(INDEX('97-19 Job Nums in SIC07'!Y:Y,MATCH(_xlfn.TEXTSPLIT($A34, " "),'97-19 Job Nums in SIC07'!$A:$A,0)))</f>
        <v>66</v>
      </c>
    </row>
    <row r="35" spans="1:26" ht="30" x14ac:dyDescent="0.25">
      <c r="A35" s="65">
        <v>60</v>
      </c>
      <c r="C35" s="66" t="s">
        <v>386</v>
      </c>
      <c r="D35" cm="1">
        <f t="array" ref="D35">SUM(INDEX('97-19 Job Nums in SIC07'!C:C,MATCH(_xlfn.TEXTSPLIT($A35, " "),'97-19 Job Nums in SIC07'!$A:$A,0)))</f>
        <v>11.82</v>
      </c>
      <c r="E35" cm="1">
        <f t="array" ref="E35">SUM(INDEX('97-19 Job Nums in SIC07'!D:D,MATCH(_xlfn.TEXTSPLIT($A35, " "),'97-19 Job Nums in SIC07'!$A:$A,0)))</f>
        <v>11.52</v>
      </c>
      <c r="F35" cm="1">
        <f t="array" ref="F35">SUM(INDEX('97-19 Job Nums in SIC07'!E:E,MATCH(_xlfn.TEXTSPLIT($A35, " "),'97-19 Job Nums in SIC07'!$A:$A,0)))</f>
        <v>11.85</v>
      </c>
      <c r="G35" cm="1">
        <f t="array" ref="G35">SUM(INDEX('97-19 Job Nums in SIC07'!F:F,MATCH(_xlfn.TEXTSPLIT($A35, " "),'97-19 Job Nums in SIC07'!$A:$A,0)))</f>
        <v>12.719999999999999</v>
      </c>
      <c r="H35" cm="1">
        <f t="array" ref="H35">SUM(INDEX('97-19 Job Nums in SIC07'!G:G,MATCH(_xlfn.TEXTSPLIT($A35, " "),'97-19 Job Nums in SIC07'!$A:$A,0)))</f>
        <v>12.6</v>
      </c>
      <c r="I35" cm="1">
        <f t="array" ref="I35">SUM(INDEX('97-19 Job Nums in SIC07'!H:H,MATCH(_xlfn.TEXTSPLIT($A35, " "),'97-19 Job Nums in SIC07'!$A:$A,0)))</f>
        <v>13.2</v>
      </c>
      <c r="J35" cm="1">
        <f t="array" ref="J35">SUM(INDEX('97-19 Job Nums in SIC07'!I:I,MATCH(_xlfn.TEXTSPLIT($A35, " "),'97-19 Job Nums in SIC07'!$A:$A,0)))</f>
        <v>13.86</v>
      </c>
      <c r="K35" cm="1">
        <f t="array" ref="K35">SUM(INDEX('97-19 Job Nums in SIC07'!J:J,MATCH(_xlfn.TEXTSPLIT($A35, " "),'97-19 Job Nums in SIC07'!$A:$A,0)))</f>
        <v>13.799999999999999</v>
      </c>
      <c r="L35" cm="1">
        <f t="array" ref="L35">SUM(INDEX('97-19 Job Nums in SIC07'!K:K,MATCH(_xlfn.TEXTSPLIT($A35, " "),'97-19 Job Nums in SIC07'!$A:$A,0)))</f>
        <v>15.66</v>
      </c>
      <c r="M35" cm="1">
        <f t="array" ref="M35">SUM(INDEX('97-19 Job Nums in SIC07'!L:L,MATCH(_xlfn.TEXTSPLIT($A35, " "),'97-19 Job Nums in SIC07'!$A:$A,0)))</f>
        <v>16.169999999999998</v>
      </c>
      <c r="N35" cm="1">
        <f t="array" ref="N35">SUM(INDEX('97-19 Job Nums in SIC07'!M:M,MATCH(_xlfn.TEXTSPLIT($A35, " "),'97-19 Job Nums in SIC07'!$A:$A,0)))</f>
        <v>16.14</v>
      </c>
      <c r="O35" cm="1">
        <f t="array" ref="O35">SUM(INDEX('97-19 Job Nums in SIC07'!N:N,MATCH(_xlfn.TEXTSPLIT($A35, " "),'97-19 Job Nums in SIC07'!$A:$A,0)))</f>
        <v>20</v>
      </c>
      <c r="P35" cm="1">
        <f t="array" ref="P35">SUM(INDEX('97-19 Job Nums in SIC07'!O:O,MATCH(_xlfn.TEXTSPLIT($A35, " "),'97-19 Job Nums in SIC07'!$A:$A,0)))</f>
        <v>22</v>
      </c>
      <c r="Q35" cm="1">
        <f t="array" ref="Q35">SUM(INDEX('97-19 Job Nums in SIC07'!P:P,MATCH(_xlfn.TEXTSPLIT($A35, " "),'97-19 Job Nums in SIC07'!$A:$A,0)))</f>
        <v>18</v>
      </c>
      <c r="R35" cm="1">
        <f t="array" ref="R35">SUM(INDEX('97-19 Job Nums in SIC07'!Q:Q,MATCH(_xlfn.TEXTSPLIT($A35, " "),'97-19 Job Nums in SIC07'!$A:$A,0)))</f>
        <v>22</v>
      </c>
      <c r="S35" cm="1">
        <f t="array" ref="S35">SUM(INDEX('97-19 Job Nums in SIC07'!R:R,MATCH(_xlfn.TEXTSPLIT($A35, " "),'97-19 Job Nums in SIC07'!$A:$A,0)))</f>
        <v>40</v>
      </c>
      <c r="T35" cm="1">
        <f t="array" ref="T35">SUM(INDEX('97-19 Job Nums in SIC07'!S:S,MATCH(_xlfn.TEXTSPLIT($A35, " "),'97-19 Job Nums in SIC07'!$A:$A,0)))</f>
        <v>45</v>
      </c>
      <c r="U35" cm="1">
        <f t="array" ref="U35">SUM(INDEX('97-19 Job Nums in SIC07'!T:T,MATCH(_xlfn.TEXTSPLIT($A35, " "),'97-19 Job Nums in SIC07'!$A:$A,0)))</f>
        <v>43</v>
      </c>
      <c r="V35" cm="1">
        <f t="array" ref="V35">SUM(INDEX('97-19 Job Nums in SIC07'!U:U,MATCH(_xlfn.TEXTSPLIT($A35, " "),'97-19 Job Nums in SIC07'!$A:$A,0)))</f>
        <v>47</v>
      </c>
      <c r="W35" cm="1">
        <f t="array" ref="W35">SUM(INDEX('97-19 Job Nums in SIC07'!V:V,MATCH(_xlfn.TEXTSPLIT($A35, " "),'97-19 Job Nums in SIC07'!$A:$A,0)))</f>
        <v>47</v>
      </c>
      <c r="X35" cm="1">
        <f t="array" ref="X35">SUM(INDEX('97-19 Job Nums in SIC07'!W:W,MATCH(_xlfn.TEXTSPLIT($A35, " "),'97-19 Job Nums in SIC07'!$A:$A,0)))</f>
        <v>47</v>
      </c>
      <c r="Y35" cm="1">
        <f t="array" ref="Y35">SUM(INDEX('97-19 Job Nums in SIC07'!X:X,MATCH(_xlfn.TEXTSPLIT($A35, " "),'97-19 Job Nums in SIC07'!$A:$A,0)))</f>
        <v>56</v>
      </c>
      <c r="Z35" cm="1">
        <f t="array" ref="Z35">SUM(INDEX('97-19 Job Nums in SIC07'!Y:Y,MATCH(_xlfn.TEXTSPLIT($A35, " "),'97-19 Job Nums in SIC07'!$A:$A,0)))</f>
        <v>18</v>
      </c>
    </row>
    <row r="36" spans="1:26" x14ac:dyDescent="0.25">
      <c r="A36" s="65">
        <v>61</v>
      </c>
      <c r="C36" s="66" t="s">
        <v>387</v>
      </c>
      <c r="D36" cm="1">
        <f t="array" ref="D36">SUM(INDEX('97-19 Job Nums in SIC07'!C:C,MATCH(_xlfn.TEXTSPLIT($A36, " "),'97-19 Job Nums in SIC07'!$A:$A,0)))</f>
        <v>246.75</v>
      </c>
      <c r="E36" cm="1">
        <f t="array" ref="E36">SUM(INDEX('97-19 Job Nums in SIC07'!D:D,MATCH(_xlfn.TEXTSPLIT($A36, " "),'97-19 Job Nums in SIC07'!$A:$A,0)))</f>
        <v>250.51</v>
      </c>
      <c r="F36" cm="1">
        <f t="array" ref="F36">SUM(INDEX('97-19 Job Nums in SIC07'!E:E,MATCH(_xlfn.TEXTSPLIT($A36, " "),'97-19 Job Nums in SIC07'!$A:$A,0)))</f>
        <v>258.96999999999997</v>
      </c>
      <c r="G36" cm="1">
        <f t="array" ref="G36">SUM(INDEX('97-19 Job Nums in SIC07'!F:F,MATCH(_xlfn.TEXTSPLIT($A36, " "),'97-19 Job Nums in SIC07'!$A:$A,0)))</f>
        <v>267.43</v>
      </c>
      <c r="H36" cm="1">
        <f t="array" ref="H36">SUM(INDEX('97-19 Job Nums in SIC07'!G:G,MATCH(_xlfn.TEXTSPLIT($A36, " "),'97-19 Job Nums in SIC07'!$A:$A,0)))</f>
        <v>277.77</v>
      </c>
      <c r="I36" cm="1">
        <f t="array" ref="I36">SUM(INDEX('97-19 Job Nums in SIC07'!H:H,MATCH(_xlfn.TEXTSPLIT($A36, " "),'97-19 Job Nums in SIC07'!$A:$A,0)))</f>
        <v>241.10999999999999</v>
      </c>
      <c r="J36" cm="1">
        <f t="array" ref="J36">SUM(INDEX('97-19 Job Nums in SIC07'!I:I,MATCH(_xlfn.TEXTSPLIT($A36, " "),'97-19 Job Nums in SIC07'!$A:$A,0)))</f>
        <v>251.92</v>
      </c>
      <c r="K36" cm="1">
        <f t="array" ref="K36">SUM(INDEX('97-19 Job Nums in SIC07'!J:J,MATCH(_xlfn.TEXTSPLIT($A36, " "),'97-19 Job Nums in SIC07'!$A:$A,0)))</f>
        <v>241.57999999999998</v>
      </c>
      <c r="L36" cm="1">
        <f t="array" ref="L36">SUM(INDEX('97-19 Job Nums in SIC07'!K:K,MATCH(_xlfn.TEXTSPLIT($A36, " "),'97-19 Job Nums in SIC07'!$A:$A,0)))</f>
        <v>246.75</v>
      </c>
      <c r="M36" cm="1">
        <f t="array" ref="M36">SUM(INDEX('97-19 Job Nums in SIC07'!L:L,MATCH(_xlfn.TEXTSPLIT($A36, " "),'97-19 Job Nums in SIC07'!$A:$A,0)))</f>
        <v>242.04999999999998</v>
      </c>
      <c r="N36" cm="1">
        <f t="array" ref="N36">SUM(INDEX('97-19 Job Nums in SIC07'!M:M,MATCH(_xlfn.TEXTSPLIT($A36, " "),'97-19 Job Nums in SIC07'!$A:$A,0)))</f>
        <v>225.13</v>
      </c>
      <c r="O36" cm="1">
        <f t="array" ref="O36">SUM(INDEX('97-19 Job Nums in SIC07'!N:N,MATCH(_xlfn.TEXTSPLIT($A36, " "),'97-19 Job Nums in SIC07'!$A:$A,0)))</f>
        <v>215</v>
      </c>
      <c r="P36" cm="1">
        <f t="array" ref="P36">SUM(INDEX('97-19 Job Nums in SIC07'!O:O,MATCH(_xlfn.TEXTSPLIT($A36, " "),'97-19 Job Nums in SIC07'!$A:$A,0)))</f>
        <v>214</v>
      </c>
      <c r="Q36" cm="1">
        <f t="array" ref="Q36">SUM(INDEX('97-19 Job Nums in SIC07'!P:P,MATCH(_xlfn.TEXTSPLIT($A36, " "),'97-19 Job Nums in SIC07'!$A:$A,0)))</f>
        <v>227</v>
      </c>
      <c r="R36" cm="1">
        <f t="array" ref="R36">SUM(INDEX('97-19 Job Nums in SIC07'!Q:Q,MATCH(_xlfn.TEXTSPLIT($A36, " "),'97-19 Job Nums in SIC07'!$A:$A,0)))</f>
        <v>212</v>
      </c>
      <c r="S36" cm="1">
        <f t="array" ref="S36">SUM(INDEX('97-19 Job Nums in SIC07'!R:R,MATCH(_xlfn.TEXTSPLIT($A36, " "),'97-19 Job Nums in SIC07'!$A:$A,0)))</f>
        <v>210</v>
      </c>
      <c r="T36" cm="1">
        <f t="array" ref="T36">SUM(INDEX('97-19 Job Nums in SIC07'!S:S,MATCH(_xlfn.TEXTSPLIT($A36, " "),'97-19 Job Nums in SIC07'!$A:$A,0)))</f>
        <v>210</v>
      </c>
      <c r="U36" cm="1">
        <f t="array" ref="U36">SUM(INDEX('97-19 Job Nums in SIC07'!T:T,MATCH(_xlfn.TEXTSPLIT($A36, " "),'97-19 Job Nums in SIC07'!$A:$A,0)))</f>
        <v>209</v>
      </c>
      <c r="V36" cm="1">
        <f t="array" ref="V36">SUM(INDEX('97-19 Job Nums in SIC07'!U:U,MATCH(_xlfn.TEXTSPLIT($A36, " "),'97-19 Job Nums in SIC07'!$A:$A,0)))</f>
        <v>213</v>
      </c>
      <c r="W36" cm="1">
        <f t="array" ref="W36">SUM(INDEX('97-19 Job Nums in SIC07'!V:V,MATCH(_xlfn.TEXTSPLIT($A36, " "),'97-19 Job Nums in SIC07'!$A:$A,0)))</f>
        <v>228</v>
      </c>
      <c r="X36" cm="1">
        <f t="array" ref="X36">SUM(INDEX('97-19 Job Nums in SIC07'!W:W,MATCH(_xlfn.TEXTSPLIT($A36, " "),'97-19 Job Nums in SIC07'!$A:$A,0)))</f>
        <v>223</v>
      </c>
      <c r="Y36" cm="1">
        <f t="array" ref="Y36">SUM(INDEX('97-19 Job Nums in SIC07'!X:X,MATCH(_xlfn.TEXTSPLIT($A36, " "),'97-19 Job Nums in SIC07'!$A:$A,0)))</f>
        <v>129</v>
      </c>
      <c r="Z36" cm="1">
        <f t="array" ref="Z36">SUM(INDEX('97-19 Job Nums in SIC07'!Y:Y,MATCH(_xlfn.TEXTSPLIT($A36, " "),'97-19 Job Nums in SIC07'!$A:$A,0)))</f>
        <v>225</v>
      </c>
    </row>
    <row r="37" spans="1:26" ht="30" x14ac:dyDescent="0.25">
      <c r="A37" s="65">
        <v>62</v>
      </c>
      <c r="C37" s="66" t="s">
        <v>388</v>
      </c>
      <c r="D37" cm="1">
        <f t="array" ref="D37">SUM(INDEX('97-19 Job Nums in SIC07'!C:C,MATCH(_xlfn.TEXTSPLIT($A37, " "),'97-19 Job Nums in SIC07'!$A:$A,0)))</f>
        <v>225.33</v>
      </c>
      <c r="E37" cm="1">
        <f t="array" ref="E37">SUM(INDEX('97-19 Job Nums in SIC07'!D:D,MATCH(_xlfn.TEXTSPLIT($A37, " "),'97-19 Job Nums in SIC07'!$A:$A,0)))</f>
        <v>258.39</v>
      </c>
      <c r="F37" cm="1">
        <f t="array" ref="F37">SUM(INDEX('97-19 Job Nums in SIC07'!E:E,MATCH(_xlfn.TEXTSPLIT($A37, " "),'97-19 Job Nums in SIC07'!$A:$A,0)))</f>
        <v>297.54000000000002</v>
      </c>
      <c r="G37" cm="1">
        <f t="array" ref="G37">SUM(INDEX('97-19 Job Nums in SIC07'!F:F,MATCH(_xlfn.TEXTSPLIT($A37, " "),'97-19 Job Nums in SIC07'!$A:$A,0)))</f>
        <v>328.86</v>
      </c>
      <c r="H37" cm="1">
        <f t="array" ref="H37">SUM(INDEX('97-19 Job Nums in SIC07'!G:G,MATCH(_xlfn.TEXTSPLIT($A37, " "),'97-19 Job Nums in SIC07'!$A:$A,0)))</f>
        <v>353.21999999999997</v>
      </c>
      <c r="I37" cm="1">
        <f t="array" ref="I37">SUM(INDEX('97-19 Job Nums in SIC07'!H:H,MATCH(_xlfn.TEXTSPLIT($A37, " "),'97-19 Job Nums in SIC07'!$A:$A,0)))</f>
        <v>388.02</v>
      </c>
      <c r="J37" cm="1">
        <f t="array" ref="J37">SUM(INDEX('97-19 Job Nums in SIC07'!I:I,MATCH(_xlfn.TEXTSPLIT($A37, " "),'97-19 Job Nums in SIC07'!$A:$A,0)))</f>
        <v>379.32</v>
      </c>
      <c r="K37" cm="1">
        <f t="array" ref="K37">SUM(INDEX('97-19 Job Nums in SIC07'!J:J,MATCH(_xlfn.TEXTSPLIT($A37, " "),'97-19 Job Nums in SIC07'!$A:$A,0)))</f>
        <v>372.36</v>
      </c>
      <c r="L37" cm="1">
        <f t="array" ref="L37">SUM(INDEX('97-19 Job Nums in SIC07'!K:K,MATCH(_xlfn.TEXTSPLIT($A37, " "),'97-19 Job Nums in SIC07'!$A:$A,0)))</f>
        <v>372.36</v>
      </c>
      <c r="M37" cm="1">
        <f t="array" ref="M37">SUM(INDEX('97-19 Job Nums in SIC07'!L:L,MATCH(_xlfn.TEXTSPLIT($A37, " "),'97-19 Job Nums in SIC07'!$A:$A,0)))</f>
        <v>399.33</v>
      </c>
      <c r="N37" cm="1">
        <f t="array" ref="N37">SUM(INDEX('97-19 Job Nums in SIC07'!M:M,MATCH(_xlfn.TEXTSPLIT($A37, " "),'97-19 Job Nums in SIC07'!$A:$A,0)))</f>
        <v>409.77</v>
      </c>
      <c r="O37" cm="1">
        <f t="array" ref="O37">SUM(INDEX('97-19 Job Nums in SIC07'!N:N,MATCH(_xlfn.TEXTSPLIT($A37, " "),'97-19 Job Nums in SIC07'!$A:$A,0)))</f>
        <v>417</v>
      </c>
      <c r="P37" cm="1">
        <f t="array" ref="P37">SUM(INDEX('97-19 Job Nums in SIC07'!O:O,MATCH(_xlfn.TEXTSPLIT($A37, " "),'97-19 Job Nums in SIC07'!$A:$A,0)))</f>
        <v>403</v>
      </c>
      <c r="Q37" cm="1">
        <f t="array" ref="Q37">SUM(INDEX('97-19 Job Nums in SIC07'!P:P,MATCH(_xlfn.TEXTSPLIT($A37, " "),'97-19 Job Nums in SIC07'!$A:$A,0)))</f>
        <v>389</v>
      </c>
      <c r="R37" cm="1">
        <f t="array" ref="R37">SUM(INDEX('97-19 Job Nums in SIC07'!Q:Q,MATCH(_xlfn.TEXTSPLIT($A37, " "),'97-19 Job Nums in SIC07'!$A:$A,0)))</f>
        <v>400</v>
      </c>
      <c r="S37" cm="1">
        <f t="array" ref="S37">SUM(INDEX('97-19 Job Nums in SIC07'!R:R,MATCH(_xlfn.TEXTSPLIT($A37, " "),'97-19 Job Nums in SIC07'!$A:$A,0)))</f>
        <v>422</v>
      </c>
      <c r="T37" cm="1">
        <f t="array" ref="T37">SUM(INDEX('97-19 Job Nums in SIC07'!S:S,MATCH(_xlfn.TEXTSPLIT($A37, " "),'97-19 Job Nums in SIC07'!$A:$A,0)))</f>
        <v>438</v>
      </c>
      <c r="U37" cm="1">
        <f t="array" ref="U37">SUM(INDEX('97-19 Job Nums in SIC07'!T:T,MATCH(_xlfn.TEXTSPLIT($A37, " "),'97-19 Job Nums in SIC07'!$A:$A,0)))</f>
        <v>456</v>
      </c>
      <c r="V37" cm="1">
        <f t="array" ref="V37">SUM(INDEX('97-19 Job Nums in SIC07'!U:U,MATCH(_xlfn.TEXTSPLIT($A37, " "),'97-19 Job Nums in SIC07'!$A:$A,0)))</f>
        <v>487</v>
      </c>
      <c r="W37" cm="1">
        <f t="array" ref="W37">SUM(INDEX('97-19 Job Nums in SIC07'!V:V,MATCH(_xlfn.TEXTSPLIT($A37, " "),'97-19 Job Nums in SIC07'!$A:$A,0)))</f>
        <v>494</v>
      </c>
      <c r="X37" cm="1">
        <f t="array" ref="X37">SUM(INDEX('97-19 Job Nums in SIC07'!W:W,MATCH(_xlfn.TEXTSPLIT($A37, " "),'97-19 Job Nums in SIC07'!$A:$A,0)))</f>
        <v>510</v>
      </c>
      <c r="Y37" cm="1">
        <f t="array" ref="Y37">SUM(INDEX('97-19 Job Nums in SIC07'!X:X,MATCH(_xlfn.TEXTSPLIT($A37, " "),'97-19 Job Nums in SIC07'!$A:$A,0)))</f>
        <v>579</v>
      </c>
      <c r="Z37" cm="1">
        <f t="array" ref="Z37">SUM(INDEX('97-19 Job Nums in SIC07'!Y:Y,MATCH(_xlfn.TEXTSPLIT($A37, " "),'97-19 Job Nums in SIC07'!$A:$A,0)))</f>
        <v>578</v>
      </c>
    </row>
    <row r="38" spans="1:26" x14ac:dyDescent="0.25">
      <c r="A38" s="65">
        <v>63</v>
      </c>
      <c r="C38" s="66" t="s">
        <v>389</v>
      </c>
      <c r="D38" cm="1">
        <f t="array" ref="D38">SUM(INDEX('97-19 Job Nums in SIC07'!C:C,MATCH(_xlfn.TEXTSPLIT($A38, " "),'97-19 Job Nums in SIC07'!$A:$A,0)))</f>
        <v>26.01</v>
      </c>
      <c r="E38" cm="1">
        <f t="array" ref="E38">SUM(INDEX('97-19 Job Nums in SIC07'!D:D,MATCH(_xlfn.TEXTSPLIT($A38, " "),'97-19 Job Nums in SIC07'!$A:$A,0)))</f>
        <v>28.470000000000002</v>
      </c>
      <c r="F38" cm="1">
        <f t="array" ref="F38">SUM(INDEX('97-19 Job Nums in SIC07'!E:E,MATCH(_xlfn.TEXTSPLIT($A38, " "),'97-19 Job Nums in SIC07'!$A:$A,0)))</f>
        <v>31.840000000000003</v>
      </c>
      <c r="G38" cm="1">
        <f t="array" ref="G38">SUM(INDEX('97-19 Job Nums in SIC07'!F:F,MATCH(_xlfn.TEXTSPLIT($A38, " "),'97-19 Job Nums in SIC07'!$A:$A,0)))</f>
        <v>34.94</v>
      </c>
      <c r="H38" cm="1">
        <f t="array" ref="H38">SUM(INDEX('97-19 Job Nums in SIC07'!G:G,MATCH(_xlfn.TEXTSPLIT($A38, " "),'97-19 Job Nums in SIC07'!$A:$A,0)))</f>
        <v>36.82</v>
      </c>
      <c r="I38" cm="1">
        <f t="array" ref="I38">SUM(INDEX('97-19 Job Nums in SIC07'!H:H,MATCH(_xlfn.TEXTSPLIT($A38, " "),'97-19 Job Nums in SIC07'!$A:$A,0)))</f>
        <v>40.020000000000003</v>
      </c>
      <c r="J38" cm="1">
        <f t="array" ref="J38">SUM(INDEX('97-19 Job Nums in SIC07'!I:I,MATCH(_xlfn.TEXTSPLIT($A38, " "),'97-19 Job Nums in SIC07'!$A:$A,0)))</f>
        <v>39.760000000000005</v>
      </c>
      <c r="K38" cm="1">
        <f t="array" ref="K38">SUM(INDEX('97-19 Job Nums in SIC07'!J:J,MATCH(_xlfn.TEXTSPLIT($A38, " "),'97-19 Job Nums in SIC07'!$A:$A,0)))</f>
        <v>39.160000000000004</v>
      </c>
      <c r="L38" cm="1">
        <f t="array" ref="L38">SUM(INDEX('97-19 Job Nums in SIC07'!K:K,MATCH(_xlfn.TEXTSPLIT($A38, " "),'97-19 Job Nums in SIC07'!$A:$A,0)))</f>
        <v>40.400000000000006</v>
      </c>
      <c r="M38" cm="1">
        <f t="array" ref="M38">SUM(INDEX('97-19 Job Nums in SIC07'!L:L,MATCH(_xlfn.TEXTSPLIT($A38, " "),'97-19 Job Nums in SIC07'!$A:$A,0)))</f>
        <v>42.910000000000004</v>
      </c>
      <c r="N38" cm="1">
        <f t="array" ref="N38">SUM(INDEX('97-19 Job Nums in SIC07'!M:M,MATCH(_xlfn.TEXTSPLIT($A38, " "),'97-19 Job Nums in SIC07'!$A:$A,0)))</f>
        <v>43.730000000000004</v>
      </c>
      <c r="O38" cm="1">
        <f t="array" ref="O38">SUM(INDEX('97-19 Job Nums in SIC07'!N:N,MATCH(_xlfn.TEXTSPLIT($A38, " "),'97-19 Job Nums in SIC07'!$A:$A,0)))</f>
        <v>65</v>
      </c>
      <c r="P38" cm="1">
        <f t="array" ref="P38">SUM(INDEX('97-19 Job Nums in SIC07'!O:O,MATCH(_xlfn.TEXTSPLIT($A38, " "),'97-19 Job Nums in SIC07'!$A:$A,0)))</f>
        <v>52</v>
      </c>
      <c r="Q38" cm="1">
        <f t="array" ref="Q38">SUM(INDEX('97-19 Job Nums in SIC07'!P:P,MATCH(_xlfn.TEXTSPLIT($A38, " "),'97-19 Job Nums in SIC07'!$A:$A,0)))</f>
        <v>49</v>
      </c>
      <c r="R38" cm="1">
        <f t="array" ref="R38">SUM(INDEX('97-19 Job Nums in SIC07'!Q:Q,MATCH(_xlfn.TEXTSPLIT($A38, " "),'97-19 Job Nums in SIC07'!$A:$A,0)))</f>
        <v>57</v>
      </c>
      <c r="S38" cm="1">
        <f t="array" ref="S38">SUM(INDEX('97-19 Job Nums in SIC07'!R:R,MATCH(_xlfn.TEXTSPLIT($A38, " "),'97-19 Job Nums in SIC07'!$A:$A,0)))</f>
        <v>63</v>
      </c>
      <c r="T38" cm="1">
        <f t="array" ref="T38">SUM(INDEX('97-19 Job Nums in SIC07'!S:S,MATCH(_xlfn.TEXTSPLIT($A38, " "),'97-19 Job Nums in SIC07'!$A:$A,0)))</f>
        <v>65</v>
      </c>
      <c r="U38" cm="1">
        <f t="array" ref="U38">SUM(INDEX('97-19 Job Nums in SIC07'!T:T,MATCH(_xlfn.TEXTSPLIT($A38, " "),'97-19 Job Nums in SIC07'!$A:$A,0)))</f>
        <v>65</v>
      </c>
      <c r="V38" cm="1">
        <f t="array" ref="V38">SUM(INDEX('97-19 Job Nums in SIC07'!U:U,MATCH(_xlfn.TEXTSPLIT($A38, " "),'97-19 Job Nums in SIC07'!$A:$A,0)))</f>
        <v>55</v>
      </c>
      <c r="W38" cm="1">
        <f t="array" ref="W38">SUM(INDEX('97-19 Job Nums in SIC07'!V:V,MATCH(_xlfn.TEXTSPLIT($A38, " "),'97-19 Job Nums in SIC07'!$A:$A,0)))</f>
        <v>69</v>
      </c>
      <c r="X38" cm="1">
        <f t="array" ref="X38">SUM(INDEX('97-19 Job Nums in SIC07'!W:W,MATCH(_xlfn.TEXTSPLIT($A38, " "),'97-19 Job Nums in SIC07'!$A:$A,0)))</f>
        <v>74</v>
      </c>
      <c r="Y38" cm="1">
        <f t="array" ref="Y38">SUM(INDEX('97-19 Job Nums in SIC07'!X:X,MATCH(_xlfn.TEXTSPLIT($A38, " "),'97-19 Job Nums in SIC07'!$A:$A,0)))</f>
        <v>77</v>
      </c>
      <c r="Z38" cm="1">
        <f t="array" ref="Z38">SUM(INDEX('97-19 Job Nums in SIC07'!Y:Y,MATCH(_xlfn.TEXTSPLIT($A38, " "),'97-19 Job Nums in SIC07'!$A:$A,0)))</f>
        <v>72</v>
      </c>
    </row>
    <row r="39" spans="1:26" ht="30" x14ac:dyDescent="0.25">
      <c r="A39" s="65">
        <v>64</v>
      </c>
      <c r="C39" s="66" t="s">
        <v>390</v>
      </c>
      <c r="D39" cm="1">
        <f t="array" ref="D39">SUM(INDEX('97-19 Job Nums in SIC07'!C:C,MATCH(_xlfn.TEXTSPLIT($A39, " "),'97-19 Job Nums in SIC07'!$A:$A,0)))</f>
        <v>668</v>
      </c>
      <c r="E39" cm="1">
        <f t="array" ref="E39">SUM(INDEX('97-19 Job Nums in SIC07'!D:D,MATCH(_xlfn.TEXTSPLIT($A39, " "),'97-19 Job Nums in SIC07'!$A:$A,0)))</f>
        <v>664</v>
      </c>
      <c r="F39" cm="1">
        <f t="array" ref="F39">SUM(INDEX('97-19 Job Nums in SIC07'!E:E,MATCH(_xlfn.TEXTSPLIT($A39, " "),'97-19 Job Nums in SIC07'!$A:$A,0)))</f>
        <v>663</v>
      </c>
      <c r="G39" cm="1">
        <f t="array" ref="G39">SUM(INDEX('97-19 Job Nums in SIC07'!F:F,MATCH(_xlfn.TEXTSPLIT($A39, " "),'97-19 Job Nums in SIC07'!$A:$A,0)))</f>
        <v>664</v>
      </c>
      <c r="H39" cm="1">
        <f t="array" ref="H39">SUM(INDEX('97-19 Job Nums in SIC07'!G:G,MATCH(_xlfn.TEXTSPLIT($A39, " "),'97-19 Job Nums in SIC07'!$A:$A,0)))</f>
        <v>657</v>
      </c>
      <c r="I39" cm="1">
        <f t="array" ref="I39">SUM(INDEX('97-19 Job Nums in SIC07'!H:H,MATCH(_xlfn.TEXTSPLIT($A39, " "),'97-19 Job Nums in SIC07'!$A:$A,0)))</f>
        <v>624</v>
      </c>
      <c r="J39" cm="1">
        <f t="array" ref="J39">SUM(INDEX('97-19 Job Nums in SIC07'!I:I,MATCH(_xlfn.TEXTSPLIT($A39, " "),'97-19 Job Nums in SIC07'!$A:$A,0)))</f>
        <v>701</v>
      </c>
      <c r="K39" cm="1">
        <f t="array" ref="K39">SUM(INDEX('97-19 Job Nums in SIC07'!J:J,MATCH(_xlfn.TEXTSPLIT($A39, " "),'97-19 Job Nums in SIC07'!$A:$A,0)))</f>
        <v>671</v>
      </c>
      <c r="L39" cm="1">
        <f t="array" ref="L39">SUM(INDEX('97-19 Job Nums in SIC07'!K:K,MATCH(_xlfn.TEXTSPLIT($A39, " "),'97-19 Job Nums in SIC07'!$A:$A,0)))</f>
        <v>693</v>
      </c>
      <c r="M39" cm="1">
        <f t="array" ref="M39">SUM(INDEX('97-19 Job Nums in SIC07'!L:L,MATCH(_xlfn.TEXTSPLIT($A39, " "),'97-19 Job Nums in SIC07'!$A:$A,0)))</f>
        <v>658</v>
      </c>
      <c r="N39" cm="1">
        <f t="array" ref="N39">SUM(INDEX('97-19 Job Nums in SIC07'!M:M,MATCH(_xlfn.TEXTSPLIT($A39, " "),'97-19 Job Nums in SIC07'!$A:$A,0)))</f>
        <v>689</v>
      </c>
      <c r="O39" cm="1">
        <f t="array" ref="O39">SUM(INDEX('97-19 Job Nums in SIC07'!N:N,MATCH(_xlfn.TEXTSPLIT($A39, " "),'97-19 Job Nums in SIC07'!$A:$A,0)))</f>
        <v>690</v>
      </c>
      <c r="P39" cm="1">
        <f t="array" ref="P39">SUM(INDEX('97-19 Job Nums in SIC07'!O:O,MATCH(_xlfn.TEXTSPLIT($A39, " "),'97-19 Job Nums in SIC07'!$A:$A,0)))</f>
        <v>654</v>
      </c>
      <c r="Q39" cm="1">
        <f t="array" ref="Q39">SUM(INDEX('97-19 Job Nums in SIC07'!P:P,MATCH(_xlfn.TEXTSPLIT($A39, " "),'97-19 Job Nums in SIC07'!$A:$A,0)))</f>
        <v>600</v>
      </c>
      <c r="R39" cm="1">
        <f t="array" ref="R39">SUM(INDEX('97-19 Job Nums in SIC07'!Q:Q,MATCH(_xlfn.TEXTSPLIT($A39, " "),'97-19 Job Nums in SIC07'!$A:$A,0)))</f>
        <v>583</v>
      </c>
      <c r="S39" cm="1">
        <f t="array" ref="S39">SUM(INDEX('97-19 Job Nums in SIC07'!R:R,MATCH(_xlfn.TEXTSPLIT($A39, " "),'97-19 Job Nums in SIC07'!$A:$A,0)))</f>
        <v>564</v>
      </c>
      <c r="T39" cm="1">
        <f t="array" ref="T39">SUM(INDEX('97-19 Job Nums in SIC07'!S:S,MATCH(_xlfn.TEXTSPLIT($A39, " "),'97-19 Job Nums in SIC07'!$A:$A,0)))</f>
        <v>561</v>
      </c>
      <c r="U39" cm="1">
        <f t="array" ref="U39">SUM(INDEX('97-19 Job Nums in SIC07'!T:T,MATCH(_xlfn.TEXTSPLIT($A39, " "),'97-19 Job Nums in SIC07'!$A:$A,0)))</f>
        <v>530</v>
      </c>
      <c r="V39" cm="1">
        <f t="array" ref="V39">SUM(INDEX('97-19 Job Nums in SIC07'!U:U,MATCH(_xlfn.TEXTSPLIT($A39, " "),'97-19 Job Nums in SIC07'!$A:$A,0)))</f>
        <v>490</v>
      </c>
      <c r="W39" cm="1">
        <f t="array" ref="W39">SUM(INDEX('97-19 Job Nums in SIC07'!V:V,MATCH(_xlfn.TEXTSPLIT($A39, " "),'97-19 Job Nums in SIC07'!$A:$A,0)))</f>
        <v>501</v>
      </c>
      <c r="X39" cm="1">
        <f t="array" ref="X39">SUM(INDEX('97-19 Job Nums in SIC07'!W:W,MATCH(_xlfn.TEXTSPLIT($A39, " "),'97-19 Job Nums in SIC07'!$A:$A,0)))</f>
        <v>524</v>
      </c>
      <c r="Y39" cm="1">
        <f t="array" ref="Y39">SUM(INDEX('97-19 Job Nums in SIC07'!X:X,MATCH(_xlfn.TEXTSPLIT($A39, " "),'97-19 Job Nums in SIC07'!$A:$A,0)))</f>
        <v>496</v>
      </c>
      <c r="Z39" cm="1">
        <f t="array" ref="Z39">SUM(INDEX('97-19 Job Nums in SIC07'!Y:Y,MATCH(_xlfn.TEXTSPLIT($A39, " "),'97-19 Job Nums in SIC07'!$A:$A,0)))</f>
        <v>464</v>
      </c>
    </row>
    <row r="40" spans="1:26" ht="45" x14ac:dyDescent="0.25">
      <c r="A40" s="65">
        <v>65</v>
      </c>
      <c r="C40" s="66" t="s">
        <v>391</v>
      </c>
      <c r="D40" cm="1">
        <f t="array" ref="D40">SUM(INDEX('97-19 Job Nums in SIC07'!C:C,MATCH(_xlfn.TEXTSPLIT($A40, " "),'97-19 Job Nums in SIC07'!$A:$A,0)))</f>
        <v>246</v>
      </c>
      <c r="E40" cm="1">
        <f t="array" ref="E40">SUM(INDEX('97-19 Job Nums in SIC07'!D:D,MATCH(_xlfn.TEXTSPLIT($A40, " "),'97-19 Job Nums in SIC07'!$A:$A,0)))</f>
        <v>239</v>
      </c>
      <c r="F40" cm="1">
        <f t="array" ref="F40">SUM(INDEX('97-19 Job Nums in SIC07'!E:E,MATCH(_xlfn.TEXTSPLIT($A40, " "),'97-19 Job Nums in SIC07'!$A:$A,0)))</f>
        <v>238</v>
      </c>
      <c r="G40" cm="1">
        <f t="array" ref="G40">SUM(INDEX('97-19 Job Nums in SIC07'!F:F,MATCH(_xlfn.TEXTSPLIT($A40, " "),'97-19 Job Nums in SIC07'!$A:$A,0)))</f>
        <v>252</v>
      </c>
      <c r="H40" cm="1">
        <f t="array" ref="H40">SUM(INDEX('97-19 Job Nums in SIC07'!G:G,MATCH(_xlfn.TEXTSPLIT($A40, " "),'97-19 Job Nums in SIC07'!$A:$A,0)))</f>
        <v>241</v>
      </c>
      <c r="I40" cm="1">
        <f t="array" ref="I40">SUM(INDEX('97-19 Job Nums in SIC07'!H:H,MATCH(_xlfn.TEXTSPLIT($A40, " "),'97-19 Job Nums in SIC07'!$A:$A,0)))</f>
        <v>258</v>
      </c>
      <c r="J40" cm="1">
        <f t="array" ref="J40">SUM(INDEX('97-19 Job Nums in SIC07'!I:I,MATCH(_xlfn.TEXTSPLIT($A40, " "),'97-19 Job Nums in SIC07'!$A:$A,0)))</f>
        <v>267</v>
      </c>
      <c r="K40" cm="1">
        <f t="array" ref="K40">SUM(INDEX('97-19 Job Nums in SIC07'!J:J,MATCH(_xlfn.TEXTSPLIT($A40, " "),'97-19 Job Nums in SIC07'!$A:$A,0)))</f>
        <v>199</v>
      </c>
      <c r="L40" cm="1">
        <f t="array" ref="L40">SUM(INDEX('97-19 Job Nums in SIC07'!K:K,MATCH(_xlfn.TEXTSPLIT($A40, " "),'97-19 Job Nums in SIC07'!$A:$A,0)))</f>
        <v>209</v>
      </c>
      <c r="M40" cm="1">
        <f t="array" ref="M40">SUM(INDEX('97-19 Job Nums in SIC07'!L:L,MATCH(_xlfn.TEXTSPLIT($A40, " "),'97-19 Job Nums in SIC07'!$A:$A,0)))</f>
        <v>214</v>
      </c>
      <c r="N40" cm="1">
        <f t="array" ref="N40">SUM(INDEX('97-19 Job Nums in SIC07'!M:M,MATCH(_xlfn.TEXTSPLIT($A40, " "),'97-19 Job Nums in SIC07'!$A:$A,0)))</f>
        <v>154</v>
      </c>
      <c r="O40" cm="1">
        <f t="array" ref="O40">SUM(INDEX('97-19 Job Nums in SIC07'!N:N,MATCH(_xlfn.TEXTSPLIT($A40, " "),'97-19 Job Nums in SIC07'!$A:$A,0)))</f>
        <v>147</v>
      </c>
      <c r="P40" cm="1">
        <f t="array" ref="P40">SUM(INDEX('97-19 Job Nums in SIC07'!O:O,MATCH(_xlfn.TEXTSPLIT($A40, " "),'97-19 Job Nums in SIC07'!$A:$A,0)))</f>
        <v>151</v>
      </c>
      <c r="Q40" cm="1">
        <f t="array" ref="Q40">SUM(INDEX('97-19 Job Nums in SIC07'!P:P,MATCH(_xlfn.TEXTSPLIT($A40, " "),'97-19 Job Nums in SIC07'!$A:$A,0)))</f>
        <v>142</v>
      </c>
      <c r="R40" cm="1">
        <f t="array" ref="R40">SUM(INDEX('97-19 Job Nums in SIC07'!Q:Q,MATCH(_xlfn.TEXTSPLIT($A40, " "),'97-19 Job Nums in SIC07'!$A:$A,0)))</f>
        <v>140</v>
      </c>
      <c r="S40" cm="1">
        <f t="array" ref="S40">SUM(INDEX('97-19 Job Nums in SIC07'!R:R,MATCH(_xlfn.TEXTSPLIT($A40, " "),'97-19 Job Nums in SIC07'!$A:$A,0)))</f>
        <v>142</v>
      </c>
      <c r="T40" cm="1">
        <f t="array" ref="T40">SUM(INDEX('97-19 Job Nums in SIC07'!S:S,MATCH(_xlfn.TEXTSPLIT($A40, " "),'97-19 Job Nums in SIC07'!$A:$A,0)))</f>
        <v>132</v>
      </c>
      <c r="U40" cm="1">
        <f t="array" ref="U40">SUM(INDEX('97-19 Job Nums in SIC07'!T:T,MATCH(_xlfn.TEXTSPLIT($A40, " "),'97-19 Job Nums in SIC07'!$A:$A,0)))</f>
        <v>109</v>
      </c>
      <c r="V40" cm="1">
        <f t="array" ref="V40">SUM(INDEX('97-19 Job Nums in SIC07'!U:U,MATCH(_xlfn.TEXTSPLIT($A40, " "),'97-19 Job Nums in SIC07'!$A:$A,0)))</f>
        <v>115</v>
      </c>
      <c r="W40" cm="1">
        <f t="array" ref="W40">SUM(INDEX('97-19 Job Nums in SIC07'!V:V,MATCH(_xlfn.TEXTSPLIT($A40, " "),'97-19 Job Nums in SIC07'!$A:$A,0)))</f>
        <v>104</v>
      </c>
      <c r="X40" cm="1">
        <f t="array" ref="X40">SUM(INDEX('97-19 Job Nums in SIC07'!W:W,MATCH(_xlfn.TEXTSPLIT($A40, " "),'97-19 Job Nums in SIC07'!$A:$A,0)))</f>
        <v>100</v>
      </c>
      <c r="Y40" cm="1">
        <f t="array" ref="Y40">SUM(INDEX('97-19 Job Nums in SIC07'!X:X,MATCH(_xlfn.TEXTSPLIT($A40, " "),'97-19 Job Nums in SIC07'!$A:$A,0)))</f>
        <v>124</v>
      </c>
      <c r="Z40" cm="1">
        <f t="array" ref="Z40">SUM(INDEX('97-19 Job Nums in SIC07'!Y:Y,MATCH(_xlfn.TEXTSPLIT($A40, " "),'97-19 Job Nums in SIC07'!$A:$A,0)))</f>
        <v>138</v>
      </c>
    </row>
    <row r="41" spans="1:26" ht="30" x14ac:dyDescent="0.25">
      <c r="A41" s="65">
        <v>66</v>
      </c>
      <c r="C41" s="66" t="s">
        <v>392</v>
      </c>
      <c r="D41" cm="1">
        <f t="array" ref="D41">SUM(INDEX('97-19 Job Nums in SIC07'!C:C,MATCH(_xlfn.TEXTSPLIT($A41, " "),'97-19 Job Nums in SIC07'!$A:$A,0)))</f>
        <v>178</v>
      </c>
      <c r="E41" cm="1">
        <f t="array" ref="E41">SUM(INDEX('97-19 Job Nums in SIC07'!D:D,MATCH(_xlfn.TEXTSPLIT($A41, " "),'97-19 Job Nums in SIC07'!$A:$A,0)))</f>
        <v>182</v>
      </c>
      <c r="F41" cm="1">
        <f t="array" ref="F41">SUM(INDEX('97-19 Job Nums in SIC07'!E:E,MATCH(_xlfn.TEXTSPLIT($A41, " "),'97-19 Job Nums in SIC07'!$A:$A,0)))</f>
        <v>205</v>
      </c>
      <c r="G41" cm="1">
        <f t="array" ref="G41">SUM(INDEX('97-19 Job Nums in SIC07'!F:F,MATCH(_xlfn.TEXTSPLIT($A41, " "),'97-19 Job Nums in SIC07'!$A:$A,0)))</f>
        <v>208</v>
      </c>
      <c r="H41" cm="1">
        <f t="array" ref="H41">SUM(INDEX('97-19 Job Nums in SIC07'!G:G,MATCH(_xlfn.TEXTSPLIT($A41, " "),'97-19 Job Nums in SIC07'!$A:$A,0)))</f>
        <v>226</v>
      </c>
      <c r="I41" cm="1">
        <f t="array" ref="I41">SUM(INDEX('97-19 Job Nums in SIC07'!H:H,MATCH(_xlfn.TEXTSPLIT($A41, " "),'97-19 Job Nums in SIC07'!$A:$A,0)))</f>
        <v>215</v>
      </c>
      <c r="J41" cm="1">
        <f t="array" ref="J41">SUM(INDEX('97-19 Job Nums in SIC07'!I:I,MATCH(_xlfn.TEXTSPLIT($A41, " "),'97-19 Job Nums in SIC07'!$A:$A,0)))</f>
        <v>241</v>
      </c>
      <c r="K41" cm="1">
        <f t="array" ref="K41">SUM(INDEX('97-19 Job Nums in SIC07'!J:J,MATCH(_xlfn.TEXTSPLIT($A41, " "),'97-19 Job Nums in SIC07'!$A:$A,0)))</f>
        <v>236</v>
      </c>
      <c r="L41" cm="1">
        <f t="array" ref="L41">SUM(INDEX('97-19 Job Nums in SIC07'!K:K,MATCH(_xlfn.TEXTSPLIT($A41, " "),'97-19 Job Nums in SIC07'!$A:$A,0)))</f>
        <v>253</v>
      </c>
      <c r="M41" cm="1">
        <f t="array" ref="M41">SUM(INDEX('97-19 Job Nums in SIC07'!L:L,MATCH(_xlfn.TEXTSPLIT($A41, " "),'97-19 Job Nums in SIC07'!$A:$A,0)))</f>
        <v>263</v>
      </c>
      <c r="N41" cm="1">
        <f t="array" ref="N41">SUM(INDEX('97-19 Job Nums in SIC07'!M:M,MATCH(_xlfn.TEXTSPLIT($A41, " "),'97-19 Job Nums in SIC07'!$A:$A,0)))</f>
        <v>334</v>
      </c>
      <c r="O41" cm="1">
        <f t="array" ref="O41">SUM(INDEX('97-19 Job Nums in SIC07'!N:N,MATCH(_xlfn.TEXTSPLIT($A41, " "),'97-19 Job Nums in SIC07'!$A:$A,0)))</f>
        <v>342</v>
      </c>
      <c r="P41" cm="1">
        <f t="array" ref="P41">SUM(INDEX('97-19 Job Nums in SIC07'!O:O,MATCH(_xlfn.TEXTSPLIT($A41, " "),'97-19 Job Nums in SIC07'!$A:$A,0)))</f>
        <v>372</v>
      </c>
      <c r="Q41" cm="1">
        <f t="array" ref="Q41">SUM(INDEX('97-19 Job Nums in SIC07'!P:P,MATCH(_xlfn.TEXTSPLIT($A41, " "),'97-19 Job Nums in SIC07'!$A:$A,0)))</f>
        <v>352</v>
      </c>
      <c r="R41" cm="1">
        <f t="array" ref="R41">SUM(INDEX('97-19 Job Nums in SIC07'!Q:Q,MATCH(_xlfn.TEXTSPLIT($A41, " "),'97-19 Job Nums in SIC07'!$A:$A,0)))</f>
        <v>363</v>
      </c>
      <c r="S41" cm="1">
        <f t="array" ref="S41">SUM(INDEX('97-19 Job Nums in SIC07'!R:R,MATCH(_xlfn.TEXTSPLIT($A41, " "),'97-19 Job Nums in SIC07'!$A:$A,0)))</f>
        <v>354</v>
      </c>
      <c r="T41" cm="1">
        <f t="array" ref="T41">SUM(INDEX('97-19 Job Nums in SIC07'!S:S,MATCH(_xlfn.TEXTSPLIT($A41, " "),'97-19 Job Nums in SIC07'!$A:$A,0)))</f>
        <v>327</v>
      </c>
      <c r="U41" cm="1">
        <f t="array" ref="U41">SUM(INDEX('97-19 Job Nums in SIC07'!T:T,MATCH(_xlfn.TEXTSPLIT($A41, " "),'97-19 Job Nums in SIC07'!$A:$A,0)))</f>
        <v>342</v>
      </c>
      <c r="V41" cm="1">
        <f t="array" ref="V41">SUM(INDEX('97-19 Job Nums in SIC07'!U:U,MATCH(_xlfn.TEXTSPLIT($A41, " "),'97-19 Job Nums in SIC07'!$A:$A,0)))</f>
        <v>357</v>
      </c>
      <c r="W41" cm="1">
        <f t="array" ref="W41">SUM(INDEX('97-19 Job Nums in SIC07'!V:V,MATCH(_xlfn.TEXTSPLIT($A41, " "),'97-19 Job Nums in SIC07'!$A:$A,0)))</f>
        <v>332</v>
      </c>
      <c r="X41" cm="1">
        <f t="array" ref="X41">SUM(INDEX('97-19 Job Nums in SIC07'!W:W,MATCH(_xlfn.TEXTSPLIT($A41, " "),'97-19 Job Nums in SIC07'!$A:$A,0)))</f>
        <v>358</v>
      </c>
      <c r="Y41" cm="1">
        <f t="array" ref="Y41">SUM(INDEX('97-19 Job Nums in SIC07'!X:X,MATCH(_xlfn.TEXTSPLIT($A41, " "),'97-19 Job Nums in SIC07'!$A:$A,0)))</f>
        <v>353</v>
      </c>
      <c r="Z41" cm="1">
        <f t="array" ref="Z41">SUM(INDEX('97-19 Job Nums in SIC07'!Y:Y,MATCH(_xlfn.TEXTSPLIT($A41, " "),'97-19 Job Nums in SIC07'!$A:$A,0)))</f>
        <v>374</v>
      </c>
    </row>
    <row r="42" spans="1:26" x14ac:dyDescent="0.25">
      <c r="A42" s="65">
        <v>68</v>
      </c>
      <c r="C42" s="66" t="s">
        <v>189</v>
      </c>
      <c r="D42" cm="1">
        <f t="array" ref="D42">SUM(INDEX('97-19 Job Nums in SIC07'!C:C,MATCH(_xlfn.TEXTSPLIT($A42, " "),'97-19 Job Nums in SIC07'!$A:$A,0)))</f>
        <v>138</v>
      </c>
      <c r="E42" cm="1">
        <f t="array" ref="E42">SUM(INDEX('97-19 Job Nums in SIC07'!D:D,MATCH(_xlfn.TEXTSPLIT($A42, " "),'97-19 Job Nums in SIC07'!$A:$A,0)))</f>
        <v>140.76</v>
      </c>
      <c r="F42" cm="1">
        <f t="array" ref="F42">SUM(INDEX('97-19 Job Nums in SIC07'!E:E,MATCH(_xlfn.TEXTSPLIT($A42, " "),'97-19 Job Nums in SIC07'!$A:$A,0)))</f>
        <v>152.48999999999998</v>
      </c>
      <c r="G42" cm="1">
        <f t="array" ref="G42">SUM(INDEX('97-19 Job Nums in SIC07'!F:F,MATCH(_xlfn.TEXTSPLIT($A42, " "),'97-19 Job Nums in SIC07'!$A:$A,0)))</f>
        <v>154.56</v>
      </c>
      <c r="H42" cm="1">
        <f t="array" ref="H42">SUM(INDEX('97-19 Job Nums in SIC07'!G:G,MATCH(_xlfn.TEXTSPLIT($A42, " "),'97-19 Job Nums in SIC07'!$A:$A,0)))</f>
        <v>155.25</v>
      </c>
      <c r="I42" cm="1">
        <f t="array" ref="I42">SUM(INDEX('97-19 Job Nums in SIC07'!H:H,MATCH(_xlfn.TEXTSPLIT($A42, " "),'97-19 Job Nums in SIC07'!$A:$A,0)))</f>
        <v>164.91</v>
      </c>
      <c r="J42" cm="1">
        <f t="array" ref="J42">SUM(INDEX('97-19 Job Nums in SIC07'!I:I,MATCH(_xlfn.TEXTSPLIT($A42, " "),'97-19 Job Nums in SIC07'!$A:$A,0)))</f>
        <v>186.29999999999998</v>
      </c>
      <c r="K42" cm="1">
        <f t="array" ref="K42">SUM(INDEX('97-19 Job Nums in SIC07'!J:J,MATCH(_xlfn.TEXTSPLIT($A42, " "),'97-19 Job Nums in SIC07'!$A:$A,0)))</f>
        <v>198.71999999999997</v>
      </c>
      <c r="L42" cm="1">
        <f t="array" ref="L42">SUM(INDEX('97-19 Job Nums in SIC07'!K:K,MATCH(_xlfn.TEXTSPLIT($A42, " "),'97-19 Job Nums in SIC07'!$A:$A,0)))</f>
        <v>218.04</v>
      </c>
      <c r="M42" cm="1">
        <f t="array" ref="M42">SUM(INDEX('97-19 Job Nums in SIC07'!L:L,MATCH(_xlfn.TEXTSPLIT($A42, " "),'97-19 Job Nums in SIC07'!$A:$A,0)))</f>
        <v>238.04999999999998</v>
      </c>
      <c r="N42" cm="1">
        <f t="array" ref="N42">SUM(INDEX('97-19 Job Nums in SIC07'!M:M,MATCH(_xlfn.TEXTSPLIT($A42, " "),'97-19 Job Nums in SIC07'!$A:$A,0)))</f>
        <v>267.02999999999997</v>
      </c>
      <c r="O42" cm="1">
        <f t="array" ref="O42">SUM(INDEX('97-19 Job Nums in SIC07'!N:N,MATCH(_xlfn.TEXTSPLIT($A42, " "),'97-19 Job Nums in SIC07'!$A:$A,0)))</f>
        <v>298</v>
      </c>
      <c r="P42" cm="1">
        <f t="array" ref="P42">SUM(INDEX('97-19 Job Nums in SIC07'!O:O,MATCH(_xlfn.TEXTSPLIT($A42, " "),'97-19 Job Nums in SIC07'!$A:$A,0)))</f>
        <v>296</v>
      </c>
      <c r="Q42" cm="1">
        <f t="array" ref="Q42">SUM(INDEX('97-19 Job Nums in SIC07'!P:P,MATCH(_xlfn.TEXTSPLIT($A42, " "),'97-19 Job Nums in SIC07'!$A:$A,0)))</f>
        <v>283</v>
      </c>
      <c r="R42" cm="1">
        <f t="array" ref="R42">SUM(INDEX('97-19 Job Nums in SIC07'!Q:Q,MATCH(_xlfn.TEXTSPLIT($A42, " "),'97-19 Job Nums in SIC07'!$A:$A,0)))</f>
        <v>296</v>
      </c>
      <c r="S42" cm="1">
        <f t="array" ref="S42">SUM(INDEX('97-19 Job Nums in SIC07'!R:R,MATCH(_xlfn.TEXTSPLIT($A42, " "),'97-19 Job Nums in SIC07'!$A:$A,0)))</f>
        <v>295</v>
      </c>
      <c r="T42" cm="1">
        <f t="array" ref="T42">SUM(INDEX('97-19 Job Nums in SIC07'!S:S,MATCH(_xlfn.TEXTSPLIT($A42, " "),'97-19 Job Nums in SIC07'!$A:$A,0)))</f>
        <v>316</v>
      </c>
      <c r="U42" cm="1">
        <f t="array" ref="U42">SUM(INDEX('97-19 Job Nums in SIC07'!T:T,MATCH(_xlfn.TEXTSPLIT($A42, " "),'97-19 Job Nums in SIC07'!$A:$A,0)))</f>
        <v>328</v>
      </c>
      <c r="V42" cm="1">
        <f t="array" ref="V42">SUM(INDEX('97-19 Job Nums in SIC07'!U:U,MATCH(_xlfn.TEXTSPLIT($A42, " "),'97-19 Job Nums in SIC07'!$A:$A,0)))</f>
        <v>358</v>
      </c>
      <c r="W42" cm="1">
        <f t="array" ref="W42">SUM(INDEX('97-19 Job Nums in SIC07'!V:V,MATCH(_xlfn.TEXTSPLIT($A42, " "),'97-19 Job Nums in SIC07'!$A:$A,0)))</f>
        <v>348</v>
      </c>
      <c r="X42" cm="1">
        <f t="array" ref="X42">SUM(INDEX('97-19 Job Nums in SIC07'!W:W,MATCH(_xlfn.TEXTSPLIT($A42, " "),'97-19 Job Nums in SIC07'!$A:$A,0)))</f>
        <v>370</v>
      </c>
      <c r="Y42" cm="1">
        <f t="array" ref="Y42">SUM(INDEX('97-19 Job Nums in SIC07'!X:X,MATCH(_xlfn.TEXTSPLIT($A42, " "),'97-19 Job Nums in SIC07'!$A:$A,0)))</f>
        <v>372</v>
      </c>
      <c r="Z42" cm="1">
        <f t="array" ref="Z42">SUM(INDEX('97-19 Job Nums in SIC07'!Y:Y,MATCH(_xlfn.TEXTSPLIT($A42, " "),'97-19 Job Nums in SIC07'!$A:$A,0)))</f>
        <v>399</v>
      </c>
    </row>
    <row r="43" spans="1:26" x14ac:dyDescent="0.25">
      <c r="A43" s="65">
        <v>69</v>
      </c>
      <c r="C43" s="66" t="s">
        <v>393</v>
      </c>
      <c r="D43" cm="1">
        <f t="array" ref="D43">SUM(INDEX('97-19 Job Nums in SIC07'!C:C,MATCH(_xlfn.TEXTSPLIT($A43, " "),'97-19 Job Nums in SIC07'!$A:$A,0)))</f>
        <v>254.24</v>
      </c>
      <c r="E43" cm="1">
        <f t="array" ref="E43">SUM(INDEX('97-19 Job Nums in SIC07'!D:D,MATCH(_xlfn.TEXTSPLIT($A43, " "),'97-19 Job Nums in SIC07'!$A:$A,0)))</f>
        <v>262.08</v>
      </c>
      <c r="F43" cm="1">
        <f t="array" ref="F43">SUM(INDEX('97-19 Job Nums in SIC07'!E:E,MATCH(_xlfn.TEXTSPLIT($A43, " "),'97-19 Job Nums in SIC07'!$A:$A,0)))</f>
        <v>263.84000000000003</v>
      </c>
      <c r="G43" cm="1">
        <f t="array" ref="G43">SUM(INDEX('97-19 Job Nums in SIC07'!F:F,MATCH(_xlfn.TEXTSPLIT($A43, " "),'97-19 Job Nums in SIC07'!$A:$A,0)))</f>
        <v>308.95999999999998</v>
      </c>
      <c r="H43" cm="1">
        <f t="array" ref="H43">SUM(INDEX('97-19 Job Nums in SIC07'!G:G,MATCH(_xlfn.TEXTSPLIT($A43, " "),'97-19 Job Nums in SIC07'!$A:$A,0)))</f>
        <v>319.68</v>
      </c>
      <c r="I43" cm="1">
        <f t="array" ref="I43">SUM(INDEX('97-19 Job Nums in SIC07'!H:H,MATCH(_xlfn.TEXTSPLIT($A43, " "),'97-19 Job Nums in SIC07'!$A:$A,0)))</f>
        <v>338.24</v>
      </c>
      <c r="J43" cm="1">
        <f t="array" ref="J43">SUM(INDEX('97-19 Job Nums in SIC07'!I:I,MATCH(_xlfn.TEXTSPLIT($A43, " "),'97-19 Job Nums in SIC07'!$A:$A,0)))</f>
        <v>331.2</v>
      </c>
      <c r="K43" cm="1">
        <f t="array" ref="K43">SUM(INDEX('97-19 Job Nums in SIC07'!J:J,MATCH(_xlfn.TEXTSPLIT($A43, " "),'97-19 Job Nums in SIC07'!$A:$A,0)))</f>
        <v>292.48</v>
      </c>
      <c r="L43" cm="1">
        <f t="array" ref="L43">SUM(INDEX('97-19 Job Nums in SIC07'!K:K,MATCH(_xlfn.TEXTSPLIT($A43, " "),'97-19 Job Nums in SIC07'!$A:$A,0)))</f>
        <v>332</v>
      </c>
      <c r="M43" cm="1">
        <f t="array" ref="M43">SUM(INDEX('97-19 Job Nums in SIC07'!L:L,MATCH(_xlfn.TEXTSPLIT($A43, " "),'97-19 Job Nums in SIC07'!$A:$A,0)))</f>
        <v>350.88</v>
      </c>
      <c r="N43" cm="1">
        <f t="array" ref="N43">SUM(INDEX('97-19 Job Nums in SIC07'!M:M,MATCH(_xlfn.TEXTSPLIT($A43, " "),'97-19 Job Nums in SIC07'!$A:$A,0)))</f>
        <v>362.08</v>
      </c>
      <c r="O43" cm="1">
        <f t="array" ref="O43">SUM(INDEX('97-19 Job Nums in SIC07'!N:N,MATCH(_xlfn.TEXTSPLIT($A43, " "),'97-19 Job Nums in SIC07'!$A:$A,0)))</f>
        <v>451</v>
      </c>
      <c r="P43" cm="1">
        <f t="array" ref="P43">SUM(INDEX('97-19 Job Nums in SIC07'!O:O,MATCH(_xlfn.TEXTSPLIT($A43, " "),'97-19 Job Nums in SIC07'!$A:$A,0)))</f>
        <v>436</v>
      </c>
      <c r="Q43" cm="1">
        <f t="array" ref="Q43">SUM(INDEX('97-19 Job Nums in SIC07'!P:P,MATCH(_xlfn.TEXTSPLIT($A43, " "),'97-19 Job Nums in SIC07'!$A:$A,0)))</f>
        <v>452</v>
      </c>
      <c r="R43" cm="1">
        <f t="array" ref="R43">SUM(INDEX('97-19 Job Nums in SIC07'!Q:Q,MATCH(_xlfn.TEXTSPLIT($A43, " "),'97-19 Job Nums in SIC07'!$A:$A,0)))</f>
        <v>455</v>
      </c>
      <c r="S43" cm="1">
        <f t="array" ref="S43">SUM(INDEX('97-19 Job Nums in SIC07'!R:R,MATCH(_xlfn.TEXTSPLIT($A43, " "),'97-19 Job Nums in SIC07'!$A:$A,0)))</f>
        <v>477</v>
      </c>
      <c r="T43" cm="1">
        <f t="array" ref="T43">SUM(INDEX('97-19 Job Nums in SIC07'!S:S,MATCH(_xlfn.TEXTSPLIT($A43, " "),'97-19 Job Nums in SIC07'!$A:$A,0)))</f>
        <v>482</v>
      </c>
      <c r="U43" cm="1">
        <f t="array" ref="U43">SUM(INDEX('97-19 Job Nums in SIC07'!T:T,MATCH(_xlfn.TEXTSPLIT($A43, " "),'97-19 Job Nums in SIC07'!$A:$A,0)))</f>
        <v>486</v>
      </c>
      <c r="V43" cm="1">
        <f t="array" ref="V43">SUM(INDEX('97-19 Job Nums in SIC07'!U:U,MATCH(_xlfn.TEXTSPLIT($A43, " "),'97-19 Job Nums in SIC07'!$A:$A,0)))</f>
        <v>511</v>
      </c>
      <c r="W43" cm="1">
        <f t="array" ref="W43">SUM(INDEX('97-19 Job Nums in SIC07'!V:V,MATCH(_xlfn.TEXTSPLIT($A43, " "),'97-19 Job Nums in SIC07'!$A:$A,0)))</f>
        <v>492</v>
      </c>
      <c r="X43" cm="1">
        <f t="array" ref="X43">SUM(INDEX('97-19 Job Nums in SIC07'!W:W,MATCH(_xlfn.TEXTSPLIT($A43, " "),'97-19 Job Nums in SIC07'!$A:$A,0)))</f>
        <v>551</v>
      </c>
      <c r="Y43" cm="1">
        <f t="array" ref="Y43">SUM(INDEX('97-19 Job Nums in SIC07'!X:X,MATCH(_xlfn.TEXTSPLIT($A43, " "),'97-19 Job Nums in SIC07'!$A:$A,0)))</f>
        <v>588</v>
      </c>
      <c r="Z43" cm="1">
        <f t="array" ref="Z43">SUM(INDEX('97-19 Job Nums in SIC07'!Y:Y,MATCH(_xlfn.TEXTSPLIT($A43, " "),'97-19 Job Nums in SIC07'!$A:$A,0)))</f>
        <v>581</v>
      </c>
    </row>
    <row r="44" spans="1:26" ht="30" x14ac:dyDescent="0.25">
      <c r="A44" s="65">
        <v>70</v>
      </c>
      <c r="C44" s="66" t="s">
        <v>394</v>
      </c>
      <c r="D44" cm="1">
        <f t="array" ref="D44">SUM(INDEX('97-19 Job Nums in SIC07'!C:C,MATCH(_xlfn.TEXTSPLIT($A44, " "),'97-19 Job Nums in SIC07'!$A:$A,0)))</f>
        <v>190.68</v>
      </c>
      <c r="E44" cm="1">
        <f t="array" ref="E44">SUM(INDEX('97-19 Job Nums in SIC07'!D:D,MATCH(_xlfn.TEXTSPLIT($A44, " "),'97-19 Job Nums in SIC07'!$A:$A,0)))</f>
        <v>196.56</v>
      </c>
      <c r="F44" cm="1">
        <f t="array" ref="F44">SUM(INDEX('97-19 Job Nums in SIC07'!E:E,MATCH(_xlfn.TEXTSPLIT($A44, " "),'97-19 Job Nums in SIC07'!$A:$A,0)))</f>
        <v>197.88</v>
      </c>
      <c r="G44" cm="1">
        <f t="array" ref="G44">SUM(INDEX('97-19 Job Nums in SIC07'!F:F,MATCH(_xlfn.TEXTSPLIT($A44, " "),'97-19 Job Nums in SIC07'!$A:$A,0)))</f>
        <v>231.72</v>
      </c>
      <c r="H44" cm="1">
        <f t="array" ref="H44">SUM(INDEX('97-19 Job Nums in SIC07'!G:G,MATCH(_xlfn.TEXTSPLIT($A44, " "),'97-19 Job Nums in SIC07'!$A:$A,0)))</f>
        <v>239.76</v>
      </c>
      <c r="I44" cm="1">
        <f t="array" ref="I44">SUM(INDEX('97-19 Job Nums in SIC07'!H:H,MATCH(_xlfn.TEXTSPLIT($A44, " "),'97-19 Job Nums in SIC07'!$A:$A,0)))</f>
        <v>253.67999999999998</v>
      </c>
      <c r="J44" cm="1">
        <f t="array" ref="J44">SUM(INDEX('97-19 Job Nums in SIC07'!I:I,MATCH(_xlfn.TEXTSPLIT($A44, " "),'97-19 Job Nums in SIC07'!$A:$A,0)))</f>
        <v>248.39999999999998</v>
      </c>
      <c r="K44" cm="1">
        <f t="array" ref="K44">SUM(INDEX('97-19 Job Nums in SIC07'!J:J,MATCH(_xlfn.TEXTSPLIT($A44, " "),'97-19 Job Nums in SIC07'!$A:$A,0)))</f>
        <v>219.35999999999999</v>
      </c>
      <c r="L44" cm="1">
        <f t="array" ref="L44">SUM(INDEX('97-19 Job Nums in SIC07'!K:K,MATCH(_xlfn.TEXTSPLIT($A44, " "),'97-19 Job Nums in SIC07'!$A:$A,0)))</f>
        <v>249</v>
      </c>
      <c r="M44" cm="1">
        <f t="array" ref="M44">SUM(INDEX('97-19 Job Nums in SIC07'!L:L,MATCH(_xlfn.TEXTSPLIT($A44, " "),'97-19 Job Nums in SIC07'!$A:$A,0)))</f>
        <v>263.15999999999997</v>
      </c>
      <c r="N44" cm="1">
        <f t="array" ref="N44">SUM(INDEX('97-19 Job Nums in SIC07'!M:M,MATCH(_xlfn.TEXTSPLIT($A44, " "),'97-19 Job Nums in SIC07'!$A:$A,0)))</f>
        <v>271.56</v>
      </c>
      <c r="O44" cm="1">
        <f t="array" ref="O44">SUM(INDEX('97-19 Job Nums in SIC07'!N:N,MATCH(_xlfn.TEXTSPLIT($A44, " "),'97-19 Job Nums in SIC07'!$A:$A,0)))</f>
        <v>241</v>
      </c>
      <c r="P44" cm="1">
        <f t="array" ref="P44">SUM(INDEX('97-19 Job Nums in SIC07'!O:O,MATCH(_xlfn.TEXTSPLIT($A44, " "),'97-19 Job Nums in SIC07'!$A:$A,0)))</f>
        <v>232</v>
      </c>
      <c r="Q44" cm="1">
        <f t="array" ref="Q44">SUM(INDEX('97-19 Job Nums in SIC07'!P:P,MATCH(_xlfn.TEXTSPLIT($A44, " "),'97-19 Job Nums in SIC07'!$A:$A,0)))</f>
        <v>228</v>
      </c>
      <c r="R44" cm="1">
        <f t="array" ref="R44">SUM(INDEX('97-19 Job Nums in SIC07'!Q:Q,MATCH(_xlfn.TEXTSPLIT($A44, " "),'97-19 Job Nums in SIC07'!$A:$A,0)))</f>
        <v>230</v>
      </c>
      <c r="S44" cm="1">
        <f t="array" ref="S44">SUM(INDEX('97-19 Job Nums in SIC07'!R:R,MATCH(_xlfn.TEXTSPLIT($A44, " "),'97-19 Job Nums in SIC07'!$A:$A,0)))</f>
        <v>278</v>
      </c>
      <c r="T44" cm="1">
        <f t="array" ref="T44">SUM(INDEX('97-19 Job Nums in SIC07'!S:S,MATCH(_xlfn.TEXTSPLIT($A44, " "),'97-19 Job Nums in SIC07'!$A:$A,0)))</f>
        <v>279</v>
      </c>
      <c r="U44" cm="1">
        <f t="array" ref="U44">SUM(INDEX('97-19 Job Nums in SIC07'!T:T,MATCH(_xlfn.TEXTSPLIT($A44, " "),'97-19 Job Nums in SIC07'!$A:$A,0)))</f>
        <v>326</v>
      </c>
      <c r="V44" cm="1">
        <f t="array" ref="V44">SUM(INDEX('97-19 Job Nums in SIC07'!U:U,MATCH(_xlfn.TEXTSPLIT($A44, " "),'97-19 Job Nums in SIC07'!$A:$A,0)))</f>
        <v>328</v>
      </c>
      <c r="W44" cm="1">
        <f t="array" ref="W44">SUM(INDEX('97-19 Job Nums in SIC07'!V:V,MATCH(_xlfn.TEXTSPLIT($A44, " "),'97-19 Job Nums in SIC07'!$A:$A,0)))</f>
        <v>429</v>
      </c>
      <c r="X44" cm="1">
        <f t="array" ref="X44">SUM(INDEX('97-19 Job Nums in SIC07'!W:W,MATCH(_xlfn.TEXTSPLIT($A44, " "),'97-19 Job Nums in SIC07'!$A:$A,0)))</f>
        <v>389</v>
      </c>
      <c r="Y44" cm="1">
        <f t="array" ref="Y44">SUM(INDEX('97-19 Job Nums in SIC07'!X:X,MATCH(_xlfn.TEXTSPLIT($A44, " "),'97-19 Job Nums in SIC07'!$A:$A,0)))</f>
        <v>336</v>
      </c>
      <c r="Z44" cm="1">
        <f t="array" ref="Z44">SUM(INDEX('97-19 Job Nums in SIC07'!Y:Y,MATCH(_xlfn.TEXTSPLIT($A44, " "),'97-19 Job Nums in SIC07'!$A:$A,0)))</f>
        <v>416</v>
      </c>
    </row>
    <row r="45" spans="1:26" ht="45" x14ac:dyDescent="0.25">
      <c r="A45" s="65">
        <v>71</v>
      </c>
      <c r="C45" s="66" t="s">
        <v>395</v>
      </c>
      <c r="D45" cm="1">
        <f t="array" ref="D45">SUM(INDEX('97-19 Job Nums in SIC07'!C:C,MATCH(_xlfn.TEXTSPLIT($A45, " "),'97-19 Job Nums in SIC07'!$A:$A,0)))</f>
        <v>190.68</v>
      </c>
      <c r="E45" cm="1">
        <f t="array" ref="E45">SUM(INDEX('97-19 Job Nums in SIC07'!D:D,MATCH(_xlfn.TEXTSPLIT($A45, " "),'97-19 Job Nums in SIC07'!$A:$A,0)))</f>
        <v>196.56</v>
      </c>
      <c r="F45" cm="1">
        <f t="array" ref="F45">SUM(INDEX('97-19 Job Nums in SIC07'!E:E,MATCH(_xlfn.TEXTSPLIT($A45, " "),'97-19 Job Nums in SIC07'!$A:$A,0)))</f>
        <v>197.88</v>
      </c>
      <c r="G45" cm="1">
        <f t="array" ref="G45">SUM(INDEX('97-19 Job Nums in SIC07'!F:F,MATCH(_xlfn.TEXTSPLIT($A45, " "),'97-19 Job Nums in SIC07'!$A:$A,0)))</f>
        <v>231.72</v>
      </c>
      <c r="H45" cm="1">
        <f t="array" ref="H45">SUM(INDEX('97-19 Job Nums in SIC07'!G:G,MATCH(_xlfn.TEXTSPLIT($A45, " "),'97-19 Job Nums in SIC07'!$A:$A,0)))</f>
        <v>239.76</v>
      </c>
      <c r="I45" cm="1">
        <f t="array" ref="I45">SUM(INDEX('97-19 Job Nums in SIC07'!H:H,MATCH(_xlfn.TEXTSPLIT($A45, " "),'97-19 Job Nums in SIC07'!$A:$A,0)))</f>
        <v>253.67999999999998</v>
      </c>
      <c r="J45" cm="1">
        <f t="array" ref="J45">SUM(INDEX('97-19 Job Nums in SIC07'!I:I,MATCH(_xlfn.TEXTSPLIT($A45, " "),'97-19 Job Nums in SIC07'!$A:$A,0)))</f>
        <v>248.39999999999998</v>
      </c>
      <c r="K45" cm="1">
        <f t="array" ref="K45">SUM(INDEX('97-19 Job Nums in SIC07'!J:J,MATCH(_xlfn.TEXTSPLIT($A45, " "),'97-19 Job Nums in SIC07'!$A:$A,0)))</f>
        <v>219.35999999999999</v>
      </c>
      <c r="L45" cm="1">
        <f t="array" ref="L45">SUM(INDEX('97-19 Job Nums in SIC07'!K:K,MATCH(_xlfn.TEXTSPLIT($A45, " "),'97-19 Job Nums in SIC07'!$A:$A,0)))</f>
        <v>249</v>
      </c>
      <c r="M45" cm="1">
        <f t="array" ref="M45">SUM(INDEX('97-19 Job Nums in SIC07'!L:L,MATCH(_xlfn.TEXTSPLIT($A45, " "),'97-19 Job Nums in SIC07'!$A:$A,0)))</f>
        <v>263.15999999999997</v>
      </c>
      <c r="N45" cm="1">
        <f t="array" ref="N45">SUM(INDEX('97-19 Job Nums in SIC07'!M:M,MATCH(_xlfn.TEXTSPLIT($A45, " "),'97-19 Job Nums in SIC07'!$A:$A,0)))</f>
        <v>271.56</v>
      </c>
      <c r="O45" cm="1">
        <f t="array" ref="O45">SUM(INDEX('97-19 Job Nums in SIC07'!N:N,MATCH(_xlfn.TEXTSPLIT($A45, " "),'97-19 Job Nums in SIC07'!$A:$A,0)))</f>
        <v>362</v>
      </c>
      <c r="P45" cm="1">
        <f t="array" ref="P45">SUM(INDEX('97-19 Job Nums in SIC07'!O:O,MATCH(_xlfn.TEXTSPLIT($A45, " "),'97-19 Job Nums in SIC07'!$A:$A,0)))</f>
        <v>365</v>
      </c>
      <c r="Q45" cm="1">
        <f t="array" ref="Q45">SUM(INDEX('97-19 Job Nums in SIC07'!P:P,MATCH(_xlfn.TEXTSPLIT($A45, " "),'97-19 Job Nums in SIC07'!$A:$A,0)))</f>
        <v>352</v>
      </c>
      <c r="R45" cm="1">
        <f t="array" ref="R45">SUM(INDEX('97-19 Job Nums in SIC07'!Q:Q,MATCH(_xlfn.TEXTSPLIT($A45, " "),'97-19 Job Nums in SIC07'!$A:$A,0)))</f>
        <v>361</v>
      </c>
      <c r="S45" cm="1">
        <f t="array" ref="S45">SUM(INDEX('97-19 Job Nums in SIC07'!R:R,MATCH(_xlfn.TEXTSPLIT($A45, " "),'97-19 Job Nums in SIC07'!$A:$A,0)))</f>
        <v>367</v>
      </c>
      <c r="T45" cm="1">
        <f t="array" ref="T45">SUM(INDEX('97-19 Job Nums in SIC07'!S:S,MATCH(_xlfn.TEXTSPLIT($A45, " "),'97-19 Job Nums in SIC07'!$A:$A,0)))</f>
        <v>360</v>
      </c>
      <c r="U45" cm="1">
        <f t="array" ref="U45">SUM(INDEX('97-19 Job Nums in SIC07'!T:T,MATCH(_xlfn.TEXTSPLIT($A45, " "),'97-19 Job Nums in SIC07'!$A:$A,0)))</f>
        <v>396</v>
      </c>
      <c r="V45" cm="1">
        <f t="array" ref="V45">SUM(INDEX('97-19 Job Nums in SIC07'!U:U,MATCH(_xlfn.TEXTSPLIT($A45, " "),'97-19 Job Nums in SIC07'!$A:$A,0)))</f>
        <v>414</v>
      </c>
      <c r="W45" cm="1">
        <f t="array" ref="W45">SUM(INDEX('97-19 Job Nums in SIC07'!V:V,MATCH(_xlfn.TEXTSPLIT($A45, " "),'97-19 Job Nums in SIC07'!$A:$A,0)))</f>
        <v>408</v>
      </c>
      <c r="X45" cm="1">
        <f t="array" ref="X45">SUM(INDEX('97-19 Job Nums in SIC07'!W:W,MATCH(_xlfn.TEXTSPLIT($A45, " "),'97-19 Job Nums in SIC07'!$A:$A,0)))</f>
        <v>414</v>
      </c>
      <c r="Y45" cm="1">
        <f t="array" ref="Y45">SUM(INDEX('97-19 Job Nums in SIC07'!X:X,MATCH(_xlfn.TEXTSPLIT($A45, " "),'97-19 Job Nums in SIC07'!$A:$A,0)))</f>
        <v>415</v>
      </c>
      <c r="Z45" cm="1">
        <f t="array" ref="Z45">SUM(INDEX('97-19 Job Nums in SIC07'!Y:Y,MATCH(_xlfn.TEXTSPLIT($A45, " "),'97-19 Job Nums in SIC07'!$A:$A,0)))</f>
        <v>458</v>
      </c>
    </row>
    <row r="46" spans="1:26" x14ac:dyDescent="0.25">
      <c r="A46" s="65">
        <v>72</v>
      </c>
      <c r="C46" s="66" t="s">
        <v>396</v>
      </c>
      <c r="D46" cm="1">
        <f t="array" ref="D46">SUM(INDEX('97-19 Job Nums in SIC07'!C:C,MATCH(_xlfn.TEXTSPLIT($A46, " "),'97-19 Job Nums in SIC07'!$A:$A,0)))</f>
        <v>90</v>
      </c>
      <c r="E46" cm="1">
        <f t="array" ref="E46">SUM(INDEX('97-19 Job Nums in SIC07'!D:D,MATCH(_xlfn.TEXTSPLIT($A46, " "),'97-19 Job Nums in SIC07'!$A:$A,0)))</f>
        <v>95</v>
      </c>
      <c r="F46" cm="1">
        <f t="array" ref="F46">SUM(INDEX('97-19 Job Nums in SIC07'!E:E,MATCH(_xlfn.TEXTSPLIT($A46, " "),'97-19 Job Nums in SIC07'!$A:$A,0)))</f>
        <v>88</v>
      </c>
      <c r="G46" cm="1">
        <f t="array" ref="G46">SUM(INDEX('97-19 Job Nums in SIC07'!F:F,MATCH(_xlfn.TEXTSPLIT($A46, " "),'97-19 Job Nums in SIC07'!$A:$A,0)))</f>
        <v>87</v>
      </c>
      <c r="H46" cm="1">
        <f t="array" ref="H46">SUM(INDEX('97-19 Job Nums in SIC07'!G:G,MATCH(_xlfn.TEXTSPLIT($A46, " "),'97-19 Job Nums in SIC07'!$A:$A,0)))</f>
        <v>96</v>
      </c>
      <c r="I46" cm="1">
        <f t="array" ref="I46">SUM(INDEX('97-19 Job Nums in SIC07'!H:H,MATCH(_xlfn.TEXTSPLIT($A46, " "),'97-19 Job Nums in SIC07'!$A:$A,0)))</f>
        <v>95</v>
      </c>
      <c r="J46" cm="1">
        <f t="array" ref="J46">SUM(INDEX('97-19 Job Nums in SIC07'!I:I,MATCH(_xlfn.TEXTSPLIT($A46, " "),'97-19 Job Nums in SIC07'!$A:$A,0)))</f>
        <v>115</v>
      </c>
      <c r="K46" cm="1">
        <f t="array" ref="K46">SUM(INDEX('97-19 Job Nums in SIC07'!J:J,MATCH(_xlfn.TEXTSPLIT($A46, " "),'97-19 Job Nums in SIC07'!$A:$A,0)))</f>
        <v>132</v>
      </c>
      <c r="L46" cm="1">
        <f t="array" ref="L46">SUM(INDEX('97-19 Job Nums in SIC07'!K:K,MATCH(_xlfn.TEXTSPLIT($A46, " "),'97-19 Job Nums in SIC07'!$A:$A,0)))</f>
        <v>114</v>
      </c>
      <c r="M46" cm="1">
        <f t="array" ref="M46">SUM(INDEX('97-19 Job Nums in SIC07'!L:L,MATCH(_xlfn.TEXTSPLIT($A46, " "),'97-19 Job Nums in SIC07'!$A:$A,0)))</f>
        <v>120</v>
      </c>
      <c r="N46" cm="1">
        <f t="array" ref="N46">SUM(INDEX('97-19 Job Nums in SIC07'!M:M,MATCH(_xlfn.TEXTSPLIT($A46, " "),'97-19 Job Nums in SIC07'!$A:$A,0)))</f>
        <v>118</v>
      </c>
      <c r="O46" cm="1">
        <f t="array" ref="O46">SUM(INDEX('97-19 Job Nums in SIC07'!N:N,MATCH(_xlfn.TEXTSPLIT($A46, " "),'97-19 Job Nums in SIC07'!$A:$A,0)))</f>
        <v>109</v>
      </c>
      <c r="P46" cm="1">
        <f t="array" ref="P46">SUM(INDEX('97-19 Job Nums in SIC07'!O:O,MATCH(_xlfn.TEXTSPLIT($A46, " "),'97-19 Job Nums in SIC07'!$A:$A,0)))</f>
        <v>132</v>
      </c>
      <c r="Q46" cm="1">
        <f t="array" ref="Q46">SUM(INDEX('97-19 Job Nums in SIC07'!P:P,MATCH(_xlfn.TEXTSPLIT($A46, " "),'97-19 Job Nums in SIC07'!$A:$A,0)))</f>
        <v>152</v>
      </c>
      <c r="R46" cm="1">
        <f t="array" ref="R46">SUM(INDEX('97-19 Job Nums in SIC07'!Q:Q,MATCH(_xlfn.TEXTSPLIT($A46, " "),'97-19 Job Nums in SIC07'!$A:$A,0)))</f>
        <v>118</v>
      </c>
      <c r="S46" cm="1">
        <f t="array" ref="S46">SUM(INDEX('97-19 Job Nums in SIC07'!R:R,MATCH(_xlfn.TEXTSPLIT($A46, " "),'97-19 Job Nums in SIC07'!$A:$A,0)))</f>
        <v>122</v>
      </c>
      <c r="T46" cm="1">
        <f t="array" ref="T46">SUM(INDEX('97-19 Job Nums in SIC07'!S:S,MATCH(_xlfn.TEXTSPLIT($A46, " "),'97-19 Job Nums in SIC07'!$A:$A,0)))</f>
        <v>114</v>
      </c>
      <c r="U46" cm="1">
        <f t="array" ref="U46">SUM(INDEX('97-19 Job Nums in SIC07'!T:T,MATCH(_xlfn.TEXTSPLIT($A46, " "),'97-19 Job Nums in SIC07'!$A:$A,0)))</f>
        <v>110</v>
      </c>
      <c r="V46" cm="1">
        <f t="array" ref="V46">SUM(INDEX('97-19 Job Nums in SIC07'!U:U,MATCH(_xlfn.TEXTSPLIT($A46, " "),'97-19 Job Nums in SIC07'!$A:$A,0)))</f>
        <v>131</v>
      </c>
      <c r="W46" cm="1">
        <f t="array" ref="W46">SUM(INDEX('97-19 Job Nums in SIC07'!V:V,MATCH(_xlfn.TEXTSPLIT($A46, " "),'97-19 Job Nums in SIC07'!$A:$A,0)))</f>
        <v>126</v>
      </c>
      <c r="X46" cm="1">
        <f t="array" ref="X46">SUM(INDEX('97-19 Job Nums in SIC07'!W:W,MATCH(_xlfn.TEXTSPLIT($A46, " "),'97-19 Job Nums in SIC07'!$A:$A,0)))</f>
        <v>144</v>
      </c>
      <c r="Y46" cm="1">
        <f t="array" ref="Y46">SUM(INDEX('97-19 Job Nums in SIC07'!X:X,MATCH(_xlfn.TEXTSPLIT($A46, " "),'97-19 Job Nums in SIC07'!$A:$A,0)))</f>
        <v>139</v>
      </c>
      <c r="Z46" cm="1">
        <f t="array" ref="Z46">SUM(INDEX('97-19 Job Nums in SIC07'!Y:Y,MATCH(_xlfn.TEXTSPLIT($A46, " "),'97-19 Job Nums in SIC07'!$A:$A,0)))</f>
        <v>145</v>
      </c>
    </row>
    <row r="47" spans="1:26" x14ac:dyDescent="0.25">
      <c r="A47" s="65">
        <v>73</v>
      </c>
      <c r="C47" s="66" t="s">
        <v>397</v>
      </c>
      <c r="D47" cm="1">
        <f t="array" ref="D47">SUM(INDEX('97-19 Job Nums in SIC07'!C:C,MATCH(_xlfn.TEXTSPLIT($A47, " "),'97-19 Job Nums in SIC07'!$A:$A,0)))</f>
        <v>63.56</v>
      </c>
      <c r="E47" cm="1">
        <f t="array" ref="E47">SUM(INDEX('97-19 Job Nums in SIC07'!D:D,MATCH(_xlfn.TEXTSPLIT($A47, " "),'97-19 Job Nums in SIC07'!$A:$A,0)))</f>
        <v>65.52</v>
      </c>
      <c r="F47" cm="1">
        <f t="array" ref="F47">SUM(INDEX('97-19 Job Nums in SIC07'!E:E,MATCH(_xlfn.TEXTSPLIT($A47, " "),'97-19 Job Nums in SIC07'!$A:$A,0)))</f>
        <v>65.960000000000008</v>
      </c>
      <c r="G47" cm="1">
        <f t="array" ref="G47">SUM(INDEX('97-19 Job Nums in SIC07'!F:F,MATCH(_xlfn.TEXTSPLIT($A47, " "),'97-19 Job Nums in SIC07'!$A:$A,0)))</f>
        <v>77.239999999999995</v>
      </c>
      <c r="H47" cm="1">
        <f t="array" ref="H47">SUM(INDEX('97-19 Job Nums in SIC07'!G:G,MATCH(_xlfn.TEXTSPLIT($A47, " "),'97-19 Job Nums in SIC07'!$A:$A,0)))</f>
        <v>79.92</v>
      </c>
      <c r="I47" cm="1">
        <f t="array" ref="I47">SUM(INDEX('97-19 Job Nums in SIC07'!H:H,MATCH(_xlfn.TEXTSPLIT($A47, " "),'97-19 Job Nums in SIC07'!$A:$A,0)))</f>
        <v>84.56</v>
      </c>
      <c r="J47" cm="1">
        <f t="array" ref="J47">SUM(INDEX('97-19 Job Nums in SIC07'!I:I,MATCH(_xlfn.TEXTSPLIT($A47, " "),'97-19 Job Nums in SIC07'!$A:$A,0)))</f>
        <v>82.8</v>
      </c>
      <c r="K47" cm="1">
        <f t="array" ref="K47">SUM(INDEX('97-19 Job Nums in SIC07'!J:J,MATCH(_xlfn.TEXTSPLIT($A47, " "),'97-19 Job Nums in SIC07'!$A:$A,0)))</f>
        <v>73.12</v>
      </c>
      <c r="L47" cm="1">
        <f t="array" ref="L47">SUM(INDEX('97-19 Job Nums in SIC07'!K:K,MATCH(_xlfn.TEXTSPLIT($A47, " "),'97-19 Job Nums in SIC07'!$A:$A,0)))</f>
        <v>83</v>
      </c>
      <c r="M47" cm="1">
        <f t="array" ref="M47">SUM(INDEX('97-19 Job Nums in SIC07'!L:L,MATCH(_xlfn.TEXTSPLIT($A47, " "),'97-19 Job Nums in SIC07'!$A:$A,0)))</f>
        <v>87.72</v>
      </c>
      <c r="N47" cm="1">
        <f t="array" ref="N47">SUM(INDEX('97-19 Job Nums in SIC07'!M:M,MATCH(_xlfn.TEXTSPLIT($A47, " "),'97-19 Job Nums in SIC07'!$A:$A,0)))</f>
        <v>90.52</v>
      </c>
      <c r="O47" cm="1">
        <f t="array" ref="O47">SUM(INDEX('97-19 Job Nums in SIC07'!N:N,MATCH(_xlfn.TEXTSPLIT($A47, " "),'97-19 Job Nums in SIC07'!$A:$A,0)))</f>
        <v>88</v>
      </c>
      <c r="P47" cm="1">
        <f t="array" ref="P47">SUM(INDEX('97-19 Job Nums in SIC07'!O:O,MATCH(_xlfn.TEXTSPLIT($A47, " "),'97-19 Job Nums in SIC07'!$A:$A,0)))</f>
        <v>93</v>
      </c>
      <c r="Q47" cm="1">
        <f t="array" ref="Q47">SUM(INDEX('97-19 Job Nums in SIC07'!P:P,MATCH(_xlfn.TEXTSPLIT($A47, " "),'97-19 Job Nums in SIC07'!$A:$A,0)))</f>
        <v>92</v>
      </c>
      <c r="R47" cm="1">
        <f t="array" ref="R47">SUM(INDEX('97-19 Job Nums in SIC07'!Q:Q,MATCH(_xlfn.TEXTSPLIT($A47, " "),'97-19 Job Nums in SIC07'!$A:$A,0)))</f>
        <v>104</v>
      </c>
      <c r="S47" cm="1">
        <f t="array" ref="S47">SUM(INDEX('97-19 Job Nums in SIC07'!R:R,MATCH(_xlfn.TEXTSPLIT($A47, " "),'97-19 Job Nums in SIC07'!$A:$A,0)))</f>
        <v>110</v>
      </c>
      <c r="T47" cm="1">
        <f t="array" ref="T47">SUM(INDEX('97-19 Job Nums in SIC07'!S:S,MATCH(_xlfn.TEXTSPLIT($A47, " "),'97-19 Job Nums in SIC07'!$A:$A,0)))</f>
        <v>113</v>
      </c>
      <c r="U47" cm="1">
        <f t="array" ref="U47">SUM(INDEX('97-19 Job Nums in SIC07'!T:T,MATCH(_xlfn.TEXTSPLIT($A47, " "),'97-19 Job Nums in SIC07'!$A:$A,0)))</f>
        <v>121</v>
      </c>
      <c r="V47" cm="1">
        <f t="array" ref="V47">SUM(INDEX('97-19 Job Nums in SIC07'!U:U,MATCH(_xlfn.TEXTSPLIT($A47, " "),'97-19 Job Nums in SIC07'!$A:$A,0)))</f>
        <v>129</v>
      </c>
      <c r="W47" cm="1">
        <f t="array" ref="W47">SUM(INDEX('97-19 Job Nums in SIC07'!V:V,MATCH(_xlfn.TEXTSPLIT($A47, " "),'97-19 Job Nums in SIC07'!$A:$A,0)))</f>
        <v>132</v>
      </c>
      <c r="X47" cm="1">
        <f t="array" ref="X47">SUM(INDEX('97-19 Job Nums in SIC07'!W:W,MATCH(_xlfn.TEXTSPLIT($A47, " "),'97-19 Job Nums in SIC07'!$A:$A,0)))</f>
        <v>121</v>
      </c>
      <c r="Y47" cm="1">
        <f t="array" ref="Y47">SUM(INDEX('97-19 Job Nums in SIC07'!X:X,MATCH(_xlfn.TEXTSPLIT($A47, " "),'97-19 Job Nums in SIC07'!$A:$A,0)))</f>
        <v>130</v>
      </c>
      <c r="Z47" cm="1">
        <f t="array" ref="Z47">SUM(INDEX('97-19 Job Nums in SIC07'!Y:Y,MATCH(_xlfn.TEXTSPLIT($A47, " "),'97-19 Job Nums in SIC07'!$A:$A,0)))</f>
        <v>136</v>
      </c>
    </row>
    <row r="48" spans="1:26" ht="30" x14ac:dyDescent="0.25">
      <c r="A48" s="65">
        <v>74</v>
      </c>
      <c r="C48" s="66" t="s">
        <v>398</v>
      </c>
      <c r="D48" cm="1">
        <f t="array" ref="D48">SUM(INDEX('97-19 Job Nums in SIC07'!C:C,MATCH(_xlfn.TEXTSPLIT($A48, " "),'97-19 Job Nums in SIC07'!$A:$A,0)))</f>
        <v>63.56</v>
      </c>
      <c r="E48" cm="1">
        <f t="array" ref="E48">SUM(INDEX('97-19 Job Nums in SIC07'!D:D,MATCH(_xlfn.TEXTSPLIT($A48, " "),'97-19 Job Nums in SIC07'!$A:$A,0)))</f>
        <v>65.52</v>
      </c>
      <c r="F48" cm="1">
        <f t="array" ref="F48">SUM(INDEX('97-19 Job Nums in SIC07'!E:E,MATCH(_xlfn.TEXTSPLIT($A48, " "),'97-19 Job Nums in SIC07'!$A:$A,0)))</f>
        <v>65.960000000000008</v>
      </c>
      <c r="G48" cm="1">
        <f t="array" ref="G48">SUM(INDEX('97-19 Job Nums in SIC07'!F:F,MATCH(_xlfn.TEXTSPLIT($A48, " "),'97-19 Job Nums in SIC07'!$A:$A,0)))</f>
        <v>77.239999999999995</v>
      </c>
      <c r="H48" cm="1">
        <f t="array" ref="H48">SUM(INDEX('97-19 Job Nums in SIC07'!G:G,MATCH(_xlfn.TEXTSPLIT($A48, " "),'97-19 Job Nums in SIC07'!$A:$A,0)))</f>
        <v>79.92</v>
      </c>
      <c r="I48" cm="1">
        <f t="array" ref="I48">SUM(INDEX('97-19 Job Nums in SIC07'!H:H,MATCH(_xlfn.TEXTSPLIT($A48, " "),'97-19 Job Nums in SIC07'!$A:$A,0)))</f>
        <v>84.56</v>
      </c>
      <c r="J48" cm="1">
        <f t="array" ref="J48">SUM(INDEX('97-19 Job Nums in SIC07'!I:I,MATCH(_xlfn.TEXTSPLIT($A48, " "),'97-19 Job Nums in SIC07'!$A:$A,0)))</f>
        <v>82.8</v>
      </c>
      <c r="K48" cm="1">
        <f t="array" ref="K48">SUM(INDEX('97-19 Job Nums in SIC07'!J:J,MATCH(_xlfn.TEXTSPLIT($A48, " "),'97-19 Job Nums in SIC07'!$A:$A,0)))</f>
        <v>73.12</v>
      </c>
      <c r="L48" cm="1">
        <f t="array" ref="L48">SUM(INDEX('97-19 Job Nums in SIC07'!K:K,MATCH(_xlfn.TEXTSPLIT($A48, " "),'97-19 Job Nums in SIC07'!$A:$A,0)))</f>
        <v>83</v>
      </c>
      <c r="M48" cm="1">
        <f t="array" ref="M48">SUM(INDEX('97-19 Job Nums in SIC07'!L:L,MATCH(_xlfn.TEXTSPLIT($A48, " "),'97-19 Job Nums in SIC07'!$A:$A,0)))</f>
        <v>87.72</v>
      </c>
      <c r="N48" cm="1">
        <f t="array" ref="N48">SUM(INDEX('97-19 Job Nums in SIC07'!M:M,MATCH(_xlfn.TEXTSPLIT($A48, " "),'97-19 Job Nums in SIC07'!$A:$A,0)))</f>
        <v>90.52</v>
      </c>
      <c r="O48" cm="1">
        <f t="array" ref="O48">SUM(INDEX('97-19 Job Nums in SIC07'!N:N,MATCH(_xlfn.TEXTSPLIT($A48, " "),'97-19 Job Nums in SIC07'!$A:$A,0)))</f>
        <v>93</v>
      </c>
      <c r="P48" cm="1">
        <f t="array" ref="P48">SUM(INDEX('97-19 Job Nums in SIC07'!O:O,MATCH(_xlfn.TEXTSPLIT($A48, " "),'97-19 Job Nums in SIC07'!$A:$A,0)))</f>
        <v>83</v>
      </c>
      <c r="Q48" cm="1">
        <f t="array" ref="Q48">SUM(INDEX('97-19 Job Nums in SIC07'!P:P,MATCH(_xlfn.TEXTSPLIT($A48, " "),'97-19 Job Nums in SIC07'!$A:$A,0)))</f>
        <v>84</v>
      </c>
      <c r="R48" cm="1">
        <f t="array" ref="R48">SUM(INDEX('97-19 Job Nums in SIC07'!Q:Q,MATCH(_xlfn.TEXTSPLIT($A48, " "),'97-19 Job Nums in SIC07'!$A:$A,0)))</f>
        <v>78</v>
      </c>
      <c r="S48" cm="1">
        <f t="array" ref="S48">SUM(INDEX('97-19 Job Nums in SIC07'!R:R,MATCH(_xlfn.TEXTSPLIT($A48, " "),'97-19 Job Nums in SIC07'!$A:$A,0)))</f>
        <v>83</v>
      </c>
      <c r="T48" cm="1">
        <f t="array" ref="T48">SUM(INDEX('97-19 Job Nums in SIC07'!S:S,MATCH(_xlfn.TEXTSPLIT($A48, " "),'97-19 Job Nums in SIC07'!$A:$A,0)))</f>
        <v>88</v>
      </c>
      <c r="U48" cm="1">
        <f t="array" ref="U48">SUM(INDEX('97-19 Job Nums in SIC07'!T:T,MATCH(_xlfn.TEXTSPLIT($A48, " "),'97-19 Job Nums in SIC07'!$A:$A,0)))</f>
        <v>101</v>
      </c>
      <c r="V48" cm="1">
        <f t="array" ref="V48">SUM(INDEX('97-19 Job Nums in SIC07'!U:U,MATCH(_xlfn.TEXTSPLIT($A48, " "),'97-19 Job Nums in SIC07'!$A:$A,0)))</f>
        <v>115</v>
      </c>
      <c r="W48" cm="1">
        <f t="array" ref="W48">SUM(INDEX('97-19 Job Nums in SIC07'!V:V,MATCH(_xlfn.TEXTSPLIT($A48, " "),'97-19 Job Nums in SIC07'!$A:$A,0)))</f>
        <v>116</v>
      </c>
      <c r="X48" cm="1">
        <f t="array" ref="X48">SUM(INDEX('97-19 Job Nums in SIC07'!W:W,MATCH(_xlfn.TEXTSPLIT($A48, " "),'97-19 Job Nums in SIC07'!$A:$A,0)))</f>
        <v>124</v>
      </c>
      <c r="Y48" cm="1">
        <f t="array" ref="Y48">SUM(INDEX('97-19 Job Nums in SIC07'!X:X,MATCH(_xlfn.TEXTSPLIT($A48, " "),'97-19 Job Nums in SIC07'!$A:$A,0)))</f>
        <v>126</v>
      </c>
      <c r="Z48" cm="1">
        <f t="array" ref="Z48">SUM(INDEX('97-19 Job Nums in SIC07'!Y:Y,MATCH(_xlfn.TEXTSPLIT($A48, " "),'97-19 Job Nums in SIC07'!$A:$A,0)))</f>
        <v>129</v>
      </c>
    </row>
    <row r="49" spans="1:26" x14ac:dyDescent="0.25">
      <c r="A49" s="65">
        <v>75</v>
      </c>
      <c r="C49" s="66" t="s">
        <v>399</v>
      </c>
      <c r="D49" cm="1">
        <f t="array" ref="D49">SUM(INDEX('97-19 Job Nums in SIC07'!C:C,MATCH(_xlfn.TEXTSPLIT($A49, " "),'97-19 Job Nums in SIC07'!$A:$A,0)))</f>
        <v>24.1</v>
      </c>
      <c r="E49" cm="1">
        <f t="array" ref="E49">SUM(INDEX('97-19 Job Nums in SIC07'!D:D,MATCH(_xlfn.TEXTSPLIT($A49, " "),'97-19 Job Nums in SIC07'!$A:$A,0)))</f>
        <v>24.1</v>
      </c>
      <c r="F49" cm="1">
        <f t="array" ref="F49">SUM(INDEX('97-19 Job Nums in SIC07'!E:E,MATCH(_xlfn.TEXTSPLIT($A49, " "),'97-19 Job Nums in SIC07'!$A:$A,0)))</f>
        <v>24.44</v>
      </c>
      <c r="G49" cm="1">
        <f t="array" ref="G49">SUM(INDEX('97-19 Job Nums in SIC07'!F:F,MATCH(_xlfn.TEXTSPLIT($A49, " "),'97-19 Job Nums in SIC07'!$A:$A,0)))</f>
        <v>24.59</v>
      </c>
      <c r="H49" cm="1">
        <f t="array" ref="H49">SUM(INDEX('97-19 Job Nums in SIC07'!G:G,MATCH(_xlfn.TEXTSPLIT($A49, " "),'97-19 Job Nums in SIC07'!$A:$A,0)))</f>
        <v>23.6</v>
      </c>
      <c r="I49" cm="1">
        <f t="array" ref="I49">SUM(INDEX('97-19 Job Nums in SIC07'!H:H,MATCH(_xlfn.TEXTSPLIT($A49, " "),'97-19 Job Nums in SIC07'!$A:$A,0)))</f>
        <v>24.92</v>
      </c>
      <c r="J49" cm="1">
        <f t="array" ref="J49">SUM(INDEX('97-19 Job Nums in SIC07'!I:I,MATCH(_xlfn.TEXTSPLIT($A49, " "),'97-19 Job Nums in SIC07'!$A:$A,0)))</f>
        <v>25.42</v>
      </c>
      <c r="K49" cm="1">
        <f t="array" ref="K49">SUM(INDEX('97-19 Job Nums in SIC07'!J:J,MATCH(_xlfn.TEXTSPLIT($A49, " "),'97-19 Job Nums in SIC07'!$A:$A,0)))</f>
        <v>26.3</v>
      </c>
      <c r="L49" cm="1">
        <f t="array" ref="L49">SUM(INDEX('97-19 Job Nums in SIC07'!K:K,MATCH(_xlfn.TEXTSPLIT($A49, " "),'97-19 Job Nums in SIC07'!$A:$A,0)))</f>
        <v>29.29</v>
      </c>
      <c r="M49" cm="1">
        <f t="array" ref="M49">SUM(INDEX('97-19 Job Nums in SIC07'!L:L,MATCH(_xlfn.TEXTSPLIT($A49, " "),'97-19 Job Nums in SIC07'!$A:$A,0)))</f>
        <v>29.89</v>
      </c>
      <c r="N49" cm="1">
        <f t="array" ref="N49">SUM(INDEX('97-19 Job Nums in SIC07'!M:M,MATCH(_xlfn.TEXTSPLIT($A49, " "),'97-19 Job Nums in SIC07'!$A:$A,0)))</f>
        <v>29.54</v>
      </c>
      <c r="O49" cm="1">
        <f t="array" ref="O49">SUM(INDEX('97-19 Job Nums in SIC07'!N:N,MATCH(_xlfn.TEXTSPLIT($A49, " "),'97-19 Job Nums in SIC07'!$A:$A,0)))</f>
        <v>39</v>
      </c>
      <c r="P49" cm="1">
        <f t="array" ref="P49">SUM(INDEX('97-19 Job Nums in SIC07'!O:O,MATCH(_xlfn.TEXTSPLIT($A49, " "),'97-19 Job Nums in SIC07'!$A:$A,0)))</f>
        <v>40</v>
      </c>
      <c r="Q49" cm="1">
        <f t="array" ref="Q49">SUM(INDEX('97-19 Job Nums in SIC07'!P:P,MATCH(_xlfn.TEXTSPLIT($A49, " "),'97-19 Job Nums in SIC07'!$A:$A,0)))</f>
        <v>37</v>
      </c>
      <c r="R49" cm="1">
        <f t="array" ref="R49">SUM(INDEX('97-19 Job Nums in SIC07'!Q:Q,MATCH(_xlfn.TEXTSPLIT($A49, " "),'97-19 Job Nums in SIC07'!$A:$A,0)))</f>
        <v>41</v>
      </c>
      <c r="S49" cm="1">
        <f t="array" ref="S49">SUM(INDEX('97-19 Job Nums in SIC07'!R:R,MATCH(_xlfn.TEXTSPLIT($A49, " "),'97-19 Job Nums in SIC07'!$A:$A,0)))</f>
        <v>48</v>
      </c>
      <c r="T49" cm="1">
        <f t="array" ref="T49">SUM(INDEX('97-19 Job Nums in SIC07'!S:S,MATCH(_xlfn.TEXTSPLIT($A49, " "),'97-19 Job Nums in SIC07'!$A:$A,0)))</f>
        <v>43</v>
      </c>
      <c r="U49" cm="1">
        <f t="array" ref="U49">SUM(INDEX('97-19 Job Nums in SIC07'!T:T,MATCH(_xlfn.TEXTSPLIT($A49, " "),'97-19 Job Nums in SIC07'!$A:$A,0)))</f>
        <v>43</v>
      </c>
      <c r="V49" cm="1">
        <f t="array" ref="V49">SUM(INDEX('97-19 Job Nums in SIC07'!U:U,MATCH(_xlfn.TEXTSPLIT($A49, " "),'97-19 Job Nums in SIC07'!$A:$A,0)))</f>
        <v>49</v>
      </c>
      <c r="W49" cm="1">
        <f t="array" ref="W49">SUM(INDEX('97-19 Job Nums in SIC07'!V:V,MATCH(_xlfn.TEXTSPLIT($A49, " "),'97-19 Job Nums in SIC07'!$A:$A,0)))</f>
        <v>50</v>
      </c>
      <c r="X49" cm="1">
        <f t="array" ref="X49">SUM(INDEX('97-19 Job Nums in SIC07'!W:W,MATCH(_xlfn.TEXTSPLIT($A49, " "),'97-19 Job Nums in SIC07'!$A:$A,0)))</f>
        <v>52</v>
      </c>
      <c r="Y49" cm="1">
        <f t="array" ref="Y49">SUM(INDEX('97-19 Job Nums in SIC07'!X:X,MATCH(_xlfn.TEXTSPLIT($A49, " "),'97-19 Job Nums in SIC07'!$A:$A,0)))</f>
        <v>60</v>
      </c>
      <c r="Z49" cm="1">
        <f t="array" ref="Z49">SUM(INDEX('97-19 Job Nums in SIC07'!Y:Y,MATCH(_xlfn.TEXTSPLIT($A49, " "),'97-19 Job Nums in SIC07'!$A:$A,0)))</f>
        <v>68</v>
      </c>
    </row>
    <row r="50" spans="1:26" x14ac:dyDescent="0.25">
      <c r="A50" s="65">
        <v>77</v>
      </c>
      <c r="C50" s="66" t="s">
        <v>400</v>
      </c>
      <c r="D50" cm="1">
        <f t="array" ref="D50">SUM(INDEX('97-19 Job Nums in SIC07'!C:C,MATCH(_xlfn.TEXTSPLIT($A50, " "),'97-19 Job Nums in SIC07'!$A:$A,0)))</f>
        <v>90</v>
      </c>
      <c r="E50" cm="1">
        <f t="array" ref="E50">SUM(INDEX('97-19 Job Nums in SIC07'!D:D,MATCH(_xlfn.TEXTSPLIT($A50, " "),'97-19 Job Nums in SIC07'!$A:$A,0)))</f>
        <v>120</v>
      </c>
      <c r="F50" cm="1">
        <f t="array" ref="F50">SUM(INDEX('97-19 Job Nums in SIC07'!E:E,MATCH(_xlfn.TEXTSPLIT($A50, " "),'97-19 Job Nums in SIC07'!$A:$A,0)))</f>
        <v>123</v>
      </c>
      <c r="G50" cm="1">
        <f t="array" ref="G50">SUM(INDEX('97-19 Job Nums in SIC07'!F:F,MATCH(_xlfn.TEXTSPLIT($A50, " "),'97-19 Job Nums in SIC07'!$A:$A,0)))</f>
        <v>124</v>
      </c>
      <c r="H50" cm="1">
        <f t="array" ref="H50">SUM(INDEX('97-19 Job Nums in SIC07'!G:G,MATCH(_xlfn.TEXTSPLIT($A50, " "),'97-19 Job Nums in SIC07'!$A:$A,0)))</f>
        <v>122</v>
      </c>
      <c r="I50" cm="1">
        <f t="array" ref="I50">SUM(INDEX('97-19 Job Nums in SIC07'!H:H,MATCH(_xlfn.TEXTSPLIT($A50, " "),'97-19 Job Nums in SIC07'!$A:$A,0)))</f>
        <v>108</v>
      </c>
      <c r="J50" cm="1">
        <f t="array" ref="J50">SUM(INDEX('97-19 Job Nums in SIC07'!I:I,MATCH(_xlfn.TEXTSPLIT($A50, " "),'97-19 Job Nums in SIC07'!$A:$A,0)))</f>
        <v>117</v>
      </c>
      <c r="K50" cm="1">
        <f t="array" ref="K50">SUM(INDEX('97-19 Job Nums in SIC07'!J:J,MATCH(_xlfn.TEXTSPLIT($A50, " "),'97-19 Job Nums in SIC07'!$A:$A,0)))</f>
        <v>116</v>
      </c>
      <c r="L50" cm="1">
        <f t="array" ref="L50">SUM(INDEX('97-19 Job Nums in SIC07'!K:K,MATCH(_xlfn.TEXTSPLIT($A50, " "),'97-19 Job Nums in SIC07'!$A:$A,0)))</f>
        <v>132</v>
      </c>
      <c r="M50" cm="1">
        <f t="array" ref="M50">SUM(INDEX('97-19 Job Nums in SIC07'!L:L,MATCH(_xlfn.TEXTSPLIT($A50, " "),'97-19 Job Nums in SIC07'!$A:$A,0)))</f>
        <v>128</v>
      </c>
      <c r="N50" cm="1">
        <f t="array" ref="N50">SUM(INDEX('97-19 Job Nums in SIC07'!M:M,MATCH(_xlfn.TEXTSPLIT($A50, " "),'97-19 Job Nums in SIC07'!$A:$A,0)))</f>
        <v>125</v>
      </c>
      <c r="O50" cm="1">
        <f t="array" ref="O50">SUM(INDEX('97-19 Job Nums in SIC07'!N:N,MATCH(_xlfn.TEXTSPLIT($A50, " "),'97-19 Job Nums in SIC07'!$A:$A,0)))</f>
        <v>126</v>
      </c>
      <c r="P50" cm="1">
        <f t="array" ref="P50">SUM(INDEX('97-19 Job Nums in SIC07'!O:O,MATCH(_xlfn.TEXTSPLIT($A50, " "),'97-19 Job Nums in SIC07'!$A:$A,0)))</f>
        <v>129</v>
      </c>
      <c r="Q50" cm="1">
        <f t="array" ref="Q50">SUM(INDEX('97-19 Job Nums in SIC07'!P:P,MATCH(_xlfn.TEXTSPLIT($A50, " "),'97-19 Job Nums in SIC07'!$A:$A,0)))</f>
        <v>119</v>
      </c>
      <c r="R50" cm="1">
        <f t="array" ref="R50">SUM(INDEX('97-19 Job Nums in SIC07'!Q:Q,MATCH(_xlfn.TEXTSPLIT($A50, " "),'97-19 Job Nums in SIC07'!$A:$A,0)))</f>
        <v>115</v>
      </c>
      <c r="S50" cm="1">
        <f t="array" ref="S50">SUM(INDEX('97-19 Job Nums in SIC07'!R:R,MATCH(_xlfn.TEXTSPLIT($A50, " "),'97-19 Job Nums in SIC07'!$A:$A,0)))</f>
        <v>116</v>
      </c>
      <c r="T50" cm="1">
        <f t="array" ref="T50">SUM(INDEX('97-19 Job Nums in SIC07'!S:S,MATCH(_xlfn.TEXTSPLIT($A50, " "),'97-19 Job Nums in SIC07'!$A:$A,0)))</f>
        <v>114</v>
      </c>
      <c r="U50" cm="1">
        <f t="array" ref="U50">SUM(INDEX('97-19 Job Nums in SIC07'!T:T,MATCH(_xlfn.TEXTSPLIT($A50, " "),'97-19 Job Nums in SIC07'!$A:$A,0)))</f>
        <v>120</v>
      </c>
      <c r="V50" cm="1">
        <f t="array" ref="V50">SUM(INDEX('97-19 Job Nums in SIC07'!U:U,MATCH(_xlfn.TEXTSPLIT($A50, " "),'97-19 Job Nums in SIC07'!$A:$A,0)))</f>
        <v>140</v>
      </c>
      <c r="W50" cm="1">
        <f t="array" ref="W50">SUM(INDEX('97-19 Job Nums in SIC07'!V:V,MATCH(_xlfn.TEXTSPLIT($A50, " "),'97-19 Job Nums in SIC07'!$A:$A,0)))</f>
        <v>147</v>
      </c>
      <c r="X50" cm="1">
        <f t="array" ref="X50">SUM(INDEX('97-19 Job Nums in SIC07'!W:W,MATCH(_xlfn.TEXTSPLIT($A50, " "),'97-19 Job Nums in SIC07'!$A:$A,0)))</f>
        <v>147</v>
      </c>
      <c r="Y50" cm="1">
        <f t="array" ref="Y50">SUM(INDEX('97-19 Job Nums in SIC07'!X:X,MATCH(_xlfn.TEXTSPLIT($A50, " "),'97-19 Job Nums in SIC07'!$A:$A,0)))</f>
        <v>151</v>
      </c>
      <c r="Z50" cm="1">
        <f t="array" ref="Z50">SUM(INDEX('97-19 Job Nums in SIC07'!Y:Y,MATCH(_xlfn.TEXTSPLIT($A50, " "),'97-19 Job Nums in SIC07'!$A:$A,0)))</f>
        <v>152</v>
      </c>
    </row>
    <row r="51" spans="1:26" x14ac:dyDescent="0.25">
      <c r="A51" s="65">
        <v>78</v>
      </c>
      <c r="C51" s="66" t="s">
        <v>401</v>
      </c>
      <c r="D51" cm="1">
        <f t="array" ref="D51">SUM(INDEX('97-19 Job Nums in SIC07'!C:C,MATCH(_xlfn.TEXTSPLIT($A51, " "),'97-19 Job Nums in SIC07'!$A:$A,0)))</f>
        <v>381.36</v>
      </c>
      <c r="E51" cm="1">
        <f t="array" ref="E51">SUM(INDEX('97-19 Job Nums in SIC07'!D:D,MATCH(_xlfn.TEXTSPLIT($A51, " "),'97-19 Job Nums in SIC07'!$A:$A,0)))</f>
        <v>393.12</v>
      </c>
      <c r="F51" cm="1">
        <f t="array" ref="F51">SUM(INDEX('97-19 Job Nums in SIC07'!E:E,MATCH(_xlfn.TEXTSPLIT($A51, " "),'97-19 Job Nums in SIC07'!$A:$A,0)))</f>
        <v>395.76</v>
      </c>
      <c r="G51" cm="1">
        <f t="array" ref="G51">SUM(INDEX('97-19 Job Nums in SIC07'!F:F,MATCH(_xlfn.TEXTSPLIT($A51, " "),'97-19 Job Nums in SIC07'!$A:$A,0)))</f>
        <v>463.44</v>
      </c>
      <c r="H51" cm="1">
        <f t="array" ref="H51">SUM(INDEX('97-19 Job Nums in SIC07'!G:G,MATCH(_xlfn.TEXTSPLIT($A51, " "),'97-19 Job Nums in SIC07'!$A:$A,0)))</f>
        <v>479.52</v>
      </c>
      <c r="I51" cm="1">
        <f t="array" ref="I51">SUM(INDEX('97-19 Job Nums in SIC07'!H:H,MATCH(_xlfn.TEXTSPLIT($A51, " "),'97-19 Job Nums in SIC07'!$A:$A,0)))</f>
        <v>507.35999999999996</v>
      </c>
      <c r="J51" cm="1">
        <f t="array" ref="J51">SUM(INDEX('97-19 Job Nums in SIC07'!I:I,MATCH(_xlfn.TEXTSPLIT($A51, " "),'97-19 Job Nums in SIC07'!$A:$A,0)))</f>
        <v>496.79999999999995</v>
      </c>
      <c r="K51" cm="1">
        <f t="array" ref="K51">SUM(INDEX('97-19 Job Nums in SIC07'!J:J,MATCH(_xlfn.TEXTSPLIT($A51, " "),'97-19 Job Nums in SIC07'!$A:$A,0)))</f>
        <v>438.71999999999997</v>
      </c>
      <c r="L51" cm="1">
        <f t="array" ref="L51">SUM(INDEX('97-19 Job Nums in SIC07'!K:K,MATCH(_xlfn.TEXTSPLIT($A51, " "),'97-19 Job Nums in SIC07'!$A:$A,0)))</f>
        <v>498</v>
      </c>
      <c r="M51" cm="1">
        <f t="array" ref="M51">SUM(INDEX('97-19 Job Nums in SIC07'!L:L,MATCH(_xlfn.TEXTSPLIT($A51, " "),'97-19 Job Nums in SIC07'!$A:$A,0)))</f>
        <v>526.31999999999994</v>
      </c>
      <c r="N51" cm="1">
        <f t="array" ref="N51">SUM(INDEX('97-19 Job Nums in SIC07'!M:M,MATCH(_xlfn.TEXTSPLIT($A51, " "),'97-19 Job Nums in SIC07'!$A:$A,0)))</f>
        <v>543.12</v>
      </c>
      <c r="O51" cm="1">
        <f t="array" ref="O51">SUM(INDEX('97-19 Job Nums in SIC07'!N:N,MATCH(_xlfn.TEXTSPLIT($A51, " "),'97-19 Job Nums in SIC07'!$A:$A,0)))</f>
        <v>486</v>
      </c>
      <c r="P51" cm="1">
        <f t="array" ref="P51">SUM(INDEX('97-19 Job Nums in SIC07'!O:O,MATCH(_xlfn.TEXTSPLIT($A51, " "),'97-19 Job Nums in SIC07'!$A:$A,0)))</f>
        <v>455</v>
      </c>
      <c r="Q51" cm="1">
        <f t="array" ref="Q51">SUM(INDEX('97-19 Job Nums in SIC07'!P:P,MATCH(_xlfn.TEXTSPLIT($A51, " "),'97-19 Job Nums in SIC07'!$A:$A,0)))</f>
        <v>435</v>
      </c>
      <c r="R51" cm="1">
        <f t="array" ref="R51">SUM(INDEX('97-19 Job Nums in SIC07'!Q:Q,MATCH(_xlfn.TEXTSPLIT($A51, " "),'97-19 Job Nums in SIC07'!$A:$A,0)))</f>
        <v>499</v>
      </c>
      <c r="S51" cm="1">
        <f t="array" ref="S51">SUM(INDEX('97-19 Job Nums in SIC07'!R:R,MATCH(_xlfn.TEXTSPLIT($A51, " "),'97-19 Job Nums in SIC07'!$A:$A,0)))</f>
        <v>487</v>
      </c>
      <c r="T51" cm="1">
        <f t="array" ref="T51">SUM(INDEX('97-19 Job Nums in SIC07'!S:S,MATCH(_xlfn.TEXTSPLIT($A51, " "),'97-19 Job Nums in SIC07'!$A:$A,0)))</f>
        <v>543</v>
      </c>
      <c r="U51" cm="1">
        <f t="array" ref="U51">SUM(INDEX('97-19 Job Nums in SIC07'!T:T,MATCH(_xlfn.TEXTSPLIT($A51, " "),'97-19 Job Nums in SIC07'!$A:$A,0)))</f>
        <v>595</v>
      </c>
      <c r="V51" cm="1">
        <f t="array" ref="V51">SUM(INDEX('97-19 Job Nums in SIC07'!U:U,MATCH(_xlfn.TEXTSPLIT($A51, " "),'97-19 Job Nums in SIC07'!$A:$A,0)))</f>
        <v>665</v>
      </c>
      <c r="W51" cm="1">
        <f t="array" ref="W51">SUM(INDEX('97-19 Job Nums in SIC07'!V:V,MATCH(_xlfn.TEXTSPLIT($A51, " "),'97-19 Job Nums in SIC07'!$A:$A,0)))</f>
        <v>626</v>
      </c>
      <c r="X51" cm="1">
        <f t="array" ref="X51">SUM(INDEX('97-19 Job Nums in SIC07'!W:W,MATCH(_xlfn.TEXTSPLIT($A51, " "),'97-19 Job Nums in SIC07'!$A:$A,0)))</f>
        <v>604</v>
      </c>
      <c r="Y51" cm="1">
        <f t="array" ref="Y51">SUM(INDEX('97-19 Job Nums in SIC07'!X:X,MATCH(_xlfn.TEXTSPLIT($A51, " "),'97-19 Job Nums in SIC07'!$A:$A,0)))</f>
        <v>543</v>
      </c>
      <c r="Z51" cm="1">
        <f t="array" ref="Z51">SUM(INDEX('97-19 Job Nums in SIC07'!Y:Y,MATCH(_xlfn.TEXTSPLIT($A51, " "),'97-19 Job Nums in SIC07'!$A:$A,0)))</f>
        <v>620</v>
      </c>
    </row>
    <row r="52" spans="1:26" ht="45" x14ac:dyDescent="0.25">
      <c r="A52" s="65">
        <v>79</v>
      </c>
      <c r="C52" s="66" t="s">
        <v>402</v>
      </c>
      <c r="D52" cm="1">
        <f t="array" ref="D52">SUM(INDEX('97-19 Job Nums in SIC07'!C:C,MATCH(_xlfn.TEXTSPLIT($A52, " "),'97-19 Job Nums in SIC07'!$A:$A,0)))</f>
        <v>67.86</v>
      </c>
      <c r="E52" cm="1">
        <f t="array" ref="E52">SUM(INDEX('97-19 Job Nums in SIC07'!D:D,MATCH(_xlfn.TEXTSPLIT($A52, " "),'97-19 Job Nums in SIC07'!$A:$A,0)))</f>
        <v>69.16</v>
      </c>
      <c r="F52" cm="1">
        <f t="array" ref="F52">SUM(INDEX('97-19 Job Nums in SIC07'!E:E,MATCH(_xlfn.TEXTSPLIT($A52, " "),'97-19 Job Nums in SIC07'!$A:$A,0)))</f>
        <v>69.94</v>
      </c>
      <c r="G52" cm="1">
        <f t="array" ref="G52">SUM(INDEX('97-19 Job Nums in SIC07'!F:F,MATCH(_xlfn.TEXTSPLIT($A52, " "),'97-19 Job Nums in SIC07'!$A:$A,0)))</f>
        <v>71.760000000000005</v>
      </c>
      <c r="H52" cm="1">
        <f t="array" ref="H52">SUM(INDEX('97-19 Job Nums in SIC07'!G:G,MATCH(_xlfn.TEXTSPLIT($A52, " "),'97-19 Job Nums in SIC07'!$A:$A,0)))</f>
        <v>76.180000000000007</v>
      </c>
      <c r="I52" cm="1">
        <f t="array" ref="I52">SUM(INDEX('97-19 Job Nums in SIC07'!H:H,MATCH(_xlfn.TEXTSPLIT($A52, " "),'97-19 Job Nums in SIC07'!$A:$A,0)))</f>
        <v>79.040000000000006</v>
      </c>
      <c r="J52" cm="1">
        <f t="array" ref="J52">SUM(INDEX('97-19 Job Nums in SIC07'!I:I,MATCH(_xlfn.TEXTSPLIT($A52, " "),'97-19 Job Nums in SIC07'!$A:$A,0)))</f>
        <v>77.48</v>
      </c>
      <c r="K52" cm="1">
        <f t="array" ref="K52">SUM(INDEX('97-19 Job Nums in SIC07'!J:J,MATCH(_xlfn.TEXTSPLIT($A52, " "),'97-19 Job Nums in SIC07'!$A:$A,0)))</f>
        <v>79.820000000000007</v>
      </c>
      <c r="L52" cm="1">
        <f t="array" ref="L52">SUM(INDEX('97-19 Job Nums in SIC07'!K:K,MATCH(_xlfn.TEXTSPLIT($A52, " "),'97-19 Job Nums in SIC07'!$A:$A,0)))</f>
        <v>93.34</v>
      </c>
      <c r="M52" cm="1">
        <f t="array" ref="M52">SUM(INDEX('97-19 Job Nums in SIC07'!L:L,MATCH(_xlfn.TEXTSPLIT($A52, " "),'97-19 Job Nums in SIC07'!$A:$A,0)))</f>
        <v>93.34</v>
      </c>
      <c r="N52" cm="1">
        <f t="array" ref="N52">SUM(INDEX('97-19 Job Nums in SIC07'!M:M,MATCH(_xlfn.TEXTSPLIT($A52, " "),'97-19 Job Nums in SIC07'!$A:$A,0)))</f>
        <v>100.88000000000001</v>
      </c>
      <c r="O52" cm="1">
        <f t="array" ref="O52">SUM(INDEX('97-19 Job Nums in SIC07'!N:N,MATCH(_xlfn.TEXTSPLIT($A52, " "),'97-19 Job Nums in SIC07'!$A:$A,0)))</f>
        <v>70</v>
      </c>
      <c r="P52" cm="1">
        <f t="array" ref="P52">SUM(INDEX('97-19 Job Nums in SIC07'!O:O,MATCH(_xlfn.TEXTSPLIT($A52, " "),'97-19 Job Nums in SIC07'!$A:$A,0)))</f>
        <v>66</v>
      </c>
      <c r="Q52" cm="1">
        <f t="array" ref="Q52">SUM(INDEX('97-19 Job Nums in SIC07'!P:P,MATCH(_xlfn.TEXTSPLIT($A52, " "),'97-19 Job Nums in SIC07'!$A:$A,0)))</f>
        <v>67</v>
      </c>
      <c r="R52" cm="1">
        <f t="array" ref="R52">SUM(INDEX('97-19 Job Nums in SIC07'!Q:Q,MATCH(_xlfn.TEXTSPLIT($A52, " "),'97-19 Job Nums in SIC07'!$A:$A,0)))</f>
        <v>74</v>
      </c>
      <c r="S52" cm="1">
        <f t="array" ref="S52">SUM(INDEX('97-19 Job Nums in SIC07'!R:R,MATCH(_xlfn.TEXTSPLIT($A52, " "),'97-19 Job Nums in SIC07'!$A:$A,0)))</f>
        <v>75</v>
      </c>
      <c r="T52" cm="1">
        <f t="array" ref="T52">SUM(INDEX('97-19 Job Nums in SIC07'!S:S,MATCH(_xlfn.TEXTSPLIT($A52, " "),'97-19 Job Nums in SIC07'!$A:$A,0)))</f>
        <v>49</v>
      </c>
      <c r="U52" cm="1">
        <f t="array" ref="U52">SUM(INDEX('97-19 Job Nums in SIC07'!T:T,MATCH(_xlfn.TEXTSPLIT($A52, " "),'97-19 Job Nums in SIC07'!$A:$A,0)))</f>
        <v>76</v>
      </c>
      <c r="V52" cm="1">
        <f t="array" ref="V52">SUM(INDEX('97-19 Job Nums in SIC07'!U:U,MATCH(_xlfn.TEXTSPLIT($A52, " "),'97-19 Job Nums in SIC07'!$A:$A,0)))</f>
        <v>79</v>
      </c>
      <c r="W52" cm="1">
        <f t="array" ref="W52">SUM(INDEX('97-19 Job Nums in SIC07'!V:V,MATCH(_xlfn.TEXTSPLIT($A52, " "),'97-19 Job Nums in SIC07'!$A:$A,0)))</f>
        <v>76</v>
      </c>
      <c r="X52" cm="1">
        <f t="array" ref="X52">SUM(INDEX('97-19 Job Nums in SIC07'!W:W,MATCH(_xlfn.TEXTSPLIT($A52, " "),'97-19 Job Nums in SIC07'!$A:$A,0)))</f>
        <v>81</v>
      </c>
      <c r="Y52" cm="1">
        <f t="array" ref="Y52">SUM(INDEX('97-19 Job Nums in SIC07'!X:X,MATCH(_xlfn.TEXTSPLIT($A52, " "),'97-19 Job Nums in SIC07'!$A:$A,0)))</f>
        <v>84</v>
      </c>
      <c r="Z52" cm="1">
        <f t="array" ref="Z52">SUM(INDEX('97-19 Job Nums in SIC07'!Y:Y,MATCH(_xlfn.TEXTSPLIT($A52, " "),'97-19 Job Nums in SIC07'!$A:$A,0)))</f>
        <v>73</v>
      </c>
    </row>
    <row r="53" spans="1:26" x14ac:dyDescent="0.25">
      <c r="A53" s="65">
        <v>80</v>
      </c>
      <c r="C53" s="66" t="s">
        <v>403</v>
      </c>
      <c r="D53" cm="1">
        <f t="array" ref="D53">SUM(INDEX('97-19 Job Nums in SIC07'!C:C,MATCH(_xlfn.TEXTSPLIT($A53, " "),'97-19 Job Nums in SIC07'!$A:$A,0)))</f>
        <v>79.45</v>
      </c>
      <c r="E53" cm="1">
        <f t="array" ref="E53">SUM(INDEX('97-19 Job Nums in SIC07'!D:D,MATCH(_xlfn.TEXTSPLIT($A53, " "),'97-19 Job Nums in SIC07'!$A:$A,0)))</f>
        <v>81.900000000000006</v>
      </c>
      <c r="F53" cm="1">
        <f t="array" ref="F53">SUM(INDEX('97-19 Job Nums in SIC07'!E:E,MATCH(_xlfn.TEXTSPLIT($A53, " "),'97-19 Job Nums in SIC07'!$A:$A,0)))</f>
        <v>82.45</v>
      </c>
      <c r="G53" cm="1">
        <f t="array" ref="G53">SUM(INDEX('97-19 Job Nums in SIC07'!F:F,MATCH(_xlfn.TEXTSPLIT($A53, " "),'97-19 Job Nums in SIC07'!$A:$A,0)))</f>
        <v>96.550000000000011</v>
      </c>
      <c r="H53" cm="1">
        <f t="array" ref="H53">SUM(INDEX('97-19 Job Nums in SIC07'!G:G,MATCH(_xlfn.TEXTSPLIT($A53, " "),'97-19 Job Nums in SIC07'!$A:$A,0)))</f>
        <v>99.9</v>
      </c>
      <c r="I53" cm="1">
        <f t="array" ref="I53">SUM(INDEX('97-19 Job Nums in SIC07'!H:H,MATCH(_xlfn.TEXTSPLIT($A53, " "),'97-19 Job Nums in SIC07'!$A:$A,0)))</f>
        <v>105.7</v>
      </c>
      <c r="J53" cm="1">
        <f t="array" ref="J53">SUM(INDEX('97-19 Job Nums in SIC07'!I:I,MATCH(_xlfn.TEXTSPLIT($A53, " "),'97-19 Job Nums in SIC07'!$A:$A,0)))</f>
        <v>103.5</v>
      </c>
      <c r="K53" cm="1">
        <f t="array" ref="K53">SUM(INDEX('97-19 Job Nums in SIC07'!J:J,MATCH(_xlfn.TEXTSPLIT($A53, " "),'97-19 Job Nums in SIC07'!$A:$A,0)))</f>
        <v>91.4</v>
      </c>
      <c r="L53" cm="1">
        <f t="array" ref="L53">SUM(INDEX('97-19 Job Nums in SIC07'!K:K,MATCH(_xlfn.TEXTSPLIT($A53, " "),'97-19 Job Nums in SIC07'!$A:$A,0)))</f>
        <v>103.75</v>
      </c>
      <c r="M53" cm="1">
        <f t="array" ref="M53">SUM(INDEX('97-19 Job Nums in SIC07'!L:L,MATCH(_xlfn.TEXTSPLIT($A53, " "),'97-19 Job Nums in SIC07'!$A:$A,0)))</f>
        <v>109.65</v>
      </c>
      <c r="N53" cm="1">
        <f t="array" ref="N53">SUM(INDEX('97-19 Job Nums in SIC07'!M:M,MATCH(_xlfn.TEXTSPLIT($A53, " "),'97-19 Job Nums in SIC07'!$A:$A,0)))</f>
        <v>113.15</v>
      </c>
      <c r="O53" cm="1">
        <f t="array" ref="O53">SUM(INDEX('97-19 Job Nums in SIC07'!N:N,MATCH(_xlfn.TEXTSPLIT($A53, " "),'97-19 Job Nums in SIC07'!$A:$A,0)))</f>
        <v>120</v>
      </c>
      <c r="P53" cm="1">
        <f t="array" ref="P53">SUM(INDEX('97-19 Job Nums in SIC07'!O:O,MATCH(_xlfn.TEXTSPLIT($A53, " "),'97-19 Job Nums in SIC07'!$A:$A,0)))</f>
        <v>121</v>
      </c>
      <c r="Q53" cm="1">
        <f t="array" ref="Q53">SUM(INDEX('97-19 Job Nums in SIC07'!P:P,MATCH(_xlfn.TEXTSPLIT($A53, " "),'97-19 Job Nums in SIC07'!$A:$A,0)))</f>
        <v>105</v>
      </c>
      <c r="R53" cm="1">
        <f t="array" ref="R53">SUM(INDEX('97-19 Job Nums in SIC07'!Q:Q,MATCH(_xlfn.TEXTSPLIT($A53, " "),'97-19 Job Nums in SIC07'!$A:$A,0)))</f>
        <v>113</v>
      </c>
      <c r="S53" cm="1">
        <f t="array" ref="S53">SUM(INDEX('97-19 Job Nums in SIC07'!R:R,MATCH(_xlfn.TEXTSPLIT($A53, " "),'97-19 Job Nums in SIC07'!$A:$A,0)))</f>
        <v>95</v>
      </c>
      <c r="T53" cm="1">
        <f t="array" ref="T53">SUM(INDEX('97-19 Job Nums in SIC07'!S:S,MATCH(_xlfn.TEXTSPLIT($A53, " "),'97-19 Job Nums in SIC07'!$A:$A,0)))</f>
        <v>93</v>
      </c>
      <c r="U53" cm="1">
        <f t="array" ref="U53">SUM(INDEX('97-19 Job Nums in SIC07'!T:T,MATCH(_xlfn.TEXTSPLIT($A53, " "),'97-19 Job Nums in SIC07'!$A:$A,0)))</f>
        <v>127</v>
      </c>
      <c r="V53" cm="1">
        <f t="array" ref="V53">SUM(INDEX('97-19 Job Nums in SIC07'!U:U,MATCH(_xlfn.TEXTSPLIT($A53, " "),'97-19 Job Nums in SIC07'!$A:$A,0)))</f>
        <v>105</v>
      </c>
      <c r="W53" cm="1">
        <f t="array" ref="W53">SUM(INDEX('97-19 Job Nums in SIC07'!V:V,MATCH(_xlfn.TEXTSPLIT($A53, " "),'97-19 Job Nums in SIC07'!$A:$A,0)))</f>
        <v>113</v>
      </c>
      <c r="X53" cm="1">
        <f t="array" ref="X53">SUM(INDEX('97-19 Job Nums in SIC07'!W:W,MATCH(_xlfn.TEXTSPLIT($A53, " "),'97-19 Job Nums in SIC07'!$A:$A,0)))</f>
        <v>109</v>
      </c>
      <c r="Y53" cm="1">
        <f t="array" ref="Y53">SUM(INDEX('97-19 Job Nums in SIC07'!X:X,MATCH(_xlfn.TEXTSPLIT($A53, " "),'97-19 Job Nums in SIC07'!$A:$A,0)))</f>
        <v>104</v>
      </c>
      <c r="Z53" cm="1">
        <f t="array" ref="Z53">SUM(INDEX('97-19 Job Nums in SIC07'!Y:Y,MATCH(_xlfn.TEXTSPLIT($A53, " "),'97-19 Job Nums in SIC07'!$A:$A,0)))</f>
        <v>82</v>
      </c>
    </row>
    <row r="54" spans="1:26" ht="30" x14ac:dyDescent="0.25">
      <c r="A54" s="65">
        <v>81</v>
      </c>
      <c r="C54" s="66" t="s">
        <v>404</v>
      </c>
      <c r="D54" cm="1">
        <f t="array" ref="D54">SUM(INDEX('97-19 Job Nums in SIC07'!C:C,MATCH(_xlfn.TEXTSPLIT($A54, " "),'97-19 Job Nums in SIC07'!$A:$A,0)))</f>
        <v>246.82</v>
      </c>
      <c r="E54" cm="1">
        <f t="array" ref="E54">SUM(INDEX('97-19 Job Nums in SIC07'!D:D,MATCH(_xlfn.TEXTSPLIT($A54, " "),'97-19 Job Nums in SIC07'!$A:$A,0)))</f>
        <v>251.82</v>
      </c>
      <c r="F54" cm="1">
        <f t="array" ref="F54">SUM(INDEX('97-19 Job Nums in SIC07'!E:E,MATCH(_xlfn.TEXTSPLIT($A54, " "),'97-19 Job Nums in SIC07'!$A:$A,0)))</f>
        <v>255.12999999999997</v>
      </c>
      <c r="G54" cm="1">
        <f t="array" ref="G54">SUM(INDEX('97-19 Job Nums in SIC07'!F:F,MATCH(_xlfn.TEXTSPLIT($A54, " "),'97-19 Job Nums in SIC07'!$A:$A,0)))</f>
        <v>290.01</v>
      </c>
      <c r="H54" cm="1">
        <f t="array" ref="H54">SUM(INDEX('97-19 Job Nums in SIC07'!G:G,MATCH(_xlfn.TEXTSPLIT($A54, " "),'97-19 Job Nums in SIC07'!$A:$A,0)))</f>
        <v>296.56</v>
      </c>
      <c r="I54" cm="1">
        <f t="array" ref="I54">SUM(INDEX('97-19 Job Nums in SIC07'!H:H,MATCH(_xlfn.TEXTSPLIT($A54, " "),'97-19 Job Nums in SIC07'!$A:$A,0)))</f>
        <v>313.40999999999997</v>
      </c>
      <c r="J54" cm="1">
        <f t="array" ref="J54">SUM(INDEX('97-19 Job Nums in SIC07'!I:I,MATCH(_xlfn.TEXTSPLIT($A54, " "),'97-19 Job Nums in SIC07'!$A:$A,0)))</f>
        <v>312.81999999999994</v>
      </c>
      <c r="K54" cm="1">
        <f t="array" ref="K54">SUM(INDEX('97-19 Job Nums in SIC07'!J:J,MATCH(_xlfn.TEXTSPLIT($A54, " "),'97-19 Job Nums in SIC07'!$A:$A,0)))</f>
        <v>287.2</v>
      </c>
      <c r="L54" cm="1">
        <f t="array" ref="L54">SUM(INDEX('97-19 Job Nums in SIC07'!K:K,MATCH(_xlfn.TEXTSPLIT($A54, " "),'97-19 Job Nums in SIC07'!$A:$A,0)))</f>
        <v>323.87</v>
      </c>
      <c r="M54" cm="1">
        <f t="array" ref="M54">SUM(INDEX('97-19 Job Nums in SIC07'!L:L,MATCH(_xlfn.TEXTSPLIT($A54, " "),'97-19 Job Nums in SIC07'!$A:$A,0)))</f>
        <v>341</v>
      </c>
      <c r="N54" cm="1">
        <f t="array" ref="N54">SUM(INDEX('97-19 Job Nums in SIC07'!M:M,MATCH(_xlfn.TEXTSPLIT($A54, " "),'97-19 Job Nums in SIC07'!$A:$A,0)))</f>
        <v>356.27000000000004</v>
      </c>
      <c r="O54" cm="1">
        <f t="array" ref="O54">SUM(INDEX('97-19 Job Nums in SIC07'!N:N,MATCH(_xlfn.TEXTSPLIT($A54, " "),'97-19 Job Nums in SIC07'!$A:$A,0)))</f>
        <v>315</v>
      </c>
      <c r="P54" cm="1">
        <f t="array" ref="P54">SUM(INDEX('97-19 Job Nums in SIC07'!O:O,MATCH(_xlfn.TEXTSPLIT($A54, " "),'97-19 Job Nums in SIC07'!$A:$A,0)))</f>
        <v>349</v>
      </c>
      <c r="Q54" cm="1">
        <f t="array" ref="Q54">SUM(INDEX('97-19 Job Nums in SIC07'!P:P,MATCH(_xlfn.TEXTSPLIT($A54, " "),'97-19 Job Nums in SIC07'!$A:$A,0)))</f>
        <v>384</v>
      </c>
      <c r="R54" cm="1">
        <f t="array" ref="R54">SUM(INDEX('97-19 Job Nums in SIC07'!Q:Q,MATCH(_xlfn.TEXTSPLIT($A54, " "),'97-19 Job Nums in SIC07'!$A:$A,0)))</f>
        <v>395</v>
      </c>
      <c r="S54" cm="1">
        <f t="array" ref="S54">SUM(INDEX('97-19 Job Nums in SIC07'!R:R,MATCH(_xlfn.TEXTSPLIT($A54, " "),'97-19 Job Nums in SIC07'!$A:$A,0)))</f>
        <v>391</v>
      </c>
      <c r="T54" cm="1">
        <f t="array" ref="T54">SUM(INDEX('97-19 Job Nums in SIC07'!S:S,MATCH(_xlfn.TEXTSPLIT($A54, " "),'97-19 Job Nums in SIC07'!$A:$A,0)))</f>
        <v>415</v>
      </c>
      <c r="U54" cm="1">
        <f t="array" ref="U54">SUM(INDEX('97-19 Job Nums in SIC07'!T:T,MATCH(_xlfn.TEXTSPLIT($A54, " "),'97-19 Job Nums in SIC07'!$A:$A,0)))</f>
        <v>409</v>
      </c>
      <c r="V54" cm="1">
        <f t="array" ref="V54">SUM(INDEX('97-19 Job Nums in SIC07'!U:U,MATCH(_xlfn.TEXTSPLIT($A54, " "),'97-19 Job Nums in SIC07'!$A:$A,0)))</f>
        <v>459</v>
      </c>
      <c r="W54" cm="1">
        <f t="array" ref="W54">SUM(INDEX('97-19 Job Nums in SIC07'!V:V,MATCH(_xlfn.TEXTSPLIT($A54, " "),'97-19 Job Nums in SIC07'!$A:$A,0)))</f>
        <v>403</v>
      </c>
      <c r="X54" cm="1">
        <f t="array" ref="X54">SUM(INDEX('97-19 Job Nums in SIC07'!W:W,MATCH(_xlfn.TEXTSPLIT($A54, " "),'97-19 Job Nums in SIC07'!$A:$A,0)))</f>
        <v>443</v>
      </c>
      <c r="Y54" cm="1">
        <f t="array" ref="Y54">SUM(INDEX('97-19 Job Nums in SIC07'!X:X,MATCH(_xlfn.TEXTSPLIT($A54, " "),'97-19 Job Nums in SIC07'!$A:$A,0)))</f>
        <v>417</v>
      </c>
      <c r="Z54" cm="1">
        <f t="array" ref="Z54">SUM(INDEX('97-19 Job Nums in SIC07'!Y:Y,MATCH(_xlfn.TEXTSPLIT($A54, " "),'97-19 Job Nums in SIC07'!$A:$A,0)))</f>
        <v>456</v>
      </c>
    </row>
    <row r="55" spans="1:26" ht="30" x14ac:dyDescent="0.25">
      <c r="A55" s="65">
        <v>82</v>
      </c>
      <c r="C55" s="66" t="s">
        <v>405</v>
      </c>
      <c r="D55" cm="1">
        <f t="array" ref="D55">SUM(INDEX('97-19 Job Nums in SIC07'!C:C,MATCH(_xlfn.TEXTSPLIT($A55, " "),'97-19 Job Nums in SIC07'!$A:$A,0)))</f>
        <v>158.9</v>
      </c>
      <c r="E55" cm="1">
        <f t="array" ref="E55">SUM(INDEX('97-19 Job Nums in SIC07'!D:D,MATCH(_xlfn.TEXTSPLIT($A55, " "),'97-19 Job Nums in SIC07'!$A:$A,0)))</f>
        <v>163.80000000000001</v>
      </c>
      <c r="F55" cm="1">
        <f t="array" ref="F55">SUM(INDEX('97-19 Job Nums in SIC07'!E:E,MATCH(_xlfn.TEXTSPLIT($A55, " "),'97-19 Job Nums in SIC07'!$A:$A,0)))</f>
        <v>164.9</v>
      </c>
      <c r="G55" cm="1">
        <f t="array" ref="G55">SUM(INDEX('97-19 Job Nums in SIC07'!F:F,MATCH(_xlfn.TEXTSPLIT($A55, " "),'97-19 Job Nums in SIC07'!$A:$A,0)))</f>
        <v>193.10000000000002</v>
      </c>
      <c r="H55" cm="1">
        <f t="array" ref="H55">SUM(INDEX('97-19 Job Nums in SIC07'!G:G,MATCH(_xlfn.TEXTSPLIT($A55, " "),'97-19 Job Nums in SIC07'!$A:$A,0)))</f>
        <v>199.8</v>
      </c>
      <c r="I55" cm="1">
        <f t="array" ref="I55">SUM(INDEX('97-19 Job Nums in SIC07'!H:H,MATCH(_xlfn.TEXTSPLIT($A55, " "),'97-19 Job Nums in SIC07'!$A:$A,0)))</f>
        <v>211.4</v>
      </c>
      <c r="J55" cm="1">
        <f t="array" ref="J55">SUM(INDEX('97-19 Job Nums in SIC07'!I:I,MATCH(_xlfn.TEXTSPLIT($A55, " "),'97-19 Job Nums in SIC07'!$A:$A,0)))</f>
        <v>207</v>
      </c>
      <c r="K55" cm="1">
        <f t="array" ref="K55">SUM(INDEX('97-19 Job Nums in SIC07'!J:J,MATCH(_xlfn.TEXTSPLIT($A55, " "),'97-19 Job Nums in SIC07'!$A:$A,0)))</f>
        <v>182.8</v>
      </c>
      <c r="L55" cm="1">
        <f t="array" ref="L55">SUM(INDEX('97-19 Job Nums in SIC07'!K:K,MATCH(_xlfn.TEXTSPLIT($A55, " "),'97-19 Job Nums in SIC07'!$A:$A,0)))</f>
        <v>207.5</v>
      </c>
      <c r="M55" cm="1">
        <f t="array" ref="M55">SUM(INDEX('97-19 Job Nums in SIC07'!L:L,MATCH(_xlfn.TEXTSPLIT($A55, " "),'97-19 Job Nums in SIC07'!$A:$A,0)))</f>
        <v>219.3</v>
      </c>
      <c r="N55" cm="1">
        <f t="array" ref="N55">SUM(INDEX('97-19 Job Nums in SIC07'!M:M,MATCH(_xlfn.TEXTSPLIT($A55, " "),'97-19 Job Nums in SIC07'!$A:$A,0)))</f>
        <v>226.3</v>
      </c>
      <c r="O55" cm="1">
        <f t="array" ref="O55">SUM(INDEX('97-19 Job Nums in SIC07'!N:N,MATCH(_xlfn.TEXTSPLIT($A55, " "),'97-19 Job Nums in SIC07'!$A:$A,0)))</f>
        <v>207</v>
      </c>
      <c r="P55" cm="1">
        <f t="array" ref="P55">SUM(INDEX('97-19 Job Nums in SIC07'!O:O,MATCH(_xlfn.TEXTSPLIT($A55, " "),'97-19 Job Nums in SIC07'!$A:$A,0)))</f>
        <v>194</v>
      </c>
      <c r="Q55" cm="1">
        <f t="array" ref="Q55">SUM(INDEX('97-19 Job Nums in SIC07'!P:P,MATCH(_xlfn.TEXTSPLIT($A55, " "),'97-19 Job Nums in SIC07'!$A:$A,0)))</f>
        <v>197</v>
      </c>
      <c r="R55" cm="1">
        <f t="array" ref="R55">SUM(INDEX('97-19 Job Nums in SIC07'!Q:Q,MATCH(_xlfn.TEXTSPLIT($A55, " "),'97-19 Job Nums in SIC07'!$A:$A,0)))</f>
        <v>248</v>
      </c>
      <c r="S55" cm="1">
        <f t="array" ref="S55">SUM(INDEX('97-19 Job Nums in SIC07'!R:R,MATCH(_xlfn.TEXTSPLIT($A55, " "),'97-19 Job Nums in SIC07'!$A:$A,0)))</f>
        <v>232</v>
      </c>
      <c r="T55" cm="1">
        <f t="array" ref="T55">SUM(INDEX('97-19 Job Nums in SIC07'!S:S,MATCH(_xlfn.TEXTSPLIT($A55, " "),'97-19 Job Nums in SIC07'!$A:$A,0)))</f>
        <v>258</v>
      </c>
      <c r="U55" cm="1">
        <f t="array" ref="U55">SUM(INDEX('97-19 Job Nums in SIC07'!T:T,MATCH(_xlfn.TEXTSPLIT($A55, " "),'97-19 Job Nums in SIC07'!$A:$A,0)))</f>
        <v>320</v>
      </c>
      <c r="V55" cm="1">
        <f t="array" ref="V55">SUM(INDEX('97-19 Job Nums in SIC07'!U:U,MATCH(_xlfn.TEXTSPLIT($A55, " "),'97-19 Job Nums in SIC07'!$A:$A,0)))</f>
        <v>359</v>
      </c>
      <c r="W55" cm="1">
        <f t="array" ref="W55">SUM(INDEX('97-19 Job Nums in SIC07'!V:V,MATCH(_xlfn.TEXTSPLIT($A55, " "),'97-19 Job Nums in SIC07'!$A:$A,0)))</f>
        <v>277</v>
      </c>
      <c r="X55" cm="1">
        <f t="array" ref="X55">SUM(INDEX('97-19 Job Nums in SIC07'!W:W,MATCH(_xlfn.TEXTSPLIT($A55, " "),'97-19 Job Nums in SIC07'!$A:$A,0)))</f>
        <v>269</v>
      </c>
      <c r="Y55" cm="1">
        <f t="array" ref="Y55">SUM(INDEX('97-19 Job Nums in SIC07'!X:X,MATCH(_xlfn.TEXTSPLIT($A55, " "),'97-19 Job Nums in SIC07'!$A:$A,0)))</f>
        <v>359</v>
      </c>
      <c r="Z55" cm="1">
        <f t="array" ref="Z55">SUM(INDEX('97-19 Job Nums in SIC07'!Y:Y,MATCH(_xlfn.TEXTSPLIT($A55, " "),'97-19 Job Nums in SIC07'!$A:$A,0)))</f>
        <v>321</v>
      </c>
    </row>
    <row r="56" spans="1:26" ht="30" x14ac:dyDescent="0.25">
      <c r="A56" s="65">
        <v>84</v>
      </c>
      <c r="C56" s="66" t="s">
        <v>195</v>
      </c>
      <c r="D56" cm="1">
        <f t="array" ref="D56">SUM(INDEX('97-19 Job Nums in SIC07'!C:C,MATCH(_xlfn.TEXTSPLIT($A56, " "),'97-19 Job Nums in SIC07'!$A:$A,0)))</f>
        <v>1552</v>
      </c>
      <c r="E56" cm="1">
        <f t="array" ref="E56">SUM(INDEX('97-19 Job Nums in SIC07'!D:D,MATCH(_xlfn.TEXTSPLIT($A56, " "),'97-19 Job Nums in SIC07'!$A:$A,0)))</f>
        <v>1641</v>
      </c>
      <c r="F56" cm="1">
        <f t="array" ref="F56">SUM(INDEX('97-19 Job Nums in SIC07'!E:E,MATCH(_xlfn.TEXTSPLIT($A56, " "),'97-19 Job Nums in SIC07'!$A:$A,0)))</f>
        <v>1560</v>
      </c>
      <c r="G56" cm="1">
        <f t="array" ref="G56">SUM(INDEX('97-19 Job Nums in SIC07'!F:F,MATCH(_xlfn.TEXTSPLIT($A56, " "),'97-19 Job Nums in SIC07'!$A:$A,0)))</f>
        <v>1564</v>
      </c>
      <c r="H56" cm="1">
        <f t="array" ref="H56">SUM(INDEX('97-19 Job Nums in SIC07'!G:G,MATCH(_xlfn.TEXTSPLIT($A56, " "),'97-19 Job Nums in SIC07'!$A:$A,0)))</f>
        <v>1299</v>
      </c>
      <c r="I56" cm="1">
        <f t="array" ref="I56">SUM(INDEX('97-19 Job Nums in SIC07'!H:H,MATCH(_xlfn.TEXTSPLIT($A56, " "),'97-19 Job Nums in SIC07'!$A:$A,0)))</f>
        <v>1337</v>
      </c>
      <c r="J56" cm="1">
        <f t="array" ref="J56">SUM(INDEX('97-19 Job Nums in SIC07'!I:I,MATCH(_xlfn.TEXTSPLIT($A56, " "),'97-19 Job Nums in SIC07'!$A:$A,0)))</f>
        <v>1378</v>
      </c>
      <c r="K56" cm="1">
        <f t="array" ref="K56">SUM(INDEX('97-19 Job Nums in SIC07'!J:J,MATCH(_xlfn.TEXTSPLIT($A56, " "),'97-19 Job Nums in SIC07'!$A:$A,0)))</f>
        <v>1276</v>
      </c>
      <c r="L56" cm="1">
        <f t="array" ref="L56">SUM(INDEX('97-19 Job Nums in SIC07'!K:K,MATCH(_xlfn.TEXTSPLIT($A56, " "),'97-19 Job Nums in SIC07'!$A:$A,0)))</f>
        <v>1358</v>
      </c>
      <c r="M56" cm="1">
        <f t="array" ref="M56">SUM(INDEX('97-19 Job Nums in SIC07'!L:L,MATCH(_xlfn.TEXTSPLIT($A56, " "),'97-19 Job Nums in SIC07'!$A:$A,0)))</f>
        <v>1406</v>
      </c>
      <c r="N56" cm="1">
        <f t="array" ref="N56">SUM(INDEX('97-19 Job Nums in SIC07'!M:M,MATCH(_xlfn.TEXTSPLIT($A56, " "),'97-19 Job Nums in SIC07'!$A:$A,0)))</f>
        <v>1334</v>
      </c>
      <c r="O56" cm="1">
        <f t="array" ref="O56">SUM(INDEX('97-19 Job Nums in SIC07'!N:N,MATCH(_xlfn.TEXTSPLIT($A56, " "),'97-19 Job Nums in SIC07'!$A:$A,0)))</f>
        <v>1368</v>
      </c>
      <c r="P56" cm="1">
        <f t="array" ref="P56">SUM(INDEX('97-19 Job Nums in SIC07'!O:O,MATCH(_xlfn.TEXTSPLIT($A56, " "),'97-19 Job Nums in SIC07'!$A:$A,0)))</f>
        <v>1367</v>
      </c>
      <c r="Q56" cm="1">
        <f t="array" ref="Q56">SUM(INDEX('97-19 Job Nums in SIC07'!P:P,MATCH(_xlfn.TEXTSPLIT($A56, " "),'97-19 Job Nums in SIC07'!$A:$A,0)))</f>
        <v>1227</v>
      </c>
      <c r="R56" cm="1">
        <f t="array" ref="R56">SUM(INDEX('97-19 Job Nums in SIC07'!Q:Q,MATCH(_xlfn.TEXTSPLIT($A56, " "),'97-19 Job Nums in SIC07'!$A:$A,0)))</f>
        <v>1366</v>
      </c>
      <c r="S56" cm="1">
        <f t="array" ref="S56">SUM(INDEX('97-19 Job Nums in SIC07'!R:R,MATCH(_xlfn.TEXTSPLIT($A56, " "),'97-19 Job Nums in SIC07'!$A:$A,0)))</f>
        <v>1335</v>
      </c>
      <c r="T56" cm="1">
        <f t="array" ref="T56">SUM(INDEX('97-19 Job Nums in SIC07'!S:S,MATCH(_xlfn.TEXTSPLIT($A56, " "),'97-19 Job Nums in SIC07'!$A:$A,0)))</f>
        <v>1258</v>
      </c>
      <c r="U56" cm="1">
        <f t="array" ref="U56">SUM(INDEX('97-19 Job Nums in SIC07'!T:T,MATCH(_xlfn.TEXTSPLIT($A56, " "),'97-19 Job Nums in SIC07'!$A:$A,0)))</f>
        <v>1289</v>
      </c>
      <c r="V56" cm="1">
        <f t="array" ref="V56">SUM(INDEX('97-19 Job Nums in SIC07'!U:U,MATCH(_xlfn.TEXTSPLIT($A56, " "),'97-19 Job Nums in SIC07'!$A:$A,0)))</f>
        <v>1278</v>
      </c>
      <c r="W56" cm="1">
        <f t="array" ref="W56">SUM(INDEX('97-19 Job Nums in SIC07'!V:V,MATCH(_xlfn.TEXTSPLIT($A56, " "),'97-19 Job Nums in SIC07'!$A:$A,0)))</f>
        <v>1359</v>
      </c>
      <c r="X56" cm="1">
        <f t="array" ref="X56">SUM(INDEX('97-19 Job Nums in SIC07'!W:W,MATCH(_xlfn.TEXTSPLIT($A56, " "),'97-19 Job Nums in SIC07'!$A:$A,0)))</f>
        <v>1439</v>
      </c>
      <c r="Y56" cm="1">
        <f t="array" ref="Y56">SUM(INDEX('97-19 Job Nums in SIC07'!X:X,MATCH(_xlfn.TEXTSPLIT($A56, " "),'97-19 Job Nums in SIC07'!$A:$A,0)))</f>
        <v>1429</v>
      </c>
      <c r="Z56" cm="1">
        <f t="array" ref="Z56">SUM(INDEX('97-19 Job Nums in SIC07'!Y:Y,MATCH(_xlfn.TEXTSPLIT($A56, " "),'97-19 Job Nums in SIC07'!$A:$A,0)))</f>
        <v>1344</v>
      </c>
    </row>
    <row r="57" spans="1:26" x14ac:dyDescent="0.25">
      <c r="A57" s="65">
        <v>85</v>
      </c>
      <c r="C57" s="66" t="s">
        <v>197</v>
      </c>
      <c r="D57" cm="1">
        <f t="array" ref="D57">SUM(INDEX('97-19 Job Nums in SIC07'!C:C,MATCH(_xlfn.TEXTSPLIT($A57, " "),'97-19 Job Nums in SIC07'!$A:$A,0)))</f>
        <v>2510.88</v>
      </c>
      <c r="E57" cm="1">
        <f t="array" ref="E57">SUM(INDEX('97-19 Job Nums in SIC07'!D:D,MATCH(_xlfn.TEXTSPLIT($A57, " "),'97-19 Job Nums in SIC07'!$A:$A,0)))</f>
        <v>2591.6799999999998</v>
      </c>
      <c r="F57" cm="1">
        <f t="array" ref="F57">SUM(INDEX('97-19 Job Nums in SIC07'!E:E,MATCH(_xlfn.TEXTSPLIT($A57, " "),'97-19 Job Nums in SIC07'!$A:$A,0)))</f>
        <v>2803.9</v>
      </c>
      <c r="G57" cm="1">
        <f t="array" ref="G57">SUM(INDEX('97-19 Job Nums in SIC07'!F:F,MATCH(_xlfn.TEXTSPLIT($A57, " "),'97-19 Job Nums in SIC07'!$A:$A,0)))</f>
        <v>2864.48</v>
      </c>
      <c r="H57" cm="1">
        <f t="array" ref="H57">SUM(INDEX('97-19 Job Nums in SIC07'!G:G,MATCH(_xlfn.TEXTSPLIT($A57, " "),'97-19 Job Nums in SIC07'!$A:$A,0)))</f>
        <v>3274.4</v>
      </c>
      <c r="I57" cm="1">
        <f t="array" ref="I57">SUM(INDEX('97-19 Job Nums in SIC07'!H:H,MATCH(_xlfn.TEXTSPLIT($A57, " "),'97-19 Job Nums in SIC07'!$A:$A,0)))</f>
        <v>3307.8</v>
      </c>
      <c r="J57" cm="1">
        <f t="array" ref="J57">SUM(INDEX('97-19 Job Nums in SIC07'!I:I,MATCH(_xlfn.TEXTSPLIT($A57, " "),'97-19 Job Nums in SIC07'!$A:$A,0)))</f>
        <v>3380.24</v>
      </c>
      <c r="K57" cm="1">
        <f t="array" ref="K57">SUM(INDEX('97-19 Job Nums in SIC07'!J:J,MATCH(_xlfn.TEXTSPLIT($A57, " "),'97-19 Job Nums in SIC07'!$A:$A,0)))</f>
        <v>3469.2</v>
      </c>
      <c r="L57" cm="1">
        <f t="array" ref="L57">SUM(INDEX('97-19 Job Nums in SIC07'!K:K,MATCH(_xlfn.TEXTSPLIT($A57, " "),'97-19 Job Nums in SIC07'!$A:$A,0)))</f>
        <v>3860.44</v>
      </c>
      <c r="M57" cm="1">
        <f t="array" ref="M57">SUM(INDEX('97-19 Job Nums in SIC07'!L:L,MATCH(_xlfn.TEXTSPLIT($A57, " "),'97-19 Job Nums in SIC07'!$A:$A,0)))</f>
        <v>3760.78</v>
      </c>
      <c r="N57" cm="1">
        <f t="array" ref="N57">SUM(INDEX('97-19 Job Nums in SIC07'!M:M,MATCH(_xlfn.TEXTSPLIT($A57, " "),'97-19 Job Nums in SIC07'!$A:$A,0)))</f>
        <v>4109.76</v>
      </c>
      <c r="O57" cm="1">
        <f t="array" ref="O57">SUM(INDEX('97-19 Job Nums in SIC07'!N:N,MATCH(_xlfn.TEXTSPLIT($A57, " "),'97-19 Job Nums in SIC07'!$A:$A,0)))</f>
        <v>4131</v>
      </c>
      <c r="P57" cm="1">
        <f t="array" ref="P57">SUM(INDEX('97-19 Job Nums in SIC07'!O:O,MATCH(_xlfn.TEXTSPLIT($A57, " "),'97-19 Job Nums in SIC07'!$A:$A,0)))</f>
        <v>4112</v>
      </c>
      <c r="Q57" cm="1">
        <f t="array" ref="Q57">SUM(INDEX('97-19 Job Nums in SIC07'!P:P,MATCH(_xlfn.TEXTSPLIT($A57, " "),'97-19 Job Nums in SIC07'!$A:$A,0)))</f>
        <v>4179</v>
      </c>
      <c r="R57" cm="1">
        <f t="array" ref="R57">SUM(INDEX('97-19 Job Nums in SIC07'!Q:Q,MATCH(_xlfn.TEXTSPLIT($A57, " "),'97-19 Job Nums in SIC07'!$A:$A,0)))</f>
        <v>3963</v>
      </c>
      <c r="S57" cm="1">
        <f t="array" ref="S57">SUM(INDEX('97-19 Job Nums in SIC07'!R:R,MATCH(_xlfn.TEXTSPLIT($A57, " "),'97-19 Job Nums in SIC07'!$A:$A,0)))</f>
        <v>3776</v>
      </c>
      <c r="T57" cm="1">
        <f t="array" ref="T57">SUM(INDEX('97-19 Job Nums in SIC07'!S:S,MATCH(_xlfn.TEXTSPLIT($A57, " "),'97-19 Job Nums in SIC07'!$A:$A,0)))</f>
        <v>3881</v>
      </c>
      <c r="U57" cm="1">
        <f t="array" ref="U57">SUM(INDEX('97-19 Job Nums in SIC07'!T:T,MATCH(_xlfn.TEXTSPLIT($A57, " "),'97-19 Job Nums in SIC07'!$A:$A,0)))</f>
        <v>3758</v>
      </c>
      <c r="V57" cm="1">
        <f t="array" ref="V57">SUM(INDEX('97-19 Job Nums in SIC07'!U:U,MATCH(_xlfn.TEXTSPLIT($A57, " "),'97-19 Job Nums in SIC07'!$A:$A,0)))</f>
        <v>3778</v>
      </c>
      <c r="W57" cm="1">
        <f t="array" ref="W57">SUM(INDEX('97-19 Job Nums in SIC07'!V:V,MATCH(_xlfn.TEXTSPLIT($A57, " "),'97-19 Job Nums in SIC07'!$A:$A,0)))</f>
        <v>3683</v>
      </c>
      <c r="X57" cm="1">
        <f t="array" ref="X57">SUM(INDEX('97-19 Job Nums in SIC07'!W:W,MATCH(_xlfn.TEXTSPLIT($A57, " "),'97-19 Job Nums in SIC07'!$A:$A,0)))</f>
        <v>3685</v>
      </c>
      <c r="Y57" cm="1">
        <f t="array" ref="Y57">SUM(INDEX('97-19 Job Nums in SIC07'!X:X,MATCH(_xlfn.TEXTSPLIT($A57, " "),'97-19 Job Nums in SIC07'!$A:$A,0)))</f>
        <v>3661</v>
      </c>
      <c r="Z57" cm="1">
        <f t="array" ref="Z57">SUM(INDEX('97-19 Job Nums in SIC07'!Y:Y,MATCH(_xlfn.TEXTSPLIT($A57, " "),'97-19 Job Nums in SIC07'!$A:$A,0)))</f>
        <v>3757</v>
      </c>
    </row>
    <row r="58" spans="1:26" x14ac:dyDescent="0.25">
      <c r="A58" s="65">
        <v>86</v>
      </c>
      <c r="C58" s="66" t="s">
        <v>406</v>
      </c>
      <c r="D58" cm="1">
        <f t="array" ref="D58">SUM(INDEX('97-19 Job Nums in SIC07'!C:C,MATCH(_xlfn.TEXTSPLIT($A58, " "),'97-19 Job Nums in SIC07'!$A:$A,0)))</f>
        <v>1518.3</v>
      </c>
      <c r="E58" cm="1">
        <f t="array" ref="E58">SUM(INDEX('97-19 Job Nums in SIC07'!D:D,MATCH(_xlfn.TEXTSPLIT($A58, " "),'97-19 Job Nums in SIC07'!$A:$A,0)))</f>
        <v>1518.3</v>
      </c>
      <c r="F58" cm="1">
        <f t="array" ref="F58">SUM(INDEX('97-19 Job Nums in SIC07'!E:E,MATCH(_xlfn.TEXTSPLIT($A58, " "),'97-19 Job Nums in SIC07'!$A:$A,0)))</f>
        <v>1539.72</v>
      </c>
      <c r="G58" cm="1">
        <f t="array" ref="G58">SUM(INDEX('97-19 Job Nums in SIC07'!F:F,MATCH(_xlfn.TEXTSPLIT($A58, " "),'97-19 Job Nums in SIC07'!$A:$A,0)))</f>
        <v>1549.17</v>
      </c>
      <c r="H58" cm="1">
        <f t="array" ref="H58">SUM(INDEX('97-19 Job Nums in SIC07'!G:G,MATCH(_xlfn.TEXTSPLIT($A58, " "),'97-19 Job Nums in SIC07'!$A:$A,0)))</f>
        <v>1486.8</v>
      </c>
      <c r="I58" cm="1">
        <f t="array" ref="I58">SUM(INDEX('97-19 Job Nums in SIC07'!H:H,MATCH(_xlfn.TEXTSPLIT($A58, " "),'97-19 Job Nums in SIC07'!$A:$A,0)))</f>
        <v>1569.96</v>
      </c>
      <c r="J58" cm="1">
        <f t="array" ref="J58">SUM(INDEX('97-19 Job Nums in SIC07'!I:I,MATCH(_xlfn.TEXTSPLIT($A58, " "),'97-19 Job Nums in SIC07'!$A:$A,0)))</f>
        <v>1601.46</v>
      </c>
      <c r="K58" cm="1">
        <f t="array" ref="K58">SUM(INDEX('97-19 Job Nums in SIC07'!J:J,MATCH(_xlfn.TEXTSPLIT($A58, " "),'97-19 Job Nums in SIC07'!$A:$A,0)))</f>
        <v>1656.9</v>
      </c>
      <c r="L58" cm="1">
        <f t="array" ref="L58">SUM(INDEX('97-19 Job Nums in SIC07'!K:K,MATCH(_xlfn.TEXTSPLIT($A58, " "),'97-19 Job Nums in SIC07'!$A:$A,0)))</f>
        <v>1845.27</v>
      </c>
      <c r="M58" cm="1">
        <f t="array" ref="M58">SUM(INDEX('97-19 Job Nums in SIC07'!L:L,MATCH(_xlfn.TEXTSPLIT($A58, " "),'97-19 Job Nums in SIC07'!$A:$A,0)))</f>
        <v>1883.07</v>
      </c>
      <c r="N58" cm="1">
        <f t="array" ref="N58">SUM(INDEX('97-19 Job Nums in SIC07'!M:M,MATCH(_xlfn.TEXTSPLIT($A58, " "),'97-19 Job Nums in SIC07'!$A:$A,0)))</f>
        <v>1861.02</v>
      </c>
      <c r="O58" cm="1">
        <f t="array" ref="O58">SUM(INDEX('97-19 Job Nums in SIC07'!N:N,MATCH(_xlfn.TEXTSPLIT($A58, " "),'97-19 Job Nums in SIC07'!$A:$A,0)))</f>
        <v>2063</v>
      </c>
      <c r="P58" cm="1">
        <f t="array" ref="P58">SUM(INDEX('97-19 Job Nums in SIC07'!O:O,MATCH(_xlfn.TEXTSPLIT($A58, " "),'97-19 Job Nums in SIC07'!$A:$A,0)))</f>
        <v>2122</v>
      </c>
      <c r="Q58" cm="1">
        <f t="array" ref="Q58">SUM(INDEX('97-19 Job Nums in SIC07'!P:P,MATCH(_xlfn.TEXTSPLIT($A58, " "),'97-19 Job Nums in SIC07'!$A:$A,0)))</f>
        <v>2249</v>
      </c>
      <c r="R58" cm="1">
        <f t="array" ref="R58">SUM(INDEX('97-19 Job Nums in SIC07'!Q:Q,MATCH(_xlfn.TEXTSPLIT($A58, " "),'97-19 Job Nums in SIC07'!$A:$A,0)))</f>
        <v>2256</v>
      </c>
      <c r="S58" cm="1">
        <f t="array" ref="S58">SUM(INDEX('97-19 Job Nums in SIC07'!R:R,MATCH(_xlfn.TEXTSPLIT($A58, " "),'97-19 Job Nums in SIC07'!$A:$A,0)))</f>
        <v>2258</v>
      </c>
      <c r="T58" cm="1">
        <f t="array" ref="T58">SUM(INDEX('97-19 Job Nums in SIC07'!S:S,MATCH(_xlfn.TEXTSPLIT($A58, " "),'97-19 Job Nums in SIC07'!$A:$A,0)))</f>
        <v>2379</v>
      </c>
      <c r="U58" cm="1">
        <f t="array" ref="U58">SUM(INDEX('97-19 Job Nums in SIC07'!T:T,MATCH(_xlfn.TEXTSPLIT($A58, " "),'97-19 Job Nums in SIC07'!$A:$A,0)))</f>
        <v>2410</v>
      </c>
      <c r="V58" cm="1">
        <f t="array" ref="V58">SUM(INDEX('97-19 Job Nums in SIC07'!U:U,MATCH(_xlfn.TEXTSPLIT($A58, " "),'97-19 Job Nums in SIC07'!$A:$A,0)))</f>
        <v>2516</v>
      </c>
      <c r="W58" cm="1">
        <f t="array" ref="W58">SUM(INDEX('97-19 Job Nums in SIC07'!V:V,MATCH(_xlfn.TEXTSPLIT($A58, " "),'97-19 Job Nums in SIC07'!$A:$A,0)))</f>
        <v>2539</v>
      </c>
      <c r="X58" cm="1">
        <f t="array" ref="X58">SUM(INDEX('97-19 Job Nums in SIC07'!W:W,MATCH(_xlfn.TEXTSPLIT($A58, " "),'97-19 Job Nums in SIC07'!$A:$A,0)))</f>
        <v>2525</v>
      </c>
      <c r="Y58" cm="1">
        <f t="array" ref="Y58">SUM(INDEX('97-19 Job Nums in SIC07'!X:X,MATCH(_xlfn.TEXTSPLIT($A58, " "),'97-19 Job Nums in SIC07'!$A:$A,0)))</f>
        <v>2577</v>
      </c>
      <c r="Z58" cm="1">
        <f t="array" ref="Z58">SUM(INDEX('97-19 Job Nums in SIC07'!Y:Y,MATCH(_xlfn.TEXTSPLIT($A58, " "),'97-19 Job Nums in SIC07'!$A:$A,0)))</f>
        <v>2589</v>
      </c>
    </row>
    <row r="59" spans="1:26" x14ac:dyDescent="0.25">
      <c r="A59" s="65">
        <v>87</v>
      </c>
      <c r="C59" s="66" t="s">
        <v>407</v>
      </c>
      <c r="D59" cm="1">
        <f t="array" ref="D59">SUM(INDEX('97-19 Job Nums in SIC07'!C:C,MATCH(_xlfn.TEXTSPLIT($A59, " "),'97-19 Job Nums in SIC07'!$A:$A,0)))</f>
        <v>433.8</v>
      </c>
      <c r="E59" cm="1">
        <f t="array" ref="E59">SUM(INDEX('97-19 Job Nums in SIC07'!D:D,MATCH(_xlfn.TEXTSPLIT($A59, " "),'97-19 Job Nums in SIC07'!$A:$A,0)))</f>
        <v>433.8</v>
      </c>
      <c r="F59" cm="1">
        <f t="array" ref="F59">SUM(INDEX('97-19 Job Nums in SIC07'!E:E,MATCH(_xlfn.TEXTSPLIT($A59, " "),'97-19 Job Nums in SIC07'!$A:$A,0)))</f>
        <v>439.91999999999996</v>
      </c>
      <c r="G59" cm="1">
        <f t="array" ref="G59">SUM(INDEX('97-19 Job Nums in SIC07'!F:F,MATCH(_xlfn.TEXTSPLIT($A59, " "),'97-19 Job Nums in SIC07'!$A:$A,0)))</f>
        <v>442.62</v>
      </c>
      <c r="H59" cm="1">
        <f t="array" ref="H59">SUM(INDEX('97-19 Job Nums in SIC07'!G:G,MATCH(_xlfn.TEXTSPLIT($A59, " "),'97-19 Job Nums in SIC07'!$A:$A,0)))</f>
        <v>424.8</v>
      </c>
      <c r="I59" cm="1">
        <f t="array" ref="I59">SUM(INDEX('97-19 Job Nums in SIC07'!H:H,MATCH(_xlfn.TEXTSPLIT($A59, " "),'97-19 Job Nums in SIC07'!$A:$A,0)))</f>
        <v>448.56</v>
      </c>
      <c r="J59" cm="1">
        <f t="array" ref="J59">SUM(INDEX('97-19 Job Nums in SIC07'!I:I,MATCH(_xlfn.TEXTSPLIT($A59, " "),'97-19 Job Nums in SIC07'!$A:$A,0)))</f>
        <v>457.56</v>
      </c>
      <c r="K59" cm="1">
        <f t="array" ref="K59">SUM(INDEX('97-19 Job Nums in SIC07'!J:J,MATCH(_xlfn.TEXTSPLIT($A59, " "),'97-19 Job Nums in SIC07'!$A:$A,0)))</f>
        <v>473.4</v>
      </c>
      <c r="L59" cm="1">
        <f t="array" ref="L59">SUM(INDEX('97-19 Job Nums in SIC07'!K:K,MATCH(_xlfn.TEXTSPLIT($A59, " "),'97-19 Job Nums in SIC07'!$A:$A,0)))</f>
        <v>527.22</v>
      </c>
      <c r="M59" cm="1">
        <f t="array" ref="M59">SUM(INDEX('97-19 Job Nums in SIC07'!L:L,MATCH(_xlfn.TEXTSPLIT($A59, " "),'97-19 Job Nums in SIC07'!$A:$A,0)))</f>
        <v>538.02</v>
      </c>
      <c r="N59" cm="1">
        <f t="array" ref="N59">SUM(INDEX('97-19 Job Nums in SIC07'!M:M,MATCH(_xlfn.TEXTSPLIT($A59, " "),'97-19 Job Nums in SIC07'!$A:$A,0)))</f>
        <v>531.72</v>
      </c>
      <c r="O59" cm="1">
        <f t="array" ref="O59">SUM(INDEX('97-19 Job Nums in SIC07'!N:N,MATCH(_xlfn.TEXTSPLIT($A59, " "),'97-19 Job Nums in SIC07'!$A:$A,0)))</f>
        <v>507</v>
      </c>
      <c r="P59" cm="1">
        <f t="array" ref="P59">SUM(INDEX('97-19 Job Nums in SIC07'!O:O,MATCH(_xlfn.TEXTSPLIT($A59, " "),'97-19 Job Nums in SIC07'!$A:$A,0)))</f>
        <v>520</v>
      </c>
      <c r="Q59" cm="1">
        <f t="array" ref="Q59">SUM(INDEX('97-19 Job Nums in SIC07'!P:P,MATCH(_xlfn.TEXTSPLIT($A59, " "),'97-19 Job Nums in SIC07'!$A:$A,0)))</f>
        <v>552</v>
      </c>
      <c r="R59" cm="1">
        <f t="array" ref="R59">SUM(INDEX('97-19 Job Nums in SIC07'!Q:Q,MATCH(_xlfn.TEXTSPLIT($A59, " "),'97-19 Job Nums in SIC07'!$A:$A,0)))</f>
        <v>610</v>
      </c>
      <c r="S59" cm="1">
        <f t="array" ref="S59">SUM(INDEX('97-19 Job Nums in SIC07'!R:R,MATCH(_xlfn.TEXTSPLIT($A59, " "),'97-19 Job Nums in SIC07'!$A:$A,0)))</f>
        <v>607</v>
      </c>
      <c r="T59" cm="1">
        <f t="array" ref="T59">SUM(INDEX('97-19 Job Nums in SIC07'!S:S,MATCH(_xlfn.TEXTSPLIT($A59, " "),'97-19 Job Nums in SIC07'!$A:$A,0)))</f>
        <v>676</v>
      </c>
      <c r="U59" cm="1">
        <f t="array" ref="U59">SUM(INDEX('97-19 Job Nums in SIC07'!T:T,MATCH(_xlfn.TEXTSPLIT($A59, " "),'97-19 Job Nums in SIC07'!$A:$A,0)))</f>
        <v>667</v>
      </c>
      <c r="V59" cm="1">
        <f t="array" ref="V59">SUM(INDEX('97-19 Job Nums in SIC07'!U:U,MATCH(_xlfn.TEXTSPLIT($A59, " "),'97-19 Job Nums in SIC07'!$A:$A,0)))</f>
        <v>724</v>
      </c>
      <c r="W59" cm="1">
        <f t="array" ref="W59">SUM(INDEX('97-19 Job Nums in SIC07'!V:V,MATCH(_xlfn.TEXTSPLIT($A59, " "),'97-19 Job Nums in SIC07'!$A:$A,0)))</f>
        <v>687</v>
      </c>
      <c r="X59" cm="1">
        <f t="array" ref="X59">SUM(INDEX('97-19 Job Nums in SIC07'!W:W,MATCH(_xlfn.TEXTSPLIT($A59, " "),'97-19 Job Nums in SIC07'!$A:$A,0)))</f>
        <v>647</v>
      </c>
      <c r="Y59" cm="1">
        <f t="array" ref="Y59">SUM(INDEX('97-19 Job Nums in SIC07'!X:X,MATCH(_xlfn.TEXTSPLIT($A59, " "),'97-19 Job Nums in SIC07'!$A:$A,0)))</f>
        <v>672</v>
      </c>
      <c r="Z59" cm="1">
        <f t="array" ref="Z59">SUM(INDEX('97-19 Job Nums in SIC07'!Y:Y,MATCH(_xlfn.TEXTSPLIT($A59, " "),'97-19 Job Nums in SIC07'!$A:$A,0)))</f>
        <v>723</v>
      </c>
    </row>
    <row r="60" spans="1:26" ht="30" x14ac:dyDescent="0.25">
      <c r="A60" s="65">
        <v>88</v>
      </c>
      <c r="C60" s="66" t="s">
        <v>408</v>
      </c>
      <c r="D60" cm="1">
        <f t="array" ref="D60">SUM(INDEX('97-19 Job Nums in SIC07'!C:C,MATCH(_xlfn.TEXTSPLIT($A60, " "),'97-19 Job Nums in SIC07'!$A:$A,0)))</f>
        <v>433.8</v>
      </c>
      <c r="E60" cm="1">
        <f t="array" ref="E60">SUM(INDEX('97-19 Job Nums in SIC07'!D:D,MATCH(_xlfn.TEXTSPLIT($A60, " "),'97-19 Job Nums in SIC07'!$A:$A,0)))</f>
        <v>433.8</v>
      </c>
      <c r="F60" cm="1">
        <f t="array" ref="F60">SUM(INDEX('97-19 Job Nums in SIC07'!E:E,MATCH(_xlfn.TEXTSPLIT($A60, " "),'97-19 Job Nums in SIC07'!$A:$A,0)))</f>
        <v>439.91999999999996</v>
      </c>
      <c r="G60" cm="1">
        <f t="array" ref="G60">SUM(INDEX('97-19 Job Nums in SIC07'!F:F,MATCH(_xlfn.TEXTSPLIT($A60, " "),'97-19 Job Nums in SIC07'!$A:$A,0)))</f>
        <v>442.62</v>
      </c>
      <c r="H60" cm="1">
        <f t="array" ref="H60">SUM(INDEX('97-19 Job Nums in SIC07'!G:G,MATCH(_xlfn.TEXTSPLIT($A60, " "),'97-19 Job Nums in SIC07'!$A:$A,0)))</f>
        <v>424.8</v>
      </c>
      <c r="I60" cm="1">
        <f t="array" ref="I60">SUM(INDEX('97-19 Job Nums in SIC07'!H:H,MATCH(_xlfn.TEXTSPLIT($A60, " "),'97-19 Job Nums in SIC07'!$A:$A,0)))</f>
        <v>448.56</v>
      </c>
      <c r="J60" cm="1">
        <f t="array" ref="J60">SUM(INDEX('97-19 Job Nums in SIC07'!I:I,MATCH(_xlfn.TEXTSPLIT($A60, " "),'97-19 Job Nums in SIC07'!$A:$A,0)))</f>
        <v>457.56</v>
      </c>
      <c r="K60" cm="1">
        <f t="array" ref="K60">SUM(INDEX('97-19 Job Nums in SIC07'!J:J,MATCH(_xlfn.TEXTSPLIT($A60, " "),'97-19 Job Nums in SIC07'!$A:$A,0)))</f>
        <v>473.4</v>
      </c>
      <c r="L60" cm="1">
        <f t="array" ref="L60">SUM(INDEX('97-19 Job Nums in SIC07'!K:K,MATCH(_xlfn.TEXTSPLIT($A60, " "),'97-19 Job Nums in SIC07'!$A:$A,0)))</f>
        <v>527.22</v>
      </c>
      <c r="M60" cm="1">
        <f t="array" ref="M60">SUM(INDEX('97-19 Job Nums in SIC07'!L:L,MATCH(_xlfn.TEXTSPLIT($A60, " "),'97-19 Job Nums in SIC07'!$A:$A,0)))</f>
        <v>538.02</v>
      </c>
      <c r="N60" cm="1">
        <f t="array" ref="N60">SUM(INDEX('97-19 Job Nums in SIC07'!M:M,MATCH(_xlfn.TEXTSPLIT($A60, " "),'97-19 Job Nums in SIC07'!$A:$A,0)))</f>
        <v>531.72</v>
      </c>
      <c r="O60" cm="1">
        <f t="array" ref="O60">SUM(INDEX('97-19 Job Nums in SIC07'!N:N,MATCH(_xlfn.TEXTSPLIT($A60, " "),'97-19 Job Nums in SIC07'!$A:$A,0)))</f>
        <v>462</v>
      </c>
      <c r="P60" cm="1">
        <f t="array" ref="P60">SUM(INDEX('97-19 Job Nums in SIC07'!O:O,MATCH(_xlfn.TEXTSPLIT($A60, " "),'97-19 Job Nums in SIC07'!$A:$A,0)))</f>
        <v>510</v>
      </c>
      <c r="Q60" cm="1">
        <f t="array" ref="Q60">SUM(INDEX('97-19 Job Nums in SIC07'!P:P,MATCH(_xlfn.TEXTSPLIT($A60, " "),'97-19 Job Nums in SIC07'!$A:$A,0)))</f>
        <v>546</v>
      </c>
      <c r="R60" cm="1">
        <f t="array" ref="R60">SUM(INDEX('97-19 Job Nums in SIC07'!Q:Q,MATCH(_xlfn.TEXTSPLIT($A60, " "),'97-19 Job Nums in SIC07'!$A:$A,0)))</f>
        <v>595</v>
      </c>
      <c r="S60" cm="1">
        <f t="array" ref="S60">SUM(INDEX('97-19 Job Nums in SIC07'!R:R,MATCH(_xlfn.TEXTSPLIT($A60, " "),'97-19 Job Nums in SIC07'!$A:$A,0)))</f>
        <v>609</v>
      </c>
      <c r="T60" cm="1">
        <f t="array" ref="T60">SUM(INDEX('97-19 Job Nums in SIC07'!S:S,MATCH(_xlfn.TEXTSPLIT($A60, " "),'97-19 Job Nums in SIC07'!$A:$A,0)))</f>
        <v>641</v>
      </c>
      <c r="U60" cm="1">
        <f t="array" ref="U60">SUM(INDEX('97-19 Job Nums in SIC07'!T:T,MATCH(_xlfn.TEXTSPLIT($A60, " "),'97-19 Job Nums in SIC07'!$A:$A,0)))</f>
        <v>670</v>
      </c>
      <c r="V60" cm="1">
        <f t="array" ref="V60">SUM(INDEX('97-19 Job Nums in SIC07'!U:U,MATCH(_xlfn.TEXTSPLIT($A60, " "),'97-19 Job Nums in SIC07'!$A:$A,0)))</f>
        <v>710</v>
      </c>
      <c r="W60" cm="1">
        <f t="array" ref="W60">SUM(INDEX('97-19 Job Nums in SIC07'!V:V,MATCH(_xlfn.TEXTSPLIT($A60, " "),'97-19 Job Nums in SIC07'!$A:$A,0)))</f>
        <v>671</v>
      </c>
      <c r="X60" cm="1">
        <f t="array" ref="X60">SUM(INDEX('97-19 Job Nums in SIC07'!W:W,MATCH(_xlfn.TEXTSPLIT($A60, " "),'97-19 Job Nums in SIC07'!$A:$A,0)))</f>
        <v>727</v>
      </c>
      <c r="Y60" cm="1">
        <f t="array" ref="Y60">SUM(INDEX('97-19 Job Nums in SIC07'!X:X,MATCH(_xlfn.TEXTSPLIT($A60, " "),'97-19 Job Nums in SIC07'!$A:$A,0)))</f>
        <v>732</v>
      </c>
      <c r="Z60" cm="1">
        <f t="array" ref="Z60">SUM(INDEX('97-19 Job Nums in SIC07'!Y:Y,MATCH(_xlfn.TEXTSPLIT($A60, " "),'97-19 Job Nums in SIC07'!$A:$A,0)))</f>
        <v>709</v>
      </c>
    </row>
    <row r="61" spans="1:26" ht="30" x14ac:dyDescent="0.25">
      <c r="A61" s="65">
        <v>90</v>
      </c>
      <c r="C61" s="66" t="s">
        <v>409</v>
      </c>
      <c r="D61" cm="1">
        <f t="array" ref="D61">SUM(INDEX('97-19 Job Nums in SIC07'!C:C,MATCH(_xlfn.TEXTSPLIT($A61, " "),'97-19 Job Nums in SIC07'!$A:$A,0)))</f>
        <v>47.28</v>
      </c>
      <c r="E61" cm="1">
        <f t="array" ref="E61">SUM(INDEX('97-19 Job Nums in SIC07'!D:D,MATCH(_xlfn.TEXTSPLIT($A61, " "),'97-19 Job Nums in SIC07'!$A:$A,0)))</f>
        <v>46.08</v>
      </c>
      <c r="F61" cm="1">
        <f t="array" ref="F61">SUM(INDEX('97-19 Job Nums in SIC07'!E:E,MATCH(_xlfn.TEXTSPLIT($A61, " "),'97-19 Job Nums in SIC07'!$A:$A,0)))</f>
        <v>47.4</v>
      </c>
      <c r="G61" cm="1">
        <f t="array" ref="G61">SUM(INDEX('97-19 Job Nums in SIC07'!F:F,MATCH(_xlfn.TEXTSPLIT($A61, " "),'97-19 Job Nums in SIC07'!$A:$A,0)))</f>
        <v>50.879999999999995</v>
      </c>
      <c r="H61" cm="1">
        <f t="array" ref="H61">SUM(INDEX('97-19 Job Nums in SIC07'!G:G,MATCH(_xlfn.TEXTSPLIT($A61, " "),'97-19 Job Nums in SIC07'!$A:$A,0)))</f>
        <v>50.4</v>
      </c>
      <c r="I61" cm="1">
        <f t="array" ref="I61">SUM(INDEX('97-19 Job Nums in SIC07'!H:H,MATCH(_xlfn.TEXTSPLIT($A61, " "),'97-19 Job Nums in SIC07'!$A:$A,0)))</f>
        <v>52.8</v>
      </c>
      <c r="J61" cm="1">
        <f t="array" ref="J61">SUM(INDEX('97-19 Job Nums in SIC07'!I:I,MATCH(_xlfn.TEXTSPLIT($A61, " "),'97-19 Job Nums in SIC07'!$A:$A,0)))</f>
        <v>55.44</v>
      </c>
      <c r="K61" cm="1">
        <f t="array" ref="K61">SUM(INDEX('97-19 Job Nums in SIC07'!J:J,MATCH(_xlfn.TEXTSPLIT($A61, " "),'97-19 Job Nums in SIC07'!$A:$A,0)))</f>
        <v>55.199999999999996</v>
      </c>
      <c r="L61" cm="1">
        <f t="array" ref="L61">SUM(INDEX('97-19 Job Nums in SIC07'!K:K,MATCH(_xlfn.TEXTSPLIT($A61, " "),'97-19 Job Nums in SIC07'!$A:$A,0)))</f>
        <v>62.64</v>
      </c>
      <c r="M61" cm="1">
        <f t="array" ref="M61">SUM(INDEX('97-19 Job Nums in SIC07'!L:L,MATCH(_xlfn.TEXTSPLIT($A61, " "),'97-19 Job Nums in SIC07'!$A:$A,0)))</f>
        <v>64.679999999999993</v>
      </c>
      <c r="N61" cm="1">
        <f t="array" ref="N61">SUM(INDEX('97-19 Job Nums in SIC07'!M:M,MATCH(_xlfn.TEXTSPLIT($A61, " "),'97-19 Job Nums in SIC07'!$A:$A,0)))</f>
        <v>64.56</v>
      </c>
      <c r="O61" cm="1">
        <f t="array" ref="O61">SUM(INDEX('97-19 Job Nums in SIC07'!N:N,MATCH(_xlfn.TEXTSPLIT($A61, " "),'97-19 Job Nums in SIC07'!$A:$A,0)))</f>
        <v>40</v>
      </c>
      <c r="P61" cm="1">
        <f t="array" ref="P61">SUM(INDEX('97-19 Job Nums in SIC07'!O:O,MATCH(_xlfn.TEXTSPLIT($A61, " "),'97-19 Job Nums in SIC07'!$A:$A,0)))</f>
        <v>45</v>
      </c>
      <c r="Q61" cm="1">
        <f t="array" ref="Q61">SUM(INDEX('97-19 Job Nums in SIC07'!P:P,MATCH(_xlfn.TEXTSPLIT($A61, " "),'97-19 Job Nums in SIC07'!$A:$A,0)))</f>
        <v>43</v>
      </c>
      <c r="R61" cm="1">
        <f t="array" ref="R61">SUM(INDEX('97-19 Job Nums in SIC07'!Q:Q,MATCH(_xlfn.TEXTSPLIT($A61, " "),'97-19 Job Nums in SIC07'!$A:$A,0)))</f>
        <v>41</v>
      </c>
      <c r="S61" cm="1">
        <f t="array" ref="S61">SUM(INDEX('97-19 Job Nums in SIC07'!R:R,MATCH(_xlfn.TEXTSPLIT($A61, " "),'97-19 Job Nums in SIC07'!$A:$A,0)))</f>
        <v>41</v>
      </c>
      <c r="T61" cm="1">
        <f t="array" ref="T61">SUM(INDEX('97-19 Job Nums in SIC07'!S:S,MATCH(_xlfn.TEXTSPLIT($A61, " "),'97-19 Job Nums in SIC07'!$A:$A,0)))</f>
        <v>44</v>
      </c>
      <c r="U61" cm="1">
        <f t="array" ref="U61">SUM(INDEX('97-19 Job Nums in SIC07'!T:T,MATCH(_xlfn.TEXTSPLIT($A61, " "),'97-19 Job Nums in SIC07'!$A:$A,0)))</f>
        <v>45</v>
      </c>
      <c r="V61" cm="1">
        <f t="array" ref="V61">SUM(INDEX('97-19 Job Nums in SIC07'!U:U,MATCH(_xlfn.TEXTSPLIT($A61, " "),'97-19 Job Nums in SIC07'!$A:$A,0)))</f>
        <v>50</v>
      </c>
      <c r="W61" cm="1">
        <f t="array" ref="W61">SUM(INDEX('97-19 Job Nums in SIC07'!V:V,MATCH(_xlfn.TEXTSPLIT($A61, " "),'97-19 Job Nums in SIC07'!$A:$A,0)))</f>
        <v>48</v>
      </c>
      <c r="X61" cm="1">
        <f t="array" ref="X61">SUM(INDEX('97-19 Job Nums in SIC07'!W:W,MATCH(_xlfn.TEXTSPLIT($A61, " "),'97-19 Job Nums in SIC07'!$A:$A,0)))</f>
        <v>52</v>
      </c>
      <c r="Y61" cm="1">
        <f t="array" ref="Y61">SUM(INDEX('97-19 Job Nums in SIC07'!X:X,MATCH(_xlfn.TEXTSPLIT($A61, " "),'97-19 Job Nums in SIC07'!$A:$A,0)))</f>
        <v>63</v>
      </c>
      <c r="Z61" cm="1">
        <f t="array" ref="Z61">SUM(INDEX('97-19 Job Nums in SIC07'!Y:Y,MATCH(_xlfn.TEXTSPLIT($A61, " "),'97-19 Job Nums in SIC07'!$A:$A,0)))</f>
        <v>59</v>
      </c>
    </row>
    <row r="62" spans="1:26" ht="30" x14ac:dyDescent="0.25">
      <c r="A62" s="65">
        <v>91</v>
      </c>
      <c r="C62" s="66" t="s">
        <v>410</v>
      </c>
      <c r="D62" cm="1">
        <f t="array" ref="D62">SUM(INDEX('97-19 Job Nums in SIC07'!C:C,MATCH(_xlfn.TEXTSPLIT($A62, " "),'97-19 Job Nums in SIC07'!$A:$A,0)))</f>
        <v>27.580000000000002</v>
      </c>
      <c r="E62" cm="1">
        <f t="array" ref="E62">SUM(INDEX('97-19 Job Nums in SIC07'!D:D,MATCH(_xlfn.TEXTSPLIT($A62, " "),'97-19 Job Nums in SIC07'!$A:$A,0)))</f>
        <v>26.880000000000003</v>
      </c>
      <c r="F62" cm="1">
        <f t="array" ref="F62">SUM(INDEX('97-19 Job Nums in SIC07'!E:E,MATCH(_xlfn.TEXTSPLIT($A62, " "),'97-19 Job Nums in SIC07'!$A:$A,0)))</f>
        <v>27.650000000000002</v>
      </c>
      <c r="G62" cm="1">
        <f t="array" ref="G62">SUM(INDEX('97-19 Job Nums in SIC07'!F:F,MATCH(_xlfn.TEXTSPLIT($A62, " "),'97-19 Job Nums in SIC07'!$A:$A,0)))</f>
        <v>29.680000000000003</v>
      </c>
      <c r="H62" cm="1">
        <f t="array" ref="H62">SUM(INDEX('97-19 Job Nums in SIC07'!G:G,MATCH(_xlfn.TEXTSPLIT($A62, " "),'97-19 Job Nums in SIC07'!$A:$A,0)))</f>
        <v>29.400000000000002</v>
      </c>
      <c r="I62" cm="1">
        <f t="array" ref="I62">SUM(INDEX('97-19 Job Nums in SIC07'!H:H,MATCH(_xlfn.TEXTSPLIT($A62, " "),'97-19 Job Nums in SIC07'!$A:$A,0)))</f>
        <v>30.800000000000004</v>
      </c>
      <c r="J62" cm="1">
        <f t="array" ref="J62">SUM(INDEX('97-19 Job Nums in SIC07'!I:I,MATCH(_xlfn.TEXTSPLIT($A62, " "),'97-19 Job Nums in SIC07'!$A:$A,0)))</f>
        <v>32.340000000000003</v>
      </c>
      <c r="K62" cm="1">
        <f t="array" ref="K62">SUM(INDEX('97-19 Job Nums in SIC07'!J:J,MATCH(_xlfn.TEXTSPLIT($A62, " "),'97-19 Job Nums in SIC07'!$A:$A,0)))</f>
        <v>32.200000000000003</v>
      </c>
      <c r="L62" cm="1">
        <f t="array" ref="L62">SUM(INDEX('97-19 Job Nums in SIC07'!K:K,MATCH(_xlfn.TEXTSPLIT($A62, " "),'97-19 Job Nums in SIC07'!$A:$A,0)))</f>
        <v>36.540000000000006</v>
      </c>
      <c r="M62" cm="1">
        <f t="array" ref="M62">SUM(INDEX('97-19 Job Nums in SIC07'!L:L,MATCH(_xlfn.TEXTSPLIT($A62, " "),'97-19 Job Nums in SIC07'!$A:$A,0)))</f>
        <v>37.730000000000004</v>
      </c>
      <c r="N62" cm="1">
        <f t="array" ref="N62">SUM(INDEX('97-19 Job Nums in SIC07'!M:M,MATCH(_xlfn.TEXTSPLIT($A62, " "),'97-19 Job Nums in SIC07'!$A:$A,0)))</f>
        <v>37.660000000000004</v>
      </c>
      <c r="O62" cm="1">
        <f t="array" ref="O62">SUM(INDEX('97-19 Job Nums in SIC07'!N:N,MATCH(_xlfn.TEXTSPLIT($A62, " "),'97-19 Job Nums in SIC07'!$A:$A,0)))</f>
        <v>55</v>
      </c>
      <c r="P62" cm="1">
        <f t="array" ref="P62">SUM(INDEX('97-19 Job Nums in SIC07'!O:O,MATCH(_xlfn.TEXTSPLIT($A62, " "),'97-19 Job Nums in SIC07'!$A:$A,0)))</f>
        <v>53</v>
      </c>
      <c r="Q62" cm="1">
        <f t="array" ref="Q62">SUM(INDEX('97-19 Job Nums in SIC07'!P:P,MATCH(_xlfn.TEXTSPLIT($A62, " "),'97-19 Job Nums in SIC07'!$A:$A,0)))</f>
        <v>51</v>
      </c>
      <c r="R62" cm="1">
        <f t="array" ref="R62">SUM(INDEX('97-19 Job Nums in SIC07'!Q:Q,MATCH(_xlfn.TEXTSPLIT($A62, " "),'97-19 Job Nums in SIC07'!$A:$A,0)))</f>
        <v>58</v>
      </c>
      <c r="S62" cm="1">
        <f t="array" ref="S62">SUM(INDEX('97-19 Job Nums in SIC07'!R:R,MATCH(_xlfn.TEXTSPLIT($A62, " "),'97-19 Job Nums in SIC07'!$A:$A,0)))</f>
        <v>56</v>
      </c>
      <c r="T62" cm="1">
        <f t="array" ref="T62">SUM(INDEX('97-19 Job Nums in SIC07'!S:S,MATCH(_xlfn.TEXTSPLIT($A62, " "),'97-19 Job Nums in SIC07'!$A:$A,0)))</f>
        <v>56</v>
      </c>
      <c r="U62" cm="1">
        <f t="array" ref="U62">SUM(INDEX('97-19 Job Nums in SIC07'!T:T,MATCH(_xlfn.TEXTSPLIT($A62, " "),'97-19 Job Nums in SIC07'!$A:$A,0)))</f>
        <v>54</v>
      </c>
      <c r="V62" cm="1">
        <f t="array" ref="V62">SUM(INDEX('97-19 Job Nums in SIC07'!U:U,MATCH(_xlfn.TEXTSPLIT($A62, " "),'97-19 Job Nums in SIC07'!$A:$A,0)))</f>
        <v>56</v>
      </c>
      <c r="W62" cm="1">
        <f t="array" ref="W62">SUM(INDEX('97-19 Job Nums in SIC07'!V:V,MATCH(_xlfn.TEXTSPLIT($A62, " "),'97-19 Job Nums in SIC07'!$A:$A,0)))</f>
        <v>63</v>
      </c>
      <c r="X62" cm="1">
        <f t="array" ref="X62">SUM(INDEX('97-19 Job Nums in SIC07'!W:W,MATCH(_xlfn.TEXTSPLIT($A62, " "),'97-19 Job Nums in SIC07'!$A:$A,0)))</f>
        <v>64</v>
      </c>
      <c r="Y62" cm="1">
        <f t="array" ref="Y62">SUM(INDEX('97-19 Job Nums in SIC07'!X:X,MATCH(_xlfn.TEXTSPLIT($A62, " "),'97-19 Job Nums in SIC07'!$A:$A,0)))</f>
        <v>63</v>
      </c>
      <c r="Z62" cm="1">
        <f t="array" ref="Z62">SUM(INDEX('97-19 Job Nums in SIC07'!Y:Y,MATCH(_xlfn.TEXTSPLIT($A62, " "),'97-19 Job Nums in SIC07'!$A:$A,0)))</f>
        <v>68</v>
      </c>
    </row>
    <row r="63" spans="1:26" x14ac:dyDescent="0.25">
      <c r="A63" s="65">
        <v>92</v>
      </c>
      <c r="C63" s="66" t="s">
        <v>411</v>
      </c>
      <c r="D63" cm="1">
        <f t="array" ref="D63">SUM(INDEX('97-19 Job Nums in SIC07'!C:C,MATCH(_xlfn.TEXTSPLIT($A63, " "),'97-19 Job Nums in SIC07'!$A:$A,0)))</f>
        <v>59.099999999999994</v>
      </c>
      <c r="E63" cm="1">
        <f t="array" ref="E63">SUM(INDEX('97-19 Job Nums in SIC07'!D:D,MATCH(_xlfn.TEXTSPLIT($A63, " "),'97-19 Job Nums in SIC07'!$A:$A,0)))</f>
        <v>57.599999999999994</v>
      </c>
      <c r="F63" cm="1">
        <f t="array" ref="F63">SUM(INDEX('97-19 Job Nums in SIC07'!E:E,MATCH(_xlfn.TEXTSPLIT($A63, " "),'97-19 Job Nums in SIC07'!$A:$A,0)))</f>
        <v>59.25</v>
      </c>
      <c r="G63" cm="1">
        <f t="array" ref="G63">SUM(INDEX('97-19 Job Nums in SIC07'!F:F,MATCH(_xlfn.TEXTSPLIT($A63, " "),'97-19 Job Nums in SIC07'!$A:$A,0)))</f>
        <v>63.599999999999994</v>
      </c>
      <c r="H63" cm="1">
        <f t="array" ref="H63">SUM(INDEX('97-19 Job Nums in SIC07'!G:G,MATCH(_xlfn.TEXTSPLIT($A63, " "),'97-19 Job Nums in SIC07'!$A:$A,0)))</f>
        <v>63</v>
      </c>
      <c r="I63" cm="1">
        <f t="array" ref="I63">SUM(INDEX('97-19 Job Nums in SIC07'!H:H,MATCH(_xlfn.TEXTSPLIT($A63, " "),'97-19 Job Nums in SIC07'!$A:$A,0)))</f>
        <v>66</v>
      </c>
      <c r="J63" cm="1">
        <f t="array" ref="J63">SUM(INDEX('97-19 Job Nums in SIC07'!I:I,MATCH(_xlfn.TEXTSPLIT($A63, " "),'97-19 Job Nums in SIC07'!$A:$A,0)))</f>
        <v>69.3</v>
      </c>
      <c r="K63" cm="1">
        <f t="array" ref="K63">SUM(INDEX('97-19 Job Nums in SIC07'!J:J,MATCH(_xlfn.TEXTSPLIT($A63, " "),'97-19 Job Nums in SIC07'!$A:$A,0)))</f>
        <v>69</v>
      </c>
      <c r="L63" cm="1">
        <f t="array" ref="L63">SUM(INDEX('97-19 Job Nums in SIC07'!K:K,MATCH(_xlfn.TEXTSPLIT($A63, " "),'97-19 Job Nums in SIC07'!$A:$A,0)))</f>
        <v>78.3</v>
      </c>
      <c r="M63" cm="1">
        <f t="array" ref="M63">SUM(INDEX('97-19 Job Nums in SIC07'!L:L,MATCH(_xlfn.TEXTSPLIT($A63, " "),'97-19 Job Nums in SIC07'!$A:$A,0)))</f>
        <v>80.849999999999994</v>
      </c>
      <c r="N63" cm="1">
        <f t="array" ref="N63">SUM(INDEX('97-19 Job Nums in SIC07'!M:M,MATCH(_xlfn.TEXTSPLIT($A63, " "),'97-19 Job Nums in SIC07'!$A:$A,0)))</f>
        <v>80.7</v>
      </c>
      <c r="O63" cm="1">
        <f t="array" ref="O63">SUM(INDEX('97-19 Job Nums in SIC07'!N:N,MATCH(_xlfn.TEXTSPLIT($A63, " "),'97-19 Job Nums in SIC07'!$A:$A,0)))</f>
        <v>99</v>
      </c>
      <c r="P63" cm="1">
        <f t="array" ref="P63">SUM(INDEX('97-19 Job Nums in SIC07'!O:O,MATCH(_xlfn.TEXTSPLIT($A63, " "),'97-19 Job Nums in SIC07'!$A:$A,0)))</f>
        <v>97</v>
      </c>
      <c r="Q63" cm="1">
        <f t="array" ref="Q63">SUM(INDEX('97-19 Job Nums in SIC07'!P:P,MATCH(_xlfn.TEXTSPLIT($A63, " "),'97-19 Job Nums in SIC07'!$A:$A,0)))</f>
        <v>103</v>
      </c>
      <c r="R63" cm="1">
        <f t="array" ref="R63">SUM(INDEX('97-19 Job Nums in SIC07'!Q:Q,MATCH(_xlfn.TEXTSPLIT($A63, " "),'97-19 Job Nums in SIC07'!$A:$A,0)))</f>
        <v>96</v>
      </c>
      <c r="S63" cm="1">
        <f t="array" ref="S63">SUM(INDEX('97-19 Job Nums in SIC07'!R:R,MATCH(_xlfn.TEXTSPLIT($A63, " "),'97-19 Job Nums in SIC07'!$A:$A,0)))</f>
        <v>103</v>
      </c>
      <c r="T63" cm="1">
        <f t="array" ref="T63">SUM(INDEX('97-19 Job Nums in SIC07'!S:S,MATCH(_xlfn.TEXTSPLIT($A63, " "),'97-19 Job Nums in SIC07'!$A:$A,0)))</f>
        <v>107</v>
      </c>
      <c r="U63" cm="1">
        <f t="array" ref="U63">SUM(INDEX('97-19 Job Nums in SIC07'!T:T,MATCH(_xlfn.TEXTSPLIT($A63, " "),'97-19 Job Nums in SIC07'!$A:$A,0)))</f>
        <v>104</v>
      </c>
      <c r="V63" cm="1">
        <f t="array" ref="V63">SUM(INDEX('97-19 Job Nums in SIC07'!U:U,MATCH(_xlfn.TEXTSPLIT($A63, " "),'97-19 Job Nums in SIC07'!$A:$A,0)))</f>
        <v>103</v>
      </c>
      <c r="W63" cm="1">
        <f t="array" ref="W63">SUM(INDEX('97-19 Job Nums in SIC07'!V:V,MATCH(_xlfn.TEXTSPLIT($A63, " "),'97-19 Job Nums in SIC07'!$A:$A,0)))</f>
        <v>95</v>
      </c>
      <c r="X63" cm="1">
        <f t="array" ref="X63">SUM(INDEX('97-19 Job Nums in SIC07'!W:W,MATCH(_xlfn.TEXTSPLIT($A63, " "),'97-19 Job Nums in SIC07'!$A:$A,0)))</f>
        <v>104</v>
      </c>
      <c r="Y63" cm="1">
        <f t="array" ref="Y63">SUM(INDEX('97-19 Job Nums in SIC07'!X:X,MATCH(_xlfn.TEXTSPLIT($A63, " "),'97-19 Job Nums in SIC07'!$A:$A,0)))</f>
        <v>104</v>
      </c>
      <c r="Z63" cm="1">
        <f t="array" ref="Z63">SUM(INDEX('97-19 Job Nums in SIC07'!Y:Y,MATCH(_xlfn.TEXTSPLIT($A63, " "),'97-19 Job Nums in SIC07'!$A:$A,0)))</f>
        <v>85</v>
      </c>
    </row>
    <row r="64" spans="1:26" ht="30" x14ac:dyDescent="0.25">
      <c r="A64" s="65">
        <v>93</v>
      </c>
      <c r="C64" s="66" t="s">
        <v>412</v>
      </c>
      <c r="D64" cm="1">
        <f t="array" ref="D64">SUM(INDEX('97-19 Job Nums in SIC07'!C:C,MATCH(_xlfn.TEXTSPLIT($A64, " "),'97-19 Job Nums in SIC07'!$A:$A,0)))</f>
        <v>182.25</v>
      </c>
      <c r="E64" cm="1">
        <f t="array" ref="E64">SUM(INDEX('97-19 Job Nums in SIC07'!D:D,MATCH(_xlfn.TEXTSPLIT($A64, " "),'97-19 Job Nums in SIC07'!$A:$A,0)))</f>
        <v>177.99</v>
      </c>
      <c r="F64" cm="1">
        <f t="array" ref="F64">SUM(INDEX('97-19 Job Nums in SIC07'!E:E,MATCH(_xlfn.TEXTSPLIT($A64, " "),'97-19 Job Nums in SIC07'!$A:$A,0)))</f>
        <v>183.25</v>
      </c>
      <c r="G64" cm="1">
        <f t="array" ref="G64">SUM(INDEX('97-19 Job Nums in SIC07'!F:F,MATCH(_xlfn.TEXTSPLIT($A64, " "),'97-19 Job Nums in SIC07'!$A:$A,0)))</f>
        <v>196.92000000000002</v>
      </c>
      <c r="H64" cm="1">
        <f t="array" ref="H64">SUM(INDEX('97-19 Job Nums in SIC07'!G:G,MATCH(_xlfn.TEXTSPLIT($A64, " "),'97-19 Job Nums in SIC07'!$A:$A,0)))</f>
        <v>195.44</v>
      </c>
      <c r="I64" cm="1">
        <f t="array" ref="I64">SUM(INDEX('97-19 Job Nums in SIC07'!H:H,MATCH(_xlfn.TEXTSPLIT($A64, " "),'97-19 Job Nums in SIC07'!$A:$A,0)))</f>
        <v>203.32999999999998</v>
      </c>
      <c r="J64" cm="1">
        <f t="array" ref="J64">SUM(INDEX('97-19 Job Nums in SIC07'!I:I,MATCH(_xlfn.TEXTSPLIT($A64, " "),'97-19 Job Nums in SIC07'!$A:$A,0)))</f>
        <v>213.64000000000001</v>
      </c>
      <c r="K64" cm="1">
        <f t="array" ref="K64">SUM(INDEX('97-19 Job Nums in SIC07'!J:J,MATCH(_xlfn.TEXTSPLIT($A64, " "),'97-19 Job Nums in SIC07'!$A:$A,0)))</f>
        <v>212.69</v>
      </c>
      <c r="L64" cm="1">
        <f t="array" ref="L64">SUM(INDEX('97-19 Job Nums in SIC07'!K:K,MATCH(_xlfn.TEXTSPLIT($A64, " "),'97-19 Job Nums in SIC07'!$A:$A,0)))</f>
        <v>240.67000000000002</v>
      </c>
      <c r="M64" cm="1">
        <f t="array" ref="M64">SUM(INDEX('97-19 Job Nums in SIC07'!L:L,MATCH(_xlfn.TEXTSPLIT($A64, " "),'97-19 Job Nums in SIC07'!$A:$A,0)))</f>
        <v>248.01</v>
      </c>
      <c r="N64" cm="1">
        <f t="array" ref="N64">SUM(INDEX('97-19 Job Nums in SIC07'!M:M,MATCH(_xlfn.TEXTSPLIT($A64, " "),'97-19 Job Nums in SIC07'!$A:$A,0)))</f>
        <v>249.6</v>
      </c>
      <c r="O64" cm="1">
        <f t="array" ref="O64">SUM(INDEX('97-19 Job Nums in SIC07'!N:N,MATCH(_xlfn.TEXTSPLIT($A64, " "),'97-19 Job Nums in SIC07'!$A:$A,0)))</f>
        <v>223</v>
      </c>
      <c r="P64" cm="1">
        <f t="array" ref="P64">SUM(INDEX('97-19 Job Nums in SIC07'!O:O,MATCH(_xlfn.TEXTSPLIT($A64, " "),'97-19 Job Nums in SIC07'!$A:$A,0)))</f>
        <v>237</v>
      </c>
      <c r="Q64" cm="1">
        <f t="array" ref="Q64">SUM(INDEX('97-19 Job Nums in SIC07'!P:P,MATCH(_xlfn.TEXTSPLIT($A64, " "),'97-19 Job Nums in SIC07'!$A:$A,0)))</f>
        <v>245</v>
      </c>
      <c r="R64" cm="1">
        <f t="array" ref="R64">SUM(INDEX('97-19 Job Nums in SIC07'!Q:Q,MATCH(_xlfn.TEXTSPLIT($A64, " "),'97-19 Job Nums in SIC07'!$A:$A,0)))</f>
        <v>241</v>
      </c>
      <c r="S64" cm="1">
        <f t="array" ref="S64">SUM(INDEX('97-19 Job Nums in SIC07'!R:R,MATCH(_xlfn.TEXTSPLIT($A64, " "),'97-19 Job Nums in SIC07'!$A:$A,0)))</f>
        <v>263</v>
      </c>
      <c r="T64" cm="1">
        <f t="array" ref="T64">SUM(INDEX('97-19 Job Nums in SIC07'!S:S,MATCH(_xlfn.TEXTSPLIT($A64, " "),'97-19 Job Nums in SIC07'!$A:$A,0)))</f>
        <v>265</v>
      </c>
      <c r="U64" cm="1">
        <f t="array" ref="U64">SUM(INDEX('97-19 Job Nums in SIC07'!T:T,MATCH(_xlfn.TEXTSPLIT($A64, " "),'97-19 Job Nums in SIC07'!$A:$A,0)))</f>
        <v>301</v>
      </c>
      <c r="V64" cm="1">
        <f t="array" ref="V64">SUM(INDEX('97-19 Job Nums in SIC07'!U:U,MATCH(_xlfn.TEXTSPLIT($A64, " "),'97-19 Job Nums in SIC07'!$A:$A,0)))</f>
        <v>290</v>
      </c>
      <c r="W64" cm="1">
        <f t="array" ref="W64">SUM(INDEX('97-19 Job Nums in SIC07'!V:V,MATCH(_xlfn.TEXTSPLIT($A64, " "),'97-19 Job Nums in SIC07'!$A:$A,0)))</f>
        <v>302</v>
      </c>
      <c r="X64" cm="1">
        <f t="array" ref="X64">SUM(INDEX('97-19 Job Nums in SIC07'!W:W,MATCH(_xlfn.TEXTSPLIT($A64, " "),'97-19 Job Nums in SIC07'!$A:$A,0)))</f>
        <v>337</v>
      </c>
      <c r="Y64" cm="1">
        <f t="array" ref="Y64">SUM(INDEX('97-19 Job Nums in SIC07'!X:X,MATCH(_xlfn.TEXTSPLIT($A64, " "),'97-19 Job Nums in SIC07'!$A:$A,0)))</f>
        <v>358</v>
      </c>
      <c r="Z64" cm="1">
        <f t="array" ref="Z64">SUM(INDEX('97-19 Job Nums in SIC07'!Y:Y,MATCH(_xlfn.TEXTSPLIT($A64, " "),'97-19 Job Nums in SIC07'!$A:$A,0)))</f>
        <v>355</v>
      </c>
    </row>
    <row r="65" spans="1:26" ht="30" x14ac:dyDescent="0.25">
      <c r="A65" s="65">
        <v>94</v>
      </c>
      <c r="C65" s="66" t="s">
        <v>413</v>
      </c>
      <c r="D65" cm="1">
        <f t="array" ref="D65">SUM(INDEX('97-19 Job Nums in SIC07'!C:C,MATCH(_xlfn.TEXTSPLIT($A65, " "),'97-19 Job Nums in SIC07'!$A:$A,0)))</f>
        <v>159</v>
      </c>
      <c r="E65" cm="1">
        <f t="array" ref="E65">SUM(INDEX('97-19 Job Nums in SIC07'!D:D,MATCH(_xlfn.TEXTSPLIT($A65, " "),'97-19 Job Nums in SIC07'!$A:$A,0)))</f>
        <v>163</v>
      </c>
      <c r="F65" cm="1">
        <f t="array" ref="F65">SUM(INDEX('97-19 Job Nums in SIC07'!E:E,MATCH(_xlfn.TEXTSPLIT($A65, " "),'97-19 Job Nums in SIC07'!$A:$A,0)))</f>
        <v>166</v>
      </c>
      <c r="G65" cm="1">
        <f t="array" ref="G65">SUM(INDEX('97-19 Job Nums in SIC07'!F:F,MATCH(_xlfn.TEXTSPLIT($A65, " "),'97-19 Job Nums in SIC07'!$A:$A,0)))</f>
        <v>173</v>
      </c>
      <c r="H65" cm="1">
        <f t="array" ref="H65">SUM(INDEX('97-19 Job Nums in SIC07'!G:G,MATCH(_xlfn.TEXTSPLIT($A65, " "),'97-19 Job Nums in SIC07'!$A:$A,0)))</f>
        <v>158</v>
      </c>
      <c r="I65" cm="1">
        <f t="array" ref="I65">SUM(INDEX('97-19 Job Nums in SIC07'!H:H,MATCH(_xlfn.TEXTSPLIT($A65, " "),'97-19 Job Nums in SIC07'!$A:$A,0)))</f>
        <v>162</v>
      </c>
      <c r="J65" cm="1">
        <f t="array" ref="J65">SUM(INDEX('97-19 Job Nums in SIC07'!I:I,MATCH(_xlfn.TEXTSPLIT($A65, " "),'97-19 Job Nums in SIC07'!$A:$A,0)))</f>
        <v>161</v>
      </c>
      <c r="K65" cm="1">
        <f t="array" ref="K65">SUM(INDEX('97-19 Job Nums in SIC07'!J:J,MATCH(_xlfn.TEXTSPLIT($A65, " "),'97-19 Job Nums in SIC07'!$A:$A,0)))</f>
        <v>160</v>
      </c>
      <c r="L65" cm="1">
        <f t="array" ref="L65">SUM(INDEX('97-19 Job Nums in SIC07'!K:K,MATCH(_xlfn.TEXTSPLIT($A65, " "),'97-19 Job Nums in SIC07'!$A:$A,0)))</f>
        <v>175</v>
      </c>
      <c r="M65" cm="1">
        <f t="array" ref="M65">SUM(INDEX('97-19 Job Nums in SIC07'!L:L,MATCH(_xlfn.TEXTSPLIT($A65, " "),'97-19 Job Nums in SIC07'!$A:$A,0)))</f>
        <v>176</v>
      </c>
      <c r="N65" cm="1">
        <f t="array" ref="N65">SUM(INDEX('97-19 Job Nums in SIC07'!M:M,MATCH(_xlfn.TEXTSPLIT($A65, " "),'97-19 Job Nums in SIC07'!$A:$A,0)))</f>
        <v>180</v>
      </c>
      <c r="O65" cm="1">
        <f t="array" ref="O65">SUM(INDEX('97-19 Job Nums in SIC07'!N:N,MATCH(_xlfn.TEXTSPLIT($A65, " "),'97-19 Job Nums in SIC07'!$A:$A,0)))</f>
        <v>192</v>
      </c>
      <c r="P65" cm="1">
        <f t="array" ref="P65">SUM(INDEX('97-19 Job Nums in SIC07'!O:O,MATCH(_xlfn.TEXTSPLIT($A65, " "),'97-19 Job Nums in SIC07'!$A:$A,0)))</f>
        <v>193</v>
      </c>
      <c r="Q65" cm="1">
        <f t="array" ref="Q65">SUM(INDEX('97-19 Job Nums in SIC07'!P:P,MATCH(_xlfn.TEXTSPLIT($A65, " "),'97-19 Job Nums in SIC07'!$A:$A,0)))</f>
        <v>202</v>
      </c>
      <c r="R65" cm="1">
        <f t="array" ref="R65">SUM(INDEX('97-19 Job Nums in SIC07'!Q:Q,MATCH(_xlfn.TEXTSPLIT($A65, " "),'97-19 Job Nums in SIC07'!$A:$A,0)))</f>
        <v>195</v>
      </c>
      <c r="S65" cm="1">
        <f t="array" ref="S65">SUM(INDEX('97-19 Job Nums in SIC07'!R:R,MATCH(_xlfn.TEXTSPLIT($A65, " "),'97-19 Job Nums in SIC07'!$A:$A,0)))</f>
        <v>188</v>
      </c>
      <c r="T65" cm="1">
        <f t="array" ref="T65">SUM(INDEX('97-19 Job Nums in SIC07'!S:S,MATCH(_xlfn.TEXTSPLIT($A65, " "),'97-19 Job Nums in SIC07'!$A:$A,0)))</f>
        <v>199</v>
      </c>
      <c r="U65" cm="1">
        <f t="array" ref="U65">SUM(INDEX('97-19 Job Nums in SIC07'!T:T,MATCH(_xlfn.TEXTSPLIT($A65, " "),'97-19 Job Nums in SIC07'!$A:$A,0)))</f>
        <v>200</v>
      </c>
      <c r="V65" cm="1">
        <f t="array" ref="V65">SUM(INDEX('97-19 Job Nums in SIC07'!U:U,MATCH(_xlfn.TEXTSPLIT($A65, " "),'97-19 Job Nums in SIC07'!$A:$A,0)))</f>
        <v>197</v>
      </c>
      <c r="W65" cm="1">
        <f t="array" ref="W65">SUM(INDEX('97-19 Job Nums in SIC07'!V:V,MATCH(_xlfn.TEXTSPLIT($A65, " "),'97-19 Job Nums in SIC07'!$A:$A,0)))</f>
        <v>209</v>
      </c>
      <c r="X65" cm="1">
        <f t="array" ref="X65">SUM(INDEX('97-19 Job Nums in SIC07'!W:W,MATCH(_xlfn.TEXTSPLIT($A65, " "),'97-19 Job Nums in SIC07'!$A:$A,0)))</f>
        <v>225</v>
      </c>
      <c r="Y65" cm="1">
        <f t="array" ref="Y65">SUM(INDEX('97-19 Job Nums in SIC07'!X:X,MATCH(_xlfn.TEXTSPLIT($A65, " "),'97-19 Job Nums in SIC07'!$A:$A,0)))</f>
        <v>228</v>
      </c>
      <c r="Z65" cm="1">
        <f t="array" ref="Z65">SUM(INDEX('97-19 Job Nums in SIC07'!Y:Y,MATCH(_xlfn.TEXTSPLIT($A65, " "),'97-19 Job Nums in SIC07'!$A:$A,0)))</f>
        <v>225</v>
      </c>
    </row>
    <row r="66" spans="1:26" ht="30" x14ac:dyDescent="0.25">
      <c r="A66" s="65">
        <v>95</v>
      </c>
      <c r="C66" s="66" t="s">
        <v>414</v>
      </c>
      <c r="D66" cm="1">
        <f t="array" ref="D66">SUM(INDEX('97-19 Job Nums in SIC07'!C:C,MATCH(_xlfn.TEXTSPLIT($A66, " "),'97-19 Job Nums in SIC07'!$A:$A,0)))</f>
        <v>19.509999999999998</v>
      </c>
      <c r="E66" cm="1">
        <f t="array" ref="E66">SUM(INDEX('97-19 Job Nums in SIC07'!D:D,MATCH(_xlfn.TEXTSPLIT($A66, " "),'97-19 Job Nums in SIC07'!$A:$A,0)))</f>
        <v>20.83</v>
      </c>
      <c r="F66" cm="1">
        <f t="array" ref="F66">SUM(INDEX('97-19 Job Nums in SIC07'!E:E,MATCH(_xlfn.TEXTSPLIT($A66, " "),'97-19 Job Nums in SIC07'!$A:$A,0)))</f>
        <v>21.64</v>
      </c>
      <c r="G66" cm="1">
        <f t="array" ref="G66">SUM(INDEX('97-19 Job Nums in SIC07'!F:F,MATCH(_xlfn.TEXTSPLIT($A66, " "),'97-19 Job Nums in SIC07'!$A:$A,0)))</f>
        <v>22.22</v>
      </c>
      <c r="H66" cm="1">
        <f t="array" ref="H66">SUM(INDEX('97-19 Job Nums in SIC07'!G:G,MATCH(_xlfn.TEXTSPLIT($A66, " "),'97-19 Job Nums in SIC07'!$A:$A,0)))</f>
        <v>25.08</v>
      </c>
      <c r="I66" cm="1">
        <f t="array" ref="I66">SUM(INDEX('97-19 Job Nums in SIC07'!H:H,MATCH(_xlfn.TEXTSPLIT($A66, " "),'97-19 Job Nums in SIC07'!$A:$A,0)))</f>
        <v>23.9</v>
      </c>
      <c r="J66" cm="1">
        <f t="array" ref="J66">SUM(INDEX('97-19 Job Nums in SIC07'!I:I,MATCH(_xlfn.TEXTSPLIT($A66, " "),'97-19 Job Nums in SIC07'!$A:$A,0)))</f>
        <v>22.060000000000002</v>
      </c>
      <c r="K66" cm="1">
        <f t="array" ref="K66">SUM(INDEX('97-19 Job Nums in SIC07'!J:J,MATCH(_xlfn.TEXTSPLIT($A66, " "),'97-19 Job Nums in SIC07'!$A:$A,0)))</f>
        <v>20.46</v>
      </c>
      <c r="L66" cm="1">
        <f t="array" ref="L66">SUM(INDEX('97-19 Job Nums in SIC07'!K:K,MATCH(_xlfn.TEXTSPLIT($A66, " "),'97-19 Job Nums in SIC07'!$A:$A,0)))</f>
        <v>20.119999999999997</v>
      </c>
      <c r="M66" cm="1">
        <f t="array" ref="M66">SUM(INDEX('97-19 Job Nums in SIC07'!L:L,MATCH(_xlfn.TEXTSPLIT($A66, " "),'97-19 Job Nums in SIC07'!$A:$A,0)))</f>
        <v>20.189999999999998</v>
      </c>
      <c r="N66" cm="1">
        <f t="array" ref="N66">SUM(INDEX('97-19 Job Nums in SIC07'!M:M,MATCH(_xlfn.TEXTSPLIT($A66, " "),'97-19 Job Nums in SIC07'!$A:$A,0)))</f>
        <v>20.95</v>
      </c>
      <c r="O66" cm="1">
        <f t="array" ref="O66">SUM(INDEX('97-19 Job Nums in SIC07'!N:N,MATCH(_xlfn.TEXTSPLIT($A66, " "),'97-19 Job Nums in SIC07'!$A:$A,0)))</f>
        <v>22</v>
      </c>
      <c r="P66" cm="1">
        <f t="array" ref="P66">SUM(INDEX('97-19 Job Nums in SIC07'!O:O,MATCH(_xlfn.TEXTSPLIT($A66, " "),'97-19 Job Nums in SIC07'!$A:$A,0)))</f>
        <v>28</v>
      </c>
      <c r="Q66" cm="1">
        <f t="array" ref="Q66">SUM(INDEX('97-19 Job Nums in SIC07'!P:P,MATCH(_xlfn.TEXTSPLIT($A66, " "),'97-19 Job Nums in SIC07'!$A:$A,0)))</f>
        <v>27</v>
      </c>
      <c r="R66" cm="1">
        <f t="array" ref="R66">SUM(INDEX('97-19 Job Nums in SIC07'!Q:Q,MATCH(_xlfn.TEXTSPLIT($A66, " "),'97-19 Job Nums in SIC07'!$A:$A,0)))</f>
        <v>26</v>
      </c>
      <c r="S66" cm="1">
        <f t="array" ref="S66">SUM(INDEX('97-19 Job Nums in SIC07'!R:R,MATCH(_xlfn.TEXTSPLIT($A66, " "),'97-19 Job Nums in SIC07'!$A:$A,0)))</f>
        <v>26</v>
      </c>
      <c r="T66" cm="1">
        <f t="array" ref="T66">SUM(INDEX('97-19 Job Nums in SIC07'!S:S,MATCH(_xlfn.TEXTSPLIT($A66, " "),'97-19 Job Nums in SIC07'!$A:$A,0)))</f>
        <v>38</v>
      </c>
      <c r="U66" cm="1">
        <f t="array" ref="U66">SUM(INDEX('97-19 Job Nums in SIC07'!T:T,MATCH(_xlfn.TEXTSPLIT($A66, " "),'97-19 Job Nums in SIC07'!$A:$A,0)))</f>
        <v>38</v>
      </c>
      <c r="V66" cm="1">
        <f t="array" ref="V66">SUM(INDEX('97-19 Job Nums in SIC07'!U:U,MATCH(_xlfn.TEXTSPLIT($A66, " "),'97-19 Job Nums in SIC07'!$A:$A,0)))</f>
        <v>36</v>
      </c>
      <c r="W66" cm="1">
        <f t="array" ref="W66">SUM(INDEX('97-19 Job Nums in SIC07'!V:V,MATCH(_xlfn.TEXTSPLIT($A66, " "),'97-19 Job Nums in SIC07'!$A:$A,0)))</f>
        <v>37</v>
      </c>
      <c r="X66" cm="1">
        <f t="array" ref="X66">SUM(INDEX('97-19 Job Nums in SIC07'!W:W,MATCH(_xlfn.TEXTSPLIT($A66, " "),'97-19 Job Nums in SIC07'!$A:$A,0)))</f>
        <v>36</v>
      </c>
      <c r="Y66" cm="1">
        <f t="array" ref="Y66">SUM(INDEX('97-19 Job Nums in SIC07'!X:X,MATCH(_xlfn.TEXTSPLIT($A66, " "),'97-19 Job Nums in SIC07'!$A:$A,0)))</f>
        <v>36</v>
      </c>
      <c r="Z66" cm="1">
        <f t="array" ref="Z66">SUM(INDEX('97-19 Job Nums in SIC07'!Y:Y,MATCH(_xlfn.TEXTSPLIT($A66, " "),'97-19 Job Nums in SIC07'!$A:$A,0)))</f>
        <v>37</v>
      </c>
    </row>
    <row r="67" spans="1:26" x14ac:dyDescent="0.25">
      <c r="A67" s="65">
        <v>96</v>
      </c>
      <c r="C67" s="66" t="s">
        <v>415</v>
      </c>
      <c r="D67" cm="1">
        <f t="array" ref="D67">SUM(INDEX('97-19 Job Nums in SIC07'!C:C,MATCH(_xlfn.TEXTSPLIT($A67, " "),'97-19 Job Nums in SIC07'!$A:$A,0)))</f>
        <v>118.11</v>
      </c>
      <c r="E67" cm="1">
        <f t="array" ref="E67">SUM(INDEX('97-19 Job Nums in SIC07'!D:D,MATCH(_xlfn.TEXTSPLIT($A67, " "),'97-19 Job Nums in SIC07'!$A:$A,0)))</f>
        <v>119.97000000000001</v>
      </c>
      <c r="F67" cm="1">
        <f t="array" ref="F67">SUM(INDEX('97-19 Job Nums in SIC07'!E:E,MATCH(_xlfn.TEXTSPLIT($A67, " "),'97-19 Job Nums in SIC07'!$A:$A,0)))</f>
        <v>125.55000000000001</v>
      </c>
      <c r="G67" cm="1">
        <f t="array" ref="G67">SUM(INDEX('97-19 Job Nums in SIC07'!F:F,MATCH(_xlfn.TEXTSPLIT($A67, " "),'97-19 Job Nums in SIC07'!$A:$A,0)))</f>
        <v>137.64000000000001</v>
      </c>
      <c r="H67" cm="1">
        <f t="array" ref="H67">SUM(INDEX('97-19 Job Nums in SIC07'!G:G,MATCH(_xlfn.TEXTSPLIT($A67, " "),'97-19 Job Nums in SIC07'!$A:$A,0)))</f>
        <v>141.36000000000001</v>
      </c>
      <c r="I67" cm="1">
        <f t="array" ref="I67">SUM(INDEX('97-19 Job Nums in SIC07'!H:H,MATCH(_xlfn.TEXTSPLIT($A67, " "),'97-19 Job Nums in SIC07'!$A:$A,0)))</f>
        <v>129.27000000000001</v>
      </c>
      <c r="J67" cm="1">
        <f t="array" ref="J67">SUM(INDEX('97-19 Job Nums in SIC07'!I:I,MATCH(_xlfn.TEXTSPLIT($A67, " "),'97-19 Job Nums in SIC07'!$A:$A,0)))</f>
        <v>137.64000000000001</v>
      </c>
      <c r="K67" cm="1">
        <f t="array" ref="K67">SUM(INDEX('97-19 Job Nums in SIC07'!J:J,MATCH(_xlfn.TEXTSPLIT($A67, " "),'97-19 Job Nums in SIC07'!$A:$A,0)))</f>
        <v>136.71</v>
      </c>
      <c r="L67" cm="1">
        <f t="array" ref="L67">SUM(INDEX('97-19 Job Nums in SIC07'!K:K,MATCH(_xlfn.TEXTSPLIT($A67, " "),'97-19 Job Nums in SIC07'!$A:$A,0)))</f>
        <v>146.01000000000002</v>
      </c>
      <c r="M67" cm="1">
        <f t="array" ref="M67">SUM(INDEX('97-19 Job Nums in SIC07'!L:L,MATCH(_xlfn.TEXTSPLIT($A67, " "),'97-19 Job Nums in SIC07'!$A:$A,0)))</f>
        <v>144.15</v>
      </c>
      <c r="N67" cm="1">
        <f t="array" ref="N67">SUM(INDEX('97-19 Job Nums in SIC07'!M:M,MATCH(_xlfn.TEXTSPLIT($A67, " "),'97-19 Job Nums in SIC07'!$A:$A,0)))</f>
        <v>171.12</v>
      </c>
      <c r="O67" cm="1">
        <f t="array" ref="O67">SUM(INDEX('97-19 Job Nums in SIC07'!N:N,MATCH(_xlfn.TEXTSPLIT($A67, " "),'97-19 Job Nums in SIC07'!$A:$A,0)))</f>
        <v>182</v>
      </c>
      <c r="P67" cm="1">
        <f t="array" ref="P67">SUM(INDEX('97-19 Job Nums in SIC07'!O:O,MATCH(_xlfn.TEXTSPLIT($A67, " "),'97-19 Job Nums in SIC07'!$A:$A,0)))</f>
        <v>178</v>
      </c>
      <c r="Q67" cm="1">
        <f t="array" ref="Q67">SUM(INDEX('97-19 Job Nums in SIC07'!P:P,MATCH(_xlfn.TEXTSPLIT($A67, " "),'97-19 Job Nums in SIC07'!$A:$A,0)))</f>
        <v>182</v>
      </c>
      <c r="R67" cm="1">
        <f t="array" ref="R67">SUM(INDEX('97-19 Job Nums in SIC07'!Q:Q,MATCH(_xlfn.TEXTSPLIT($A67, " "),'97-19 Job Nums in SIC07'!$A:$A,0)))</f>
        <v>177</v>
      </c>
      <c r="S67" cm="1">
        <f t="array" ref="S67">SUM(INDEX('97-19 Job Nums in SIC07'!R:R,MATCH(_xlfn.TEXTSPLIT($A67, " "),'97-19 Job Nums in SIC07'!$A:$A,0)))</f>
        <v>175</v>
      </c>
      <c r="T67" cm="1">
        <f t="array" ref="T67">SUM(INDEX('97-19 Job Nums in SIC07'!S:S,MATCH(_xlfn.TEXTSPLIT($A67, " "),'97-19 Job Nums in SIC07'!$A:$A,0)))</f>
        <v>176</v>
      </c>
      <c r="U67" cm="1">
        <f t="array" ref="U67">SUM(INDEX('97-19 Job Nums in SIC07'!T:T,MATCH(_xlfn.TEXTSPLIT($A67, " "),'97-19 Job Nums in SIC07'!$A:$A,0)))</f>
        <v>183</v>
      </c>
      <c r="V67" cm="1">
        <f t="array" ref="V67">SUM(INDEX('97-19 Job Nums in SIC07'!U:U,MATCH(_xlfn.TEXTSPLIT($A67, " "),'97-19 Job Nums in SIC07'!$A:$A,0)))</f>
        <v>210</v>
      </c>
      <c r="W67" cm="1">
        <f t="array" ref="W67">SUM(INDEX('97-19 Job Nums in SIC07'!V:V,MATCH(_xlfn.TEXTSPLIT($A67, " "),'97-19 Job Nums in SIC07'!$A:$A,0)))</f>
        <v>198</v>
      </c>
      <c r="X67" cm="1">
        <f t="array" ref="X67">SUM(INDEX('97-19 Job Nums in SIC07'!W:W,MATCH(_xlfn.TEXTSPLIT($A67, " "),'97-19 Job Nums in SIC07'!$A:$A,0)))</f>
        <v>201</v>
      </c>
      <c r="Y67" cm="1">
        <f t="array" ref="Y67">SUM(INDEX('97-19 Job Nums in SIC07'!X:X,MATCH(_xlfn.TEXTSPLIT($A67, " "),'97-19 Job Nums in SIC07'!$A:$A,0)))</f>
        <v>206</v>
      </c>
      <c r="Z67" cm="1">
        <f t="array" ref="Z67">SUM(INDEX('97-19 Job Nums in SIC07'!Y:Y,MATCH(_xlfn.TEXTSPLIT($A67, " "),'97-19 Job Nums in SIC07'!$A:$A,0)))</f>
        <v>208</v>
      </c>
    </row>
    <row r="68" spans="1:26" x14ac:dyDescent="0.25">
      <c r="A68" s="67" t="s">
        <v>1296</v>
      </c>
      <c r="C68" s="66" t="s">
        <v>416</v>
      </c>
      <c r="D68" cm="1">
        <f t="array" ref="D68">SUM(INDEX('97-19 Job Nums in SIC07'!C:C,MATCH(_xlfn.TEXTSPLIT($A68, " "),'97-19 Job Nums in SIC07'!$A:$A,0)))</f>
        <v>0</v>
      </c>
      <c r="E68" cm="1">
        <f t="array" ref="E68">SUM(INDEX('97-19 Job Nums in SIC07'!D:D,MATCH(_xlfn.TEXTSPLIT($A68, " "),'97-19 Job Nums in SIC07'!$A:$A,0)))</f>
        <v>0</v>
      </c>
      <c r="F68" cm="1">
        <f t="array" ref="F68">SUM(INDEX('97-19 Job Nums in SIC07'!E:E,MATCH(_xlfn.TEXTSPLIT($A68, " "),'97-19 Job Nums in SIC07'!$A:$A,0)))</f>
        <v>0</v>
      </c>
      <c r="G68" cm="1">
        <f t="array" ref="G68">SUM(INDEX('97-19 Job Nums in SIC07'!F:F,MATCH(_xlfn.TEXTSPLIT($A68, " "),'97-19 Job Nums in SIC07'!$A:$A,0)))</f>
        <v>0</v>
      </c>
      <c r="H68" cm="1">
        <f t="array" ref="H68">SUM(INDEX('97-19 Job Nums in SIC07'!G:G,MATCH(_xlfn.TEXTSPLIT($A68, " "),'97-19 Job Nums in SIC07'!$A:$A,0)))</f>
        <v>0</v>
      </c>
      <c r="I68" cm="1">
        <f t="array" ref="I68">SUM(INDEX('97-19 Job Nums in SIC07'!H:H,MATCH(_xlfn.TEXTSPLIT($A68, " "),'97-19 Job Nums in SIC07'!$A:$A,0)))</f>
        <v>0</v>
      </c>
      <c r="J68" cm="1">
        <f t="array" ref="J68">SUM(INDEX('97-19 Job Nums in SIC07'!I:I,MATCH(_xlfn.TEXTSPLIT($A68, " "),'97-19 Job Nums in SIC07'!$A:$A,0)))</f>
        <v>0</v>
      </c>
      <c r="K68" cm="1">
        <f t="array" ref="K68">SUM(INDEX('97-19 Job Nums in SIC07'!J:J,MATCH(_xlfn.TEXTSPLIT($A68, " "),'97-19 Job Nums in SIC07'!$A:$A,0)))</f>
        <v>0</v>
      </c>
      <c r="L68" cm="1">
        <f t="array" ref="L68">SUM(INDEX('97-19 Job Nums in SIC07'!K:K,MATCH(_xlfn.TEXTSPLIT($A68, " "),'97-19 Job Nums in SIC07'!$A:$A,0)))</f>
        <v>0</v>
      </c>
      <c r="M68" cm="1">
        <f t="array" ref="M68">SUM(INDEX('97-19 Job Nums in SIC07'!L:L,MATCH(_xlfn.TEXTSPLIT($A68, " "),'97-19 Job Nums in SIC07'!$A:$A,0)))</f>
        <v>0</v>
      </c>
      <c r="N68" cm="1">
        <f t="array" ref="N68">SUM(INDEX('97-19 Job Nums in SIC07'!M:M,MATCH(_xlfn.TEXTSPLIT($A68, " "),'97-19 Job Nums in SIC07'!$A:$A,0)))</f>
        <v>0</v>
      </c>
      <c r="O68" cm="1">
        <f t="array" ref="O68">SUM(INDEX('97-19 Job Nums in SIC07'!N:N,MATCH(_xlfn.TEXTSPLIT($A68, " "),'97-19 Job Nums in SIC07'!$A:$A,0)))</f>
        <v>33</v>
      </c>
      <c r="P68" cm="1">
        <f t="array" ref="P68">SUM(INDEX('97-19 Job Nums in SIC07'!O:O,MATCH(_xlfn.TEXTSPLIT($A68, " "),'97-19 Job Nums in SIC07'!$A:$A,0)))</f>
        <v>40</v>
      </c>
      <c r="Q68" cm="1">
        <f t="array" ref="Q68">SUM(INDEX('97-19 Job Nums in SIC07'!P:P,MATCH(_xlfn.TEXTSPLIT($A68, " "),'97-19 Job Nums in SIC07'!$A:$A,0)))</f>
        <v>42</v>
      </c>
      <c r="R68" cm="1">
        <f t="array" ref="R68">SUM(INDEX('97-19 Job Nums in SIC07'!Q:Q,MATCH(_xlfn.TEXTSPLIT($A68, " "),'97-19 Job Nums in SIC07'!$A:$A,0)))</f>
        <v>52</v>
      </c>
      <c r="S68" cm="1">
        <f t="array" ref="S68">SUM(INDEX('97-19 Job Nums in SIC07'!R:R,MATCH(_xlfn.TEXTSPLIT($A68, " "),'97-19 Job Nums in SIC07'!$A:$A,0)))</f>
        <v>52</v>
      </c>
      <c r="T68" cm="1">
        <f t="array" ref="T68">SUM(INDEX('97-19 Job Nums in SIC07'!S:S,MATCH(_xlfn.TEXTSPLIT($A68, " "),'97-19 Job Nums in SIC07'!$A:$A,0)))</f>
        <v>49</v>
      </c>
      <c r="U68" cm="1">
        <f t="array" ref="U68">SUM(INDEX('97-19 Job Nums in SIC07'!T:T,MATCH(_xlfn.TEXTSPLIT($A68, " "),'97-19 Job Nums in SIC07'!$A:$A,0)))</f>
        <v>59</v>
      </c>
      <c r="V68" cm="1">
        <f t="array" ref="V68">SUM(INDEX('97-19 Job Nums in SIC07'!U:U,MATCH(_xlfn.TEXTSPLIT($A68, " "),'97-19 Job Nums in SIC07'!$A:$A,0)))</f>
        <v>73</v>
      </c>
      <c r="W68" cm="1">
        <f t="array" ref="W68">SUM(INDEX('97-19 Job Nums in SIC07'!V:V,MATCH(_xlfn.TEXTSPLIT($A68, " "),'97-19 Job Nums in SIC07'!$A:$A,0)))</f>
        <v>71</v>
      </c>
      <c r="X68" cm="1">
        <f t="array" ref="X68">SUM(INDEX('97-19 Job Nums in SIC07'!W:W,MATCH(_xlfn.TEXTSPLIT($A68, " "),'97-19 Job Nums in SIC07'!$A:$A,0)))</f>
        <v>75</v>
      </c>
      <c r="Y68" cm="1">
        <f t="array" ref="Y68">SUM(INDEX('97-19 Job Nums in SIC07'!X:X,MATCH(_xlfn.TEXTSPLIT($A68, " "),'97-19 Job Nums in SIC07'!$A:$A,0)))</f>
        <v>84</v>
      </c>
      <c r="Z68" cm="1">
        <f t="array" ref="Z68">SUM(INDEX('97-19 Job Nums in SIC07'!Y:Y,MATCH(_xlfn.TEXTSPLIT($A68, " "),'97-19 Job Nums in SIC07'!$A:$A,0)))</f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F631-B82D-4B36-B80A-131D32227C15}">
  <sheetPr>
    <tabColor theme="9"/>
  </sheetPr>
  <dimension ref="A1:AB112"/>
  <sheetViews>
    <sheetView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AE17" sqref="AE17"/>
    </sheetView>
  </sheetViews>
  <sheetFormatPr defaultRowHeight="15" x14ac:dyDescent="0.25"/>
  <cols>
    <col min="1" max="1" width="9" style="35" customWidth="1"/>
    <col min="2" max="2" width="36.85546875" customWidth="1"/>
    <col min="26" max="26" width="15.140625" style="76" bestFit="1" customWidth="1"/>
    <col min="27" max="27" width="19.5703125" style="77" bestFit="1" customWidth="1"/>
    <col min="28" max="28" width="12.85546875" bestFit="1" customWidth="1"/>
  </cols>
  <sheetData>
    <row r="1" spans="1:28" s="59" customFormat="1" x14ac:dyDescent="0.25">
      <c r="A1"/>
      <c r="B1" s="58" t="s">
        <v>1282</v>
      </c>
      <c r="C1" s="58" t="s">
        <v>1303</v>
      </c>
      <c r="Z1" s="76"/>
      <c r="AA1" s="77"/>
    </row>
    <row r="2" spans="1:28" s="56" customFormat="1" x14ac:dyDescent="0.25">
      <c r="A2" s="35"/>
      <c r="B2" s="57" t="s">
        <v>1283</v>
      </c>
      <c r="C2" s="56">
        <v>1997</v>
      </c>
      <c r="D2" s="56">
        <v>1998</v>
      </c>
      <c r="E2" s="56">
        <v>1999</v>
      </c>
      <c r="F2" s="56">
        <v>2000</v>
      </c>
      <c r="G2" s="56">
        <v>2001</v>
      </c>
      <c r="H2" s="56">
        <v>2002</v>
      </c>
      <c r="I2" s="56">
        <v>2003</v>
      </c>
      <c r="J2" s="56">
        <v>2004</v>
      </c>
      <c r="K2" s="56">
        <v>2005</v>
      </c>
      <c r="L2" s="56">
        <v>2006</v>
      </c>
      <c r="M2" s="56">
        <v>2007</v>
      </c>
      <c r="N2" s="56">
        <v>2008</v>
      </c>
      <c r="O2" s="56">
        <v>2009</v>
      </c>
      <c r="P2" s="56">
        <v>2010</v>
      </c>
      <c r="Q2" s="56">
        <v>2011</v>
      </c>
      <c r="R2" s="56">
        <v>2012</v>
      </c>
      <c r="S2" s="56">
        <v>2013</v>
      </c>
      <c r="T2" s="56">
        <v>2014</v>
      </c>
      <c r="U2" s="56">
        <v>2015</v>
      </c>
      <c r="V2" s="56">
        <v>2016</v>
      </c>
      <c r="W2" s="56">
        <v>2017</v>
      </c>
      <c r="X2" s="56">
        <v>2018</v>
      </c>
      <c r="Y2" s="56">
        <v>2019</v>
      </c>
      <c r="Z2" s="76" t="s">
        <v>1301</v>
      </c>
      <c r="AA2" s="77" t="s">
        <v>1302</v>
      </c>
      <c r="AB2" s="56" t="s">
        <v>1304</v>
      </c>
    </row>
    <row r="3" spans="1:28" ht="30" x14ac:dyDescent="0.25">
      <c r="A3" s="65" t="s">
        <v>306</v>
      </c>
      <c r="B3" s="3" t="s">
        <v>5</v>
      </c>
      <c r="C3" t="e" cm="1">
        <f t="array" ref="C3">'97-19 Job Nums in SIC07'!C3 / INDEX('97-19 Jobs in Aggregate SIC07'!D:D, _xlfn._xlws.FILTER(ROW('97-19 Jobs in Aggregate SIC07'!$A$3:$A$68), ISNUMBER(SEARCH(" " &amp; $A3 &amp; " ", " " &amp; '97-19 Jobs in Aggregate SIC07'!$A$3:$A$68 &amp; " ")) + ('97-19 Jobs in Aggregate SIC07'!$A$3:$A$68=$A3)))</f>
        <v>#VALUE!</v>
      </c>
      <c r="D3" t="e" cm="1">
        <f t="array" ref="D3">'97-19 Job Nums in SIC07'!D3 / INDEX('97-19 Jobs in Aggregate SIC07'!E:E, _xlfn._xlws.FILTER(ROW('97-19 Jobs in Aggregate SIC07'!$A$3:$A$68), ISNUMBER(SEARCH(" " &amp; $A3 &amp; " ", " " &amp; '97-19 Jobs in Aggregate SIC07'!$A$3:$A$68 &amp; " ")) + ('97-19 Jobs in Aggregate SIC07'!$A$3:$A$68=$A3)))</f>
        <v>#VALUE!</v>
      </c>
      <c r="E3" t="e" cm="1">
        <f t="array" ref="E3">'97-19 Job Nums in SIC07'!E3 / INDEX('97-19 Jobs in Aggregate SIC07'!F:F, _xlfn._xlws.FILTER(ROW('97-19 Jobs in Aggregate SIC07'!$A$3:$A$68), ISNUMBER(SEARCH(" " &amp; $A3 &amp; " ", " " &amp; '97-19 Jobs in Aggregate SIC07'!$A$3:$A$68 &amp; " ")) + ('97-19 Jobs in Aggregate SIC07'!$A$3:$A$68=$A3)))</f>
        <v>#VALUE!</v>
      </c>
      <c r="F3" t="e" cm="1">
        <f t="array" ref="F3">'97-19 Job Nums in SIC07'!F3 / INDEX('97-19 Jobs in Aggregate SIC07'!G:G, _xlfn._xlws.FILTER(ROW('97-19 Jobs in Aggregate SIC07'!$A$3:$A$68), ISNUMBER(SEARCH(" " &amp; $A3 &amp; " ", " " &amp; '97-19 Jobs in Aggregate SIC07'!$A$3:$A$68 &amp; " ")) + ('97-19 Jobs in Aggregate SIC07'!$A$3:$A$68=$A3)))</f>
        <v>#VALUE!</v>
      </c>
      <c r="G3" t="e" cm="1">
        <f t="array" ref="G3">'97-19 Job Nums in SIC07'!G3 / INDEX('97-19 Jobs in Aggregate SIC07'!H:H, _xlfn._xlws.FILTER(ROW('97-19 Jobs in Aggregate SIC07'!$A$3:$A$68), ISNUMBER(SEARCH(" " &amp; $A3 &amp; " ", " " &amp; '97-19 Jobs in Aggregate SIC07'!$A$3:$A$68 &amp; " ")) + ('97-19 Jobs in Aggregate SIC07'!$A$3:$A$68=$A3)))</f>
        <v>#VALUE!</v>
      </c>
      <c r="H3" t="e" cm="1">
        <f t="array" ref="H3">'97-19 Job Nums in SIC07'!H3 / INDEX('97-19 Jobs in Aggregate SIC07'!I:I, _xlfn._xlws.FILTER(ROW('97-19 Jobs in Aggregate SIC07'!$A$3:$A$68), ISNUMBER(SEARCH(" " &amp; $A3 &amp; " ", " " &amp; '97-19 Jobs in Aggregate SIC07'!$A$3:$A$68 &amp; " ")) + ('97-19 Jobs in Aggregate SIC07'!$A$3:$A$68=$A3)))</f>
        <v>#VALUE!</v>
      </c>
      <c r="I3" t="e" cm="1">
        <f t="array" ref="I3">'97-19 Job Nums in SIC07'!I3 / INDEX('97-19 Jobs in Aggregate SIC07'!J:J, _xlfn._xlws.FILTER(ROW('97-19 Jobs in Aggregate SIC07'!$A$3:$A$68), ISNUMBER(SEARCH(" " &amp; $A3 &amp; " ", " " &amp; '97-19 Jobs in Aggregate SIC07'!$A$3:$A$68 &amp; " ")) + ('97-19 Jobs in Aggregate SIC07'!$A$3:$A$68=$A3)))</f>
        <v>#VALUE!</v>
      </c>
      <c r="J3" t="e" cm="1">
        <f t="array" ref="J3">'97-19 Job Nums in SIC07'!J3 / INDEX('97-19 Jobs in Aggregate SIC07'!K:K, _xlfn._xlws.FILTER(ROW('97-19 Jobs in Aggregate SIC07'!$A$3:$A$68), ISNUMBER(SEARCH(" " &amp; $A3 &amp; " ", " " &amp; '97-19 Jobs in Aggregate SIC07'!$A$3:$A$68 &amp; " ")) + ('97-19 Jobs in Aggregate SIC07'!$A$3:$A$68=$A3)))</f>
        <v>#VALUE!</v>
      </c>
      <c r="K3" t="e" cm="1">
        <f t="array" ref="K3">'97-19 Job Nums in SIC07'!K3 / INDEX('97-19 Jobs in Aggregate SIC07'!L:L, _xlfn._xlws.FILTER(ROW('97-19 Jobs in Aggregate SIC07'!$A$3:$A$68), ISNUMBER(SEARCH(" " &amp; $A3 &amp; " ", " " &amp; '97-19 Jobs in Aggregate SIC07'!$A$3:$A$68 &amp; " ")) + ('97-19 Jobs in Aggregate SIC07'!$A$3:$A$68=$A3)))</f>
        <v>#VALUE!</v>
      </c>
      <c r="L3" t="e" cm="1">
        <f t="array" ref="L3">'97-19 Job Nums in SIC07'!L3 / INDEX('97-19 Jobs in Aggregate SIC07'!M:M, _xlfn._xlws.FILTER(ROW('97-19 Jobs in Aggregate SIC07'!$A$3:$A$68), ISNUMBER(SEARCH(" " &amp; $A3 &amp; " ", " " &amp; '97-19 Jobs in Aggregate SIC07'!$A$3:$A$68 &amp; " ")) + ('97-19 Jobs in Aggregate SIC07'!$A$3:$A$68=$A3)))</f>
        <v>#VALUE!</v>
      </c>
      <c r="M3" t="e" cm="1">
        <f t="array" ref="M3">'97-19 Job Nums in SIC07'!M3 / INDEX('97-19 Jobs in Aggregate SIC07'!N:N, _xlfn._xlws.FILTER(ROW('97-19 Jobs in Aggregate SIC07'!$A$3:$A$68), ISNUMBER(SEARCH(" " &amp; $A3 &amp; " ", " " &amp; '97-19 Jobs in Aggregate SIC07'!$A$3:$A$68 &amp; " ")) + ('97-19 Jobs in Aggregate SIC07'!$A$3:$A$68=$A3)))</f>
        <v>#VALUE!</v>
      </c>
      <c r="N3" t="e" cm="1" vm="1">
        <f t="array" ref="N3">'97-19 Job Nums in SIC07'!N3 / INDEX('97-19 Jobs in Aggregate SIC07'!O:O, _xlfn._xlws.FILTER(ROW('97-19 Jobs in Aggregate SIC07'!$A$3:$A$68), ISNUMBER(SEARCH(" " &amp; $A3 &amp; " ", " " &amp; '97-19 Jobs in Aggregate SIC07'!$A$3:$A$68 &amp; " ")) + ('97-19 Jobs in Aggregate SIC07'!$A$3:$A$68=$A3)))</f>
        <v>#VALUE!</v>
      </c>
      <c r="O3" t="e" cm="1" vm="1">
        <f t="array" ref="O3">'97-19 Job Nums in SIC07'!O3 / INDEX('97-19 Jobs in Aggregate SIC07'!P:P, _xlfn._xlws.FILTER(ROW('97-19 Jobs in Aggregate SIC07'!$A$3:$A$68), ISNUMBER(SEARCH(" " &amp; $A3 &amp; " ", " " &amp; '97-19 Jobs in Aggregate SIC07'!$A$3:$A$68 &amp; " ")) + ('97-19 Jobs in Aggregate SIC07'!$A$3:$A$68=$A3)))</f>
        <v>#VALUE!</v>
      </c>
      <c r="P3" t="e" cm="1" vm="1">
        <f t="array" ref="P3">'97-19 Job Nums in SIC07'!P3 / INDEX('97-19 Jobs in Aggregate SIC07'!Q:Q, _xlfn._xlws.FILTER(ROW('97-19 Jobs in Aggregate SIC07'!$A$3:$A$68), ISNUMBER(SEARCH(" " &amp; $A3 &amp; " ", " " &amp; '97-19 Jobs in Aggregate SIC07'!$A$3:$A$68 &amp; " ")) + ('97-19 Jobs in Aggregate SIC07'!$A$3:$A$68=$A3)))</f>
        <v>#VALUE!</v>
      </c>
      <c r="Q3" t="e" cm="1" vm="1">
        <f t="array" ref="Q3">'97-19 Job Nums in SIC07'!Q3 / INDEX('97-19 Jobs in Aggregate SIC07'!R:R, _xlfn._xlws.FILTER(ROW('97-19 Jobs in Aggregate SIC07'!$A$3:$A$68), ISNUMBER(SEARCH(" " &amp; $A3 &amp; " ", " " &amp; '97-19 Jobs in Aggregate SIC07'!$A$3:$A$68 &amp; " ")) + ('97-19 Jobs in Aggregate SIC07'!$A$3:$A$68=$A3)))</f>
        <v>#VALUE!</v>
      </c>
      <c r="R3" t="e" cm="1" vm="1">
        <f t="array" ref="R3">'97-19 Job Nums in SIC07'!R3 / INDEX('97-19 Jobs in Aggregate SIC07'!S:S, _xlfn._xlws.FILTER(ROW('97-19 Jobs in Aggregate SIC07'!$A$3:$A$68), ISNUMBER(SEARCH(" " &amp; $A3 &amp; " ", " " &amp; '97-19 Jobs in Aggregate SIC07'!$A$3:$A$68 &amp; " ")) + ('97-19 Jobs in Aggregate SIC07'!$A$3:$A$68=$A3)))</f>
        <v>#VALUE!</v>
      </c>
      <c r="S3" t="e" cm="1" vm="1">
        <f t="array" ref="S3">'97-19 Job Nums in SIC07'!S3 / INDEX('97-19 Jobs in Aggregate SIC07'!T:T, _xlfn._xlws.FILTER(ROW('97-19 Jobs in Aggregate SIC07'!$A$3:$A$68), ISNUMBER(SEARCH(" " &amp; $A3 &amp; " ", " " &amp; '97-19 Jobs in Aggregate SIC07'!$A$3:$A$68 &amp; " ")) + ('97-19 Jobs in Aggregate SIC07'!$A$3:$A$68=$A3)))</f>
        <v>#VALUE!</v>
      </c>
      <c r="T3" t="e" cm="1" vm="1">
        <f t="array" ref="T3">'97-19 Job Nums in SIC07'!T3 / INDEX('97-19 Jobs in Aggregate SIC07'!U:U, _xlfn._xlws.FILTER(ROW('97-19 Jobs in Aggregate SIC07'!$A$3:$A$68), ISNUMBER(SEARCH(" " &amp; $A3 &amp; " ", " " &amp; '97-19 Jobs in Aggregate SIC07'!$A$3:$A$68 &amp; " ")) + ('97-19 Jobs in Aggregate SIC07'!$A$3:$A$68=$A3)))</f>
        <v>#VALUE!</v>
      </c>
      <c r="U3" t="e" cm="1" vm="1">
        <f t="array" ref="U3">'97-19 Job Nums in SIC07'!U3 / INDEX('97-19 Jobs in Aggregate SIC07'!V:V, _xlfn._xlws.FILTER(ROW('97-19 Jobs in Aggregate SIC07'!$A$3:$A$68), ISNUMBER(SEARCH(" " &amp; $A3 &amp; " ", " " &amp; '97-19 Jobs in Aggregate SIC07'!$A$3:$A$68 &amp; " ")) + ('97-19 Jobs in Aggregate SIC07'!$A$3:$A$68=$A3)))</f>
        <v>#VALUE!</v>
      </c>
      <c r="V3" t="e" cm="1" vm="1">
        <f t="array" ref="V3">'97-19 Job Nums in SIC07'!V3 / INDEX('97-19 Jobs in Aggregate SIC07'!W:W, _xlfn._xlws.FILTER(ROW('97-19 Jobs in Aggregate SIC07'!$A$3:$A$68), ISNUMBER(SEARCH(" " &amp; $A3 &amp; " ", " " &amp; '97-19 Jobs in Aggregate SIC07'!$A$3:$A$68 &amp; " ")) + ('97-19 Jobs in Aggregate SIC07'!$A$3:$A$68=$A3)))</f>
        <v>#VALUE!</v>
      </c>
      <c r="W3" t="e" cm="1" vm="1">
        <f t="array" ref="W3">'97-19 Job Nums in SIC07'!W3 / INDEX('97-19 Jobs in Aggregate SIC07'!X:X, _xlfn._xlws.FILTER(ROW('97-19 Jobs in Aggregate SIC07'!$A$3:$A$68), ISNUMBER(SEARCH(" " &amp; $A3 &amp; " ", " " &amp; '97-19 Jobs in Aggregate SIC07'!$A$3:$A$68 &amp; " ")) + ('97-19 Jobs in Aggregate SIC07'!$A$3:$A$68=$A3)))</f>
        <v>#VALUE!</v>
      </c>
      <c r="X3" t="e" cm="1" vm="1">
        <f t="array" ref="X3">'97-19 Job Nums in SIC07'!X3 / INDEX('97-19 Jobs in Aggregate SIC07'!Y:Y, _xlfn._xlws.FILTER(ROW('97-19 Jobs in Aggregate SIC07'!$A$3:$A$68), ISNUMBER(SEARCH(" " &amp; $A3 &amp; " ", " " &amp; '97-19 Jobs in Aggregate SIC07'!$A$3:$A$68 &amp; " ")) + ('97-19 Jobs in Aggregate SIC07'!$A$3:$A$68=$A3)))</f>
        <v>#VALUE!</v>
      </c>
      <c r="Y3" t="e" cm="1" vm="1">
        <f t="array" ref="Y3">'97-19 Job Nums in SIC07'!Y3 / INDEX('97-19 Jobs in Aggregate SIC07'!Z:Z, _xlfn._xlws.FILTER(ROW('97-19 Jobs in Aggregate SIC07'!$A$3:$A$68), ISNUMBER(SEARCH(" " &amp; $A3 &amp; " ", " " &amp; '97-19 Jobs in Aggregate SIC07'!$A$3:$A$68 &amp; " ")) + ('97-19 Jobs in Aggregate SIC07'!$A$3:$A$68=$A3)))</f>
        <v>#VALUE!</v>
      </c>
      <c r="Z3" s="76" t="e">
        <f>_xlfn.AGGREGATE(1,6,C3:Y3)</f>
        <v>#DIV/0!</v>
      </c>
    </row>
    <row r="4" spans="1:28" ht="30" x14ac:dyDescent="0.25">
      <c r="A4" s="65">
        <v>1</v>
      </c>
      <c r="B4" s="3" t="s">
        <v>6</v>
      </c>
      <c r="C4" cm="1">
        <f t="array" ref="C4">'97-19 Job Nums in SIC07'!C4 / INDEX('97-19 Jobs in Aggregate SIC07'!D:D, _xlfn._xlws.FILTER(ROW('97-19 Jobs in Aggregate SIC07'!$A$3:$A$68), ISNUMBER(SEARCH(" " &amp; $A4 &amp; " ", " " &amp; '97-19 Jobs in Aggregate SIC07'!$A$3:$A$68 &amp; " ")) + ('97-19 Jobs in Aggregate SIC07'!$A$3:$A$68=$A4)))</f>
        <v>0.94991688949916886</v>
      </c>
      <c r="D4" cm="1">
        <f t="array" ref="D4">'97-19 Job Nums in SIC07'!D4 / INDEX('97-19 Jobs in Aggregate SIC07'!E:E, _xlfn._xlws.FILTER(ROW('97-19 Jobs in Aggregate SIC07'!$A$3:$A$68), ISNUMBER(SEARCH(" " &amp; $A4 &amp; " ", " " &amp; '97-19 Jobs in Aggregate SIC07'!$A$3:$A$68 &amp; " ")) + ('97-19 Jobs in Aggregate SIC07'!$A$3:$A$68=$A4)))</f>
        <v>0.9538353928654697</v>
      </c>
      <c r="E4" cm="1">
        <f t="array" ref="E4">'97-19 Job Nums in SIC07'!E4 / INDEX('97-19 Jobs in Aggregate SIC07'!F:F, _xlfn._xlws.FILTER(ROW('97-19 Jobs in Aggregate SIC07'!$A$3:$A$68), ISNUMBER(SEARCH(" " &amp; $A4 &amp; " ", " " &amp; '97-19 Jobs in Aggregate SIC07'!$A$3:$A$68 &amp; " ")) + ('97-19 Jobs in Aggregate SIC07'!$A$3:$A$68=$A4)))</f>
        <v>0.95084409136047665</v>
      </c>
      <c r="F4" cm="1">
        <f t="array" ref="F4">'97-19 Job Nums in SIC07'!F4 / INDEX('97-19 Jobs in Aggregate SIC07'!G:G, _xlfn._xlws.FILTER(ROW('97-19 Jobs in Aggregate SIC07'!$A$3:$A$68), ISNUMBER(SEARCH(" " &amp; $A4 &amp; " ", " " &amp; '97-19 Jobs in Aggregate SIC07'!$A$3:$A$68 &amp; " ")) + ('97-19 Jobs in Aggregate SIC07'!$A$3:$A$68=$A4)))</f>
        <v>0.95287958115183247</v>
      </c>
      <c r="G4" cm="1">
        <f t="array" ref="G4">'97-19 Job Nums in SIC07'!G4 / INDEX('97-19 Jobs in Aggregate SIC07'!H:H, _xlfn._xlws.FILTER(ROW('97-19 Jobs in Aggregate SIC07'!$A$3:$A$68), ISNUMBER(SEARCH(" " &amp; $A4 &amp; " ", " " &amp; '97-19 Jobs in Aggregate SIC07'!$A$3:$A$68 &amp; " ")) + ('97-19 Jobs in Aggregate SIC07'!$A$3:$A$68=$A4)))</f>
        <v>1</v>
      </c>
      <c r="H4" cm="1">
        <f t="array" ref="H4">'97-19 Job Nums in SIC07'!H4 / INDEX('97-19 Jobs in Aggregate SIC07'!I:I, _xlfn._xlws.FILTER(ROW('97-19 Jobs in Aggregate SIC07'!$A$3:$A$68), ISNUMBER(SEARCH(" " &amp; $A4 &amp; " ", " " &amp; '97-19 Jobs in Aggregate SIC07'!$A$3:$A$68 &amp; " ")) + ('97-19 Jobs in Aggregate SIC07'!$A$3:$A$68=$A4)))</f>
        <v>1</v>
      </c>
      <c r="I4" cm="1">
        <f t="array" ref="I4">'97-19 Job Nums in SIC07'!I4 / INDEX('97-19 Jobs in Aggregate SIC07'!J:J, _xlfn._xlws.FILTER(ROW('97-19 Jobs in Aggregate SIC07'!$A$3:$A$68), ISNUMBER(SEARCH(" " &amp; $A4 &amp; " ", " " &amp; '97-19 Jobs in Aggregate SIC07'!$A$3:$A$68 &amp; " ")) + ('97-19 Jobs in Aggregate SIC07'!$A$3:$A$68=$A4)))</f>
        <v>0.92670060157334566</v>
      </c>
      <c r="J4" cm="1">
        <f t="array" ref="J4">'97-19 Job Nums in SIC07'!J4 / INDEX('97-19 Jobs in Aggregate SIC07'!K:K, _xlfn._xlws.FILTER(ROW('97-19 Jobs in Aggregate SIC07'!$A$3:$A$68), ISNUMBER(SEARCH(" " &amp; $A4 &amp; " ", " " &amp; '97-19 Jobs in Aggregate SIC07'!$A$3:$A$68 &amp; " ")) + ('97-19 Jobs in Aggregate SIC07'!$A$3:$A$68=$A4)))</f>
        <v>0.93779174147217226</v>
      </c>
      <c r="K4" cm="1">
        <f t="array" ref="K4">'97-19 Job Nums in SIC07'!K4 / INDEX('97-19 Jobs in Aggregate SIC07'!L:L, _xlfn._xlws.FILTER(ROW('97-19 Jobs in Aggregate SIC07'!$A$3:$A$68), ISNUMBER(SEARCH(" " &amp; $A4 &amp; " ", " " &amp; '97-19 Jobs in Aggregate SIC07'!$A$3:$A$68 &amp; " ")) + ('97-19 Jobs in Aggregate SIC07'!$A$3:$A$68=$A4)))</f>
        <v>0.94312212738017065</v>
      </c>
      <c r="L4" cm="1">
        <f t="array" ref="L4">'97-19 Job Nums in SIC07'!L4 / INDEX('97-19 Jobs in Aggregate SIC07'!M:M, _xlfn._xlws.FILTER(ROW('97-19 Jobs in Aggregate SIC07'!$A$3:$A$68), ISNUMBER(SEARCH(" " &amp; $A4 &amp; " ", " " &amp; '97-19 Jobs in Aggregate SIC07'!$A$3:$A$68 &amp; " ")) + ('97-19 Jobs in Aggregate SIC07'!$A$3:$A$68=$A4)))</f>
        <v>0.93779174147217226</v>
      </c>
      <c r="M4" cm="1">
        <f t="array" ref="M4">'97-19 Job Nums in SIC07'!M4 / INDEX('97-19 Jobs in Aggregate SIC07'!N:N, _xlfn._xlws.FILTER(ROW('97-19 Jobs in Aggregate SIC07'!$A$3:$A$68), ISNUMBER(SEARCH(" " &amp; $A4 &amp; " ", " " &amp; '97-19 Jobs in Aggregate SIC07'!$A$3:$A$68 &amp; " ")) + ('97-19 Jobs in Aggregate SIC07'!$A$3:$A$68=$A4)))</f>
        <v>0.93061152970036798</v>
      </c>
      <c r="N4" cm="1">
        <f t="array" ref="N4">'97-19 Job Nums in SIC07'!N4 / INDEX('97-19 Jobs in Aggregate SIC07'!O:O, _xlfn._xlws.FILTER(ROW('97-19 Jobs in Aggregate SIC07'!$A$3:$A$68), ISNUMBER(SEARCH(" " &amp; $A4 &amp; " ", " " &amp; '97-19 Jobs in Aggregate SIC07'!$A$3:$A$68 &amp; " ")) + ('97-19 Jobs in Aggregate SIC07'!$A$3:$A$68=$A4)))</f>
        <v>0.92561983471074383</v>
      </c>
      <c r="O4" cm="1">
        <f t="array" ref="O4">'97-19 Job Nums in SIC07'!O4 / INDEX('97-19 Jobs in Aggregate SIC07'!P:P, _xlfn._xlws.FILTER(ROW('97-19 Jobs in Aggregate SIC07'!$A$3:$A$68), ISNUMBER(SEARCH(" " &amp; $A4 &amp; " ", " " &amp; '97-19 Jobs in Aggregate SIC07'!$A$3:$A$68 &amp; " ")) + ('97-19 Jobs in Aggregate SIC07'!$A$3:$A$68=$A4)))</f>
        <v>0.92982456140350878</v>
      </c>
      <c r="P4" cm="1">
        <f t="array" ref="P4">'97-19 Job Nums in SIC07'!P4 / INDEX('97-19 Jobs in Aggregate SIC07'!Q:Q, _xlfn._xlws.FILTER(ROW('97-19 Jobs in Aggregate SIC07'!$A$3:$A$68), ISNUMBER(SEARCH(" " &amp; $A4 &amp; " ", " " &amp; '97-19 Jobs in Aggregate SIC07'!$A$3:$A$68 &amp; " ")) + ('97-19 Jobs in Aggregate SIC07'!$A$3:$A$68=$A4)))</f>
        <v>0.94214876033057848</v>
      </c>
      <c r="Q4" cm="1">
        <f t="array" ref="Q4">'97-19 Job Nums in SIC07'!Q4 / INDEX('97-19 Jobs in Aggregate SIC07'!R:R, _xlfn._xlws.FILTER(ROW('97-19 Jobs in Aggregate SIC07'!$A$3:$A$68), ISNUMBER(SEARCH(" " &amp; $A4 &amp; " ", " " &amp; '97-19 Jobs in Aggregate SIC07'!$A$3:$A$68 &amp; " ")) + ('97-19 Jobs in Aggregate SIC07'!$A$3:$A$68=$A4)))</f>
        <v>0.92561983471074383</v>
      </c>
      <c r="R4" cm="1">
        <f t="array" ref="R4">'97-19 Job Nums in SIC07'!R4 / INDEX('97-19 Jobs in Aggregate SIC07'!S:S, _xlfn._xlws.FILTER(ROW('97-19 Jobs in Aggregate SIC07'!$A$3:$A$68), ISNUMBER(SEARCH(" " &amp; $A4 &amp; " ", " " &amp; '97-19 Jobs in Aggregate SIC07'!$A$3:$A$68 &amp; " ")) + ('97-19 Jobs in Aggregate SIC07'!$A$3:$A$68=$A4)))</f>
        <v>0.93600000000000005</v>
      </c>
      <c r="S4" cm="1">
        <f t="array" ref="S4">'97-19 Job Nums in SIC07'!S4 / INDEX('97-19 Jobs in Aggregate SIC07'!T:T, _xlfn._xlws.FILTER(ROW('97-19 Jobs in Aggregate SIC07'!$A$3:$A$68), ISNUMBER(SEARCH(" " &amp; $A4 &amp; " ", " " &amp; '97-19 Jobs in Aggregate SIC07'!$A$3:$A$68 &amp; " ")) + ('97-19 Jobs in Aggregate SIC07'!$A$3:$A$68=$A4)))</f>
        <v>0.93965517241379315</v>
      </c>
      <c r="T4" cm="1">
        <f t="array" ref="T4">'97-19 Job Nums in SIC07'!T4 / INDEX('97-19 Jobs in Aggregate SIC07'!U:U, _xlfn._xlws.FILTER(ROW('97-19 Jobs in Aggregate SIC07'!$A$3:$A$68), ISNUMBER(SEARCH(" " &amp; $A4 &amp; " ", " " &amp; '97-19 Jobs in Aggregate SIC07'!$A$3:$A$68 &amp; " ")) + ('97-19 Jobs in Aggregate SIC07'!$A$3:$A$68=$A4)))</f>
        <v>0.93076923076923079</v>
      </c>
      <c r="U4" cm="1">
        <f t="array" ref="U4">'97-19 Job Nums in SIC07'!U4 / INDEX('97-19 Jobs in Aggregate SIC07'!V:V, _xlfn._xlws.FILTER(ROW('97-19 Jobs in Aggregate SIC07'!$A$3:$A$68), ISNUMBER(SEARCH(" " &amp; $A4 &amp; " ", " " &amp; '97-19 Jobs in Aggregate SIC07'!$A$3:$A$68 &amp; " ")) + ('97-19 Jobs in Aggregate SIC07'!$A$3:$A$68=$A4)))</f>
        <v>0.91666666666666663</v>
      </c>
      <c r="V4" cm="1">
        <f t="array" ref="V4">'97-19 Job Nums in SIC07'!V4 / INDEX('97-19 Jobs in Aggregate SIC07'!W:W, _xlfn._xlws.FILTER(ROW('97-19 Jobs in Aggregate SIC07'!$A$3:$A$68), ISNUMBER(SEARCH(" " &amp; $A4 &amp; " ", " " &amp; '97-19 Jobs in Aggregate SIC07'!$A$3:$A$68 &amp; " ")) + ('97-19 Jobs in Aggregate SIC07'!$A$3:$A$68=$A4)))</f>
        <v>0.9296875</v>
      </c>
      <c r="W4" cm="1">
        <f t="array" ref="W4">'97-19 Job Nums in SIC07'!W4 / INDEX('97-19 Jobs in Aggregate SIC07'!X:X, _xlfn._xlws.FILTER(ROW('97-19 Jobs in Aggregate SIC07'!$A$3:$A$68), ISNUMBER(SEARCH(" " &amp; $A4 &amp; " ", " " &amp; '97-19 Jobs in Aggregate SIC07'!$A$3:$A$68 &amp; " ")) + ('97-19 Jobs in Aggregate SIC07'!$A$3:$A$68=$A4)))</f>
        <v>0.93283582089552242</v>
      </c>
      <c r="X4" cm="1">
        <f t="array" ref="X4">'97-19 Job Nums in SIC07'!X4 / INDEX('97-19 Jobs in Aggregate SIC07'!Y:Y, _xlfn._xlws.FILTER(ROW('97-19 Jobs in Aggregate SIC07'!$A$3:$A$68), ISNUMBER(SEARCH(" " &amp; $A4 &amp; " ", " " &amp; '97-19 Jobs in Aggregate SIC07'!$A$3:$A$68 &amp; " ")) + ('97-19 Jobs in Aggregate SIC07'!$A$3:$A$68=$A4)))</f>
        <v>0.90277777777777779</v>
      </c>
      <c r="Y4" cm="1">
        <f t="array" ref="Y4">'97-19 Job Nums in SIC07'!Y4 / INDEX('97-19 Jobs in Aggregate SIC07'!Z:Z, _xlfn._xlws.FILTER(ROW('97-19 Jobs in Aggregate SIC07'!$A$3:$A$68), ISNUMBER(SEARCH(" " &amp; $A4 &amp; " ", " " &amp; '97-19 Jobs in Aggregate SIC07'!$A$3:$A$68 &amp; " ")) + ('97-19 Jobs in Aggregate SIC07'!$A$3:$A$68=$A4)))</f>
        <v>0.900709219858156</v>
      </c>
      <c r="Z4" s="76">
        <f>_xlfn.AGGREGATE(1,6,C4:Y4)</f>
        <v>0.93894817721790869</v>
      </c>
      <c r="AA4" s="77" cm="1">
        <f t="array" ref="AA4">Z4/SUM(VALUE(INDEX(Z:Z,MATCH(VALUE(_xlfn.TEXTSPLIT(AB4, " ")),A:A,0))))</f>
        <v>0.90495445973493316</v>
      </c>
      <c r="AB4" t="str" cm="1">
        <f t="array" ref="AB4">INDEX('97-19 Jobs in Aggregate SIC07'!A:A, _xlfn._xlws.FILTER(ROW('97-19 Jobs in Aggregate SIC07'!$A$3:$A$68), ISNUMBER(SEARCH(" " &amp; $A4 &amp; " ", " " &amp; '97-19 Jobs in Aggregate SIC07'!$A$3:$A$68 &amp; " ")) + ('97-19 Jobs in Aggregate SIC07'!$A$3:$A$68=$A4)))</f>
        <v>1 2 3</v>
      </c>
    </row>
    <row r="5" spans="1:28" x14ac:dyDescent="0.25">
      <c r="A5" s="65">
        <v>2</v>
      </c>
      <c r="B5" s="3" t="s">
        <v>7</v>
      </c>
      <c r="C5" cm="1">
        <f t="array" ref="C5">'97-19 Job Nums in SIC07'!C5 / INDEX('97-19 Jobs in Aggregate SIC07'!D:D, _xlfn._xlws.FILTER(ROW('97-19 Jobs in Aggregate SIC07'!$A$3:$A$68), ISNUMBER(SEARCH(" " &amp; $A5 &amp; " ", " " &amp; '97-19 Jobs in Aggregate SIC07'!$A$3:$A$68 &amp; " ")) + ('97-19 Jobs in Aggregate SIC07'!$A$3:$A$68=$A5)))</f>
        <v>5.0083110500831099E-2</v>
      </c>
      <c r="D5" cm="1">
        <f t="array" ref="D5">'97-19 Job Nums in SIC07'!D5 / INDEX('97-19 Jobs in Aggregate SIC07'!E:E, _xlfn._xlws.FILTER(ROW('97-19 Jobs in Aggregate SIC07'!$A$3:$A$68), ISNUMBER(SEARCH(" " &amp; $A5 &amp; " ", " " &amp; '97-19 Jobs in Aggregate SIC07'!$A$3:$A$68 &amp; " ")) + ('97-19 Jobs in Aggregate SIC07'!$A$3:$A$68=$A5)))</f>
        <v>4.6164607134530182E-2</v>
      </c>
      <c r="E5" cm="1">
        <f t="array" ref="E5">'97-19 Job Nums in SIC07'!E5 / INDEX('97-19 Jobs in Aggregate SIC07'!F:F, _xlfn._xlws.FILTER(ROW('97-19 Jobs in Aggregate SIC07'!$A$3:$A$68), ISNUMBER(SEARCH(" " &amp; $A5 &amp; " ", " " &amp; '97-19 Jobs in Aggregate SIC07'!$A$3:$A$68 &amp; " ")) + ('97-19 Jobs in Aggregate SIC07'!$A$3:$A$68=$A5)))</f>
        <v>4.9155908639523328E-2</v>
      </c>
      <c r="F5" cm="1">
        <f t="array" ref="F5">'97-19 Job Nums in SIC07'!F5 / INDEX('97-19 Jobs in Aggregate SIC07'!G:G, _xlfn._xlws.FILTER(ROW('97-19 Jobs in Aggregate SIC07'!$A$3:$A$68), ISNUMBER(SEARCH(" " &amp; $A5 &amp; " ", " " &amp; '97-19 Jobs in Aggregate SIC07'!$A$3:$A$68 &amp; " ")) + ('97-19 Jobs in Aggregate SIC07'!$A$3:$A$68=$A5)))</f>
        <v>4.7120418848167533E-2</v>
      </c>
      <c r="I5" cm="1">
        <f t="array" ref="I5">'97-19 Job Nums in SIC07'!I5 / INDEX('97-19 Jobs in Aggregate SIC07'!J:J, _xlfn._xlws.FILTER(ROW('97-19 Jobs in Aggregate SIC07'!$A$3:$A$68), ISNUMBER(SEARCH(" " &amp; $A5 &amp; " ", " " &amp; '97-19 Jobs in Aggregate SIC07'!$A$3:$A$68 &amp; " ")) + ('97-19 Jobs in Aggregate SIC07'!$A$3:$A$68=$A5)))</f>
        <v>7.3299398426654325E-2</v>
      </c>
      <c r="J5" cm="1">
        <f t="array" ref="J5">'97-19 Job Nums in SIC07'!J5 / INDEX('97-19 Jobs in Aggregate SIC07'!K:K, _xlfn._xlws.FILTER(ROW('97-19 Jobs in Aggregate SIC07'!$A$3:$A$68), ISNUMBER(SEARCH(" " &amp; $A5 &amp; " ", " " &amp; '97-19 Jobs in Aggregate SIC07'!$A$3:$A$68 &amp; " ")) + ('97-19 Jobs in Aggregate SIC07'!$A$3:$A$68=$A5)))</f>
        <v>6.2208258527827645E-2</v>
      </c>
      <c r="K5" cm="1">
        <f t="array" ref="K5">'97-19 Job Nums in SIC07'!K5 / INDEX('97-19 Jobs in Aggregate SIC07'!L:L, _xlfn._xlws.FILTER(ROW('97-19 Jobs in Aggregate SIC07'!$A$3:$A$68), ISNUMBER(SEARCH(" " &amp; $A5 &amp; " ", " " &amp; '97-19 Jobs in Aggregate SIC07'!$A$3:$A$68 &amp; " ")) + ('97-19 Jobs in Aggregate SIC07'!$A$3:$A$68=$A5)))</f>
        <v>5.6877872619829281E-2</v>
      </c>
      <c r="L5" cm="1">
        <f t="array" ref="L5">'97-19 Job Nums in SIC07'!L5 / INDEX('97-19 Jobs in Aggregate SIC07'!M:M, _xlfn._xlws.FILTER(ROW('97-19 Jobs in Aggregate SIC07'!$A$3:$A$68), ISNUMBER(SEARCH(" " &amp; $A5 &amp; " ", " " &amp; '97-19 Jobs in Aggregate SIC07'!$A$3:$A$68 &amp; " ")) + ('97-19 Jobs in Aggregate SIC07'!$A$3:$A$68=$A5)))</f>
        <v>6.2208258527827645E-2</v>
      </c>
      <c r="M5" cm="1">
        <f t="array" ref="M5">'97-19 Job Nums in SIC07'!M5 / INDEX('97-19 Jobs in Aggregate SIC07'!N:N, _xlfn._xlws.FILTER(ROW('97-19 Jobs in Aggregate SIC07'!$A$3:$A$68), ISNUMBER(SEARCH(" " &amp; $A5 &amp; " ", " " &amp; '97-19 Jobs in Aggregate SIC07'!$A$3:$A$68 &amp; " ")) + ('97-19 Jobs in Aggregate SIC07'!$A$3:$A$68=$A5)))</f>
        <v>6.9388470299632035E-2</v>
      </c>
      <c r="N5" cm="1">
        <f t="array" ref="N5">'97-19 Job Nums in SIC07'!N5 / INDEX('97-19 Jobs in Aggregate SIC07'!O:O, _xlfn._xlws.FILTER(ROW('97-19 Jobs in Aggregate SIC07'!$A$3:$A$68), ISNUMBER(SEARCH(" " &amp; $A5 &amp; " ", " " &amp; '97-19 Jobs in Aggregate SIC07'!$A$3:$A$68 &amp; " ")) + ('97-19 Jobs in Aggregate SIC07'!$A$3:$A$68=$A5)))</f>
        <v>7.43801652892562E-2</v>
      </c>
      <c r="O5" cm="1">
        <f t="array" ref="O5">'97-19 Job Nums in SIC07'!O5 / INDEX('97-19 Jobs in Aggregate SIC07'!P:P, _xlfn._xlws.FILTER(ROW('97-19 Jobs in Aggregate SIC07'!$A$3:$A$68), ISNUMBER(SEARCH(" " &amp; $A5 &amp; " ", " " &amp; '97-19 Jobs in Aggregate SIC07'!$A$3:$A$68 &amp; " ")) + ('97-19 Jobs in Aggregate SIC07'!$A$3:$A$68=$A5)))</f>
        <v>7.0175438596491224E-2</v>
      </c>
      <c r="P5" cm="1">
        <f t="array" ref="P5">'97-19 Job Nums in SIC07'!P5 / INDEX('97-19 Jobs in Aggregate SIC07'!Q:Q, _xlfn._xlws.FILTER(ROW('97-19 Jobs in Aggregate SIC07'!$A$3:$A$68), ISNUMBER(SEARCH(" " &amp; $A5 &amp; " ", " " &amp; '97-19 Jobs in Aggregate SIC07'!$A$3:$A$68 &amp; " ")) + ('97-19 Jobs in Aggregate SIC07'!$A$3:$A$68=$A5)))</f>
        <v>5.7851239669421489E-2</v>
      </c>
      <c r="Q5" cm="1">
        <f t="array" ref="Q5">'97-19 Job Nums in SIC07'!Q5 / INDEX('97-19 Jobs in Aggregate SIC07'!R:R, _xlfn._xlws.FILTER(ROW('97-19 Jobs in Aggregate SIC07'!$A$3:$A$68), ISNUMBER(SEARCH(" " &amp; $A5 &amp; " ", " " &amp; '97-19 Jobs in Aggregate SIC07'!$A$3:$A$68 &amp; " ")) + ('97-19 Jobs in Aggregate SIC07'!$A$3:$A$68=$A5)))</f>
        <v>7.43801652892562E-2</v>
      </c>
      <c r="R5" cm="1">
        <f t="array" ref="R5">'97-19 Job Nums in SIC07'!R5 / INDEX('97-19 Jobs in Aggregate SIC07'!S:S, _xlfn._xlws.FILTER(ROW('97-19 Jobs in Aggregate SIC07'!$A$3:$A$68), ISNUMBER(SEARCH(" " &amp; $A5 &amp; " ", " " &amp; '97-19 Jobs in Aggregate SIC07'!$A$3:$A$68 &amp; " ")) + ('97-19 Jobs in Aggregate SIC07'!$A$3:$A$68=$A5)))</f>
        <v>6.4000000000000001E-2</v>
      </c>
      <c r="S5" cm="1">
        <f t="array" ref="S5">'97-19 Job Nums in SIC07'!S5 / INDEX('97-19 Jobs in Aggregate SIC07'!T:T, _xlfn._xlws.FILTER(ROW('97-19 Jobs in Aggregate SIC07'!$A$3:$A$68), ISNUMBER(SEARCH(" " &amp; $A5 &amp; " ", " " &amp; '97-19 Jobs in Aggregate SIC07'!$A$3:$A$68 &amp; " ")) + ('97-19 Jobs in Aggregate SIC07'!$A$3:$A$68=$A5)))</f>
        <v>6.0344827586206899E-2</v>
      </c>
      <c r="T5" cm="1">
        <f t="array" ref="T5">'97-19 Job Nums in SIC07'!T5 / INDEX('97-19 Jobs in Aggregate SIC07'!U:U, _xlfn._xlws.FILTER(ROW('97-19 Jobs in Aggregate SIC07'!$A$3:$A$68), ISNUMBER(SEARCH(" " &amp; $A5 &amp; " ", " " &amp; '97-19 Jobs in Aggregate SIC07'!$A$3:$A$68 &amp; " ")) + ('97-19 Jobs in Aggregate SIC07'!$A$3:$A$68=$A5)))</f>
        <v>6.9230769230769235E-2</v>
      </c>
      <c r="U5" cm="1">
        <f t="array" ref="U5">'97-19 Job Nums in SIC07'!U5 / INDEX('97-19 Jobs in Aggregate SIC07'!V:V, _xlfn._xlws.FILTER(ROW('97-19 Jobs in Aggregate SIC07'!$A$3:$A$68), ISNUMBER(SEARCH(" " &amp; $A5 &amp; " ", " " &amp; '97-19 Jobs in Aggregate SIC07'!$A$3:$A$68 &amp; " ")) + ('97-19 Jobs in Aggregate SIC07'!$A$3:$A$68=$A5)))</f>
        <v>8.3333333333333329E-2</v>
      </c>
      <c r="V5" cm="1">
        <f t="array" ref="V5">'97-19 Job Nums in SIC07'!V5 / INDEX('97-19 Jobs in Aggregate SIC07'!W:W, _xlfn._xlws.FILTER(ROW('97-19 Jobs in Aggregate SIC07'!$A$3:$A$68), ISNUMBER(SEARCH(" " &amp; $A5 &amp; " ", " " &amp; '97-19 Jobs in Aggregate SIC07'!$A$3:$A$68 &amp; " ")) + ('97-19 Jobs in Aggregate SIC07'!$A$3:$A$68=$A5)))</f>
        <v>7.03125E-2</v>
      </c>
      <c r="W5" cm="1">
        <f t="array" ref="W5">'97-19 Job Nums in SIC07'!W5 / INDEX('97-19 Jobs in Aggregate SIC07'!X:X, _xlfn._xlws.FILTER(ROW('97-19 Jobs in Aggregate SIC07'!$A$3:$A$68), ISNUMBER(SEARCH(" " &amp; $A5 &amp; " ", " " &amp; '97-19 Jobs in Aggregate SIC07'!$A$3:$A$68 &amp; " ")) + ('97-19 Jobs in Aggregate SIC07'!$A$3:$A$68=$A5)))</f>
        <v>6.7164179104477612E-2</v>
      </c>
      <c r="X5" cm="1">
        <f t="array" ref="X5">'97-19 Job Nums in SIC07'!X5 / INDEX('97-19 Jobs in Aggregate SIC07'!Y:Y, _xlfn._xlws.FILTER(ROW('97-19 Jobs in Aggregate SIC07'!$A$3:$A$68), ISNUMBER(SEARCH(" " &amp; $A5 &amp; " ", " " &amp; '97-19 Jobs in Aggregate SIC07'!$A$3:$A$68 &amp; " ")) + ('97-19 Jobs in Aggregate SIC07'!$A$3:$A$68=$A5)))</f>
        <v>6.25E-2</v>
      </c>
      <c r="Y5" cm="1">
        <f t="array" ref="Y5">'97-19 Job Nums in SIC07'!Y5 / INDEX('97-19 Jobs in Aggregate SIC07'!Z:Z, _xlfn._xlws.FILTER(ROW('97-19 Jobs in Aggregate SIC07'!$A$3:$A$68), ISNUMBER(SEARCH(" " &amp; $A5 &amp; " ", " " &amp; '97-19 Jobs in Aggregate SIC07'!$A$3:$A$68 &amp; " ")) + ('97-19 Jobs in Aggregate SIC07'!$A$3:$A$68=$A5)))</f>
        <v>6.3829787234042548E-2</v>
      </c>
      <c r="Z5" s="76">
        <f t="shared" ref="Z5:Z67" si="0">_xlfn.AGGREGATE(1,6,C5:Y5)</f>
        <v>6.3524224231337037E-2</v>
      </c>
      <c r="AA5" s="77" cm="1">
        <f t="array" ref="AA5">Z5/SUM(VALUE(INDEX(Z:Z,MATCH(VALUE(_xlfn.TEXTSPLIT(AB5, " ")),A:A,0))))</f>
        <v>6.1224390668377676E-2</v>
      </c>
      <c r="AB5" t="str" cm="1">
        <f t="array" ref="AB5">INDEX('97-19 Jobs in Aggregate SIC07'!A:A, _xlfn._xlws.FILTER(ROW('97-19 Jobs in Aggregate SIC07'!$A$3:$A$68), ISNUMBER(SEARCH(" " &amp; $A5 &amp; " ", " " &amp; '97-19 Jobs in Aggregate SIC07'!$A$3:$A$68 &amp; " ")) + ('97-19 Jobs in Aggregate SIC07'!$A$3:$A$68=$A5)))</f>
        <v>1 2 3</v>
      </c>
    </row>
    <row r="6" spans="1:28" x14ac:dyDescent="0.25">
      <c r="A6" s="65">
        <v>3</v>
      </c>
      <c r="B6" s="3" t="s">
        <v>8</v>
      </c>
      <c r="N6" t="e" cm="1">
        <f t="array" ref="N6">'97-19 Job Nums in SIC07'!N6 / INDEX('97-19 Jobs in Aggregate SIC07'!O:O, _xlfn._xlws.FILTER(ROW('97-19 Jobs in Aggregate SIC07'!$A$3:$A$68), ISNUMBER(SEARCH(" " &amp; $A6 &amp; " ", " " &amp; '97-19 Jobs in Aggregate SIC07'!$A$3:$A$68 &amp; " ")) + ('97-19 Jobs in Aggregate SIC07'!$A$3:$A$68=$A6)))</f>
        <v>#VALUE!</v>
      </c>
      <c r="O6" t="e" cm="1">
        <f t="array" ref="O6">'97-19 Job Nums in SIC07'!O6 / INDEX('97-19 Jobs in Aggregate SIC07'!P:P, _xlfn._xlws.FILTER(ROW('97-19 Jobs in Aggregate SIC07'!$A$3:$A$68), ISNUMBER(SEARCH(" " &amp; $A6 &amp; " ", " " &amp; '97-19 Jobs in Aggregate SIC07'!$A$3:$A$68 &amp; " ")) + ('97-19 Jobs in Aggregate SIC07'!$A$3:$A$68=$A6)))</f>
        <v>#VALUE!</v>
      </c>
      <c r="P6" t="e" cm="1">
        <f t="array" ref="P6">'97-19 Job Nums in SIC07'!P6 / INDEX('97-19 Jobs in Aggregate SIC07'!Q:Q, _xlfn._xlws.FILTER(ROW('97-19 Jobs in Aggregate SIC07'!$A$3:$A$68), ISNUMBER(SEARCH(" " &amp; $A6 &amp; " ", " " &amp; '97-19 Jobs in Aggregate SIC07'!$A$3:$A$68 &amp; " ")) + ('97-19 Jobs in Aggregate SIC07'!$A$3:$A$68=$A6)))</f>
        <v>#VALUE!</v>
      </c>
      <c r="Q6" t="e" cm="1">
        <f t="array" ref="Q6">'97-19 Job Nums in SIC07'!Q6 / INDEX('97-19 Jobs in Aggregate SIC07'!R:R, _xlfn._xlws.FILTER(ROW('97-19 Jobs in Aggregate SIC07'!$A$3:$A$68), ISNUMBER(SEARCH(" " &amp; $A6 &amp; " ", " " &amp; '97-19 Jobs in Aggregate SIC07'!$A$3:$A$68 &amp; " ")) + ('97-19 Jobs in Aggregate SIC07'!$A$3:$A$68=$A6)))</f>
        <v>#VALUE!</v>
      </c>
      <c r="R6" t="e" cm="1">
        <f t="array" ref="R6">'97-19 Job Nums in SIC07'!R6 / INDEX('97-19 Jobs in Aggregate SIC07'!S:S, _xlfn._xlws.FILTER(ROW('97-19 Jobs in Aggregate SIC07'!$A$3:$A$68), ISNUMBER(SEARCH(" " &amp; $A6 &amp; " ", " " &amp; '97-19 Jobs in Aggregate SIC07'!$A$3:$A$68 &amp; " ")) + ('97-19 Jobs in Aggregate SIC07'!$A$3:$A$68=$A6)))</f>
        <v>#VALUE!</v>
      </c>
      <c r="S6" t="e" cm="1">
        <f t="array" ref="S6">'97-19 Job Nums in SIC07'!S6 / INDEX('97-19 Jobs in Aggregate SIC07'!T:T, _xlfn._xlws.FILTER(ROW('97-19 Jobs in Aggregate SIC07'!$A$3:$A$68), ISNUMBER(SEARCH(" " &amp; $A6 &amp; " ", " " &amp; '97-19 Jobs in Aggregate SIC07'!$A$3:$A$68 &amp; " ")) + ('97-19 Jobs in Aggregate SIC07'!$A$3:$A$68=$A6)))</f>
        <v>#VALUE!</v>
      </c>
      <c r="T6" t="e" cm="1">
        <f t="array" ref="T6">'97-19 Job Nums in SIC07'!T6 / INDEX('97-19 Jobs in Aggregate SIC07'!U:U, _xlfn._xlws.FILTER(ROW('97-19 Jobs in Aggregate SIC07'!$A$3:$A$68), ISNUMBER(SEARCH(" " &amp; $A6 &amp; " ", " " &amp; '97-19 Jobs in Aggregate SIC07'!$A$3:$A$68 &amp; " ")) + ('97-19 Jobs in Aggregate SIC07'!$A$3:$A$68=$A6)))</f>
        <v>#VALUE!</v>
      </c>
      <c r="U6" t="e" cm="1">
        <f t="array" ref="U6">'97-19 Job Nums in SIC07'!U6 / INDEX('97-19 Jobs in Aggregate SIC07'!V:V, _xlfn._xlws.FILTER(ROW('97-19 Jobs in Aggregate SIC07'!$A$3:$A$68), ISNUMBER(SEARCH(" " &amp; $A6 &amp; " ", " " &amp; '97-19 Jobs in Aggregate SIC07'!$A$3:$A$68 &amp; " ")) + ('97-19 Jobs in Aggregate SIC07'!$A$3:$A$68=$A6)))</f>
        <v>#VALUE!</v>
      </c>
      <c r="V6" t="e" cm="1">
        <f t="array" ref="V6">'97-19 Job Nums in SIC07'!V6 / INDEX('97-19 Jobs in Aggregate SIC07'!W:W, _xlfn._xlws.FILTER(ROW('97-19 Jobs in Aggregate SIC07'!$A$3:$A$68), ISNUMBER(SEARCH(" " &amp; $A6 &amp; " ", " " &amp; '97-19 Jobs in Aggregate SIC07'!$A$3:$A$68 &amp; " ")) + ('97-19 Jobs in Aggregate SIC07'!$A$3:$A$68=$A6)))</f>
        <v>#VALUE!</v>
      </c>
      <c r="W6" t="e" cm="1">
        <f t="array" ref="W6">'97-19 Job Nums in SIC07'!W6 / INDEX('97-19 Jobs in Aggregate SIC07'!X:X, _xlfn._xlws.FILTER(ROW('97-19 Jobs in Aggregate SIC07'!$A$3:$A$68), ISNUMBER(SEARCH(" " &amp; $A6 &amp; " ", " " &amp; '97-19 Jobs in Aggregate SIC07'!$A$3:$A$68 &amp; " ")) + ('97-19 Jobs in Aggregate SIC07'!$A$3:$A$68=$A6)))</f>
        <v>#VALUE!</v>
      </c>
      <c r="X6" cm="1">
        <f t="array" ref="X6">'97-19 Job Nums in SIC07'!X6 / INDEX('97-19 Jobs in Aggregate SIC07'!Y:Y, _xlfn._xlws.FILTER(ROW('97-19 Jobs in Aggregate SIC07'!$A$3:$A$68), ISNUMBER(SEARCH(" " &amp; $A6 &amp; " ", " " &amp; '97-19 Jobs in Aggregate SIC07'!$A$3:$A$68 &amp; " ")) + ('97-19 Jobs in Aggregate SIC07'!$A$3:$A$68=$A6)))</f>
        <v>3.4722222222222224E-2</v>
      </c>
      <c r="Y6" cm="1">
        <f t="array" ref="Y6">'97-19 Job Nums in SIC07'!Y6 / INDEX('97-19 Jobs in Aggregate SIC07'!Z:Z, _xlfn._xlws.FILTER(ROW('97-19 Jobs in Aggregate SIC07'!$A$3:$A$68), ISNUMBER(SEARCH(" " &amp; $A6 &amp; " ", " " &amp; '97-19 Jobs in Aggregate SIC07'!$A$3:$A$68 &amp; " ")) + ('97-19 Jobs in Aggregate SIC07'!$A$3:$A$68=$A6)))</f>
        <v>3.5460992907801421E-2</v>
      </c>
      <c r="Z6" s="76">
        <f t="shared" si="0"/>
        <v>3.5091607565011826E-2</v>
      </c>
      <c r="AA6" s="77" cm="1">
        <f t="array" ref="AA6">Z6/SUM(VALUE(INDEX(Z:Z,MATCH(VALUE(_xlfn.TEXTSPLIT(AB6, " ")),A:A,0))))</f>
        <v>3.3821149596689241E-2</v>
      </c>
      <c r="AB6" t="str" cm="1">
        <f t="array" ref="AB6">INDEX('97-19 Jobs in Aggregate SIC07'!A:A, _xlfn._xlws.FILTER(ROW('97-19 Jobs in Aggregate SIC07'!$A$3:$A$68), ISNUMBER(SEARCH(" " &amp; $A6 &amp; " ", " " &amp; '97-19 Jobs in Aggregate SIC07'!$A$3:$A$68 &amp; " ")) + ('97-19 Jobs in Aggregate SIC07'!$A$3:$A$68=$A6)))</f>
        <v>1 2 3</v>
      </c>
    </row>
    <row r="7" spans="1:28" x14ac:dyDescent="0.25">
      <c r="A7" s="65" t="s">
        <v>308</v>
      </c>
      <c r="B7" s="3" t="s">
        <v>9</v>
      </c>
      <c r="C7" t="e" cm="1">
        <f t="array" ref="C7">'97-19 Job Nums in SIC07'!C7 / INDEX('97-19 Jobs in Aggregate SIC07'!D:D, _xlfn._xlws.FILTER(ROW('97-19 Jobs in Aggregate SIC07'!$A$3:$A$68), ISNUMBER(SEARCH(" " &amp; $A7 &amp; " ", " " &amp; '97-19 Jobs in Aggregate SIC07'!$A$3:$A$68 &amp; " ")) + ('97-19 Jobs in Aggregate SIC07'!$A$3:$A$68=$A7)))</f>
        <v>#VALUE!</v>
      </c>
      <c r="D7" t="e" cm="1">
        <f t="array" ref="D7">'97-19 Job Nums in SIC07'!D7 / INDEX('97-19 Jobs in Aggregate SIC07'!E:E, _xlfn._xlws.FILTER(ROW('97-19 Jobs in Aggregate SIC07'!$A$3:$A$68), ISNUMBER(SEARCH(" " &amp; $A7 &amp; " ", " " &amp; '97-19 Jobs in Aggregate SIC07'!$A$3:$A$68 &amp; " ")) + ('97-19 Jobs in Aggregate SIC07'!$A$3:$A$68=$A7)))</f>
        <v>#VALUE!</v>
      </c>
      <c r="E7" t="e" cm="1">
        <f t="array" ref="E7">'97-19 Job Nums in SIC07'!E7 / INDEX('97-19 Jobs in Aggregate SIC07'!F:F, _xlfn._xlws.FILTER(ROW('97-19 Jobs in Aggregate SIC07'!$A$3:$A$68), ISNUMBER(SEARCH(" " &amp; $A7 &amp; " ", " " &amp; '97-19 Jobs in Aggregate SIC07'!$A$3:$A$68 &amp; " ")) + ('97-19 Jobs in Aggregate SIC07'!$A$3:$A$68=$A7)))</f>
        <v>#VALUE!</v>
      </c>
      <c r="F7" t="e" cm="1">
        <f t="array" ref="F7">'97-19 Job Nums in SIC07'!F7 / INDEX('97-19 Jobs in Aggregate SIC07'!G:G, _xlfn._xlws.FILTER(ROW('97-19 Jobs in Aggregate SIC07'!$A$3:$A$68), ISNUMBER(SEARCH(" " &amp; $A7 &amp; " ", " " &amp; '97-19 Jobs in Aggregate SIC07'!$A$3:$A$68 &amp; " ")) + ('97-19 Jobs in Aggregate SIC07'!$A$3:$A$68=$A7)))</f>
        <v>#VALUE!</v>
      </c>
      <c r="G7" t="e" cm="1">
        <f t="array" ref="G7">'97-19 Job Nums in SIC07'!G7 / INDEX('97-19 Jobs in Aggregate SIC07'!H:H, _xlfn._xlws.FILTER(ROW('97-19 Jobs in Aggregate SIC07'!$A$3:$A$68), ISNUMBER(SEARCH(" " &amp; $A7 &amp; " ", " " &amp; '97-19 Jobs in Aggregate SIC07'!$A$3:$A$68 &amp; " ")) + ('97-19 Jobs in Aggregate SIC07'!$A$3:$A$68=$A7)))</f>
        <v>#VALUE!</v>
      </c>
      <c r="H7" t="e" cm="1">
        <f t="array" ref="H7">'97-19 Job Nums in SIC07'!H7 / INDEX('97-19 Jobs in Aggregate SIC07'!I:I, _xlfn._xlws.FILTER(ROW('97-19 Jobs in Aggregate SIC07'!$A$3:$A$68), ISNUMBER(SEARCH(" " &amp; $A7 &amp; " ", " " &amp; '97-19 Jobs in Aggregate SIC07'!$A$3:$A$68 &amp; " ")) + ('97-19 Jobs in Aggregate SIC07'!$A$3:$A$68=$A7)))</f>
        <v>#VALUE!</v>
      </c>
      <c r="I7" t="e" cm="1">
        <f t="array" ref="I7">'97-19 Job Nums in SIC07'!I7 / INDEX('97-19 Jobs in Aggregate SIC07'!J:J, _xlfn._xlws.FILTER(ROW('97-19 Jobs in Aggregate SIC07'!$A$3:$A$68), ISNUMBER(SEARCH(" " &amp; $A7 &amp; " ", " " &amp; '97-19 Jobs in Aggregate SIC07'!$A$3:$A$68 &amp; " ")) + ('97-19 Jobs in Aggregate SIC07'!$A$3:$A$68=$A7)))</f>
        <v>#VALUE!</v>
      </c>
      <c r="J7" t="e" cm="1">
        <f t="array" ref="J7">'97-19 Job Nums in SIC07'!J7 / INDEX('97-19 Jobs in Aggregate SIC07'!K:K, _xlfn._xlws.FILTER(ROW('97-19 Jobs in Aggregate SIC07'!$A$3:$A$68), ISNUMBER(SEARCH(" " &amp; $A7 &amp; " ", " " &amp; '97-19 Jobs in Aggregate SIC07'!$A$3:$A$68 &amp; " ")) + ('97-19 Jobs in Aggregate SIC07'!$A$3:$A$68=$A7)))</f>
        <v>#VALUE!</v>
      </c>
      <c r="K7" t="e" cm="1">
        <f t="array" ref="K7">'97-19 Job Nums in SIC07'!K7 / INDEX('97-19 Jobs in Aggregate SIC07'!L:L, _xlfn._xlws.FILTER(ROW('97-19 Jobs in Aggregate SIC07'!$A$3:$A$68), ISNUMBER(SEARCH(" " &amp; $A7 &amp; " ", " " &amp; '97-19 Jobs in Aggregate SIC07'!$A$3:$A$68 &amp; " ")) + ('97-19 Jobs in Aggregate SIC07'!$A$3:$A$68=$A7)))</f>
        <v>#VALUE!</v>
      </c>
      <c r="L7" t="e" cm="1">
        <f t="array" ref="L7">'97-19 Job Nums in SIC07'!L7 / INDEX('97-19 Jobs in Aggregate SIC07'!M:M, _xlfn._xlws.FILTER(ROW('97-19 Jobs in Aggregate SIC07'!$A$3:$A$68), ISNUMBER(SEARCH(" " &amp; $A7 &amp; " ", " " &amp; '97-19 Jobs in Aggregate SIC07'!$A$3:$A$68 &amp; " ")) + ('97-19 Jobs in Aggregate SIC07'!$A$3:$A$68=$A7)))</f>
        <v>#VALUE!</v>
      </c>
      <c r="M7" t="e" cm="1">
        <f t="array" ref="M7">'97-19 Job Nums in SIC07'!M7 / INDEX('97-19 Jobs in Aggregate SIC07'!N:N, _xlfn._xlws.FILTER(ROW('97-19 Jobs in Aggregate SIC07'!$A$3:$A$68), ISNUMBER(SEARCH(" " &amp; $A7 &amp; " ", " " &amp; '97-19 Jobs in Aggregate SIC07'!$A$3:$A$68 &amp; " ")) + ('97-19 Jobs in Aggregate SIC07'!$A$3:$A$68=$A7)))</f>
        <v>#VALUE!</v>
      </c>
      <c r="N7" t="e" cm="1" vm="1">
        <f t="array" ref="N7">'97-19 Job Nums in SIC07'!N7 / INDEX('97-19 Jobs in Aggregate SIC07'!O:O, _xlfn._xlws.FILTER(ROW('97-19 Jobs in Aggregate SIC07'!$A$3:$A$68), ISNUMBER(SEARCH(" " &amp; $A7 &amp; " ", " " &amp; '97-19 Jobs in Aggregate SIC07'!$A$3:$A$68 &amp; " ")) + ('97-19 Jobs in Aggregate SIC07'!$A$3:$A$68=$A7)))</f>
        <v>#VALUE!</v>
      </c>
      <c r="O7" t="e" cm="1" vm="1">
        <f t="array" ref="O7">'97-19 Job Nums in SIC07'!O7 / INDEX('97-19 Jobs in Aggregate SIC07'!P:P, _xlfn._xlws.FILTER(ROW('97-19 Jobs in Aggregate SIC07'!$A$3:$A$68), ISNUMBER(SEARCH(" " &amp; $A7 &amp; " ", " " &amp; '97-19 Jobs in Aggregate SIC07'!$A$3:$A$68 &amp; " ")) + ('97-19 Jobs in Aggregate SIC07'!$A$3:$A$68=$A7)))</f>
        <v>#VALUE!</v>
      </c>
      <c r="P7" t="e" cm="1" vm="1">
        <f t="array" ref="P7">'97-19 Job Nums in SIC07'!P7 / INDEX('97-19 Jobs in Aggregate SIC07'!Q:Q, _xlfn._xlws.FILTER(ROW('97-19 Jobs in Aggregate SIC07'!$A$3:$A$68), ISNUMBER(SEARCH(" " &amp; $A7 &amp; " ", " " &amp; '97-19 Jobs in Aggregate SIC07'!$A$3:$A$68 &amp; " ")) + ('97-19 Jobs in Aggregate SIC07'!$A$3:$A$68=$A7)))</f>
        <v>#VALUE!</v>
      </c>
      <c r="Q7" t="e" cm="1" vm="1">
        <f t="array" ref="Q7">'97-19 Job Nums in SIC07'!Q7 / INDEX('97-19 Jobs in Aggregate SIC07'!R:R, _xlfn._xlws.FILTER(ROW('97-19 Jobs in Aggregate SIC07'!$A$3:$A$68), ISNUMBER(SEARCH(" " &amp; $A7 &amp; " ", " " &amp; '97-19 Jobs in Aggregate SIC07'!$A$3:$A$68 &amp; " ")) + ('97-19 Jobs in Aggregate SIC07'!$A$3:$A$68=$A7)))</f>
        <v>#VALUE!</v>
      </c>
      <c r="R7" t="e" cm="1" vm="1">
        <f t="array" ref="R7">'97-19 Job Nums in SIC07'!R7 / INDEX('97-19 Jobs in Aggregate SIC07'!S:S, _xlfn._xlws.FILTER(ROW('97-19 Jobs in Aggregate SIC07'!$A$3:$A$68), ISNUMBER(SEARCH(" " &amp; $A7 &amp; " ", " " &amp; '97-19 Jobs in Aggregate SIC07'!$A$3:$A$68 &amp; " ")) + ('97-19 Jobs in Aggregate SIC07'!$A$3:$A$68=$A7)))</f>
        <v>#VALUE!</v>
      </c>
      <c r="S7" t="e" cm="1" vm="1">
        <f t="array" ref="S7">'97-19 Job Nums in SIC07'!S7 / INDEX('97-19 Jobs in Aggregate SIC07'!T:T, _xlfn._xlws.FILTER(ROW('97-19 Jobs in Aggregate SIC07'!$A$3:$A$68), ISNUMBER(SEARCH(" " &amp; $A7 &amp; " ", " " &amp; '97-19 Jobs in Aggregate SIC07'!$A$3:$A$68 &amp; " ")) + ('97-19 Jobs in Aggregate SIC07'!$A$3:$A$68=$A7)))</f>
        <v>#VALUE!</v>
      </c>
      <c r="T7" t="e" cm="1" vm="1">
        <f t="array" ref="T7">'97-19 Job Nums in SIC07'!T7 / INDEX('97-19 Jobs in Aggregate SIC07'!U:U, _xlfn._xlws.FILTER(ROW('97-19 Jobs in Aggregate SIC07'!$A$3:$A$68), ISNUMBER(SEARCH(" " &amp; $A7 &amp; " ", " " &amp; '97-19 Jobs in Aggregate SIC07'!$A$3:$A$68 &amp; " ")) + ('97-19 Jobs in Aggregate SIC07'!$A$3:$A$68=$A7)))</f>
        <v>#VALUE!</v>
      </c>
      <c r="U7" t="e" cm="1" vm="1">
        <f t="array" ref="U7">'97-19 Job Nums in SIC07'!U7 / INDEX('97-19 Jobs in Aggregate SIC07'!V:V, _xlfn._xlws.FILTER(ROW('97-19 Jobs in Aggregate SIC07'!$A$3:$A$68), ISNUMBER(SEARCH(" " &amp; $A7 &amp; " ", " " &amp; '97-19 Jobs in Aggregate SIC07'!$A$3:$A$68 &amp; " ")) + ('97-19 Jobs in Aggregate SIC07'!$A$3:$A$68=$A7)))</f>
        <v>#VALUE!</v>
      </c>
      <c r="V7" t="e" cm="1" vm="1">
        <f t="array" ref="V7">'97-19 Job Nums in SIC07'!V7 / INDEX('97-19 Jobs in Aggregate SIC07'!W:W, _xlfn._xlws.FILTER(ROW('97-19 Jobs in Aggregate SIC07'!$A$3:$A$68), ISNUMBER(SEARCH(" " &amp; $A7 &amp; " ", " " &amp; '97-19 Jobs in Aggregate SIC07'!$A$3:$A$68 &amp; " ")) + ('97-19 Jobs in Aggregate SIC07'!$A$3:$A$68=$A7)))</f>
        <v>#VALUE!</v>
      </c>
      <c r="W7" t="e" cm="1" vm="1">
        <f t="array" ref="W7">'97-19 Job Nums in SIC07'!W7 / INDEX('97-19 Jobs in Aggregate SIC07'!X:X, _xlfn._xlws.FILTER(ROW('97-19 Jobs in Aggregate SIC07'!$A$3:$A$68), ISNUMBER(SEARCH(" " &amp; $A7 &amp; " ", " " &amp; '97-19 Jobs in Aggregate SIC07'!$A$3:$A$68 &amp; " ")) + ('97-19 Jobs in Aggregate SIC07'!$A$3:$A$68=$A7)))</f>
        <v>#VALUE!</v>
      </c>
      <c r="X7" t="e" cm="1" vm="1">
        <f t="array" ref="X7">'97-19 Job Nums in SIC07'!X7 / INDEX('97-19 Jobs in Aggregate SIC07'!Y:Y, _xlfn._xlws.FILTER(ROW('97-19 Jobs in Aggregate SIC07'!$A$3:$A$68), ISNUMBER(SEARCH(" " &amp; $A7 &amp; " ", " " &amp; '97-19 Jobs in Aggregate SIC07'!$A$3:$A$68 &amp; " ")) + ('97-19 Jobs in Aggregate SIC07'!$A$3:$A$68=$A7)))</f>
        <v>#VALUE!</v>
      </c>
      <c r="Y7" t="e" cm="1" vm="1">
        <f t="array" ref="Y7">'97-19 Job Nums in SIC07'!Y7 / INDEX('97-19 Jobs in Aggregate SIC07'!Z:Z, _xlfn._xlws.FILTER(ROW('97-19 Jobs in Aggregate SIC07'!$A$3:$A$68), ISNUMBER(SEARCH(" " &amp; $A7 &amp; " ", " " &amp; '97-19 Jobs in Aggregate SIC07'!$A$3:$A$68 &amp; " ")) + ('97-19 Jobs in Aggregate SIC07'!$A$3:$A$68=$A7)))</f>
        <v>#VALUE!</v>
      </c>
      <c r="Z7" s="76" t="e">
        <f t="shared" si="0"/>
        <v>#DIV/0!</v>
      </c>
      <c r="AA7" s="77" t="e" cm="1">
        <f t="array" ref="AA7">Z7/SUM(VALUE(INDEX(Z:Z,MATCH(VALUE(_xlfn.TEXTSPLIT(AB7, " ")),A:A,0))))</f>
        <v>#DIV/0!</v>
      </c>
      <c r="AB7" t="e" cm="1" vm="1">
        <f t="array" ref="AB7">INDEX('97-19 Jobs in Aggregate SIC07'!A:A, _xlfn._xlws.FILTER(ROW('97-19 Jobs in Aggregate SIC07'!$A$3:$A$68), ISNUMBER(SEARCH(" " &amp; $A7 &amp; " ", " " &amp; '97-19 Jobs in Aggregate SIC07'!$A$3:$A$68 &amp; " ")) + ('97-19 Jobs in Aggregate SIC07'!$A$3:$A$68=$A7)))</f>
        <v>#VALUE!</v>
      </c>
    </row>
    <row r="8" spans="1:28" x14ac:dyDescent="0.25">
      <c r="A8" s="65">
        <v>5</v>
      </c>
      <c r="B8" s="3" t="s">
        <v>10</v>
      </c>
      <c r="C8" cm="1">
        <f t="array" ref="C8">'97-19 Job Nums in SIC07'!C8 / INDEX('97-19 Jobs in Aggregate SIC07'!D:D, _xlfn._xlws.FILTER(ROW('97-19 Jobs in Aggregate SIC07'!$A$3:$A$68), ISNUMBER(SEARCH(" " &amp; $A8 &amp; " ", " " &amp; '97-19 Jobs in Aggregate SIC07'!$A$3:$A$68 &amp; " ")) + ('97-19 Jobs in Aggregate SIC07'!$A$3:$A$68=$A8)))</f>
        <v>0.16144293317563571</v>
      </c>
      <c r="E8" cm="1">
        <f t="array" ref="E8">'97-19 Job Nums in SIC07'!E8 / INDEX('97-19 Jobs in Aggregate SIC07'!F:F, _xlfn._xlws.FILTER(ROW('97-19 Jobs in Aggregate SIC07'!$A$3:$A$68), ISNUMBER(SEARCH(" " &amp; $A8 &amp; " ", " " &amp; '97-19 Jobs in Aggregate SIC07'!$A$3:$A$68 &amp; " ")) + ('97-19 Jobs in Aggregate SIC07'!$A$3:$A$68=$A8)))</f>
        <v>0.21146398140975989</v>
      </c>
      <c r="F8" cm="1">
        <f t="array" ref="F8">'97-19 Job Nums in SIC07'!F8 / INDEX('97-19 Jobs in Aggregate SIC07'!G:G, _xlfn._xlws.FILTER(ROW('97-19 Jobs in Aggregate SIC07'!$A$3:$A$68), ISNUMBER(SEARCH(" " &amp; $A8 &amp; " ", " " &amp; '97-19 Jobs in Aggregate SIC07'!$A$3:$A$68 &amp; " ")) + ('97-19 Jobs in Aggregate SIC07'!$A$3:$A$68=$A8)))</f>
        <v>0.10835176050348698</v>
      </c>
      <c r="H8" t="e" cm="1">
        <f t="array" ref="H8">'97-19 Job Nums in SIC07'!H8 / INDEX('97-19 Jobs in Aggregate SIC07'!I:I, _xlfn._xlws.FILTER(ROW('97-19 Jobs in Aggregate SIC07'!$A$3:$A$68), ISNUMBER(SEARCH(" " &amp; $A8 &amp; " ", " " &amp; '97-19 Jobs in Aggregate SIC07'!$A$3:$A$68 &amp; " ")) + ('97-19 Jobs in Aggregate SIC07'!$A$3:$A$68=$A8)))</f>
        <v>#DIV/0!</v>
      </c>
      <c r="J8" cm="1">
        <f t="array" ref="J8">'97-19 Job Nums in SIC07'!J8 / INDEX('97-19 Jobs in Aggregate SIC07'!K:K, _xlfn._xlws.FILTER(ROW('97-19 Jobs in Aggregate SIC07'!$A$3:$A$68), ISNUMBER(SEARCH(" " &amp; $A8 &amp; " ", " " &amp; '97-19 Jobs in Aggregate SIC07'!$A$3:$A$68 &amp; " ")) + ('97-19 Jobs in Aggregate SIC07'!$A$3:$A$68=$A8)))</f>
        <v>0.17432950191570878</v>
      </c>
      <c r="K8" cm="1">
        <f t="array" ref="K8">'97-19 Job Nums in SIC07'!K8 / INDEX('97-19 Jobs in Aggregate SIC07'!L:L, _xlfn._xlws.FILTER(ROW('97-19 Jobs in Aggregate SIC07'!$A$3:$A$68), ISNUMBER(SEARCH(" " &amp; $A8 &amp; " ", " " &amp; '97-19 Jobs in Aggregate SIC07'!$A$3:$A$68 &amp; " ")) + ('97-19 Jobs in Aggregate SIC07'!$A$3:$A$68=$A8)))</f>
        <v>0.24795640326975474</v>
      </c>
      <c r="L8" cm="1">
        <f t="array" ref="L8">'97-19 Job Nums in SIC07'!L8 / INDEX('97-19 Jobs in Aggregate SIC07'!M:M, _xlfn._xlws.FILTER(ROW('97-19 Jobs in Aggregate SIC07'!$A$3:$A$68), ISNUMBER(SEARCH(" " &amp; $A8 &amp; " ", " " &amp; '97-19 Jobs in Aggregate SIC07'!$A$3:$A$68 &amp; " ")) + ('97-19 Jobs in Aggregate SIC07'!$A$3:$A$68=$A8)))</f>
        <v>0.15531955243694293</v>
      </c>
      <c r="M8" cm="1">
        <f t="array" ref="M8">'97-19 Job Nums in SIC07'!M8 / INDEX('97-19 Jobs in Aggregate SIC07'!N:N, _xlfn._xlws.FILTER(ROW('97-19 Jobs in Aggregate SIC07'!$A$3:$A$68), ISNUMBER(SEARCH(" " &amp; $A8 &amp; " ", " " &amp; '97-19 Jobs in Aggregate SIC07'!$A$3:$A$68 &amp; " ")) + ('97-19 Jobs in Aggregate SIC07'!$A$3:$A$68=$A8)))</f>
        <v>0.13614020089762771</v>
      </c>
      <c r="N8" t="e" cm="1">
        <f t="array" ref="N8">'97-19 Job Nums in SIC07'!N8 / INDEX('97-19 Jobs in Aggregate SIC07'!O:O, _xlfn._xlws.FILTER(ROW('97-19 Jobs in Aggregate SIC07'!$A$3:$A$68), ISNUMBER(SEARCH(" " &amp; $A8 &amp; " ", " " &amp; '97-19 Jobs in Aggregate SIC07'!$A$3:$A$68 &amp; " ")) + ('97-19 Jobs in Aggregate SIC07'!$A$3:$A$68=$A8)))</f>
        <v>#VALUE!</v>
      </c>
      <c r="O8" cm="1">
        <f t="array" ref="O8">'97-19 Job Nums in SIC07'!O8 / INDEX('97-19 Jobs in Aggregate SIC07'!P:P, _xlfn._xlws.FILTER(ROW('97-19 Jobs in Aggregate SIC07'!$A$3:$A$68), ISNUMBER(SEARCH(" " &amp; $A8 &amp; " ", " " &amp; '97-19 Jobs in Aggregate SIC07'!$A$3:$A$68 &amp; " ")) + ('97-19 Jobs in Aggregate SIC07'!$A$3:$A$68=$A8)))</f>
        <v>0.13043478260869565</v>
      </c>
      <c r="P8" cm="1">
        <f t="array" ref="P8">'97-19 Job Nums in SIC07'!P8 / INDEX('97-19 Jobs in Aggregate SIC07'!Q:Q, _xlfn._xlws.FILTER(ROW('97-19 Jobs in Aggregate SIC07'!$A$3:$A$68), ISNUMBER(SEARCH(" " &amp; $A8 &amp; " ", " " &amp; '97-19 Jobs in Aggregate SIC07'!$A$3:$A$68 &amp; " ")) + ('97-19 Jobs in Aggregate SIC07'!$A$3:$A$68=$A8)))</f>
        <v>0.19565217391304349</v>
      </c>
      <c r="Q8" cm="1">
        <f t="array" ref="Q8">'97-19 Job Nums in SIC07'!Q8 / INDEX('97-19 Jobs in Aggregate SIC07'!R:R, _xlfn._xlws.FILTER(ROW('97-19 Jobs in Aggregate SIC07'!$A$3:$A$68), ISNUMBER(SEARCH(" " &amp; $A8 &amp; " ", " " &amp; '97-19 Jobs in Aggregate SIC07'!$A$3:$A$68 &amp; " ")) + ('97-19 Jobs in Aggregate SIC07'!$A$3:$A$68=$A8)))</f>
        <v>0.16666666666666666</v>
      </c>
      <c r="R8" cm="1">
        <f t="array" ref="R8">'97-19 Job Nums in SIC07'!R8 / INDEX('97-19 Jobs in Aggregate SIC07'!S:S, _xlfn._xlws.FILTER(ROW('97-19 Jobs in Aggregate SIC07'!$A$3:$A$68), ISNUMBER(SEARCH(" " &amp; $A8 &amp; " ", " " &amp; '97-19 Jobs in Aggregate SIC07'!$A$3:$A$68 &amp; " ")) + ('97-19 Jobs in Aggregate SIC07'!$A$3:$A$68=$A8)))</f>
        <v>0.15909090909090909</v>
      </c>
      <c r="S8" t="e" cm="1">
        <f t="array" ref="S8">'97-19 Job Nums in SIC07'!S8 / INDEX('97-19 Jobs in Aggregate SIC07'!T:T, _xlfn._xlws.FILTER(ROW('97-19 Jobs in Aggregate SIC07'!$A$3:$A$68), ISNUMBER(SEARCH(" " &amp; $A8 &amp; " ", " " &amp; '97-19 Jobs in Aggregate SIC07'!$A$3:$A$68 &amp; " ")) + ('97-19 Jobs in Aggregate SIC07'!$A$3:$A$68=$A8)))</f>
        <v>#VALUE!</v>
      </c>
      <c r="T8" t="e" cm="1">
        <f t="array" ref="T8">'97-19 Job Nums in SIC07'!T8 / INDEX('97-19 Jobs in Aggregate SIC07'!U:U, _xlfn._xlws.FILTER(ROW('97-19 Jobs in Aggregate SIC07'!$A$3:$A$68), ISNUMBER(SEARCH(" " &amp; $A8 &amp; " ", " " &amp; '97-19 Jobs in Aggregate SIC07'!$A$3:$A$68 &amp; " ")) + ('97-19 Jobs in Aggregate SIC07'!$A$3:$A$68=$A8)))</f>
        <v>#VALUE!</v>
      </c>
      <c r="U8" t="e" cm="1">
        <f t="array" ref="U8">'97-19 Job Nums in SIC07'!U8 / INDEX('97-19 Jobs in Aggregate SIC07'!V:V, _xlfn._xlws.FILTER(ROW('97-19 Jobs in Aggregate SIC07'!$A$3:$A$68), ISNUMBER(SEARCH(" " &amp; $A8 &amp; " ", " " &amp; '97-19 Jobs in Aggregate SIC07'!$A$3:$A$68 &amp; " ")) + ('97-19 Jobs in Aggregate SIC07'!$A$3:$A$68=$A8)))</f>
        <v>#VALUE!</v>
      </c>
      <c r="V8" t="e" cm="1">
        <f t="array" ref="V8">'97-19 Job Nums in SIC07'!V8 / INDEX('97-19 Jobs in Aggregate SIC07'!W:W, _xlfn._xlws.FILTER(ROW('97-19 Jobs in Aggregate SIC07'!$A$3:$A$68), ISNUMBER(SEARCH(" " &amp; $A8 &amp; " ", " " &amp; '97-19 Jobs in Aggregate SIC07'!$A$3:$A$68 &amp; " ")) + ('97-19 Jobs in Aggregate SIC07'!$A$3:$A$68=$A8)))</f>
        <v>#VALUE!</v>
      </c>
      <c r="W8" t="e" cm="1">
        <f t="array" ref="W8">'97-19 Job Nums in SIC07'!W8 / INDEX('97-19 Jobs in Aggregate SIC07'!X:X, _xlfn._xlws.FILTER(ROW('97-19 Jobs in Aggregate SIC07'!$A$3:$A$68), ISNUMBER(SEARCH(" " &amp; $A8 &amp; " ", " " &amp; '97-19 Jobs in Aggregate SIC07'!$A$3:$A$68 &amp; " ")) + ('97-19 Jobs in Aggregate SIC07'!$A$3:$A$68=$A8)))</f>
        <v>#VALUE!</v>
      </c>
      <c r="X8" t="e" cm="1">
        <f t="array" ref="X8">'97-19 Job Nums in SIC07'!X8 / INDEX('97-19 Jobs in Aggregate SIC07'!Y:Y, _xlfn._xlws.FILTER(ROW('97-19 Jobs in Aggregate SIC07'!$A$3:$A$68), ISNUMBER(SEARCH(" " &amp; $A8 &amp; " ", " " &amp; '97-19 Jobs in Aggregate SIC07'!$A$3:$A$68 &amp; " ")) + ('97-19 Jobs in Aggregate SIC07'!$A$3:$A$68=$A8)))</f>
        <v>#VALUE!</v>
      </c>
      <c r="Y8" t="e" cm="1">
        <f t="array" ref="Y8">'97-19 Job Nums in SIC07'!Y8 / INDEX('97-19 Jobs in Aggregate SIC07'!Z:Z, _xlfn._xlws.FILTER(ROW('97-19 Jobs in Aggregate SIC07'!$A$3:$A$68), ISNUMBER(SEARCH(" " &amp; $A8 &amp; " ", " " &amp; '97-19 Jobs in Aggregate SIC07'!$A$3:$A$68 &amp; " ")) + ('97-19 Jobs in Aggregate SIC07'!$A$3:$A$68=$A8)))</f>
        <v>#VALUE!</v>
      </c>
      <c r="Z8" s="76">
        <f t="shared" si="0"/>
        <v>0.16789535144438472</v>
      </c>
      <c r="AA8" s="77" cm="1">
        <f t="array" ref="AA8">Z8/SUM(VALUE(INDEX(Z:Z,MATCH(VALUE(_xlfn.TEXTSPLIT(AB8, " ")),A:A,0))))</f>
        <v>0.14942484884669416</v>
      </c>
      <c r="AB8" t="str" cm="1">
        <f t="array" ref="AB8">INDEX('97-19 Jobs in Aggregate SIC07'!A:A, _xlfn._xlws.FILTER(ROW('97-19 Jobs in Aggregate SIC07'!$A$3:$A$68), ISNUMBER(SEARCH(" " &amp; $A8 &amp; " ", " " &amp; '97-19 Jobs in Aggregate SIC07'!$A$3:$A$68 &amp; " ")) + ('97-19 Jobs in Aggregate SIC07'!$A$3:$A$68=$A8)))</f>
        <v>5 6 7 8 9</v>
      </c>
    </row>
    <row r="9" spans="1:28" ht="30" x14ac:dyDescent="0.25">
      <c r="A9" s="65">
        <v>6</v>
      </c>
      <c r="B9" s="3" t="s">
        <v>11</v>
      </c>
      <c r="C9" cm="1">
        <f t="array" ref="C9">'97-19 Job Nums in SIC07'!C9 / INDEX('97-19 Jobs in Aggregate SIC07'!D:D, _xlfn._xlws.FILTER(ROW('97-19 Jobs in Aggregate SIC07'!$A$3:$A$68), ISNUMBER(SEARCH(" " &amp; $A9 &amp; " ", " " &amp; '97-19 Jobs in Aggregate SIC07'!$A$3:$A$68 &amp; " ")) + ('97-19 Jobs in Aggregate SIC07'!$A$3:$A$68=$A9)))</f>
        <v>0.14991129509166173</v>
      </c>
      <c r="F9" cm="1">
        <f t="array" ref="F9">'97-19 Job Nums in SIC07'!F9 / INDEX('97-19 Jobs in Aggregate SIC07'!G:G, _xlfn._xlws.FILTER(ROW('97-19 Jobs in Aggregate SIC07'!$A$3:$A$68), ISNUMBER(SEARCH(" " &amp; $A9 &amp; " ", " " &amp; '97-19 Jobs in Aggregate SIC07'!$A$3:$A$68 &amp; " ")) + ('97-19 Jobs in Aggregate SIC07'!$A$3:$A$68=$A9)))</f>
        <v>0.13267562510631059</v>
      </c>
      <c r="G9" cm="1">
        <f t="array" ref="G9">'97-19 Job Nums in SIC07'!G9 / INDEX('97-19 Jobs in Aggregate SIC07'!H:H, _xlfn._xlws.FILTER(ROW('97-19 Jobs in Aggregate SIC07'!$A$3:$A$68), ISNUMBER(SEARCH(" " &amp; $A9 &amp; " ", " " &amp; '97-19 Jobs in Aggregate SIC07'!$A$3:$A$68 &amp; " ")) + ('97-19 Jobs in Aggregate SIC07'!$A$3:$A$68=$A9)))</f>
        <v>0.14936170212765959</v>
      </c>
      <c r="H9" t="e" cm="1">
        <f t="array" ref="H9">'97-19 Job Nums in SIC07'!H9 / INDEX('97-19 Jobs in Aggregate SIC07'!I:I, _xlfn._xlws.FILTER(ROW('97-19 Jobs in Aggregate SIC07'!$A$3:$A$68), ISNUMBER(SEARCH(" " &amp; $A9 &amp; " ", " " &amp; '97-19 Jobs in Aggregate SIC07'!$A$3:$A$68 &amp; " ")) + ('97-19 Jobs in Aggregate SIC07'!$A$3:$A$68=$A9)))</f>
        <v>#DIV/0!</v>
      </c>
      <c r="I9" cm="1">
        <f t="array" ref="I9">'97-19 Job Nums in SIC07'!I9 / INDEX('97-19 Jobs in Aggregate SIC07'!J:J, _xlfn._xlws.FILTER(ROW('97-19 Jobs in Aggregate SIC07'!$A$3:$A$68), ISNUMBER(SEARCH(" " &amp; $A9 &amp; " ", " " &amp; '97-19 Jobs in Aggregate SIC07'!$A$3:$A$68 &amp; " ")) + ('97-19 Jobs in Aggregate SIC07'!$A$3:$A$68=$A9)))</f>
        <v>0.39</v>
      </c>
      <c r="J9" cm="1">
        <f t="array" ref="J9">'97-19 Job Nums in SIC07'!J9 / INDEX('97-19 Jobs in Aggregate SIC07'!K:K, _xlfn._xlws.FILTER(ROW('97-19 Jobs in Aggregate SIC07'!$A$3:$A$68), ISNUMBER(SEARCH(" " &amp; $A9 &amp; " ", " " &amp; '97-19 Jobs in Aggregate SIC07'!$A$3:$A$68 &amp; " ")) + ('97-19 Jobs in Aggregate SIC07'!$A$3:$A$68=$A9)))</f>
        <v>0.12140804597701149</v>
      </c>
      <c r="K9" cm="1">
        <f t="array" ref="K9">'97-19 Job Nums in SIC07'!K9 / INDEX('97-19 Jobs in Aggregate SIC07'!L:L, _xlfn._xlws.FILTER(ROW('97-19 Jobs in Aggregate SIC07'!$A$3:$A$68), ISNUMBER(SEARCH(" " &amp; $A9 &amp; " ", " " &amp; '97-19 Jobs in Aggregate SIC07'!$A$3:$A$68 &amp; " ")) + ('97-19 Jobs in Aggregate SIC07'!$A$3:$A$68=$A9)))</f>
        <v>0.13814713896457764</v>
      </c>
      <c r="L9" cm="1">
        <f t="array" ref="L9">'97-19 Job Nums in SIC07'!L9 / INDEX('97-19 Jobs in Aggregate SIC07'!M:M, _xlfn._xlws.FILTER(ROW('97-19 Jobs in Aggregate SIC07'!$A$3:$A$68), ISNUMBER(SEARCH(" " &amp; $A9 &amp; " ", " " &amp; '97-19 Jobs in Aggregate SIC07'!$A$3:$A$68 &amp; " ")) + ('97-19 Jobs in Aggregate SIC07'!$A$3:$A$68=$A9)))</f>
        <v>0.1331310449459511</v>
      </c>
      <c r="M9" cm="1">
        <f t="array" ref="M9">'97-19 Job Nums in SIC07'!M9 / INDEX('97-19 Jobs in Aggregate SIC07'!N:N, _xlfn._xlws.FILTER(ROW('97-19 Jobs in Aggregate SIC07'!$A$3:$A$68), ISNUMBER(SEARCH(" " &amp; $A9 &amp; " ", " " &amp; '97-19 Jobs in Aggregate SIC07'!$A$3:$A$68 &amp; " ")) + ('97-19 Jobs in Aggregate SIC07'!$A$3:$A$68=$A9)))</f>
        <v>0.12502671511006627</v>
      </c>
      <c r="N9" cm="1">
        <f t="array" ref="N9">'97-19 Job Nums in SIC07'!N9 / INDEX('97-19 Jobs in Aggregate SIC07'!O:O, _xlfn._xlws.FILTER(ROW('97-19 Jobs in Aggregate SIC07'!$A$3:$A$68), ISNUMBER(SEARCH(" " &amp; $A9 &amp; " ", " " &amp; '97-19 Jobs in Aggregate SIC07'!$A$3:$A$68 &amp; " ")) + ('97-19 Jobs in Aggregate SIC07'!$A$3:$A$68=$A9)))</f>
        <v>0.25</v>
      </c>
      <c r="O9" cm="1">
        <f t="array" ref="O9">'97-19 Job Nums in SIC07'!O9 / INDEX('97-19 Jobs in Aggregate SIC07'!P:P, _xlfn._xlws.FILTER(ROW('97-19 Jobs in Aggregate SIC07'!$A$3:$A$68), ISNUMBER(SEARCH(" " &amp; $A9 &amp; " ", " " &amp; '97-19 Jobs in Aggregate SIC07'!$A$3:$A$68 &amp; " ")) + ('97-19 Jobs in Aggregate SIC07'!$A$3:$A$68=$A9)))</f>
        <v>0.19565217391304349</v>
      </c>
      <c r="P9" cm="1">
        <f t="array" ref="P9">'97-19 Job Nums in SIC07'!P9 / INDEX('97-19 Jobs in Aggregate SIC07'!Q:Q, _xlfn._xlws.FILTER(ROW('97-19 Jobs in Aggregate SIC07'!$A$3:$A$68), ISNUMBER(SEARCH(" " &amp; $A9 &amp; " ", " " &amp; '97-19 Jobs in Aggregate SIC07'!$A$3:$A$68 &amp; " ")) + ('97-19 Jobs in Aggregate SIC07'!$A$3:$A$68=$A9)))</f>
        <v>0.19565217391304349</v>
      </c>
      <c r="Q9" cm="1">
        <f t="array" ref="Q9">'97-19 Job Nums in SIC07'!Q9 / INDEX('97-19 Jobs in Aggregate SIC07'!R:R, _xlfn._xlws.FILTER(ROW('97-19 Jobs in Aggregate SIC07'!$A$3:$A$68), ISNUMBER(SEARCH(" " &amp; $A9 &amp; " ", " " &amp; '97-19 Jobs in Aggregate SIC07'!$A$3:$A$68 &amp; " ")) + ('97-19 Jobs in Aggregate SIC07'!$A$3:$A$68=$A9)))</f>
        <v>0.22916666666666666</v>
      </c>
      <c r="R9" cm="1">
        <f t="array" ref="R9">'97-19 Job Nums in SIC07'!R9 / INDEX('97-19 Jobs in Aggregate SIC07'!S:S, _xlfn._xlws.FILTER(ROW('97-19 Jobs in Aggregate SIC07'!$A$3:$A$68), ISNUMBER(SEARCH(" " &amp; $A9 &amp; " ", " " &amp; '97-19 Jobs in Aggregate SIC07'!$A$3:$A$68 &amp; " ")) + ('97-19 Jobs in Aggregate SIC07'!$A$3:$A$68=$A9)))</f>
        <v>0.22727272727272727</v>
      </c>
      <c r="S9" cm="1">
        <f t="array" ref="S9">'97-19 Job Nums in SIC07'!S9 / INDEX('97-19 Jobs in Aggregate SIC07'!T:T, _xlfn._xlws.FILTER(ROW('97-19 Jobs in Aggregate SIC07'!$A$3:$A$68), ISNUMBER(SEARCH(" " &amp; $A9 &amp; " ", " " &amp; '97-19 Jobs in Aggregate SIC07'!$A$3:$A$68 &amp; " ")) + ('97-19 Jobs in Aggregate SIC07'!$A$3:$A$68=$A9)))</f>
        <v>0.19047619047619047</v>
      </c>
      <c r="T9" cm="1">
        <f t="array" ref="T9">'97-19 Job Nums in SIC07'!T9 / INDEX('97-19 Jobs in Aggregate SIC07'!U:U, _xlfn._xlws.FILTER(ROW('97-19 Jobs in Aggregate SIC07'!$A$3:$A$68), ISNUMBER(SEARCH(" " &amp; $A9 &amp; " ", " " &amp; '97-19 Jobs in Aggregate SIC07'!$A$3:$A$68 &amp; " ")) + ('97-19 Jobs in Aggregate SIC07'!$A$3:$A$68=$A9)))</f>
        <v>0.17499999999999999</v>
      </c>
      <c r="U9" cm="1">
        <f t="array" ref="U9">'97-19 Job Nums in SIC07'!U9 / INDEX('97-19 Jobs in Aggregate SIC07'!V:V, _xlfn._xlws.FILTER(ROW('97-19 Jobs in Aggregate SIC07'!$A$3:$A$68), ISNUMBER(SEARCH(" " &amp; $A9 &amp; " ", " " &amp; '97-19 Jobs in Aggregate SIC07'!$A$3:$A$68 &amp; " ")) + ('97-19 Jobs in Aggregate SIC07'!$A$3:$A$68=$A9)))</f>
        <v>0.15217391304347827</v>
      </c>
      <c r="V9" cm="1">
        <f t="array" ref="V9">'97-19 Job Nums in SIC07'!V9 / INDEX('97-19 Jobs in Aggregate SIC07'!W:W, _xlfn._xlws.FILTER(ROW('97-19 Jobs in Aggregate SIC07'!$A$3:$A$68), ISNUMBER(SEARCH(" " &amp; $A9 &amp; " ", " " &amp; '97-19 Jobs in Aggregate SIC07'!$A$3:$A$68 &amp; " ")) + ('97-19 Jobs in Aggregate SIC07'!$A$3:$A$68=$A9)))</f>
        <v>0.14634146341463414</v>
      </c>
      <c r="W9" cm="1">
        <f t="array" ref="W9">'97-19 Job Nums in SIC07'!W9 / INDEX('97-19 Jobs in Aggregate SIC07'!X:X, _xlfn._xlws.FILTER(ROW('97-19 Jobs in Aggregate SIC07'!$A$3:$A$68), ISNUMBER(SEARCH(" " &amp; $A9 &amp; " ", " " &amp; '97-19 Jobs in Aggregate SIC07'!$A$3:$A$68 &amp; " ")) + ('97-19 Jobs in Aggregate SIC07'!$A$3:$A$68=$A9)))</f>
        <v>0.15384615384615385</v>
      </c>
      <c r="X9" cm="1">
        <f t="array" ref="X9">'97-19 Job Nums in SIC07'!X9 / INDEX('97-19 Jobs in Aggregate SIC07'!Y:Y, _xlfn._xlws.FILTER(ROW('97-19 Jobs in Aggregate SIC07'!$A$3:$A$68), ISNUMBER(SEARCH(" " &amp; $A9 &amp; " ", " " &amp; '97-19 Jobs in Aggregate SIC07'!$A$3:$A$68 &amp; " ")) + ('97-19 Jobs in Aggregate SIC07'!$A$3:$A$68=$A9)))</f>
        <v>0.22500000000000001</v>
      </c>
      <c r="Y9" cm="1">
        <f t="array" ref="Y9">'97-19 Job Nums in SIC07'!Y9 / INDEX('97-19 Jobs in Aggregate SIC07'!Z:Z, _xlfn._xlws.FILTER(ROW('97-19 Jobs in Aggregate SIC07'!$A$3:$A$68), ISNUMBER(SEARCH(" " &amp; $A9 &amp; " ", " " &amp; '97-19 Jobs in Aggregate SIC07'!$A$3:$A$68 &amp; " ")) + ('97-19 Jobs in Aggregate SIC07'!$A$3:$A$68=$A9)))</f>
        <v>0.17948717948717949</v>
      </c>
      <c r="Z9" s="76">
        <f t="shared" si="0"/>
        <v>0.18298651046781778</v>
      </c>
      <c r="AA9" s="77" cm="1">
        <f t="array" ref="AA9">Z9/SUM(VALUE(INDEX(Z:Z,MATCH(VALUE(_xlfn.TEXTSPLIT(AB9, " ")),A:A,0))))</f>
        <v>0.16285579935603495</v>
      </c>
      <c r="AB9" t="str" cm="1">
        <f t="array" ref="AB9">INDEX('97-19 Jobs in Aggregate SIC07'!A:A, _xlfn._xlws.FILTER(ROW('97-19 Jobs in Aggregate SIC07'!$A$3:$A$68), ISNUMBER(SEARCH(" " &amp; $A9 &amp; " ", " " &amp; '97-19 Jobs in Aggregate SIC07'!$A$3:$A$68 &amp; " ")) + ('97-19 Jobs in Aggregate SIC07'!$A$3:$A$68=$A9)))</f>
        <v>5 6 7 8 9</v>
      </c>
    </row>
    <row r="10" spans="1:28" x14ac:dyDescent="0.25">
      <c r="A10" s="65">
        <v>7</v>
      </c>
      <c r="B10" s="3" t="s">
        <v>12</v>
      </c>
      <c r="Z10" s="76">
        <v>0</v>
      </c>
      <c r="AA10" s="77" cm="1">
        <f t="array" ref="AA10">Z10/SUM(VALUE(INDEX(Z:Z,MATCH(VALUE(_xlfn.TEXTSPLIT(AB10, " ")),A:A,0))))</f>
        <v>0</v>
      </c>
      <c r="AB10" t="str" cm="1">
        <f t="array" ref="AB10">INDEX('97-19 Jobs in Aggregate SIC07'!A:A, _xlfn._xlws.FILTER(ROW('97-19 Jobs in Aggregate SIC07'!$A$3:$A$68), ISNUMBER(SEARCH(" " &amp; $A10 &amp; " ", " " &amp; '97-19 Jobs in Aggregate SIC07'!$A$3:$A$68 &amp; " ")) + ('97-19 Jobs in Aggregate SIC07'!$A$3:$A$68=$A10)))</f>
        <v>5 6 7 8 9</v>
      </c>
    </row>
    <row r="11" spans="1:28" x14ac:dyDescent="0.25">
      <c r="A11" s="65">
        <v>8</v>
      </c>
      <c r="B11" s="3" t="s">
        <v>13</v>
      </c>
      <c r="C11" cm="1">
        <f t="array" ref="C11">'97-19 Job Nums in SIC07'!C11 / INDEX('97-19 Jobs in Aggregate SIC07'!D:D, _xlfn._xlws.FILTER(ROW('97-19 Jobs in Aggregate SIC07'!$A$3:$A$68), ISNUMBER(SEARCH(" " &amp; $A11 &amp; " ", " " &amp; '97-19 Jobs in Aggregate SIC07'!$A$3:$A$68 &amp; " ")) + ('97-19 Jobs in Aggregate SIC07'!$A$3:$A$68=$A11)))</f>
        <v>0.4497338852749852</v>
      </c>
      <c r="D11" cm="1">
        <f t="array" ref="D11">'97-19 Job Nums in SIC07'!D11 / INDEX('97-19 Jobs in Aggregate SIC07'!E:E, _xlfn._xlws.FILTER(ROW('97-19 Jobs in Aggregate SIC07'!$A$3:$A$68), ISNUMBER(SEARCH(" " &amp; $A11 &amp; " ", " " &amp; '97-19 Jobs in Aggregate SIC07'!$A$3:$A$68 &amp; " ")) + ('97-19 Jobs in Aggregate SIC07'!$A$3:$A$68=$A11)))</f>
        <v>0.99</v>
      </c>
      <c r="E11" cm="1">
        <f t="array" ref="E11">'97-19 Job Nums in SIC07'!E11 / INDEX('97-19 Jobs in Aggregate SIC07'!F:F, _xlfn._xlws.FILTER(ROW('97-19 Jobs in Aggregate SIC07'!$A$3:$A$68), ISNUMBER(SEARCH(" " &amp; $A11 &amp; " ", " " &amp; '97-19 Jobs in Aggregate SIC07'!$A$3:$A$68 &amp; " ")) + ('97-19 Jobs in Aggregate SIC07'!$A$3:$A$68=$A11)))</f>
        <v>0.78079008520526727</v>
      </c>
      <c r="F11" cm="1">
        <f t="array" ref="F11">'97-19 Job Nums in SIC07'!F11 / INDEX('97-19 Jobs in Aggregate SIC07'!G:G, _xlfn._xlws.FILTER(ROW('97-19 Jobs in Aggregate SIC07'!$A$3:$A$68), ISNUMBER(SEARCH(" " &amp; $A11 &amp; " ", " " &amp; '97-19 Jobs in Aggregate SIC07'!$A$3:$A$68 &amp; " ")) + ('97-19 Jobs in Aggregate SIC07'!$A$3:$A$68=$A11)))</f>
        <v>0.54601122639904742</v>
      </c>
      <c r="G11" cm="1">
        <f t="array" ref="G11">'97-19 Job Nums in SIC07'!G11 / INDEX('97-19 Jobs in Aggregate SIC07'!H:H, _xlfn._xlws.FILTER(ROW('97-19 Jobs in Aggregate SIC07'!$A$3:$A$68), ISNUMBER(SEARCH(" " &amp; $A11 &amp; " ", " " &amp; '97-19 Jobs in Aggregate SIC07'!$A$3:$A$68 &amp; " ")) + ('97-19 Jobs in Aggregate SIC07'!$A$3:$A$68=$A11)))</f>
        <v>0.61085106382978727</v>
      </c>
      <c r="H11" t="e" cm="1">
        <f t="array" ref="H11">'97-19 Job Nums in SIC07'!H11 / INDEX('97-19 Jobs in Aggregate SIC07'!I:I, _xlfn._xlws.FILTER(ROW('97-19 Jobs in Aggregate SIC07'!$A$3:$A$68), ISNUMBER(SEARCH(" " &amp; $A11 &amp; " ", " " &amp; '97-19 Jobs in Aggregate SIC07'!$A$3:$A$68 &amp; " ")) + ('97-19 Jobs in Aggregate SIC07'!$A$3:$A$68=$A11)))</f>
        <v>#DIV/0!</v>
      </c>
      <c r="J11" cm="1">
        <f t="array" ref="J11">'97-19 Job Nums in SIC07'!J11 / INDEX('97-19 Jobs in Aggregate SIC07'!K:K, _xlfn._xlws.FILTER(ROW('97-19 Jobs in Aggregate SIC07'!$A$3:$A$68), ISNUMBER(SEARCH(" " &amp; $A11 &amp; " ", " " &amp; '97-19 Jobs in Aggregate SIC07'!$A$3:$A$68 &amp; " ")) + ('97-19 Jobs in Aggregate SIC07'!$A$3:$A$68=$A11)))</f>
        <v>0.50933908045977005</v>
      </c>
      <c r="K11" cm="1">
        <f t="array" ref="K11">'97-19 Job Nums in SIC07'!K11 / INDEX('97-19 Jobs in Aggregate SIC07'!L:L, _xlfn._xlws.FILTER(ROW('97-19 Jobs in Aggregate SIC07'!$A$3:$A$68), ISNUMBER(SEARCH(" " &amp; $A11 &amp; " ", " " &amp; '97-19 Jobs in Aggregate SIC07'!$A$3:$A$68 &amp; " ")) + ('97-19 Jobs in Aggregate SIC07'!$A$3:$A$68=$A11)))</f>
        <v>0.39400544959128059</v>
      </c>
      <c r="L11" cm="1">
        <f t="array" ref="L11">'97-19 Job Nums in SIC07'!L11 / INDEX('97-19 Jobs in Aggregate SIC07'!M:M, _xlfn._xlws.FILTER(ROW('97-19 Jobs in Aggregate SIC07'!$A$3:$A$68), ISNUMBER(SEARCH(" " &amp; $A11 &amp; " ", " " &amp; '97-19 Jobs in Aggregate SIC07'!$A$3:$A$68 &amp; " ")) + ('97-19 Jobs in Aggregate SIC07'!$A$3:$A$68=$A11)))</f>
        <v>0.49838801441304759</v>
      </c>
      <c r="M11" cm="1">
        <f t="array" ref="M11">'97-19 Job Nums in SIC07'!M11 / INDEX('97-19 Jobs in Aggregate SIC07'!N:N, _xlfn._xlws.FILTER(ROW('97-19 Jobs in Aggregate SIC07'!$A$3:$A$68), ISNUMBER(SEARCH(" " &amp; $A11 &amp; " ", " " &amp; '97-19 Jobs in Aggregate SIC07'!$A$3:$A$68 &amp; " ")) + ('97-19 Jobs in Aggregate SIC07'!$A$3:$A$68=$A11)))</f>
        <v>0.53793545629408002</v>
      </c>
      <c r="N11" cm="1">
        <f t="array" ref="N11">'97-19 Job Nums in SIC07'!N11 / INDEX('97-19 Jobs in Aggregate SIC07'!O:O, _xlfn._xlws.FILTER(ROW('97-19 Jobs in Aggregate SIC07'!$A$3:$A$68), ISNUMBER(SEARCH(" " &amp; $A11 &amp; " ", " " &amp; '97-19 Jobs in Aggregate SIC07'!$A$3:$A$68 &amp; " ")) + ('97-19 Jobs in Aggregate SIC07'!$A$3:$A$68=$A11)))</f>
        <v>0.54166666666666663</v>
      </c>
      <c r="O11" cm="1">
        <f t="array" ref="O11">'97-19 Job Nums in SIC07'!O11 / INDEX('97-19 Jobs in Aggregate SIC07'!P:P, _xlfn._xlws.FILTER(ROW('97-19 Jobs in Aggregate SIC07'!$A$3:$A$68), ISNUMBER(SEARCH(" " &amp; $A11 &amp; " ", " " &amp; '97-19 Jobs in Aggregate SIC07'!$A$3:$A$68 &amp; " ")) + ('97-19 Jobs in Aggregate SIC07'!$A$3:$A$68=$A11)))</f>
        <v>0.34782608695652173</v>
      </c>
      <c r="P11" cm="1">
        <f t="array" ref="P11">'97-19 Job Nums in SIC07'!P11 / INDEX('97-19 Jobs in Aggregate SIC07'!Q:Q, _xlfn._xlws.FILTER(ROW('97-19 Jobs in Aggregate SIC07'!$A$3:$A$68), ISNUMBER(SEARCH(" " &amp; $A11 &amp; " ", " " &amp; '97-19 Jobs in Aggregate SIC07'!$A$3:$A$68 &amp; " ")) + ('97-19 Jobs in Aggregate SIC07'!$A$3:$A$68=$A11)))</f>
        <v>0.2608695652173913</v>
      </c>
      <c r="Q11" cm="1">
        <f t="array" ref="Q11">'97-19 Job Nums in SIC07'!Q11 / INDEX('97-19 Jobs in Aggregate SIC07'!R:R, _xlfn._xlws.FILTER(ROW('97-19 Jobs in Aggregate SIC07'!$A$3:$A$68), ISNUMBER(SEARCH(" " &amp; $A11 &amp; " ", " " &amp; '97-19 Jobs in Aggregate SIC07'!$A$3:$A$68 &amp; " ")) + ('97-19 Jobs in Aggregate SIC07'!$A$3:$A$68=$A11)))</f>
        <v>0.35416666666666669</v>
      </c>
      <c r="R11" cm="1">
        <f t="array" ref="R11">'97-19 Job Nums in SIC07'!R11 / INDEX('97-19 Jobs in Aggregate SIC07'!S:S, _xlfn._xlws.FILTER(ROW('97-19 Jobs in Aggregate SIC07'!$A$3:$A$68), ISNUMBER(SEARCH(" " &amp; $A11 &amp; " ", " " &amp; '97-19 Jobs in Aggregate SIC07'!$A$3:$A$68 &amp; " ")) + ('97-19 Jobs in Aggregate SIC07'!$A$3:$A$68=$A11)))</f>
        <v>0.31818181818181818</v>
      </c>
      <c r="S11" cm="1">
        <f t="array" ref="S11">'97-19 Job Nums in SIC07'!S11 / INDEX('97-19 Jobs in Aggregate SIC07'!T:T, _xlfn._xlws.FILTER(ROW('97-19 Jobs in Aggregate SIC07'!$A$3:$A$68), ISNUMBER(SEARCH(" " &amp; $A11 &amp; " ", " " &amp; '97-19 Jobs in Aggregate SIC07'!$A$3:$A$68 &amp; " ")) + ('97-19 Jobs in Aggregate SIC07'!$A$3:$A$68=$A11)))</f>
        <v>0.40476190476190477</v>
      </c>
      <c r="T11" cm="1">
        <f t="array" ref="T11">'97-19 Job Nums in SIC07'!T11 / INDEX('97-19 Jobs in Aggregate SIC07'!U:U, _xlfn._xlws.FILTER(ROW('97-19 Jobs in Aggregate SIC07'!$A$3:$A$68), ISNUMBER(SEARCH(" " &amp; $A11 &amp; " ", " " &amp; '97-19 Jobs in Aggregate SIC07'!$A$3:$A$68 &amp; " ")) + ('97-19 Jobs in Aggregate SIC07'!$A$3:$A$68=$A11)))</f>
        <v>0.375</v>
      </c>
      <c r="U11" cm="1">
        <f t="array" ref="U11">'97-19 Job Nums in SIC07'!U11 / INDEX('97-19 Jobs in Aggregate SIC07'!V:V, _xlfn._xlws.FILTER(ROW('97-19 Jobs in Aggregate SIC07'!$A$3:$A$68), ISNUMBER(SEARCH(" " &amp; $A11 &amp; " ", " " &amp; '97-19 Jobs in Aggregate SIC07'!$A$3:$A$68 &amp; " ")) + ('97-19 Jobs in Aggregate SIC07'!$A$3:$A$68=$A11)))</f>
        <v>0.47826086956521741</v>
      </c>
      <c r="V11" cm="1">
        <f t="array" ref="V11">'97-19 Job Nums in SIC07'!V11 / INDEX('97-19 Jobs in Aggregate SIC07'!W:W, _xlfn._xlws.FILTER(ROW('97-19 Jobs in Aggregate SIC07'!$A$3:$A$68), ISNUMBER(SEARCH(" " &amp; $A11 &amp; " ", " " &amp; '97-19 Jobs in Aggregate SIC07'!$A$3:$A$68 &amp; " ")) + ('97-19 Jobs in Aggregate SIC07'!$A$3:$A$68=$A11)))</f>
        <v>0.53658536585365857</v>
      </c>
      <c r="W11" cm="1">
        <f t="array" ref="W11">'97-19 Job Nums in SIC07'!W11 / INDEX('97-19 Jobs in Aggregate SIC07'!X:X, _xlfn._xlws.FILTER(ROW('97-19 Jobs in Aggregate SIC07'!$A$3:$A$68), ISNUMBER(SEARCH(" " &amp; $A11 &amp; " ", " " &amp; '97-19 Jobs in Aggregate SIC07'!$A$3:$A$68 &amp; " ")) + ('97-19 Jobs in Aggregate SIC07'!$A$3:$A$68=$A11)))</f>
        <v>0.58974358974358976</v>
      </c>
      <c r="X11" cm="1">
        <f t="array" ref="X11">'97-19 Job Nums in SIC07'!X11 / INDEX('97-19 Jobs in Aggregate SIC07'!Y:Y, _xlfn._xlws.FILTER(ROW('97-19 Jobs in Aggregate SIC07'!$A$3:$A$68), ISNUMBER(SEARCH(" " &amp; $A11 &amp; " ", " " &amp; '97-19 Jobs in Aggregate SIC07'!$A$3:$A$68 &amp; " ")) + ('97-19 Jobs in Aggregate SIC07'!$A$3:$A$68=$A11)))</f>
        <v>0.52500000000000002</v>
      </c>
      <c r="Y11" cm="1">
        <f t="array" ref="Y11">'97-19 Job Nums in SIC07'!Y11 / INDEX('97-19 Jobs in Aggregate SIC07'!Z:Z, _xlfn._xlws.FILTER(ROW('97-19 Jobs in Aggregate SIC07'!$A$3:$A$68), ISNUMBER(SEARCH(" " &amp; $A11 &amp; " ", " " &amp; '97-19 Jobs in Aggregate SIC07'!$A$3:$A$68 &amp; " ")) + ('97-19 Jobs in Aggregate SIC07'!$A$3:$A$68=$A11)))</f>
        <v>0.58974358974358976</v>
      </c>
      <c r="Z11" s="76">
        <f t="shared" si="0"/>
        <v>0.50661239927734725</v>
      </c>
      <c r="AA11" s="77" cm="1">
        <f t="array" ref="AA11">Z11/SUM(VALUE(INDEX(Z:Z,MATCH(VALUE(_xlfn.TEXTSPLIT(AB11, " ")),A:A,0))))</f>
        <v>0.45087895843831294</v>
      </c>
      <c r="AB11" t="str" cm="1">
        <f t="array" ref="AB11">INDEX('97-19 Jobs in Aggregate SIC07'!A:A, _xlfn._xlws.FILTER(ROW('97-19 Jobs in Aggregate SIC07'!$A$3:$A$68), ISNUMBER(SEARCH(" " &amp; $A11 &amp; " ", " " &amp; '97-19 Jobs in Aggregate SIC07'!$A$3:$A$68 &amp; " ")) + ('97-19 Jobs in Aggregate SIC07'!$A$3:$A$68=$A11)))</f>
        <v>5 6 7 8 9</v>
      </c>
    </row>
    <row r="12" spans="1:28" x14ac:dyDescent="0.25">
      <c r="A12" s="65">
        <v>9</v>
      </c>
      <c r="B12" s="3" t="s">
        <v>14</v>
      </c>
      <c r="C12" cm="1">
        <f t="array" ref="C12">'97-19 Job Nums in SIC07'!C12 / INDEX('97-19 Jobs in Aggregate SIC07'!D:D, _xlfn._xlws.FILTER(ROW('97-19 Jobs in Aggregate SIC07'!$A$3:$A$68), ISNUMBER(SEARCH(" " &amp; $A12 &amp; " ", " " &amp; '97-19 Jobs in Aggregate SIC07'!$A$3:$A$68 &amp; " ")) + ('97-19 Jobs in Aggregate SIC07'!$A$3:$A$68=$A12)))</f>
        <v>0.23891188645771733</v>
      </c>
      <c r="D12" cm="1">
        <f t="array" ref="D12">'97-19 Job Nums in SIC07'!D12 / INDEX('97-19 Jobs in Aggregate SIC07'!E:E, _xlfn._xlws.FILTER(ROW('97-19 Jobs in Aggregate SIC07'!$A$3:$A$68), ISNUMBER(SEARCH(" " &amp; $A12 &amp; " ", " " &amp; '97-19 Jobs in Aggregate SIC07'!$A$3:$A$68 &amp; " ")) + ('97-19 Jobs in Aggregate SIC07'!$A$3:$A$68=$A12)))</f>
        <v>0.01</v>
      </c>
      <c r="E12" cm="1">
        <f t="array" ref="E12">'97-19 Job Nums in SIC07'!E12 / INDEX('97-19 Jobs in Aggregate SIC07'!F:F, _xlfn._xlws.FILTER(ROW('97-19 Jobs in Aggregate SIC07'!$A$3:$A$68), ISNUMBER(SEARCH(" " &amp; $A12 &amp; " ", " " &amp; '97-19 Jobs in Aggregate SIC07'!$A$3:$A$68 &amp; " ")) + ('97-19 Jobs in Aggregate SIC07'!$A$3:$A$68=$A12)))</f>
        <v>7.7459333849728895E-3</v>
      </c>
      <c r="F12" cm="1">
        <f t="array" ref="F12">'97-19 Job Nums in SIC07'!F12 / INDEX('97-19 Jobs in Aggregate SIC07'!G:G, _xlfn._xlws.FILTER(ROW('97-19 Jobs in Aggregate SIC07'!$A$3:$A$68), ISNUMBER(SEARCH(" " &amp; $A12 &amp; " ", " " &amp; '97-19 Jobs in Aggregate SIC07'!$A$3:$A$68 &amp; " ")) + ('97-19 Jobs in Aggregate SIC07'!$A$3:$A$68=$A12)))</f>
        <v>0.21296138799115494</v>
      </c>
      <c r="G12" cm="1">
        <f t="array" ref="G12">'97-19 Job Nums in SIC07'!G12 / INDEX('97-19 Jobs in Aggregate SIC07'!H:H, _xlfn._xlws.FILTER(ROW('97-19 Jobs in Aggregate SIC07'!$A$3:$A$68), ISNUMBER(SEARCH(" " &amp; $A12 &amp; " ", " " &amp; '97-19 Jobs in Aggregate SIC07'!$A$3:$A$68 &amp; " ")) + ('97-19 Jobs in Aggregate SIC07'!$A$3:$A$68=$A12)))</f>
        <v>0.23978723404255317</v>
      </c>
      <c r="H12" t="e" cm="1">
        <f t="array" ref="H12">'97-19 Job Nums in SIC07'!H12 / INDEX('97-19 Jobs in Aggregate SIC07'!I:I, _xlfn._xlws.FILTER(ROW('97-19 Jobs in Aggregate SIC07'!$A$3:$A$68), ISNUMBER(SEARCH(" " &amp; $A12 &amp; " ", " " &amp; '97-19 Jobs in Aggregate SIC07'!$A$3:$A$68 &amp; " ")) + ('97-19 Jobs in Aggregate SIC07'!$A$3:$A$68=$A12)))</f>
        <v>#DIV/0!</v>
      </c>
      <c r="I12" cm="1">
        <f t="array" ref="I12">'97-19 Job Nums in SIC07'!I12 / INDEX('97-19 Jobs in Aggregate SIC07'!J:J, _xlfn._xlws.FILTER(ROW('97-19 Jobs in Aggregate SIC07'!$A$3:$A$68), ISNUMBER(SEARCH(" " &amp; $A12 &amp; " ", " " &amp; '97-19 Jobs in Aggregate SIC07'!$A$3:$A$68 &amp; " ")) + ('97-19 Jobs in Aggregate SIC07'!$A$3:$A$68=$A12)))</f>
        <v>0.61</v>
      </c>
      <c r="J12" cm="1">
        <f t="array" ref="J12">'97-19 Job Nums in SIC07'!J12 / INDEX('97-19 Jobs in Aggregate SIC07'!K:K, _xlfn._xlws.FILTER(ROW('97-19 Jobs in Aggregate SIC07'!$A$3:$A$68), ISNUMBER(SEARCH(" " &amp; $A12 &amp; " ", " " &amp; '97-19 Jobs in Aggregate SIC07'!$A$3:$A$68 &amp; " ")) + ('97-19 Jobs in Aggregate SIC07'!$A$3:$A$68=$A12)))</f>
        <v>0.19492337164750956</v>
      </c>
      <c r="K12" cm="1">
        <f t="array" ref="K12">'97-19 Job Nums in SIC07'!K12 / INDEX('97-19 Jobs in Aggregate SIC07'!L:L, _xlfn._xlws.FILTER(ROW('97-19 Jobs in Aggregate SIC07'!$A$3:$A$68), ISNUMBER(SEARCH(" " &amp; $A12 &amp; " ", " " &amp; '97-19 Jobs in Aggregate SIC07'!$A$3:$A$68 &amp; " ")) + ('97-19 Jobs in Aggregate SIC07'!$A$3:$A$68=$A12)))</f>
        <v>0.21989100817438692</v>
      </c>
      <c r="L12" cm="1">
        <f t="array" ref="L12">'97-19 Job Nums in SIC07'!L12 / INDEX('97-19 Jobs in Aggregate SIC07'!M:M, _xlfn._xlws.FILTER(ROW('97-19 Jobs in Aggregate SIC07'!$A$3:$A$68), ISNUMBER(SEARCH(" " &amp; $A12 &amp; " ", " " &amp; '97-19 Jobs in Aggregate SIC07'!$A$3:$A$68 &amp; " ")) + ('97-19 Jobs in Aggregate SIC07'!$A$3:$A$68=$A12)))</f>
        <v>0.21316138820405842</v>
      </c>
      <c r="M12" cm="1">
        <f t="array" ref="M12">'97-19 Job Nums in SIC07'!M12 / INDEX('97-19 Jobs in Aggregate SIC07'!N:N, _xlfn._xlws.FILTER(ROW('97-19 Jobs in Aggregate SIC07'!$A$3:$A$68), ISNUMBER(SEARCH(" " &amp; $A12 &amp; " ", " " &amp; '97-19 Jobs in Aggregate SIC07'!$A$3:$A$68 &amp; " ")) + ('97-19 Jobs in Aggregate SIC07'!$A$3:$A$68=$A12)))</f>
        <v>0.20089762769822614</v>
      </c>
      <c r="N12" cm="1">
        <f t="array" ref="N12">'97-19 Job Nums in SIC07'!N12 / INDEX('97-19 Jobs in Aggregate SIC07'!O:O, _xlfn._xlws.FILTER(ROW('97-19 Jobs in Aggregate SIC07'!$A$3:$A$68), ISNUMBER(SEARCH(" " &amp; $A12 &amp; " ", " " &amp; '97-19 Jobs in Aggregate SIC07'!$A$3:$A$68 &amp; " ")) + ('97-19 Jobs in Aggregate SIC07'!$A$3:$A$68=$A12)))</f>
        <v>0.20833333333333334</v>
      </c>
      <c r="O12" cm="1">
        <f t="array" ref="O12">'97-19 Job Nums in SIC07'!O12 / INDEX('97-19 Jobs in Aggregate SIC07'!P:P, _xlfn._xlws.FILTER(ROW('97-19 Jobs in Aggregate SIC07'!$A$3:$A$68), ISNUMBER(SEARCH(" " &amp; $A12 &amp; " ", " " &amp; '97-19 Jobs in Aggregate SIC07'!$A$3:$A$68 &amp; " ")) + ('97-19 Jobs in Aggregate SIC07'!$A$3:$A$68=$A12)))</f>
        <v>0.32608695652173914</v>
      </c>
      <c r="P12" cm="1">
        <f t="array" ref="P12">'97-19 Job Nums in SIC07'!P12 / INDEX('97-19 Jobs in Aggregate SIC07'!Q:Q, _xlfn._xlws.FILTER(ROW('97-19 Jobs in Aggregate SIC07'!$A$3:$A$68), ISNUMBER(SEARCH(" " &amp; $A12 &amp; " ", " " &amp; '97-19 Jobs in Aggregate SIC07'!$A$3:$A$68 &amp; " ")) + ('97-19 Jobs in Aggregate SIC07'!$A$3:$A$68=$A12)))</f>
        <v>0.34782608695652173</v>
      </c>
      <c r="Q12" cm="1">
        <f t="array" ref="Q12">'97-19 Job Nums in SIC07'!Q12 / INDEX('97-19 Jobs in Aggregate SIC07'!R:R, _xlfn._xlws.FILTER(ROW('97-19 Jobs in Aggregate SIC07'!$A$3:$A$68), ISNUMBER(SEARCH(" " &amp; $A12 &amp; " ", " " &amp; '97-19 Jobs in Aggregate SIC07'!$A$3:$A$68 &amp; " ")) + ('97-19 Jobs in Aggregate SIC07'!$A$3:$A$68=$A12)))</f>
        <v>0.25</v>
      </c>
      <c r="R12" cm="1">
        <f t="array" ref="R12">'97-19 Job Nums in SIC07'!R12 / INDEX('97-19 Jobs in Aggregate SIC07'!S:S, _xlfn._xlws.FILTER(ROW('97-19 Jobs in Aggregate SIC07'!$A$3:$A$68), ISNUMBER(SEARCH(" " &amp; $A12 &amp; " ", " " &amp; '97-19 Jobs in Aggregate SIC07'!$A$3:$A$68 &amp; " ")) + ('97-19 Jobs in Aggregate SIC07'!$A$3:$A$68=$A12)))</f>
        <v>0.29545454545454547</v>
      </c>
      <c r="S12" cm="1">
        <f t="array" ref="S12">'97-19 Job Nums in SIC07'!S12 / INDEX('97-19 Jobs in Aggregate SIC07'!T:T, _xlfn._xlws.FILTER(ROW('97-19 Jobs in Aggregate SIC07'!$A$3:$A$68), ISNUMBER(SEARCH(" " &amp; $A12 &amp; " ", " " &amp; '97-19 Jobs in Aggregate SIC07'!$A$3:$A$68 &amp; " ")) + ('97-19 Jobs in Aggregate SIC07'!$A$3:$A$68=$A12)))</f>
        <v>0.40476190476190477</v>
      </c>
      <c r="T12" cm="1">
        <f t="array" ref="T12">'97-19 Job Nums in SIC07'!T12 / INDEX('97-19 Jobs in Aggregate SIC07'!U:U, _xlfn._xlws.FILTER(ROW('97-19 Jobs in Aggregate SIC07'!$A$3:$A$68), ISNUMBER(SEARCH(" " &amp; $A12 &amp; " ", " " &amp; '97-19 Jobs in Aggregate SIC07'!$A$3:$A$68 &amp; " ")) + ('97-19 Jobs in Aggregate SIC07'!$A$3:$A$68=$A12)))</f>
        <v>0.45</v>
      </c>
      <c r="U12" cm="1">
        <f t="array" ref="U12">'97-19 Job Nums in SIC07'!U12 / INDEX('97-19 Jobs in Aggregate SIC07'!V:V, _xlfn._xlws.FILTER(ROW('97-19 Jobs in Aggregate SIC07'!$A$3:$A$68), ISNUMBER(SEARCH(" " &amp; $A12 &amp; " ", " " &amp; '97-19 Jobs in Aggregate SIC07'!$A$3:$A$68 &amp; " ")) + ('97-19 Jobs in Aggregate SIC07'!$A$3:$A$68=$A12)))</f>
        <v>0.36956521739130432</v>
      </c>
      <c r="V12" cm="1">
        <f t="array" ref="V12">'97-19 Job Nums in SIC07'!V12 / INDEX('97-19 Jobs in Aggregate SIC07'!W:W, _xlfn._xlws.FILTER(ROW('97-19 Jobs in Aggregate SIC07'!$A$3:$A$68), ISNUMBER(SEARCH(" " &amp; $A12 &amp; " ", " " &amp; '97-19 Jobs in Aggregate SIC07'!$A$3:$A$68 &amp; " ")) + ('97-19 Jobs in Aggregate SIC07'!$A$3:$A$68=$A12)))</f>
        <v>0.31707317073170732</v>
      </c>
      <c r="W12" cm="1">
        <f t="array" ref="W12">'97-19 Job Nums in SIC07'!W12 / INDEX('97-19 Jobs in Aggregate SIC07'!X:X, _xlfn._xlws.FILTER(ROW('97-19 Jobs in Aggregate SIC07'!$A$3:$A$68), ISNUMBER(SEARCH(" " &amp; $A12 &amp; " ", " " &amp; '97-19 Jobs in Aggregate SIC07'!$A$3:$A$68 &amp; " ")) + ('97-19 Jobs in Aggregate SIC07'!$A$3:$A$68=$A12)))</f>
        <v>0.25641025641025639</v>
      </c>
      <c r="X12" cm="1">
        <f t="array" ref="X12">'97-19 Job Nums in SIC07'!X12 / INDEX('97-19 Jobs in Aggregate SIC07'!Y:Y, _xlfn._xlws.FILTER(ROW('97-19 Jobs in Aggregate SIC07'!$A$3:$A$68), ISNUMBER(SEARCH(" " &amp; $A12 &amp; " ", " " &amp; '97-19 Jobs in Aggregate SIC07'!$A$3:$A$68 &amp; " ")) + ('97-19 Jobs in Aggregate SIC07'!$A$3:$A$68=$A12)))</f>
        <v>0.25</v>
      </c>
      <c r="Y12" cm="1">
        <f t="array" ref="Y12">'97-19 Job Nums in SIC07'!Y12 / INDEX('97-19 Jobs in Aggregate SIC07'!Z:Z, _xlfn._xlws.FILTER(ROW('97-19 Jobs in Aggregate SIC07'!$A$3:$A$68), ISNUMBER(SEARCH(" " &amp; $A12 &amp; " ", " " &amp; '97-19 Jobs in Aggregate SIC07'!$A$3:$A$68 &amp; " ")) + ('97-19 Jobs in Aggregate SIC07'!$A$3:$A$68=$A12)))</f>
        <v>0.23076923076923078</v>
      </c>
      <c r="Z12" s="76">
        <f t="shared" si="0"/>
        <v>0.26611638817868744</v>
      </c>
      <c r="AA12" s="77" cm="1">
        <f t="array" ref="AA12">Z12/SUM(VALUE(INDEX(Z:Z,MATCH(VALUE(_xlfn.TEXTSPLIT(AB12, " ")),A:A,0))))</f>
        <v>0.23684039335895793</v>
      </c>
      <c r="AB12" t="str" cm="1">
        <f t="array" ref="AB12">INDEX('97-19 Jobs in Aggregate SIC07'!A:A, _xlfn._xlws.FILTER(ROW('97-19 Jobs in Aggregate SIC07'!$A$3:$A$68), ISNUMBER(SEARCH(" " &amp; $A12 &amp; " ", " " &amp; '97-19 Jobs in Aggregate SIC07'!$A$3:$A$68 &amp; " ")) + ('97-19 Jobs in Aggregate SIC07'!$A$3:$A$68=$A12)))</f>
        <v>5 6 7 8 9</v>
      </c>
    </row>
    <row r="13" spans="1:28" x14ac:dyDescent="0.25">
      <c r="A13" s="65" t="s">
        <v>313</v>
      </c>
      <c r="B13" s="3" t="s">
        <v>15</v>
      </c>
      <c r="C13" t="e" cm="1">
        <f t="array" ref="C13">'97-19 Job Nums in SIC07'!C13 / INDEX('97-19 Jobs in Aggregate SIC07'!D:D,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D13" t="e" cm="1">
        <f t="array" ref="D13">'97-19 Job Nums in SIC07'!D13 / INDEX('97-19 Jobs in Aggregate SIC07'!E:E,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E13" t="e" cm="1">
        <f t="array" ref="E13">'97-19 Job Nums in SIC07'!E13 / INDEX('97-19 Jobs in Aggregate SIC07'!F:F,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F13" t="e" cm="1">
        <f t="array" ref="F13">'97-19 Job Nums in SIC07'!F13 / INDEX('97-19 Jobs in Aggregate SIC07'!G:G,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G13" t="e" cm="1">
        <f t="array" ref="G13">'97-19 Job Nums in SIC07'!G13 / INDEX('97-19 Jobs in Aggregate SIC07'!H:H,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H13" t="e" cm="1">
        <f t="array" ref="H13">'97-19 Job Nums in SIC07'!H13 / INDEX('97-19 Jobs in Aggregate SIC07'!I:I,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I13" t="e" cm="1">
        <f t="array" ref="I13">'97-19 Job Nums in SIC07'!I13 / INDEX('97-19 Jobs in Aggregate SIC07'!J:J,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J13" t="e" cm="1">
        <f t="array" ref="J13">'97-19 Job Nums in SIC07'!J13 / INDEX('97-19 Jobs in Aggregate SIC07'!K:K,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K13" t="e" cm="1">
        <f t="array" ref="K13">'97-19 Job Nums in SIC07'!K13 / INDEX('97-19 Jobs in Aggregate SIC07'!L:L,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L13" t="e" cm="1">
        <f t="array" ref="L13">'97-19 Job Nums in SIC07'!L13 / INDEX('97-19 Jobs in Aggregate SIC07'!M:M,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M13" t="e" cm="1">
        <f t="array" ref="M13">'97-19 Job Nums in SIC07'!M13 / INDEX('97-19 Jobs in Aggregate SIC07'!N:N,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N13" t="e" cm="1" vm="1">
        <f t="array" ref="N13">'97-19 Job Nums in SIC07'!N13 / INDEX('97-19 Jobs in Aggregate SIC07'!O:O,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O13" t="e" cm="1" vm="1">
        <f t="array" ref="O13">'97-19 Job Nums in SIC07'!O13 / INDEX('97-19 Jobs in Aggregate SIC07'!P:P,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P13" t="e" cm="1" vm="1">
        <f t="array" ref="P13">'97-19 Job Nums in SIC07'!P13 / INDEX('97-19 Jobs in Aggregate SIC07'!Q:Q,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Q13" t="e" cm="1" vm="1">
        <f t="array" ref="Q13">'97-19 Job Nums in SIC07'!Q13 / INDEX('97-19 Jobs in Aggregate SIC07'!R:R,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R13" t="e" cm="1" vm="1">
        <f t="array" ref="R13">'97-19 Job Nums in SIC07'!R13 / INDEX('97-19 Jobs in Aggregate SIC07'!S:S,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S13" t="e" cm="1" vm="1">
        <f t="array" ref="S13">'97-19 Job Nums in SIC07'!S13 / INDEX('97-19 Jobs in Aggregate SIC07'!T:T,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T13" t="e" cm="1" vm="1">
        <f t="array" ref="T13">'97-19 Job Nums in SIC07'!T13 / INDEX('97-19 Jobs in Aggregate SIC07'!U:U,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U13" t="e" cm="1" vm="1">
        <f t="array" ref="U13">'97-19 Job Nums in SIC07'!U13 / INDEX('97-19 Jobs in Aggregate SIC07'!V:V,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V13" t="e" cm="1" vm="1">
        <f t="array" ref="V13">'97-19 Job Nums in SIC07'!V13 / INDEX('97-19 Jobs in Aggregate SIC07'!W:W,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W13" t="e" cm="1" vm="1">
        <f t="array" ref="W13">'97-19 Job Nums in SIC07'!W13 / INDEX('97-19 Jobs in Aggregate SIC07'!X:X,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X13" t="e" cm="1" vm="1">
        <f t="array" ref="X13">'97-19 Job Nums in SIC07'!X13 / INDEX('97-19 Jobs in Aggregate SIC07'!Y:Y,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Y13" t="e" cm="1" vm="1">
        <f t="array" ref="Y13">'97-19 Job Nums in SIC07'!Y13 / INDEX('97-19 Jobs in Aggregate SIC07'!Z:Z, _xlfn._xlws.FILTER(ROW('97-19 Jobs in Aggregate SIC07'!$A$3:$A$68), ISNUMBER(SEARCH(" " &amp; $A13 &amp; " ", " " &amp; '97-19 Jobs in Aggregate SIC07'!$A$3:$A$68 &amp; " ")) + ('97-19 Jobs in Aggregate SIC07'!$A$3:$A$68=$A13)))</f>
        <v>#VALUE!</v>
      </c>
      <c r="Z13" s="76" t="e">
        <f t="shared" si="0"/>
        <v>#DIV/0!</v>
      </c>
      <c r="AA13" s="77" t="e" cm="1">
        <f t="array" ref="AA13">Z13/SUM(VALUE(INDEX(Z:Z,MATCH(VALUE(_xlfn.TEXTSPLIT(AB13, " ")),A:A,0))))</f>
        <v>#DIV/0!</v>
      </c>
      <c r="AB13" t="e" cm="1" vm="1">
        <f t="array" ref="AB13">INDEX('97-19 Jobs in Aggregate SIC07'!A:A, _xlfn._xlws.FILTER(ROW('97-19 Jobs in Aggregate SIC07'!$A$3:$A$68), ISNUMBER(SEARCH(" " &amp; $A13 &amp; " ", " " &amp; '97-19 Jobs in Aggregate SIC07'!$A$3:$A$68 &amp; " ")) + ('97-19 Jobs in Aggregate SIC07'!$A$3:$A$68=$A13)))</f>
        <v>#VALUE!</v>
      </c>
    </row>
    <row r="14" spans="1:28" x14ac:dyDescent="0.25">
      <c r="A14" s="65">
        <v>10</v>
      </c>
      <c r="B14" s="3" t="s">
        <v>16</v>
      </c>
      <c r="C14" cm="1">
        <f t="array" ref="C14">'97-19 Job Nums in SIC07'!C14 / INDEX('97-19 Jobs in Aggregate SIC07'!D:D, _xlfn._xlws.FILTER(ROW('97-19 Jobs in Aggregate SIC07'!$A$3:$A$68), ISNUMBER(SEARCH(" " &amp; $A14 &amp; " ", " " &amp; '97-19 Jobs in Aggregate SIC07'!$A$3:$A$68 &amp; " ")) + ('97-19 Jobs in Aggregate SIC07'!$A$3:$A$68=$A14)))</f>
        <v>0.87119718309859151</v>
      </c>
      <c r="D14" cm="1">
        <f t="array" ref="D14">'97-19 Job Nums in SIC07'!D14 / INDEX('97-19 Jobs in Aggregate SIC07'!E:E, _xlfn._xlws.FILTER(ROW('97-19 Jobs in Aggregate SIC07'!$A$3:$A$68), ISNUMBER(SEARCH(" " &amp; $A14 &amp; " ", " " &amp; '97-19 Jobs in Aggregate SIC07'!$A$3:$A$68 &amp; " ")) + ('97-19 Jobs in Aggregate SIC07'!$A$3:$A$68=$A14)))</f>
        <v>0.87119718309859151</v>
      </c>
      <c r="E14" cm="1">
        <f t="array" ref="E14">'97-19 Job Nums in SIC07'!E14 / INDEX('97-19 Jobs in Aggregate SIC07'!F:F, _xlfn._xlws.FILTER(ROW('97-19 Jobs in Aggregate SIC07'!$A$3:$A$68), ISNUMBER(SEARCH(" " &amp; $A14 &amp; " ", " " &amp; '97-19 Jobs in Aggregate SIC07'!$A$3:$A$68 &amp; " ")) + ('97-19 Jobs in Aggregate SIC07'!$A$3:$A$68=$A14)))</f>
        <v>0.87363218390804609</v>
      </c>
      <c r="F14" cm="1">
        <f t="array" ref="F14">'97-19 Job Nums in SIC07'!F14 / INDEX('97-19 Jobs in Aggregate SIC07'!G:G, _xlfn._xlws.FILTER(ROW('97-19 Jobs in Aggregate SIC07'!$A$3:$A$68), ISNUMBER(SEARCH(" " &amp; $A14 &amp; " ", " " &amp; '97-19 Jobs in Aggregate SIC07'!$A$3:$A$68 &amp; " ")) + ('97-19 Jobs in Aggregate SIC07'!$A$3:$A$68=$A14)))</f>
        <v>0.89</v>
      </c>
      <c r="G14" cm="1">
        <f t="array" ref="G14">'97-19 Job Nums in SIC07'!G14 / INDEX('97-19 Jobs in Aggregate SIC07'!H:H, _xlfn._xlws.FILTER(ROW('97-19 Jobs in Aggregate SIC07'!$A$3:$A$68), ISNUMBER(SEARCH(" " &amp; $A14 &amp; " ", " " &amp; '97-19 Jobs in Aggregate SIC07'!$A$3:$A$68 &amp; " ")) + ('97-19 Jobs in Aggregate SIC07'!$A$3:$A$68=$A14)))</f>
        <v>0.87596846846846843</v>
      </c>
      <c r="H14" cm="1">
        <f t="array" ref="H14">'97-19 Job Nums in SIC07'!H14 / INDEX('97-19 Jobs in Aggregate SIC07'!I:I, _xlfn._xlws.FILTER(ROW('97-19 Jobs in Aggregate SIC07'!$A$3:$A$68), ISNUMBER(SEARCH(" " &amp; $A14 &amp; " ", " " &amp; '97-19 Jobs in Aggregate SIC07'!$A$3:$A$68 &amp; " ")) + ('97-19 Jobs in Aggregate SIC07'!$A$3:$A$68=$A14)))</f>
        <v>0.89</v>
      </c>
      <c r="I14" cm="1">
        <f t="array" ref="I14">'97-19 Job Nums in SIC07'!I14 / INDEX('97-19 Jobs in Aggregate SIC07'!J:J, _xlfn._xlws.FILTER(ROW('97-19 Jobs in Aggregate SIC07'!$A$3:$A$68), ISNUMBER(SEARCH(" " &amp; $A14 &amp; " ", " " &amp; '97-19 Jobs in Aggregate SIC07'!$A$3:$A$68 &amp; " ")) + ('97-19 Jobs in Aggregate SIC07'!$A$3:$A$68=$A14)))</f>
        <v>0.87947990543735222</v>
      </c>
      <c r="J14" cm="1">
        <f t="array" ref="J14">'97-19 Job Nums in SIC07'!J14 / INDEX('97-19 Jobs in Aggregate SIC07'!K:K, _xlfn._xlws.FILTER(ROW('97-19 Jobs in Aggregate SIC07'!$A$3:$A$68), ISNUMBER(SEARCH(" " &amp; $A14 &amp; " ", " " &amp; '97-19 Jobs in Aggregate SIC07'!$A$3:$A$68 &amp; " ")) + ('97-19 Jobs in Aggregate SIC07'!$A$3:$A$68=$A14)))</f>
        <v>0.87516666666666665</v>
      </c>
      <c r="K14" cm="1">
        <f t="array" ref="K14">'97-19 Job Nums in SIC07'!K14 / INDEX('97-19 Jobs in Aggregate SIC07'!L:L, _xlfn._xlws.FILTER(ROW('97-19 Jobs in Aggregate SIC07'!$A$3:$A$68), ISNUMBER(SEARCH(" " &amp; $A14 &amp; " ", " " &amp; '97-19 Jobs in Aggregate SIC07'!$A$3:$A$68 &amp; " ")) + ('97-19 Jobs in Aggregate SIC07'!$A$3:$A$68=$A14)))</f>
        <v>0.87665952890792287</v>
      </c>
      <c r="L14" cm="1">
        <f t="array" ref="L14">'97-19 Job Nums in SIC07'!L14 / INDEX('97-19 Jobs in Aggregate SIC07'!M:M, _xlfn._xlws.FILTER(ROW('97-19 Jobs in Aggregate SIC07'!$A$3:$A$68), ISNUMBER(SEARCH(" " &amp; $A14 &amp; " ", " " &amp; '97-19 Jobs in Aggregate SIC07'!$A$3:$A$68 &amp; " ")) + ('97-19 Jobs in Aggregate SIC07'!$A$3:$A$68=$A14)))</f>
        <v>0.8742477876106195</v>
      </c>
      <c r="M14" cm="1">
        <f t="array" ref="M14">'97-19 Job Nums in SIC07'!M14 / INDEX('97-19 Jobs in Aggregate SIC07'!N:N, _xlfn._xlws.FILTER(ROW('97-19 Jobs in Aggregate SIC07'!$A$3:$A$68), ISNUMBER(SEARCH(" " &amp; $A14 &amp; " ", " " &amp; '97-19 Jobs in Aggregate SIC07'!$A$3:$A$68 &amp; " ")) + ('97-19 Jobs in Aggregate SIC07'!$A$3:$A$68=$A14)))</f>
        <v>0.87606263982102917</v>
      </c>
      <c r="N14" cm="1">
        <f t="array" ref="N14">'97-19 Job Nums in SIC07'!N14 / INDEX('97-19 Jobs in Aggregate SIC07'!O:O, _xlfn._xlws.FILTER(ROW('97-19 Jobs in Aggregate SIC07'!$A$3:$A$68), ISNUMBER(SEARCH(" " &amp; $A14 &amp; " ", " " &amp; '97-19 Jobs in Aggregate SIC07'!$A$3:$A$68 &amp; " ")) + ('97-19 Jobs in Aggregate SIC07'!$A$3:$A$68=$A14)))</f>
        <v>0.86634844868735084</v>
      </c>
      <c r="O14" cm="1">
        <f t="array" ref="O14">'97-19 Job Nums in SIC07'!O14 / INDEX('97-19 Jobs in Aggregate SIC07'!P:P, _xlfn._xlws.FILTER(ROW('97-19 Jobs in Aggregate SIC07'!$A$3:$A$68), ISNUMBER(SEARCH(" " &amp; $A14 &amp; " ", " " &amp; '97-19 Jobs in Aggregate SIC07'!$A$3:$A$68 &amp; " ")) + ('97-19 Jobs in Aggregate SIC07'!$A$3:$A$68=$A14)))</f>
        <v>0.8908629441624365</v>
      </c>
      <c r="P14" cm="1">
        <f t="array" ref="P14">'97-19 Job Nums in SIC07'!P14 / INDEX('97-19 Jobs in Aggregate SIC07'!Q:Q, _xlfn._xlws.FILTER(ROW('97-19 Jobs in Aggregate SIC07'!$A$3:$A$68), ISNUMBER(SEARCH(" " &amp; $A14 &amp; " ", " " &amp; '97-19 Jobs in Aggregate SIC07'!$A$3:$A$68 &amp; " ")) + ('97-19 Jobs in Aggregate SIC07'!$A$3:$A$68=$A14)))</f>
        <v>0.89303482587064675</v>
      </c>
      <c r="Q14" cm="1">
        <f t="array" ref="Q14">'97-19 Job Nums in SIC07'!Q14 / INDEX('97-19 Jobs in Aggregate SIC07'!R:R, _xlfn._xlws.FILTER(ROW('97-19 Jobs in Aggregate SIC07'!$A$3:$A$68), ISNUMBER(SEARCH(" " &amp; $A14 &amp; " ", " " &amp; '97-19 Jobs in Aggregate SIC07'!$A$3:$A$68 &amp; " ")) + ('97-19 Jobs in Aggregate SIC07'!$A$3:$A$68=$A14)))</f>
        <v>0.89567430025445294</v>
      </c>
      <c r="R14" cm="1">
        <f t="array" ref="R14">'97-19 Job Nums in SIC07'!R14 / INDEX('97-19 Jobs in Aggregate SIC07'!S:S, _xlfn._xlws.FILTER(ROW('97-19 Jobs in Aggregate SIC07'!$A$3:$A$68), ISNUMBER(SEARCH(" " &amp; $A14 &amp; " ", " " &amp; '97-19 Jobs in Aggregate SIC07'!$A$3:$A$68 &amp; " ")) + ('97-19 Jobs in Aggregate SIC07'!$A$3:$A$68=$A14)))</f>
        <v>0.88266666666666671</v>
      </c>
      <c r="S14" cm="1">
        <f t="array" ref="S14">'97-19 Job Nums in SIC07'!S14 / INDEX('97-19 Jobs in Aggregate SIC07'!T:T, _xlfn._xlws.FILTER(ROW('97-19 Jobs in Aggregate SIC07'!$A$3:$A$68), ISNUMBER(SEARCH(" " &amp; $A14 &amp; " ", " " &amp; '97-19 Jobs in Aggregate SIC07'!$A$3:$A$68 &amp; " ")) + ('97-19 Jobs in Aggregate SIC07'!$A$3:$A$68=$A14)))</f>
        <v>0.88249999999999995</v>
      </c>
      <c r="T14" cm="1">
        <f t="array" ref="T14">'97-19 Job Nums in SIC07'!T14 / INDEX('97-19 Jobs in Aggregate SIC07'!U:U, _xlfn._xlws.FILTER(ROW('97-19 Jobs in Aggregate SIC07'!$A$3:$A$68), ISNUMBER(SEARCH(" " &amp; $A14 &amp; " ", " " &amp; '97-19 Jobs in Aggregate SIC07'!$A$3:$A$68 &amp; " ")) + ('97-19 Jobs in Aggregate SIC07'!$A$3:$A$68=$A14)))</f>
        <v>0.89249999999999996</v>
      </c>
      <c r="U14" cm="1">
        <f t="array" ref="U14">'97-19 Job Nums in SIC07'!U14 / INDEX('97-19 Jobs in Aggregate SIC07'!V:V, _xlfn._xlws.FILTER(ROW('97-19 Jobs in Aggregate SIC07'!$A$3:$A$68), ISNUMBER(SEARCH(" " &amp; $A14 &amp; " ", " " &amp; '97-19 Jobs in Aggregate SIC07'!$A$3:$A$68 &amp; " ")) + ('97-19 Jobs in Aggregate SIC07'!$A$3:$A$68=$A14)))</f>
        <v>0.88941176470588235</v>
      </c>
      <c r="V14" cm="1">
        <f t="array" ref="V14">'97-19 Job Nums in SIC07'!V14 / INDEX('97-19 Jobs in Aggregate SIC07'!W:W, _xlfn._xlws.FILTER(ROW('97-19 Jobs in Aggregate SIC07'!$A$3:$A$68), ISNUMBER(SEARCH(" " &amp; $A14 &amp; " ", " " &amp; '97-19 Jobs in Aggregate SIC07'!$A$3:$A$68 &amp; " ")) + ('97-19 Jobs in Aggregate SIC07'!$A$3:$A$68=$A14)))</f>
        <v>0.8949880668257757</v>
      </c>
      <c r="W14" cm="1">
        <f t="array" ref="W14">'97-19 Job Nums in SIC07'!W14 / INDEX('97-19 Jobs in Aggregate SIC07'!X:X, _xlfn._xlws.FILTER(ROW('97-19 Jobs in Aggregate SIC07'!$A$3:$A$68), ISNUMBER(SEARCH(" " &amp; $A14 &amp; " ", " " &amp; '97-19 Jobs in Aggregate SIC07'!$A$3:$A$68 &amp; " ")) + ('97-19 Jobs in Aggregate SIC07'!$A$3:$A$68=$A14)))</f>
        <v>0.8906976744186047</v>
      </c>
      <c r="X14" cm="1">
        <f t="array" ref="X14">'97-19 Job Nums in SIC07'!X14 / INDEX('97-19 Jobs in Aggregate SIC07'!Y:Y, _xlfn._xlws.FILTER(ROW('97-19 Jobs in Aggregate SIC07'!$A$3:$A$68), ISNUMBER(SEARCH(" " &amp; $A14 &amp; " ", " " &amp; '97-19 Jobs in Aggregate SIC07'!$A$3:$A$68 &amp; " ")) + ('97-19 Jobs in Aggregate SIC07'!$A$3:$A$68=$A14)))</f>
        <v>0.88192771084337351</v>
      </c>
      <c r="Y14" cm="1">
        <f t="array" ref="Y14">'97-19 Job Nums in SIC07'!Y14 / INDEX('97-19 Jobs in Aggregate SIC07'!Z:Z, _xlfn._xlws.FILTER(ROW('97-19 Jobs in Aggregate SIC07'!$A$3:$A$68), ISNUMBER(SEARCH(" " &amp; $A14 &amp; " ", " " &amp; '97-19 Jobs in Aggregate SIC07'!$A$3:$A$68 &amp; " ")) + ('97-19 Jobs in Aggregate SIC07'!$A$3:$A$68=$A14)))</f>
        <v>0.89485981308411211</v>
      </c>
      <c r="Z14" s="76">
        <f t="shared" si="0"/>
        <v>0.88300364184941682</v>
      </c>
      <c r="AA14" s="77" cm="1">
        <f t="array" ref="AA14">Z14/SUM(VALUE(INDEX(Z:Z,MATCH(VALUE(_xlfn.TEXTSPLIT(AB14, " ")),A:A,0))))</f>
        <v>0.87829166515160073</v>
      </c>
      <c r="AB14" t="str" cm="1">
        <f t="array" ref="AB14">INDEX('97-19 Jobs in Aggregate SIC07'!A:A, _xlfn._xlws.FILTER(ROW('97-19 Jobs in Aggregate SIC07'!$A$3:$A$68), ISNUMBER(SEARCH(" " &amp; $A14 &amp; " ", " " &amp; '97-19 Jobs in Aggregate SIC07'!$A$3:$A$68 &amp; " ")) + ('97-19 Jobs in Aggregate SIC07'!$A$3:$A$68=$A14)))</f>
        <v>10 11 12</v>
      </c>
    </row>
    <row r="15" spans="1:28" x14ac:dyDescent="0.25">
      <c r="A15" s="65">
        <v>11</v>
      </c>
      <c r="B15" s="3" t="s">
        <v>17</v>
      </c>
      <c r="C15" cm="1">
        <f t="array" ref="C15">'97-19 Job Nums in SIC07'!C15 / INDEX('97-19 Jobs in Aggregate SIC07'!D:D, _xlfn._xlws.FILTER(ROW('97-19 Jobs in Aggregate SIC07'!$A$3:$A$68), ISNUMBER(SEARCH(" " &amp; $A15 &amp; " ", " " &amp; '97-19 Jobs in Aggregate SIC07'!$A$3:$A$68 &amp; " ")) + ('97-19 Jobs in Aggregate SIC07'!$A$3:$A$68=$A15)))</f>
        <v>0.10767605633802817</v>
      </c>
      <c r="D15" cm="1">
        <f t="array" ref="D15">'97-19 Job Nums in SIC07'!D15 / INDEX('97-19 Jobs in Aggregate SIC07'!E:E, _xlfn._xlws.FILTER(ROW('97-19 Jobs in Aggregate SIC07'!$A$3:$A$68), ISNUMBER(SEARCH(" " &amp; $A15 &amp; " ", " " &amp; '97-19 Jobs in Aggregate SIC07'!$A$3:$A$68 &amp; " ")) + ('97-19 Jobs in Aggregate SIC07'!$A$3:$A$68=$A15)))</f>
        <v>0.10767605633802817</v>
      </c>
      <c r="E15" cm="1">
        <f t="array" ref="E15">'97-19 Job Nums in SIC07'!E15 / INDEX('97-19 Jobs in Aggregate SIC07'!F:F, _xlfn._xlws.FILTER(ROW('97-19 Jobs in Aggregate SIC07'!$A$3:$A$68), ISNUMBER(SEARCH(" " &amp; $A15 &amp; " ", " " &amp; '97-19 Jobs in Aggregate SIC07'!$A$3:$A$68 &amp; " ")) + ('97-19 Jobs in Aggregate SIC07'!$A$3:$A$68=$A15)))</f>
        <v>0.10797701149425287</v>
      </c>
      <c r="F15" cm="1">
        <f t="array" ref="F15">'97-19 Job Nums in SIC07'!F15 / INDEX('97-19 Jobs in Aggregate SIC07'!G:G, _xlfn._xlws.FILTER(ROW('97-19 Jobs in Aggregate SIC07'!$A$3:$A$68), ISNUMBER(SEARCH(" " &amp; $A15 &amp; " ", " " &amp; '97-19 Jobs in Aggregate SIC07'!$A$3:$A$68 &amp; " ")) + ('97-19 Jobs in Aggregate SIC07'!$A$3:$A$68=$A15)))</f>
        <v>0.11</v>
      </c>
      <c r="G15" cm="1">
        <f t="array" ref="G15">'97-19 Job Nums in SIC07'!G15 / INDEX('97-19 Jobs in Aggregate SIC07'!H:H, _xlfn._xlws.FILTER(ROW('97-19 Jobs in Aggregate SIC07'!$A$3:$A$68), ISNUMBER(SEARCH(" " &amp; $A15 &amp; " ", " " &amp; '97-19 Jobs in Aggregate SIC07'!$A$3:$A$68 &amp; " ")) + ('97-19 Jobs in Aggregate SIC07'!$A$3:$A$68=$A15)))</f>
        <v>0.10826576576576577</v>
      </c>
      <c r="H15" cm="1">
        <f t="array" ref="H15">'97-19 Job Nums in SIC07'!H15 / INDEX('97-19 Jobs in Aggregate SIC07'!I:I, _xlfn._xlws.FILTER(ROW('97-19 Jobs in Aggregate SIC07'!$A$3:$A$68), ISNUMBER(SEARCH(" " &amp; $A15 &amp; " ", " " &amp; '97-19 Jobs in Aggregate SIC07'!$A$3:$A$68 &amp; " ")) + ('97-19 Jobs in Aggregate SIC07'!$A$3:$A$68=$A15)))</f>
        <v>0.11</v>
      </c>
      <c r="I15" cm="1">
        <f t="array" ref="I15">'97-19 Job Nums in SIC07'!I15 / INDEX('97-19 Jobs in Aggregate SIC07'!J:J, _xlfn._xlws.FILTER(ROW('97-19 Jobs in Aggregate SIC07'!$A$3:$A$68), ISNUMBER(SEARCH(" " &amp; $A15 &amp; " ", " " &amp; '97-19 Jobs in Aggregate SIC07'!$A$3:$A$68 &amp; " ")) + ('97-19 Jobs in Aggregate SIC07'!$A$3:$A$68=$A15)))</f>
        <v>0.10869976359338061</v>
      </c>
      <c r="J15" cm="1">
        <f t="array" ref="J15">'97-19 Job Nums in SIC07'!J15 / INDEX('97-19 Jobs in Aggregate SIC07'!K:K, _xlfn._xlws.FILTER(ROW('97-19 Jobs in Aggregate SIC07'!$A$3:$A$68), ISNUMBER(SEARCH(" " &amp; $A15 &amp; " ", " " &amp; '97-19 Jobs in Aggregate SIC07'!$A$3:$A$68 &amp; " ")) + ('97-19 Jobs in Aggregate SIC07'!$A$3:$A$68=$A15)))</f>
        <v>0.10816666666666666</v>
      </c>
      <c r="K15" cm="1">
        <f t="array" ref="K15">'97-19 Job Nums in SIC07'!K15 / INDEX('97-19 Jobs in Aggregate SIC07'!L:L, _xlfn._xlws.FILTER(ROW('97-19 Jobs in Aggregate SIC07'!$A$3:$A$68), ISNUMBER(SEARCH(" " &amp; $A15 &amp; " ", " " &amp; '97-19 Jobs in Aggregate SIC07'!$A$3:$A$68 &amp; " ")) + ('97-19 Jobs in Aggregate SIC07'!$A$3:$A$68=$A15)))</f>
        <v>0.1083511777301927</v>
      </c>
      <c r="L15" cm="1">
        <f t="array" ref="L15">'97-19 Job Nums in SIC07'!L15 / INDEX('97-19 Jobs in Aggregate SIC07'!M:M, _xlfn._xlws.FILTER(ROW('97-19 Jobs in Aggregate SIC07'!$A$3:$A$68), ISNUMBER(SEARCH(" " &amp; $A15 &amp; " ", " " &amp; '97-19 Jobs in Aggregate SIC07'!$A$3:$A$68 &amp; " ")) + ('97-19 Jobs in Aggregate SIC07'!$A$3:$A$68=$A15)))</f>
        <v>0.10805309734513276</v>
      </c>
      <c r="M15" cm="1">
        <f t="array" ref="M15">'97-19 Job Nums in SIC07'!M15 / INDEX('97-19 Jobs in Aggregate SIC07'!N:N, _xlfn._xlws.FILTER(ROW('97-19 Jobs in Aggregate SIC07'!$A$3:$A$68), ISNUMBER(SEARCH(" " &amp; $A15 &amp; " ", " " &amp; '97-19 Jobs in Aggregate SIC07'!$A$3:$A$68 &amp; " ")) + ('97-19 Jobs in Aggregate SIC07'!$A$3:$A$68=$A15)))</f>
        <v>0.10827740492170022</v>
      </c>
      <c r="N15" cm="1">
        <f t="array" ref="N15">'97-19 Job Nums in SIC07'!N15 / INDEX('97-19 Jobs in Aggregate SIC07'!O:O, _xlfn._xlws.FILTER(ROW('97-19 Jobs in Aggregate SIC07'!$A$3:$A$68), ISNUMBER(SEARCH(" " &amp; $A15 &amp; " ", " " &amp; '97-19 Jobs in Aggregate SIC07'!$A$3:$A$68 &amp; " ")) + ('97-19 Jobs in Aggregate SIC07'!$A$3:$A$68=$A15)))</f>
        <v>0.12171837708830549</v>
      </c>
      <c r="O15" cm="1">
        <f t="array" ref="O15">'97-19 Job Nums in SIC07'!O15 / INDEX('97-19 Jobs in Aggregate SIC07'!P:P, _xlfn._xlws.FILTER(ROW('97-19 Jobs in Aggregate SIC07'!$A$3:$A$68), ISNUMBER(SEARCH(" " &amp; $A15 &amp; " ", " " &amp; '97-19 Jobs in Aggregate SIC07'!$A$3:$A$68 &amp; " ")) + ('97-19 Jobs in Aggregate SIC07'!$A$3:$A$68=$A15)))</f>
        <v>9.6446700507614211E-2</v>
      </c>
      <c r="P15" cm="1">
        <f t="array" ref="P15">'97-19 Job Nums in SIC07'!P15 / INDEX('97-19 Jobs in Aggregate SIC07'!Q:Q, _xlfn._xlws.FILTER(ROW('97-19 Jobs in Aggregate SIC07'!$A$3:$A$68), ISNUMBER(SEARCH(" " &amp; $A15 &amp; " ", " " &amp; '97-19 Jobs in Aggregate SIC07'!$A$3:$A$68 &amp; " ")) + ('97-19 Jobs in Aggregate SIC07'!$A$3:$A$68=$A15)))</f>
        <v>9.4527363184079602E-2</v>
      </c>
      <c r="Q15" cm="1">
        <f t="array" ref="Q15">'97-19 Job Nums in SIC07'!Q15 / INDEX('97-19 Jobs in Aggregate SIC07'!R:R, _xlfn._xlws.FILTER(ROW('97-19 Jobs in Aggregate SIC07'!$A$3:$A$68), ISNUMBER(SEARCH(" " &amp; $A15 &amp; " ", " " &amp; '97-19 Jobs in Aggregate SIC07'!$A$3:$A$68 &amp; " ")) + ('97-19 Jobs in Aggregate SIC07'!$A$3:$A$68=$A15)))</f>
        <v>9.1603053435114504E-2</v>
      </c>
      <c r="R15" cm="1">
        <f t="array" ref="R15">'97-19 Job Nums in SIC07'!R15 / INDEX('97-19 Jobs in Aggregate SIC07'!S:S, _xlfn._xlws.FILTER(ROW('97-19 Jobs in Aggregate SIC07'!$A$3:$A$68), ISNUMBER(SEARCH(" " &amp; $A15 &amp; " ", " " &amp; '97-19 Jobs in Aggregate SIC07'!$A$3:$A$68 &amp; " ")) + ('97-19 Jobs in Aggregate SIC07'!$A$3:$A$68=$A15)))</f>
        <v>0.104</v>
      </c>
      <c r="S15" cm="1">
        <f t="array" ref="S15">'97-19 Job Nums in SIC07'!S15 / INDEX('97-19 Jobs in Aggregate SIC07'!T:T, _xlfn._xlws.FILTER(ROW('97-19 Jobs in Aggregate SIC07'!$A$3:$A$68), ISNUMBER(SEARCH(" " &amp; $A15 &amp; " ", " " &amp; '97-19 Jobs in Aggregate SIC07'!$A$3:$A$68 &amp; " ")) + ('97-19 Jobs in Aggregate SIC07'!$A$3:$A$68=$A15)))</f>
        <v>0.10249999999999999</v>
      </c>
      <c r="T15" cm="1">
        <f t="array" ref="T15">'97-19 Job Nums in SIC07'!T15 / INDEX('97-19 Jobs in Aggregate SIC07'!U:U, _xlfn._xlws.FILTER(ROW('97-19 Jobs in Aggregate SIC07'!$A$3:$A$68), ISNUMBER(SEARCH(" " &amp; $A15 &amp; " ", " " &amp; '97-19 Jobs in Aggregate SIC07'!$A$3:$A$68 &amp; " ")) + ('97-19 Jobs in Aggregate SIC07'!$A$3:$A$68=$A15)))</f>
        <v>0.1075</v>
      </c>
      <c r="U15" cm="1">
        <f t="array" ref="U15">'97-19 Job Nums in SIC07'!U15 / INDEX('97-19 Jobs in Aggregate SIC07'!V:V, _xlfn._xlws.FILTER(ROW('97-19 Jobs in Aggregate SIC07'!$A$3:$A$68), ISNUMBER(SEARCH(" " &amp; $A15 &amp; " ", " " &amp; '97-19 Jobs in Aggregate SIC07'!$A$3:$A$68 &amp; " ")) + ('97-19 Jobs in Aggregate SIC07'!$A$3:$A$68=$A15)))</f>
        <v>0.11058823529411765</v>
      </c>
      <c r="V15" cm="1">
        <f t="array" ref="V15">'97-19 Job Nums in SIC07'!V15 / INDEX('97-19 Jobs in Aggregate SIC07'!W:W, _xlfn._xlws.FILTER(ROW('97-19 Jobs in Aggregate SIC07'!$A$3:$A$68), ISNUMBER(SEARCH(" " &amp; $A15 &amp; " ", " " &amp; '97-19 Jobs in Aggregate SIC07'!$A$3:$A$68 &amp; " ")) + ('97-19 Jobs in Aggregate SIC07'!$A$3:$A$68=$A15)))</f>
        <v>0.10501193317422435</v>
      </c>
      <c r="W15" cm="1">
        <f t="array" ref="W15">'97-19 Job Nums in SIC07'!W15 / INDEX('97-19 Jobs in Aggregate SIC07'!X:X, _xlfn._xlws.FILTER(ROW('97-19 Jobs in Aggregate SIC07'!$A$3:$A$68), ISNUMBER(SEARCH(" " &amp; $A15 &amp; " ", " " &amp; '97-19 Jobs in Aggregate SIC07'!$A$3:$A$68 &amp; " ")) + ('97-19 Jobs in Aggregate SIC07'!$A$3:$A$68=$A15)))</f>
        <v>0.10930232558139535</v>
      </c>
      <c r="X15" cm="1">
        <f t="array" ref="X15">'97-19 Job Nums in SIC07'!X15 / INDEX('97-19 Jobs in Aggregate SIC07'!Y:Y, _xlfn._xlws.FILTER(ROW('97-19 Jobs in Aggregate SIC07'!$A$3:$A$68), ISNUMBER(SEARCH(" " &amp; $A15 &amp; " ", " " &amp; '97-19 Jobs in Aggregate SIC07'!$A$3:$A$68 &amp; " ")) + ('97-19 Jobs in Aggregate SIC07'!$A$3:$A$68=$A15)))</f>
        <v>0.1180722891566265</v>
      </c>
      <c r="Y15" cm="1">
        <f t="array" ref="Y15">'97-19 Job Nums in SIC07'!Y15 / INDEX('97-19 Jobs in Aggregate SIC07'!Z:Z, _xlfn._xlws.FILTER(ROW('97-19 Jobs in Aggregate SIC07'!$A$3:$A$68), ISNUMBER(SEARCH(" " &amp; $A15 &amp; " ", " " &amp; '97-19 Jobs in Aggregate SIC07'!$A$3:$A$68 &amp; " ")) + ('97-19 Jobs in Aggregate SIC07'!$A$3:$A$68=$A15)))</f>
        <v>0.10514018691588785</v>
      </c>
      <c r="Z15" s="76">
        <f t="shared" si="0"/>
        <v>0.10693710715350054</v>
      </c>
      <c r="AA15" s="77" cm="1">
        <f t="array" ref="AA15">Z15/SUM(VALUE(INDEX(Z:Z,MATCH(VALUE(_xlfn.TEXTSPLIT(AB15, " ")),A:A,0))))</f>
        <v>0.10636645814011278</v>
      </c>
      <c r="AB15" t="str" cm="1">
        <f t="array" ref="AB15">INDEX('97-19 Jobs in Aggregate SIC07'!A:A, _xlfn._xlws.FILTER(ROW('97-19 Jobs in Aggregate SIC07'!$A$3:$A$68), ISNUMBER(SEARCH(" " &amp; $A15 &amp; " ", " " &amp; '97-19 Jobs in Aggregate SIC07'!$A$3:$A$68 &amp; " ")) + ('97-19 Jobs in Aggregate SIC07'!$A$3:$A$68=$A15)))</f>
        <v>10 11 12</v>
      </c>
    </row>
    <row r="16" spans="1:28" x14ac:dyDescent="0.25">
      <c r="A16" s="65">
        <v>12</v>
      </c>
      <c r="B16" s="3" t="s">
        <v>18</v>
      </c>
      <c r="C16" cm="1">
        <f t="array" ref="C16">'97-19 Job Nums in SIC07'!C16 / INDEX('97-19 Jobs in Aggregate SIC07'!D:D, _xlfn._xlws.FILTER(ROW('97-19 Jobs in Aggregate SIC07'!$A$3:$A$68), ISNUMBER(SEARCH(" " &amp; $A16 &amp; " ", " " &amp; '97-19 Jobs in Aggregate SIC07'!$A$3:$A$68 &amp; " ")) + ('97-19 Jobs in Aggregate SIC07'!$A$3:$A$68=$A16)))</f>
        <v>2.1126760563380281E-2</v>
      </c>
      <c r="D16" cm="1">
        <f t="array" ref="D16">'97-19 Job Nums in SIC07'!D16 / INDEX('97-19 Jobs in Aggregate SIC07'!E:E, _xlfn._xlws.FILTER(ROW('97-19 Jobs in Aggregate SIC07'!$A$3:$A$68), ISNUMBER(SEARCH(" " &amp; $A16 &amp; " ", " " &amp; '97-19 Jobs in Aggregate SIC07'!$A$3:$A$68 &amp; " ")) + ('97-19 Jobs in Aggregate SIC07'!$A$3:$A$68=$A16)))</f>
        <v>2.1126760563380281E-2</v>
      </c>
      <c r="E16" cm="1">
        <f t="array" ref="E16">'97-19 Job Nums in SIC07'!E16 / INDEX('97-19 Jobs in Aggregate SIC07'!F:F, _xlfn._xlws.FILTER(ROW('97-19 Jobs in Aggregate SIC07'!$A$3:$A$68), ISNUMBER(SEARCH(" " &amp; $A16 &amp; " ", " " &amp; '97-19 Jobs in Aggregate SIC07'!$A$3:$A$68 &amp; " ")) + ('97-19 Jobs in Aggregate SIC07'!$A$3:$A$68=$A16)))</f>
        <v>1.8390804597701149E-2</v>
      </c>
      <c r="G16" cm="1">
        <f t="array" ref="G16">'97-19 Job Nums in SIC07'!G16 / INDEX('97-19 Jobs in Aggregate SIC07'!H:H, _xlfn._xlws.FILTER(ROW('97-19 Jobs in Aggregate SIC07'!$A$3:$A$68), ISNUMBER(SEARCH(" " &amp; $A16 &amp; " ", " " &amp; '97-19 Jobs in Aggregate SIC07'!$A$3:$A$68 &amp; " ")) + ('97-19 Jobs in Aggregate SIC07'!$A$3:$A$68=$A16)))</f>
        <v>1.5765765765765764E-2</v>
      </c>
      <c r="I16" cm="1">
        <f t="array" ref="I16">'97-19 Job Nums in SIC07'!I16 / INDEX('97-19 Jobs in Aggregate SIC07'!J:J, _xlfn._xlws.FILTER(ROW('97-19 Jobs in Aggregate SIC07'!$A$3:$A$68), ISNUMBER(SEARCH(" " &amp; $A16 &amp; " ", " " &amp; '97-19 Jobs in Aggregate SIC07'!$A$3:$A$68 &amp; " ")) + ('97-19 Jobs in Aggregate SIC07'!$A$3:$A$68=$A16)))</f>
        <v>1.1820330969267139E-2</v>
      </c>
      <c r="J16" cm="1">
        <f t="array" ref="J16">'97-19 Job Nums in SIC07'!J16 / INDEX('97-19 Jobs in Aggregate SIC07'!K:K, _xlfn._xlws.FILTER(ROW('97-19 Jobs in Aggregate SIC07'!$A$3:$A$68), ISNUMBER(SEARCH(" " &amp; $A16 &amp; " ", " " &amp; '97-19 Jobs in Aggregate SIC07'!$A$3:$A$68 &amp; " ")) + ('97-19 Jobs in Aggregate SIC07'!$A$3:$A$68=$A16)))</f>
        <v>1.6666666666666666E-2</v>
      </c>
      <c r="K16" cm="1">
        <f t="array" ref="K16">'97-19 Job Nums in SIC07'!K16 / INDEX('97-19 Jobs in Aggregate SIC07'!L:L, _xlfn._xlws.FILTER(ROW('97-19 Jobs in Aggregate SIC07'!$A$3:$A$68), ISNUMBER(SEARCH(" " &amp; $A16 &amp; " ", " " &amp; '97-19 Jobs in Aggregate SIC07'!$A$3:$A$68 &amp; " ")) + ('97-19 Jobs in Aggregate SIC07'!$A$3:$A$68=$A16)))</f>
        <v>1.4989293361884367E-2</v>
      </c>
      <c r="L16" cm="1">
        <f t="array" ref="L16">'97-19 Job Nums in SIC07'!L16 / INDEX('97-19 Jobs in Aggregate SIC07'!M:M, _xlfn._xlws.FILTER(ROW('97-19 Jobs in Aggregate SIC07'!$A$3:$A$68), ISNUMBER(SEARCH(" " &amp; $A16 &amp; " ", " " &amp; '97-19 Jobs in Aggregate SIC07'!$A$3:$A$68 &amp; " ")) + ('97-19 Jobs in Aggregate SIC07'!$A$3:$A$68=$A16)))</f>
        <v>1.7699115044247787E-2</v>
      </c>
      <c r="M16" cm="1">
        <f t="array" ref="M16">'97-19 Job Nums in SIC07'!M16 / INDEX('97-19 Jobs in Aggregate SIC07'!N:N, _xlfn._xlws.FILTER(ROW('97-19 Jobs in Aggregate SIC07'!$A$3:$A$68), ISNUMBER(SEARCH(" " &amp; $A16 &amp; " ", " " &amp; '97-19 Jobs in Aggregate SIC07'!$A$3:$A$68 &amp; " ")) + ('97-19 Jobs in Aggregate SIC07'!$A$3:$A$68=$A16)))</f>
        <v>1.5659955257270694E-2</v>
      </c>
      <c r="N16" cm="1">
        <f t="array" ref="N16">'97-19 Job Nums in SIC07'!N16 / INDEX('97-19 Jobs in Aggregate SIC07'!O:O, _xlfn._xlws.FILTER(ROW('97-19 Jobs in Aggregate SIC07'!$A$3:$A$68), ISNUMBER(SEARCH(" " &amp; $A16 &amp; " ", " " &amp; '97-19 Jobs in Aggregate SIC07'!$A$3:$A$68 &amp; " ")) + ('97-19 Jobs in Aggregate SIC07'!$A$3:$A$68=$A16)))</f>
        <v>1.1933174224343675E-2</v>
      </c>
      <c r="O16" cm="1">
        <f t="array" ref="O16">'97-19 Job Nums in SIC07'!O16 / INDEX('97-19 Jobs in Aggregate SIC07'!P:P, _xlfn._xlws.FILTER(ROW('97-19 Jobs in Aggregate SIC07'!$A$3:$A$68), ISNUMBER(SEARCH(" " &amp; $A16 &amp; " ", " " &amp; '97-19 Jobs in Aggregate SIC07'!$A$3:$A$68 &amp; " ")) + ('97-19 Jobs in Aggregate SIC07'!$A$3:$A$68=$A16)))</f>
        <v>1.2690355329949238E-2</v>
      </c>
      <c r="P16" cm="1">
        <f t="array" ref="P16">'97-19 Job Nums in SIC07'!P16 / INDEX('97-19 Jobs in Aggregate SIC07'!Q:Q, _xlfn._xlws.FILTER(ROW('97-19 Jobs in Aggregate SIC07'!$A$3:$A$68), ISNUMBER(SEARCH(" " &amp; $A16 &amp; " ", " " &amp; '97-19 Jobs in Aggregate SIC07'!$A$3:$A$68 &amp; " ")) + ('97-19 Jobs in Aggregate SIC07'!$A$3:$A$68=$A16)))</f>
        <v>1.2437810945273632E-2</v>
      </c>
      <c r="Q16" cm="1">
        <f t="array" ref="Q16">'97-19 Job Nums in SIC07'!Q16 / INDEX('97-19 Jobs in Aggregate SIC07'!R:R, _xlfn._xlws.FILTER(ROW('97-19 Jobs in Aggregate SIC07'!$A$3:$A$68), ISNUMBER(SEARCH(" " &amp; $A16 &amp; " ", " " &amp; '97-19 Jobs in Aggregate SIC07'!$A$3:$A$68 &amp; " ")) + ('97-19 Jobs in Aggregate SIC07'!$A$3:$A$68=$A16)))</f>
        <v>1.2722646310432569E-2</v>
      </c>
      <c r="R16" cm="1">
        <f t="array" ref="R16">'97-19 Job Nums in SIC07'!R16 / INDEX('97-19 Jobs in Aggregate SIC07'!S:S, _xlfn._xlws.FILTER(ROW('97-19 Jobs in Aggregate SIC07'!$A$3:$A$68), ISNUMBER(SEARCH(" " &amp; $A16 &amp; " ", " " &amp; '97-19 Jobs in Aggregate SIC07'!$A$3:$A$68 &amp; " ")) + ('97-19 Jobs in Aggregate SIC07'!$A$3:$A$68=$A16)))</f>
        <v>1.3333333333333334E-2</v>
      </c>
      <c r="S16" cm="1">
        <f t="array" ref="S16">'97-19 Job Nums in SIC07'!S16 / INDEX('97-19 Jobs in Aggregate SIC07'!T:T, _xlfn._xlws.FILTER(ROW('97-19 Jobs in Aggregate SIC07'!$A$3:$A$68), ISNUMBER(SEARCH(" " &amp; $A16 &amp; " ", " " &amp; '97-19 Jobs in Aggregate SIC07'!$A$3:$A$68 &amp; " ")) + ('97-19 Jobs in Aggregate SIC07'!$A$3:$A$68=$A16)))</f>
        <v>1.4999999999999999E-2</v>
      </c>
      <c r="T16" t="e" cm="1">
        <f t="array" ref="T16">'97-19 Job Nums in SIC07'!T16 / INDEX('97-19 Jobs in Aggregate SIC07'!U:U, _xlfn._xlws.FILTER(ROW('97-19 Jobs in Aggregate SIC07'!$A$3:$A$68), ISNUMBER(SEARCH(" " &amp; $A16 &amp; " ", " " &amp; '97-19 Jobs in Aggregate SIC07'!$A$3:$A$68 &amp; " ")) + ('97-19 Jobs in Aggregate SIC07'!$A$3:$A$68=$A16)))</f>
        <v>#VALUE!</v>
      </c>
      <c r="U16" t="e" cm="1">
        <f t="array" ref="U16">'97-19 Job Nums in SIC07'!U16 / INDEX('97-19 Jobs in Aggregate SIC07'!V:V, _xlfn._xlws.FILTER(ROW('97-19 Jobs in Aggregate SIC07'!$A$3:$A$68), ISNUMBER(SEARCH(" " &amp; $A16 &amp; " ", " " &amp; '97-19 Jobs in Aggregate SIC07'!$A$3:$A$68 &amp; " ")) + ('97-19 Jobs in Aggregate SIC07'!$A$3:$A$68=$A16)))</f>
        <v>#VALUE!</v>
      </c>
      <c r="V16" t="e" cm="1">
        <f t="array" ref="V16">'97-19 Job Nums in SIC07'!V16 / INDEX('97-19 Jobs in Aggregate SIC07'!W:W, _xlfn._xlws.FILTER(ROW('97-19 Jobs in Aggregate SIC07'!$A$3:$A$68), ISNUMBER(SEARCH(" " &amp; $A16 &amp; " ", " " &amp; '97-19 Jobs in Aggregate SIC07'!$A$3:$A$68 &amp; " ")) + ('97-19 Jobs in Aggregate SIC07'!$A$3:$A$68=$A16)))</f>
        <v>#VALUE!</v>
      </c>
      <c r="W16" t="e" cm="1">
        <f t="array" ref="W16">'97-19 Job Nums in SIC07'!W16 / INDEX('97-19 Jobs in Aggregate SIC07'!X:X, _xlfn._xlws.FILTER(ROW('97-19 Jobs in Aggregate SIC07'!$A$3:$A$68), ISNUMBER(SEARCH(" " &amp; $A16 &amp; " ", " " &amp; '97-19 Jobs in Aggregate SIC07'!$A$3:$A$68 &amp; " ")) + ('97-19 Jobs in Aggregate SIC07'!$A$3:$A$68=$A16)))</f>
        <v>#VALUE!</v>
      </c>
      <c r="X16" t="e" cm="1">
        <f t="array" ref="X16">'97-19 Job Nums in SIC07'!X16 / INDEX('97-19 Jobs in Aggregate SIC07'!Y:Y, _xlfn._xlws.FILTER(ROW('97-19 Jobs in Aggregate SIC07'!$A$3:$A$68), ISNUMBER(SEARCH(" " &amp; $A16 &amp; " ", " " &amp; '97-19 Jobs in Aggregate SIC07'!$A$3:$A$68 &amp; " ")) + ('97-19 Jobs in Aggregate SIC07'!$A$3:$A$68=$A16)))</f>
        <v>#VALUE!</v>
      </c>
      <c r="Y16" t="e" cm="1">
        <f t="array" ref="Y16">'97-19 Job Nums in SIC07'!Y16 / INDEX('97-19 Jobs in Aggregate SIC07'!Z:Z, _xlfn._xlws.FILTER(ROW('97-19 Jobs in Aggregate SIC07'!$A$3:$A$68), ISNUMBER(SEARCH(" " &amp; $A16 &amp; " ", " " &amp; '97-19 Jobs in Aggregate SIC07'!$A$3:$A$68 &amp; " ")) + ('97-19 Jobs in Aggregate SIC07'!$A$3:$A$68=$A16)))</f>
        <v>#VALUE!</v>
      </c>
      <c r="Z16" s="76">
        <f t="shared" si="0"/>
        <v>1.5424184862193106E-2</v>
      </c>
      <c r="AA16" s="77" cm="1">
        <f t="array" ref="AA16">Z16/SUM(VALUE(INDEX(Z:Z,MATCH(VALUE(_xlfn.TEXTSPLIT(AB16, " ")),A:A,0))))</f>
        <v>1.534187670828647E-2</v>
      </c>
      <c r="AB16" t="str" cm="1">
        <f t="array" ref="AB16">INDEX('97-19 Jobs in Aggregate SIC07'!A:A, _xlfn._xlws.FILTER(ROW('97-19 Jobs in Aggregate SIC07'!$A$3:$A$68), ISNUMBER(SEARCH(" " &amp; $A16 &amp; " ", " " &amp; '97-19 Jobs in Aggregate SIC07'!$A$3:$A$68 &amp; " ")) + ('97-19 Jobs in Aggregate SIC07'!$A$3:$A$68=$A16)))</f>
        <v>10 11 12</v>
      </c>
    </row>
    <row r="17" spans="1:28" x14ac:dyDescent="0.25">
      <c r="A17" s="65">
        <v>13</v>
      </c>
      <c r="B17" s="3" t="s">
        <v>19</v>
      </c>
      <c r="C17" cm="1">
        <f t="array" ref="C17">'97-19 Job Nums in SIC07'!C17 / INDEX('97-19 Jobs in Aggregate SIC07'!D:D, _xlfn._xlws.FILTER(ROW('97-19 Jobs in Aggregate SIC07'!$A$3:$A$68), ISNUMBER(SEARCH(" " &amp; $A17 &amp; " ", " " &amp; '97-19 Jobs in Aggregate SIC07'!$A$3:$A$68 &amp; " ")) + ('97-19 Jobs in Aggregate SIC07'!$A$3:$A$68=$A17)))</f>
        <v>0.52498783624105094</v>
      </c>
      <c r="D17" cm="1">
        <f t="array" ref="D17">'97-19 Job Nums in SIC07'!D17 / INDEX('97-19 Jobs in Aggregate SIC07'!E:E, _xlfn._xlws.FILTER(ROW('97-19 Jobs in Aggregate SIC07'!$A$3:$A$68), ISNUMBER(SEARCH(" " &amp; $A17 &amp; " ", " " &amp; '97-19 Jobs in Aggregate SIC07'!$A$3:$A$68 &amp; " ")) + ('97-19 Jobs in Aggregate SIC07'!$A$3:$A$68=$A17)))</f>
        <v>0.52985462097611635</v>
      </c>
      <c r="E17" cm="1">
        <f t="array" ref="E17">'97-19 Job Nums in SIC07'!E17 / INDEX('97-19 Jobs in Aggregate SIC07'!F:F, _xlfn._xlws.FILTER(ROW('97-19 Jobs in Aggregate SIC07'!$A$3:$A$68), ISNUMBER(SEARCH(" " &amp; $A17 &amp; " ", " " &amp; '97-19 Jobs in Aggregate SIC07'!$A$3:$A$68 &amp; " ")) + ('97-19 Jobs in Aggregate SIC07'!$A$3:$A$68=$A17)))</f>
        <v>0.52904763896440665</v>
      </c>
      <c r="F17" cm="1">
        <f t="array" ref="F17">'97-19 Job Nums in SIC07'!F17 / INDEX('97-19 Jobs in Aggregate SIC07'!G:G, _xlfn._xlws.FILTER(ROW('97-19 Jobs in Aggregate SIC07'!$A$3:$A$68), ISNUMBER(SEARCH(" " &amp; $A17 &amp; " ", " " &amp; '97-19 Jobs in Aggregate SIC07'!$A$3:$A$68 &amp; " ")) + ('97-19 Jobs in Aggregate SIC07'!$A$3:$A$68=$A17)))</f>
        <v>0.53818130204390613</v>
      </c>
      <c r="G17" cm="1">
        <f t="array" ref="G17">'97-19 Job Nums in SIC07'!G17 / INDEX('97-19 Jobs in Aggregate SIC07'!H:H, _xlfn._xlws.FILTER(ROW('97-19 Jobs in Aggregate SIC07'!$A$3:$A$68), ISNUMBER(SEARCH(" " &amp; $A17 &amp; " ", " " &amp; '97-19 Jobs in Aggregate SIC07'!$A$3:$A$68 &amp; " ")) + ('97-19 Jobs in Aggregate SIC07'!$A$3:$A$68=$A17)))</f>
        <v>0.55546844374754989</v>
      </c>
      <c r="H17" cm="1">
        <f t="array" ref="H17">'97-19 Job Nums in SIC07'!H17 / INDEX('97-19 Jobs in Aggregate SIC07'!I:I, _xlfn._xlws.FILTER(ROW('97-19 Jobs in Aggregate SIC07'!$A$3:$A$68), ISNUMBER(SEARCH(" " &amp; $A17 &amp; " ", " " &amp; '97-19 Jobs in Aggregate SIC07'!$A$3:$A$68 &amp; " ")) + ('97-19 Jobs in Aggregate SIC07'!$A$3:$A$68=$A17)))</f>
        <v>0.5761726321230134</v>
      </c>
      <c r="I17" cm="1">
        <f t="array" ref="I17">'97-19 Job Nums in SIC07'!I17 / INDEX('97-19 Jobs in Aggregate SIC07'!J:J, _xlfn._xlws.FILTER(ROW('97-19 Jobs in Aggregate SIC07'!$A$3:$A$68), ISNUMBER(SEARCH(" " &amp; $A17 &amp; " ", " " &amp; '97-19 Jobs in Aggregate SIC07'!$A$3:$A$68 &amp; " ")) + ('97-19 Jobs in Aggregate SIC07'!$A$3:$A$68=$A17)))</f>
        <v>0.61674682990817675</v>
      </c>
      <c r="J17" cm="1">
        <f t="array" ref="J17">'97-19 Job Nums in SIC07'!J17 / INDEX('97-19 Jobs in Aggregate SIC07'!K:K, _xlfn._xlws.FILTER(ROW('97-19 Jobs in Aggregate SIC07'!$A$3:$A$68), ISNUMBER(SEARCH(" " &amp; $A17 &amp; " ", " " &amp; '97-19 Jobs in Aggregate SIC07'!$A$3:$A$68 &amp; " ")) + ('97-19 Jobs in Aggregate SIC07'!$A$3:$A$68=$A17)))</f>
        <v>0.63457706937149072</v>
      </c>
      <c r="K17" cm="1">
        <f t="array" ref="K17">'97-19 Job Nums in SIC07'!K17 / INDEX('97-19 Jobs in Aggregate SIC07'!L:L, _xlfn._xlws.FILTER(ROW('97-19 Jobs in Aggregate SIC07'!$A$3:$A$68), ISNUMBER(SEARCH(" " &amp; $A17 &amp; " ", " " &amp; '97-19 Jobs in Aggregate SIC07'!$A$3:$A$68 &amp; " ")) + ('97-19 Jobs in Aggregate SIC07'!$A$3:$A$68=$A17)))</f>
        <v>0.63949402670414623</v>
      </c>
      <c r="L17" cm="1">
        <f t="array" ref="L17">'97-19 Job Nums in SIC07'!L17 / INDEX('97-19 Jobs in Aggregate SIC07'!M:M, _xlfn._xlws.FILTER(ROW('97-19 Jobs in Aggregate SIC07'!$A$3:$A$68), ISNUMBER(SEARCH(" " &amp; $A17 &amp; " ", " " &amp; '97-19 Jobs in Aggregate SIC07'!$A$3:$A$68 &amp; " ")) + ('97-19 Jobs in Aggregate SIC07'!$A$3:$A$68=$A17)))</f>
        <v>0.64643203099773971</v>
      </c>
      <c r="M17" cm="1">
        <f t="array" ref="M17">'97-19 Job Nums in SIC07'!M17 / INDEX('97-19 Jobs in Aggregate SIC07'!N:N, _xlfn._xlws.FILTER(ROW('97-19 Jobs in Aggregate SIC07'!$A$3:$A$68), ISNUMBER(SEARCH(" " &amp; $A17 &amp; " ", " " &amp; '97-19 Jobs in Aggregate SIC07'!$A$3:$A$68 &amp; " ")) + ('97-19 Jobs in Aggregate SIC07'!$A$3:$A$68=$A17)))</f>
        <v>0.65095729013254788</v>
      </c>
      <c r="N17" cm="1">
        <f t="array" ref="N17">'97-19 Job Nums in SIC07'!N17 / INDEX('97-19 Jobs in Aggregate SIC07'!O:O, _xlfn._xlws.FILTER(ROW('97-19 Jobs in Aggregate SIC07'!$A$3:$A$68), ISNUMBER(SEARCH(" " &amp; $A17 &amp; " ", " " &amp; '97-19 Jobs in Aggregate SIC07'!$A$3:$A$68 &amp; " ")) + ('97-19 Jobs in Aggregate SIC07'!$A$3:$A$68=$A17)))</f>
        <v>0.67816091954022983</v>
      </c>
      <c r="O17" cm="1">
        <f t="array" ref="O17">'97-19 Job Nums in SIC07'!O17 / INDEX('97-19 Jobs in Aggregate SIC07'!P:P, _xlfn._xlws.FILTER(ROW('97-19 Jobs in Aggregate SIC07'!$A$3:$A$68), ISNUMBER(SEARCH(" " &amp; $A17 &amp; " ", " " &amp; '97-19 Jobs in Aggregate SIC07'!$A$3:$A$68 &amp; " ")) + ('97-19 Jobs in Aggregate SIC07'!$A$3:$A$68=$A17)))</f>
        <v>0.6216216216216216</v>
      </c>
      <c r="P17" cm="1">
        <f t="array" ref="P17">'97-19 Job Nums in SIC07'!P17 / INDEX('97-19 Jobs in Aggregate SIC07'!Q:Q, _xlfn._xlws.FILTER(ROW('97-19 Jobs in Aggregate SIC07'!$A$3:$A$68), ISNUMBER(SEARCH(" " &amp; $A17 &amp; " ", " " &amp; '97-19 Jobs in Aggregate SIC07'!$A$3:$A$68 &amp; " ")) + ('97-19 Jobs in Aggregate SIC07'!$A$3:$A$68=$A17)))</f>
        <v>0.63013698630136983</v>
      </c>
      <c r="Q17" cm="1">
        <f t="array" ref="Q17">'97-19 Job Nums in SIC07'!Q17 / INDEX('97-19 Jobs in Aggregate SIC07'!R:R, _xlfn._xlws.FILTER(ROW('97-19 Jobs in Aggregate SIC07'!$A$3:$A$68), ISNUMBER(SEARCH(" " &amp; $A17 &amp; " ", " " &amp; '97-19 Jobs in Aggregate SIC07'!$A$3:$A$68 &amp; " ")) + ('97-19 Jobs in Aggregate SIC07'!$A$3:$A$68=$A17)))</f>
        <v>0.60273972602739723</v>
      </c>
      <c r="R17" cm="1">
        <f t="array" ref="R17">'97-19 Job Nums in SIC07'!R17 / INDEX('97-19 Jobs in Aggregate SIC07'!S:S, _xlfn._xlws.FILTER(ROW('97-19 Jobs in Aggregate SIC07'!$A$3:$A$68), ISNUMBER(SEARCH(" " &amp; $A17 &amp; " ", " " &amp; '97-19 Jobs in Aggregate SIC07'!$A$3:$A$68 &amp; " ")) + ('97-19 Jobs in Aggregate SIC07'!$A$3:$A$68=$A17)))</f>
        <v>0.59701492537313428</v>
      </c>
      <c r="S17" cm="1">
        <f t="array" ref="S17">'97-19 Job Nums in SIC07'!S17 / INDEX('97-19 Jobs in Aggregate SIC07'!T:T, _xlfn._xlws.FILTER(ROW('97-19 Jobs in Aggregate SIC07'!$A$3:$A$68), ISNUMBER(SEARCH(" " &amp; $A17 &amp; " ", " " &amp; '97-19 Jobs in Aggregate SIC07'!$A$3:$A$68 &amp; " ")) + ('97-19 Jobs in Aggregate SIC07'!$A$3:$A$68=$A17)))</f>
        <v>0.62121212121212122</v>
      </c>
      <c r="T17" cm="1">
        <f t="array" ref="T17">'97-19 Job Nums in SIC07'!T17 / INDEX('97-19 Jobs in Aggregate SIC07'!U:U, _xlfn._xlws.FILTER(ROW('97-19 Jobs in Aggregate SIC07'!$A$3:$A$68), ISNUMBER(SEARCH(" " &amp; $A17 &amp; " ", " " &amp; '97-19 Jobs in Aggregate SIC07'!$A$3:$A$68 &amp; " ")) + ('97-19 Jobs in Aggregate SIC07'!$A$3:$A$68=$A17)))</f>
        <v>0.5714285714285714</v>
      </c>
      <c r="U17" cm="1">
        <f t="array" ref="U17">'97-19 Job Nums in SIC07'!U17 / INDEX('97-19 Jobs in Aggregate SIC07'!V:V, _xlfn._xlws.FILTER(ROW('97-19 Jobs in Aggregate SIC07'!$A$3:$A$68), ISNUMBER(SEARCH(" " &amp; $A17 &amp; " ", " " &amp; '97-19 Jobs in Aggregate SIC07'!$A$3:$A$68 &amp; " ")) + ('97-19 Jobs in Aggregate SIC07'!$A$3:$A$68=$A17)))</f>
        <v>0.58666666666666667</v>
      </c>
      <c r="V17" cm="1">
        <f t="array" ref="V17">'97-19 Job Nums in SIC07'!V17 / INDEX('97-19 Jobs in Aggregate SIC07'!W:W, _xlfn._xlws.FILTER(ROW('97-19 Jobs in Aggregate SIC07'!$A$3:$A$68), ISNUMBER(SEARCH(" " &amp; $A17 &amp; " ", " " &amp; '97-19 Jobs in Aggregate SIC07'!$A$3:$A$68 &amp; " ")) + ('97-19 Jobs in Aggregate SIC07'!$A$3:$A$68=$A17)))</f>
        <v>0.6428571428571429</v>
      </c>
      <c r="W17" cm="1">
        <f t="array" ref="W17">'97-19 Job Nums in SIC07'!W17 / INDEX('97-19 Jobs in Aggregate SIC07'!X:X, _xlfn._xlws.FILTER(ROW('97-19 Jobs in Aggregate SIC07'!$A$3:$A$68), ISNUMBER(SEARCH(" " &amp; $A17 &amp; " ", " " &amp; '97-19 Jobs in Aggregate SIC07'!$A$3:$A$68 &amp; " ")) + ('97-19 Jobs in Aggregate SIC07'!$A$3:$A$68=$A17)))</f>
        <v>0.63636363636363635</v>
      </c>
      <c r="X17" cm="1">
        <f t="array" ref="X17">'97-19 Job Nums in SIC07'!X17 / INDEX('97-19 Jobs in Aggregate SIC07'!Y:Y, _xlfn._xlws.FILTER(ROW('97-19 Jobs in Aggregate SIC07'!$A$3:$A$68), ISNUMBER(SEARCH(" " &amp; $A17 &amp; " ", " " &amp; '97-19 Jobs in Aggregate SIC07'!$A$3:$A$68 &amp; " ")) + ('97-19 Jobs in Aggregate SIC07'!$A$3:$A$68=$A17)))</f>
        <v>0.63157894736842102</v>
      </c>
      <c r="Y17" cm="1">
        <f t="array" ref="Y17">'97-19 Job Nums in SIC07'!Y17 / INDEX('97-19 Jobs in Aggregate SIC07'!Z:Z, _xlfn._xlws.FILTER(ROW('97-19 Jobs in Aggregate SIC07'!$A$3:$A$68), ISNUMBER(SEARCH(" " &amp; $A17 &amp; " ", " " &amp; '97-19 Jobs in Aggregate SIC07'!$A$3:$A$68 &amp; " ")) + ('97-19 Jobs in Aggregate SIC07'!$A$3:$A$68=$A17)))</f>
        <v>0.63888888888888884</v>
      </c>
      <c r="Z17" s="76">
        <f t="shared" si="0"/>
        <v>0.60437347281997167</v>
      </c>
      <c r="AA17" s="77" cm="1">
        <f t="array" ref="AA17">Z17/SUM(VALUE(INDEX(Z:Z,MATCH(VALUE(_xlfn.TEXTSPLIT(AB17, " ")),A:A,0))))</f>
        <v>0.60437347281997167</v>
      </c>
      <c r="AB17" t="str" cm="1">
        <f t="array" ref="AB17">INDEX('97-19 Jobs in Aggregate SIC07'!A:A, _xlfn._xlws.FILTER(ROW('97-19 Jobs in Aggregate SIC07'!$A$3:$A$68), ISNUMBER(SEARCH(" " &amp; $A17 &amp; " ", " " &amp; '97-19 Jobs in Aggregate SIC07'!$A$3:$A$68 &amp; " ")) + ('97-19 Jobs in Aggregate SIC07'!$A$3:$A$68=$A17)))</f>
        <v>13 14 15</v>
      </c>
    </row>
    <row r="18" spans="1:28" x14ac:dyDescent="0.25">
      <c r="A18" s="65">
        <v>14</v>
      </c>
      <c r="B18" s="3" t="s">
        <v>20</v>
      </c>
      <c r="C18" cm="1">
        <f t="array" ref="C18">'97-19 Job Nums in SIC07'!C18 / INDEX('97-19 Jobs in Aggregate SIC07'!D:D, _xlfn._xlws.FILTER(ROW('97-19 Jobs in Aggregate SIC07'!$A$3:$A$68), ISNUMBER(SEARCH(" " &amp; $A18 &amp; " ", " " &amp; '97-19 Jobs in Aggregate SIC07'!$A$3:$A$68 &amp; " ")) + ('97-19 Jobs in Aggregate SIC07'!$A$3:$A$68=$A18)))</f>
        <v>0.38326266768610551</v>
      </c>
      <c r="D18" cm="1">
        <f t="array" ref="D18">'97-19 Job Nums in SIC07'!D18 / INDEX('97-19 Jobs in Aggregate SIC07'!E:E, _xlfn._xlws.FILTER(ROW('97-19 Jobs in Aggregate SIC07'!$A$3:$A$68), ISNUMBER(SEARCH(" " &amp; $A18 &amp; " ", " " &amp; '97-19 Jobs in Aggregate SIC07'!$A$3:$A$68 &amp; " ")) + ('97-19 Jobs in Aggregate SIC07'!$A$3:$A$68=$A18)))</f>
        <v>0.38113781338080405</v>
      </c>
      <c r="E18" cm="1">
        <f t="array" ref="E18">'97-19 Job Nums in SIC07'!E18 / INDEX('97-19 Jobs in Aggregate SIC07'!F:F, _xlfn._xlws.FILTER(ROW('97-19 Jobs in Aggregate SIC07'!$A$3:$A$68), ISNUMBER(SEARCH(" " &amp; $A18 &amp; " ", " " &amp; '97-19 Jobs in Aggregate SIC07'!$A$3:$A$68 &amp; " ")) + ('97-19 Jobs in Aggregate SIC07'!$A$3:$A$68=$A18)))</f>
        <v>0.38730185285875612</v>
      </c>
      <c r="F18" cm="1">
        <f t="array" ref="F18">'97-19 Job Nums in SIC07'!F18 / INDEX('97-19 Jobs in Aggregate SIC07'!G:G, _xlfn._xlws.FILTER(ROW('97-19 Jobs in Aggregate SIC07'!$A$3:$A$68), ISNUMBER(SEARCH(" " &amp; $A18 &amp; " ", " " &amp; '97-19 Jobs in Aggregate SIC07'!$A$3:$A$68 &amp; " ")) + ('97-19 Jobs in Aggregate SIC07'!$A$3:$A$68=$A18)))</f>
        <v>0.3823334595003785</v>
      </c>
      <c r="G18" cm="1">
        <f t="array" ref="G18">'97-19 Job Nums in SIC07'!G18 / INDEX('97-19 Jobs in Aggregate SIC07'!H:H, _xlfn._xlws.FILTER(ROW('97-19 Jobs in Aggregate SIC07'!$A$3:$A$68), ISNUMBER(SEARCH(" " &amp; $A18 &amp; " ", " " &amp; '97-19 Jobs in Aggregate SIC07'!$A$3:$A$68 &amp; " ")) + ('97-19 Jobs in Aggregate SIC07'!$A$3:$A$68=$A18)))</f>
        <v>0.363890911127289</v>
      </c>
      <c r="H18" cm="1">
        <f t="array" ref="H18">'97-19 Job Nums in SIC07'!H18 / INDEX('97-19 Jobs in Aggregate SIC07'!I:I, _xlfn._xlws.FILTER(ROW('97-19 Jobs in Aggregate SIC07'!$A$3:$A$68), ISNUMBER(SEARCH(" " &amp; $A18 &amp; " ", " " &amp; '97-19 Jobs in Aggregate SIC07'!$A$3:$A$68 &amp; " ")) + ('97-19 Jobs in Aggregate SIC07'!$A$3:$A$68=$A18)))</f>
        <v>0.35146659775164751</v>
      </c>
      <c r="I18" cm="1">
        <f t="array" ref="I18">'97-19 Job Nums in SIC07'!I18 / INDEX('97-19 Jobs in Aggregate SIC07'!J:J, _xlfn._xlws.FILTER(ROW('97-19 Jobs in Aggregate SIC07'!$A$3:$A$68), ISNUMBER(SEARCH(" " &amp; $A18 &amp; " ", " " &amp; '97-19 Jobs in Aggregate SIC07'!$A$3:$A$68 &amp; " ")) + ('97-19 Jobs in Aggregate SIC07'!$A$3:$A$68=$A18)))</f>
        <v>0.30163241509983962</v>
      </c>
      <c r="J18" cm="1">
        <f t="array" ref="J18">'97-19 Job Nums in SIC07'!J18 / INDEX('97-19 Jobs in Aggregate SIC07'!K:K, _xlfn._xlws.FILTER(ROW('97-19 Jobs in Aggregate SIC07'!$A$3:$A$68), ISNUMBER(SEARCH(" " &amp; $A18 &amp; " ", " " &amp; '97-19 Jobs in Aggregate SIC07'!$A$3:$A$68 &amp; " ")) + ('97-19 Jobs in Aggregate SIC07'!$A$3:$A$68=$A18)))</f>
        <v>0.29297228762905264</v>
      </c>
      <c r="K18" cm="1">
        <f t="array" ref="K18">'97-19 Job Nums in SIC07'!K18 / INDEX('97-19 Jobs in Aggregate SIC07'!L:L, _xlfn._xlws.FILTER(ROW('97-19 Jobs in Aggregate SIC07'!$A$3:$A$68), ISNUMBER(SEARCH(" " &amp; $A18 &amp; " ", " " &amp; '97-19 Jobs in Aggregate SIC07'!$A$3:$A$68 &amp; " ")) + ('97-19 Jobs in Aggregate SIC07'!$A$3:$A$68=$A18)))</f>
        <v>0.28019275173175384</v>
      </c>
      <c r="L18" cm="1">
        <f t="array" ref="L18">'97-19 Job Nums in SIC07'!L18 / INDEX('97-19 Jobs in Aggregate SIC07'!M:M, _xlfn._xlws.FILTER(ROW('97-19 Jobs in Aggregate SIC07'!$A$3:$A$68), ISNUMBER(SEARCH(" " &amp; $A18 &amp; " ", " " &amp; '97-19 Jobs in Aggregate SIC07'!$A$3:$A$68 &amp; " ")) + ('97-19 Jobs in Aggregate SIC07'!$A$3:$A$68=$A18)))</f>
        <v>0.27607361963190186</v>
      </c>
      <c r="M18" cm="1">
        <f t="array" ref="M18">'97-19 Job Nums in SIC07'!M18 / INDEX('97-19 Jobs in Aggregate SIC07'!N:N, _xlfn._xlws.FILTER(ROW('97-19 Jobs in Aggregate SIC07'!$A$3:$A$68), ISNUMBER(SEARCH(" " &amp; $A18 &amp; " ", " " &amp; '97-19 Jobs in Aggregate SIC07'!$A$3:$A$68 &amp; " ")) + ('97-19 Jobs in Aggregate SIC07'!$A$3:$A$68=$A18)))</f>
        <v>0.28171681043551444</v>
      </c>
      <c r="N18" cm="1">
        <f t="array" ref="N18">'97-19 Job Nums in SIC07'!N18 / INDEX('97-19 Jobs in Aggregate SIC07'!O:O, _xlfn._xlws.FILTER(ROW('97-19 Jobs in Aggregate SIC07'!$A$3:$A$68), ISNUMBER(SEARCH(" " &amp; $A18 &amp; " ", " " &amp; '97-19 Jobs in Aggregate SIC07'!$A$3:$A$68 &amp; " ")) + ('97-19 Jobs in Aggregate SIC07'!$A$3:$A$68=$A18)))</f>
        <v>0.25287356321839083</v>
      </c>
      <c r="O18" cm="1">
        <f t="array" ref="O18">'97-19 Job Nums in SIC07'!O18 / INDEX('97-19 Jobs in Aggregate SIC07'!P:P, _xlfn._xlws.FILTER(ROW('97-19 Jobs in Aggregate SIC07'!$A$3:$A$68), ISNUMBER(SEARCH(" " &amp; $A18 &amp; " ", " " &amp; '97-19 Jobs in Aggregate SIC07'!$A$3:$A$68 &amp; " ")) + ('97-19 Jobs in Aggregate SIC07'!$A$3:$A$68=$A18)))</f>
        <v>0.27027027027027029</v>
      </c>
      <c r="P18" cm="1">
        <f t="array" ref="P18">'97-19 Job Nums in SIC07'!P18 / INDEX('97-19 Jobs in Aggregate SIC07'!Q:Q, _xlfn._xlws.FILTER(ROW('97-19 Jobs in Aggregate SIC07'!$A$3:$A$68), ISNUMBER(SEARCH(" " &amp; $A18 &amp; " ", " " &amp; '97-19 Jobs in Aggregate SIC07'!$A$3:$A$68 &amp; " ")) + ('97-19 Jobs in Aggregate SIC07'!$A$3:$A$68=$A18)))</f>
        <v>0.27397260273972601</v>
      </c>
      <c r="Q18" cm="1">
        <f t="array" ref="Q18">'97-19 Job Nums in SIC07'!Q18 / INDEX('97-19 Jobs in Aggregate SIC07'!R:R, _xlfn._xlws.FILTER(ROW('97-19 Jobs in Aggregate SIC07'!$A$3:$A$68), ISNUMBER(SEARCH(" " &amp; $A18 &amp; " ", " " &amp; '97-19 Jobs in Aggregate SIC07'!$A$3:$A$68 &amp; " ")) + ('97-19 Jobs in Aggregate SIC07'!$A$3:$A$68=$A18)))</f>
        <v>0.30136986301369861</v>
      </c>
      <c r="R18" cm="1">
        <f t="array" ref="R18">'97-19 Job Nums in SIC07'!R18 / INDEX('97-19 Jobs in Aggregate SIC07'!S:S, _xlfn._xlws.FILTER(ROW('97-19 Jobs in Aggregate SIC07'!$A$3:$A$68), ISNUMBER(SEARCH(" " &amp; $A18 &amp; " ", " " &amp; '97-19 Jobs in Aggregate SIC07'!$A$3:$A$68 &amp; " ")) + ('97-19 Jobs in Aggregate SIC07'!$A$3:$A$68=$A18)))</f>
        <v>0.26865671641791045</v>
      </c>
      <c r="S18" cm="1">
        <f t="array" ref="S18">'97-19 Job Nums in SIC07'!S18 / INDEX('97-19 Jobs in Aggregate SIC07'!T:T, _xlfn._xlws.FILTER(ROW('97-19 Jobs in Aggregate SIC07'!$A$3:$A$68), ISNUMBER(SEARCH(" " &amp; $A18 &amp; " ", " " &amp; '97-19 Jobs in Aggregate SIC07'!$A$3:$A$68 &amp; " ")) + ('97-19 Jobs in Aggregate SIC07'!$A$3:$A$68=$A18)))</f>
        <v>0.25757575757575757</v>
      </c>
      <c r="T18" cm="1">
        <f t="array" ref="T18">'97-19 Job Nums in SIC07'!T18 / INDEX('97-19 Jobs in Aggregate SIC07'!U:U, _xlfn._xlws.FILTER(ROW('97-19 Jobs in Aggregate SIC07'!$A$3:$A$68), ISNUMBER(SEARCH(" " &amp; $A18 &amp; " ", " " &amp; '97-19 Jobs in Aggregate SIC07'!$A$3:$A$68 &amp; " ")) + ('97-19 Jobs in Aggregate SIC07'!$A$3:$A$68=$A18)))</f>
        <v>0.3</v>
      </c>
      <c r="U18" cm="1">
        <f t="array" ref="U18">'97-19 Job Nums in SIC07'!U18 / INDEX('97-19 Jobs in Aggregate SIC07'!V:V, _xlfn._xlws.FILTER(ROW('97-19 Jobs in Aggregate SIC07'!$A$3:$A$68), ISNUMBER(SEARCH(" " &amp; $A18 &amp; " ", " " &amp; '97-19 Jobs in Aggregate SIC07'!$A$3:$A$68 &amp; " ")) + ('97-19 Jobs in Aggregate SIC07'!$A$3:$A$68=$A18)))</f>
        <v>0.29333333333333333</v>
      </c>
      <c r="V18" cm="1">
        <f t="array" ref="V18">'97-19 Job Nums in SIC07'!V18 / INDEX('97-19 Jobs in Aggregate SIC07'!W:W, _xlfn._xlws.FILTER(ROW('97-19 Jobs in Aggregate SIC07'!$A$3:$A$68), ISNUMBER(SEARCH(" " &amp; $A18 &amp; " ", " " &amp; '97-19 Jobs in Aggregate SIC07'!$A$3:$A$68 &amp; " ")) + ('97-19 Jobs in Aggregate SIC07'!$A$3:$A$68=$A18)))</f>
        <v>0.22857142857142856</v>
      </c>
      <c r="W18" cm="1">
        <f t="array" ref="W18">'97-19 Job Nums in SIC07'!W18 / INDEX('97-19 Jobs in Aggregate SIC07'!X:X, _xlfn._xlws.FILTER(ROW('97-19 Jobs in Aggregate SIC07'!$A$3:$A$68), ISNUMBER(SEARCH(" " &amp; $A18 &amp; " ", " " &amp; '97-19 Jobs in Aggregate SIC07'!$A$3:$A$68 &amp; " ")) + ('97-19 Jobs in Aggregate SIC07'!$A$3:$A$68=$A18)))</f>
        <v>0.23376623376623376</v>
      </c>
      <c r="X18" cm="1">
        <f t="array" ref="X18">'97-19 Job Nums in SIC07'!X18 / INDEX('97-19 Jobs in Aggregate SIC07'!Y:Y, _xlfn._xlws.FILTER(ROW('97-19 Jobs in Aggregate SIC07'!$A$3:$A$68), ISNUMBER(SEARCH(" " &amp; $A18 &amp; " ", " " &amp; '97-19 Jobs in Aggregate SIC07'!$A$3:$A$68 &amp; " ")) + ('97-19 Jobs in Aggregate SIC07'!$A$3:$A$68=$A18)))</f>
        <v>0.25</v>
      </c>
      <c r="Y18" cm="1">
        <f t="array" ref="Y18">'97-19 Job Nums in SIC07'!Y18 / INDEX('97-19 Jobs in Aggregate SIC07'!Z:Z, _xlfn._xlws.FILTER(ROW('97-19 Jobs in Aggregate SIC07'!$A$3:$A$68), ISNUMBER(SEARCH(" " &amp; $A18 &amp; " ", " " &amp; '97-19 Jobs in Aggregate SIC07'!$A$3:$A$68 &amp; " ")) + ('97-19 Jobs in Aggregate SIC07'!$A$3:$A$68=$A18)))</f>
        <v>0.20833333333333334</v>
      </c>
      <c r="Z18" s="76">
        <f t="shared" si="0"/>
        <v>0.29655236039448374</v>
      </c>
      <c r="AA18" s="77" cm="1">
        <f t="array" ref="AA18">Z18/SUM(VALUE(INDEX(Z:Z,MATCH(VALUE(_xlfn.TEXTSPLIT(AB18, " ")),A:A,0))))</f>
        <v>0.29655236039448374</v>
      </c>
      <c r="AB18" t="str" cm="1">
        <f t="array" ref="AB18">INDEX('97-19 Jobs in Aggregate SIC07'!A:A, _xlfn._xlws.FILTER(ROW('97-19 Jobs in Aggregate SIC07'!$A$3:$A$68), ISNUMBER(SEARCH(" " &amp; $A18 &amp; " ", " " &amp; '97-19 Jobs in Aggregate SIC07'!$A$3:$A$68 &amp; " ")) + ('97-19 Jobs in Aggregate SIC07'!$A$3:$A$68=$A18)))</f>
        <v>13 14 15</v>
      </c>
    </row>
    <row r="19" spans="1:28" ht="30" x14ac:dyDescent="0.25">
      <c r="A19" s="65">
        <v>15</v>
      </c>
      <c r="B19" s="3" t="s">
        <v>21</v>
      </c>
      <c r="C19" cm="1">
        <f t="array" ref="C19">'97-19 Job Nums in SIC07'!C19 / INDEX('97-19 Jobs in Aggregate SIC07'!D:D, _xlfn._xlws.FILTER(ROW('97-19 Jobs in Aggregate SIC07'!$A$3:$A$68), ISNUMBER(SEARCH(" " &amp; $A19 &amp; " ", " " &amp; '97-19 Jobs in Aggregate SIC07'!$A$3:$A$68 &amp; " ")) + ('97-19 Jobs in Aggregate SIC07'!$A$3:$A$68=$A19)))</f>
        <v>9.174949607284355E-2</v>
      </c>
      <c r="D19" cm="1">
        <f t="array" ref="D19">'97-19 Job Nums in SIC07'!D19 / INDEX('97-19 Jobs in Aggregate SIC07'!E:E, _xlfn._xlws.FILTER(ROW('97-19 Jobs in Aggregate SIC07'!$A$3:$A$68), ISNUMBER(SEARCH(" " &amp; $A19 &amp; " ", " " &amp; '97-19 Jobs in Aggregate SIC07'!$A$3:$A$68 &amp; " ")) + ('97-19 Jobs in Aggregate SIC07'!$A$3:$A$68=$A19)))</f>
        <v>8.900756564307967E-2</v>
      </c>
      <c r="E19" cm="1">
        <f t="array" ref="E19">'97-19 Job Nums in SIC07'!E19 / INDEX('97-19 Jobs in Aggregate SIC07'!F:F, _xlfn._xlws.FILTER(ROW('97-19 Jobs in Aggregate SIC07'!$A$3:$A$68), ISNUMBER(SEARCH(" " &amp; $A19 &amp; " ", " " &amp; '97-19 Jobs in Aggregate SIC07'!$A$3:$A$68 &amp; " ")) + ('97-19 Jobs in Aggregate SIC07'!$A$3:$A$68=$A19)))</f>
        <v>8.3650508176837168E-2</v>
      </c>
      <c r="F19" cm="1">
        <f t="array" ref="F19">'97-19 Job Nums in SIC07'!F19 / INDEX('97-19 Jobs in Aggregate SIC07'!G:G, _xlfn._xlws.FILTER(ROW('97-19 Jobs in Aggregate SIC07'!$A$3:$A$68), ISNUMBER(SEARCH(" " &amp; $A19 &amp; " ", " " &amp; '97-19 Jobs in Aggregate SIC07'!$A$3:$A$68 &amp; " ")) + ('97-19 Jobs in Aggregate SIC07'!$A$3:$A$68=$A19)))</f>
        <v>7.9485238455715368E-2</v>
      </c>
      <c r="G19" cm="1">
        <f t="array" ref="G19">'97-19 Job Nums in SIC07'!G19 / INDEX('97-19 Jobs in Aggregate SIC07'!H:H, _xlfn._xlws.FILTER(ROW('97-19 Jobs in Aggregate SIC07'!$A$3:$A$68), ISNUMBER(SEARCH(" " &amp; $A19 &amp; " ", " " &amp; '97-19 Jobs in Aggregate SIC07'!$A$3:$A$68 &amp; " ")) + ('97-19 Jobs in Aggregate SIC07'!$A$3:$A$68=$A19)))</f>
        <v>8.064064512516099E-2</v>
      </c>
      <c r="H19" cm="1">
        <f t="array" ref="H19">'97-19 Job Nums in SIC07'!H19 / INDEX('97-19 Jobs in Aggregate SIC07'!I:I, _xlfn._xlws.FILTER(ROW('97-19 Jobs in Aggregate SIC07'!$A$3:$A$68), ISNUMBER(SEARCH(" " &amp; $A19 &amp; " ", " " &amp; '97-19 Jobs in Aggregate SIC07'!$A$3:$A$68 &amp; " ")) + ('97-19 Jobs in Aggregate SIC07'!$A$3:$A$68=$A19)))</f>
        <v>7.2360770125339202E-2</v>
      </c>
      <c r="I19" cm="1">
        <f t="array" ref="I19">'97-19 Job Nums in SIC07'!I19 / INDEX('97-19 Jobs in Aggregate SIC07'!J:J, _xlfn._xlws.FILTER(ROW('97-19 Jobs in Aggregate SIC07'!$A$3:$A$68), ISNUMBER(SEARCH(" " &amp; $A19 &amp; " ", " " &amp; '97-19 Jobs in Aggregate SIC07'!$A$3:$A$68 &amp; " ")) + ('97-19 Jobs in Aggregate SIC07'!$A$3:$A$68=$A19)))</f>
        <v>8.1620754991983679E-2</v>
      </c>
      <c r="J19" cm="1">
        <f t="array" ref="J19">'97-19 Job Nums in SIC07'!J19 / INDEX('97-19 Jobs in Aggregate SIC07'!K:K, _xlfn._xlws.FILTER(ROW('97-19 Jobs in Aggregate SIC07'!$A$3:$A$68), ISNUMBER(SEARCH(" " &amp; $A19 &amp; " ", " " &amp; '97-19 Jobs in Aggregate SIC07'!$A$3:$A$68 &amp; " ")) + ('97-19 Jobs in Aggregate SIC07'!$A$3:$A$68=$A19)))</f>
        <v>7.2450642999456624E-2</v>
      </c>
      <c r="K19" cm="1">
        <f t="array" ref="K19">'97-19 Job Nums in SIC07'!K19 / INDEX('97-19 Jobs in Aggregate SIC07'!L:L, _xlfn._xlws.FILTER(ROW('97-19 Jobs in Aggregate SIC07'!$A$3:$A$68), ISNUMBER(SEARCH(" " &amp; $A19 &amp; " ", " " &amp; '97-19 Jobs in Aggregate SIC07'!$A$3:$A$68 &amp; " ")) + ('97-19 Jobs in Aggregate SIC07'!$A$3:$A$68=$A19)))</f>
        <v>8.0313221564099993E-2</v>
      </c>
      <c r="L19" cm="1">
        <f t="array" ref="L19">'97-19 Job Nums in SIC07'!L19 / INDEX('97-19 Jobs in Aggregate SIC07'!M:M, _xlfn._xlws.FILTER(ROW('97-19 Jobs in Aggregate SIC07'!$A$3:$A$68), ISNUMBER(SEARCH(" " &amp; $A19 &amp; " ", " " &amp; '97-19 Jobs in Aggregate SIC07'!$A$3:$A$68 &amp; " ")) + ('97-19 Jobs in Aggregate SIC07'!$A$3:$A$68=$A19)))</f>
        <v>7.7494349370358401E-2</v>
      </c>
      <c r="M19" cm="1">
        <f t="array" ref="M19">'97-19 Job Nums in SIC07'!M19 / INDEX('97-19 Jobs in Aggregate SIC07'!N:N, _xlfn._xlws.FILTER(ROW('97-19 Jobs in Aggregate SIC07'!$A$3:$A$68), ISNUMBER(SEARCH(" " &amp; $A19 &amp; " ", " " &amp; '97-19 Jobs in Aggregate SIC07'!$A$3:$A$68 &amp; " ")) + ('97-19 Jobs in Aggregate SIC07'!$A$3:$A$68=$A19)))</f>
        <v>6.732589943193773E-2</v>
      </c>
      <c r="N19" cm="1">
        <f t="array" ref="N19">'97-19 Job Nums in SIC07'!N19 / INDEX('97-19 Jobs in Aggregate SIC07'!O:O, _xlfn._xlws.FILTER(ROW('97-19 Jobs in Aggregate SIC07'!$A$3:$A$68), ISNUMBER(SEARCH(" " &amp; $A19 &amp; " ", " " &amp; '97-19 Jobs in Aggregate SIC07'!$A$3:$A$68 &amp; " ")) + ('97-19 Jobs in Aggregate SIC07'!$A$3:$A$68=$A19)))</f>
        <v>6.8965517241379309E-2</v>
      </c>
      <c r="O19" cm="1">
        <f t="array" ref="O19">'97-19 Job Nums in SIC07'!O19 / INDEX('97-19 Jobs in Aggregate SIC07'!P:P, _xlfn._xlws.FILTER(ROW('97-19 Jobs in Aggregate SIC07'!$A$3:$A$68), ISNUMBER(SEARCH(" " &amp; $A19 &amp; " ", " " &amp; '97-19 Jobs in Aggregate SIC07'!$A$3:$A$68 &amp; " ")) + ('97-19 Jobs in Aggregate SIC07'!$A$3:$A$68=$A19)))</f>
        <v>0.10810810810810811</v>
      </c>
      <c r="P19" cm="1">
        <f t="array" ref="P19">'97-19 Job Nums in SIC07'!P19 / INDEX('97-19 Jobs in Aggregate SIC07'!Q:Q, _xlfn._xlws.FILTER(ROW('97-19 Jobs in Aggregate SIC07'!$A$3:$A$68), ISNUMBER(SEARCH(" " &amp; $A19 &amp; " ", " " &amp; '97-19 Jobs in Aggregate SIC07'!$A$3:$A$68 &amp; " ")) + ('97-19 Jobs in Aggregate SIC07'!$A$3:$A$68=$A19)))</f>
        <v>9.5890410958904104E-2</v>
      </c>
      <c r="Q19" cm="1">
        <f t="array" ref="Q19">'97-19 Job Nums in SIC07'!Q19 / INDEX('97-19 Jobs in Aggregate SIC07'!R:R, _xlfn._xlws.FILTER(ROW('97-19 Jobs in Aggregate SIC07'!$A$3:$A$68), ISNUMBER(SEARCH(" " &amp; $A19 &amp; " ", " " &amp; '97-19 Jobs in Aggregate SIC07'!$A$3:$A$68 &amp; " ")) + ('97-19 Jobs in Aggregate SIC07'!$A$3:$A$68=$A19)))</f>
        <v>9.5890410958904104E-2</v>
      </c>
      <c r="R19" cm="1">
        <f t="array" ref="R19">'97-19 Job Nums in SIC07'!R19 / INDEX('97-19 Jobs in Aggregate SIC07'!S:S, _xlfn._xlws.FILTER(ROW('97-19 Jobs in Aggregate SIC07'!$A$3:$A$68), ISNUMBER(SEARCH(" " &amp; $A19 &amp; " ", " " &amp; '97-19 Jobs in Aggregate SIC07'!$A$3:$A$68 &amp; " ")) + ('97-19 Jobs in Aggregate SIC07'!$A$3:$A$68=$A19)))</f>
        <v>0.13432835820895522</v>
      </c>
      <c r="S19" cm="1">
        <f t="array" ref="S19">'97-19 Job Nums in SIC07'!S19 / INDEX('97-19 Jobs in Aggregate SIC07'!T:T, _xlfn._xlws.FILTER(ROW('97-19 Jobs in Aggregate SIC07'!$A$3:$A$68), ISNUMBER(SEARCH(" " &amp; $A19 &amp; " ", " " &amp; '97-19 Jobs in Aggregate SIC07'!$A$3:$A$68 &amp; " ")) + ('97-19 Jobs in Aggregate SIC07'!$A$3:$A$68=$A19)))</f>
        <v>0.12121212121212122</v>
      </c>
      <c r="T19" cm="1">
        <f t="array" ref="T19">'97-19 Job Nums in SIC07'!T19 / INDEX('97-19 Jobs in Aggregate SIC07'!U:U, _xlfn._xlws.FILTER(ROW('97-19 Jobs in Aggregate SIC07'!$A$3:$A$68), ISNUMBER(SEARCH(" " &amp; $A19 &amp; " ", " " &amp; '97-19 Jobs in Aggregate SIC07'!$A$3:$A$68 &amp; " ")) + ('97-19 Jobs in Aggregate SIC07'!$A$3:$A$68=$A19)))</f>
        <v>0.12857142857142856</v>
      </c>
      <c r="U19" cm="1">
        <f t="array" ref="U19">'97-19 Job Nums in SIC07'!U19 / INDEX('97-19 Jobs in Aggregate SIC07'!V:V, _xlfn._xlws.FILTER(ROW('97-19 Jobs in Aggregate SIC07'!$A$3:$A$68), ISNUMBER(SEARCH(" " &amp; $A19 &amp; " ", " " &amp; '97-19 Jobs in Aggregate SIC07'!$A$3:$A$68 &amp; " ")) + ('97-19 Jobs in Aggregate SIC07'!$A$3:$A$68=$A19)))</f>
        <v>0.12</v>
      </c>
      <c r="V19" cm="1">
        <f t="array" ref="V19">'97-19 Job Nums in SIC07'!V19 / INDEX('97-19 Jobs in Aggregate SIC07'!W:W, _xlfn._xlws.FILTER(ROW('97-19 Jobs in Aggregate SIC07'!$A$3:$A$68), ISNUMBER(SEARCH(" " &amp; $A19 &amp; " ", " " &amp; '97-19 Jobs in Aggregate SIC07'!$A$3:$A$68 &amp; " ")) + ('97-19 Jobs in Aggregate SIC07'!$A$3:$A$68=$A19)))</f>
        <v>0.12857142857142856</v>
      </c>
      <c r="W19" cm="1">
        <f t="array" ref="W19">'97-19 Job Nums in SIC07'!W19 / INDEX('97-19 Jobs in Aggregate SIC07'!X:X, _xlfn._xlws.FILTER(ROW('97-19 Jobs in Aggregate SIC07'!$A$3:$A$68), ISNUMBER(SEARCH(" " &amp; $A19 &amp; " ", " " &amp; '97-19 Jobs in Aggregate SIC07'!$A$3:$A$68 &amp; " ")) + ('97-19 Jobs in Aggregate SIC07'!$A$3:$A$68=$A19)))</f>
        <v>0.12987012987012986</v>
      </c>
      <c r="X19" cm="1">
        <f t="array" ref="X19">'97-19 Job Nums in SIC07'!X19 / INDEX('97-19 Jobs in Aggregate SIC07'!Y:Y, _xlfn._xlws.FILTER(ROW('97-19 Jobs in Aggregate SIC07'!$A$3:$A$68), ISNUMBER(SEARCH(" " &amp; $A19 &amp; " ", " " &amp; '97-19 Jobs in Aggregate SIC07'!$A$3:$A$68 &amp; " ")) + ('97-19 Jobs in Aggregate SIC07'!$A$3:$A$68=$A19)))</f>
        <v>0.11842105263157894</v>
      </c>
      <c r="Y19" cm="1">
        <f t="array" ref="Y19">'97-19 Job Nums in SIC07'!Y19 / INDEX('97-19 Jobs in Aggregate SIC07'!Z:Z, _xlfn._xlws.FILTER(ROW('97-19 Jobs in Aggregate SIC07'!$A$3:$A$68), ISNUMBER(SEARCH(" " &amp; $A19 &amp; " ", " " &amp; '97-19 Jobs in Aggregate SIC07'!$A$3:$A$68 &amp; " ")) + ('97-19 Jobs in Aggregate SIC07'!$A$3:$A$68=$A19)))</f>
        <v>0.15277777777777779</v>
      </c>
      <c r="Z19" s="76">
        <f t="shared" si="0"/>
        <v>9.9074166785544676E-2</v>
      </c>
      <c r="AA19" s="77" cm="1">
        <f t="array" ref="AA19">Z19/SUM(VALUE(INDEX(Z:Z,MATCH(VALUE(_xlfn.TEXTSPLIT(AB19, " ")),A:A,0))))</f>
        <v>9.9074166785544676E-2</v>
      </c>
      <c r="AB19" t="str" cm="1">
        <f t="array" ref="AB19">INDEX('97-19 Jobs in Aggregate SIC07'!A:A, _xlfn._xlws.FILTER(ROW('97-19 Jobs in Aggregate SIC07'!$A$3:$A$68), ISNUMBER(SEARCH(" " &amp; $A19 &amp; " ", " " &amp; '97-19 Jobs in Aggregate SIC07'!$A$3:$A$68 &amp; " ")) + ('97-19 Jobs in Aggregate SIC07'!$A$3:$A$68=$A19)))</f>
        <v>13 14 15</v>
      </c>
    </row>
    <row r="20" spans="1:28" ht="60" x14ac:dyDescent="0.25">
      <c r="A20" s="65">
        <v>16</v>
      </c>
      <c r="B20" s="3" t="s">
        <v>22</v>
      </c>
      <c r="C20" cm="1">
        <f t="array" ref="C20">'97-19 Job Nums in SIC07'!C20 / INDEX('97-19 Jobs in Aggregate SIC07'!D:D, _xlfn._xlws.FILTER(ROW('97-19 Jobs in Aggregate SIC07'!$A$3:$A$68), ISNUMBER(SEARCH(" " &amp; $A20 &amp; " ", " " &amp; '97-19 Jobs in Aggregate SIC07'!$A$3:$A$68 &amp; " ")) + ('97-19 Jobs in Aggregate SIC07'!$A$3:$A$68=$A20)))</f>
        <v>0.21699584964530655</v>
      </c>
      <c r="D20" cm="1">
        <f t="array" ref="D20">'97-19 Job Nums in SIC07'!D20 / INDEX('97-19 Jobs in Aggregate SIC07'!E:E, _xlfn._xlws.FILTER(ROW('97-19 Jobs in Aggregate SIC07'!$A$3:$A$68), ISNUMBER(SEARCH(" " &amp; $A20 &amp; " ", " " &amp; '97-19 Jobs in Aggregate SIC07'!$A$3:$A$68 &amp; " ")) + ('97-19 Jobs in Aggregate SIC07'!$A$3:$A$68=$A20)))</f>
        <v>0.2185209659978373</v>
      </c>
      <c r="E20" cm="1">
        <f t="array" ref="E20">'97-19 Job Nums in SIC07'!E20 / INDEX('97-19 Jobs in Aggregate SIC07'!F:F, _xlfn._xlws.FILTER(ROW('97-19 Jobs in Aggregate SIC07'!$A$3:$A$68), ISNUMBER(SEARCH(" " &amp; $A20 &amp; " ", " " &amp; '97-19 Jobs in Aggregate SIC07'!$A$3:$A$68 &amp; " ")) + ('97-19 Jobs in Aggregate SIC07'!$A$3:$A$68=$A20)))</f>
        <v>0.20527479469361967</v>
      </c>
      <c r="F20" cm="1">
        <f t="array" ref="F20">'97-19 Job Nums in SIC07'!F20 / INDEX('97-19 Jobs in Aggregate SIC07'!G:G, _xlfn._xlws.FILTER(ROW('97-19 Jobs in Aggregate SIC07'!$A$3:$A$68), ISNUMBER(SEARCH(" " &amp; $A20 &amp; " ", " " &amp; '97-19 Jobs in Aggregate SIC07'!$A$3:$A$68 &amp; " ")) + ('97-19 Jobs in Aggregate SIC07'!$A$3:$A$68=$A20)))</f>
        <v>0.22075418023200682</v>
      </c>
      <c r="G20" cm="1">
        <f t="array" ref="G20">'97-19 Job Nums in SIC07'!G20 / INDEX('97-19 Jobs in Aggregate SIC07'!H:H, _xlfn._xlws.FILTER(ROW('97-19 Jobs in Aggregate SIC07'!$A$3:$A$68), ISNUMBER(SEARCH(" " &amp; $A20 &amp; " ", " " &amp; '97-19 Jobs in Aggregate SIC07'!$A$3:$A$68 &amp; " ")) + ('97-19 Jobs in Aggregate SIC07'!$A$3:$A$68=$A20)))</f>
        <v>0.21428571428571425</v>
      </c>
      <c r="H20" cm="1">
        <f t="array" ref="H20">'97-19 Job Nums in SIC07'!H20 / INDEX('97-19 Jobs in Aggregate SIC07'!I:I, _xlfn._xlws.FILTER(ROW('97-19 Jobs in Aggregate SIC07'!$A$3:$A$68), ISNUMBER(SEARCH(" " &amp; $A20 &amp; " ", " " &amp; '97-19 Jobs in Aggregate SIC07'!$A$3:$A$68 &amp; " ")) + ('97-19 Jobs in Aggregate SIC07'!$A$3:$A$68=$A20)))</f>
        <v>0.21972411927784163</v>
      </c>
      <c r="I20" cm="1">
        <f t="array" ref="I20">'97-19 Job Nums in SIC07'!I20 / INDEX('97-19 Jobs in Aggregate SIC07'!J:J, _xlfn._xlws.FILTER(ROW('97-19 Jobs in Aggregate SIC07'!$A$3:$A$68), ISNUMBER(SEARCH(" " &amp; $A20 &amp; " ", " " &amp; '97-19 Jobs in Aggregate SIC07'!$A$3:$A$68 &amp; " ")) + ('97-19 Jobs in Aggregate SIC07'!$A$3:$A$68=$A20)))</f>
        <v>0.22224963869011954</v>
      </c>
      <c r="J20" cm="1">
        <f t="array" ref="J20">'97-19 Job Nums in SIC07'!J20 / INDEX('97-19 Jobs in Aggregate SIC07'!K:K, _xlfn._xlws.FILTER(ROW('97-19 Jobs in Aggregate SIC07'!$A$3:$A$68), ISNUMBER(SEARCH(" " &amp; $A20 &amp; " ", " " &amp; '97-19 Jobs in Aggregate SIC07'!$A$3:$A$68 &amp; " ")) + ('97-19 Jobs in Aggregate SIC07'!$A$3:$A$68=$A20)))</f>
        <v>0.2252464882561194</v>
      </c>
      <c r="K20" cm="1">
        <f t="array" ref="K20">'97-19 Job Nums in SIC07'!K20 / INDEX('97-19 Jobs in Aggregate SIC07'!L:L, _xlfn._xlws.FILTER(ROW('97-19 Jobs in Aggregate SIC07'!$A$3:$A$68), ISNUMBER(SEARCH(" " &amp; $A20 &amp; " ", " " &amp; '97-19 Jobs in Aggregate SIC07'!$A$3:$A$68 &amp; " ")) + ('97-19 Jobs in Aggregate SIC07'!$A$3:$A$68=$A20)))</f>
        <v>0.22664353736679999</v>
      </c>
      <c r="L20" cm="1">
        <f t="array" ref="L20">'97-19 Job Nums in SIC07'!L20 / INDEX('97-19 Jobs in Aggregate SIC07'!M:M, _xlfn._xlws.FILTER(ROW('97-19 Jobs in Aggregate SIC07'!$A$3:$A$68), ISNUMBER(SEARCH(" " &amp; $A20 &amp; " ", " " &amp; '97-19 Jobs in Aggregate SIC07'!$A$3:$A$68 &amp; " ")) + ('97-19 Jobs in Aggregate SIC07'!$A$3:$A$68=$A20)))</f>
        <v>0.22445323579905949</v>
      </c>
      <c r="M20" cm="1">
        <f t="array" ref="M20">'97-19 Job Nums in SIC07'!M20 / INDEX('97-19 Jobs in Aggregate SIC07'!N:N, _xlfn._xlws.FILTER(ROW('97-19 Jobs in Aggregate SIC07'!$A$3:$A$68), ISNUMBER(SEARCH(" " &amp; $A20 &amp; " ", " " &amp; '97-19 Jobs in Aggregate SIC07'!$A$3:$A$68 &amp; " ")) + ('97-19 Jobs in Aggregate SIC07'!$A$3:$A$68=$A20)))</f>
        <v>0.22703967900133751</v>
      </c>
      <c r="N20" cm="1">
        <f t="array" ref="N20">'97-19 Job Nums in SIC07'!N20 / INDEX('97-19 Jobs in Aggregate SIC07'!O:O, _xlfn._xlws.FILTER(ROW('97-19 Jobs in Aggregate SIC07'!$A$3:$A$68), ISNUMBER(SEARCH(" " &amp; $A20 &amp; " ", " " &amp; '97-19 Jobs in Aggregate SIC07'!$A$3:$A$68 &amp; " ")) + ('97-19 Jobs in Aggregate SIC07'!$A$3:$A$68=$A20)))</f>
        <v>0.24399999999999999</v>
      </c>
      <c r="O20" cm="1">
        <f t="array" ref="O20">'97-19 Job Nums in SIC07'!O20 / INDEX('97-19 Jobs in Aggregate SIC07'!P:P, _xlfn._xlws.FILTER(ROW('97-19 Jobs in Aggregate SIC07'!$A$3:$A$68), ISNUMBER(SEARCH(" " &amp; $A20 &amp; " ", " " &amp; '97-19 Jobs in Aggregate SIC07'!$A$3:$A$68 &amp; " ")) + ('97-19 Jobs in Aggregate SIC07'!$A$3:$A$68=$A20)))</f>
        <v>0.2361111111111111</v>
      </c>
      <c r="P20" cm="1">
        <f t="array" ref="P20">'97-19 Job Nums in SIC07'!P20 / INDEX('97-19 Jobs in Aggregate SIC07'!Q:Q, _xlfn._xlws.FILTER(ROW('97-19 Jobs in Aggregate SIC07'!$A$3:$A$68), ISNUMBER(SEARCH(" " &amp; $A20 &amp; " ", " " &amp; '97-19 Jobs in Aggregate SIC07'!$A$3:$A$68 &amp; " ")) + ('97-19 Jobs in Aggregate SIC07'!$A$3:$A$68=$A20)))</f>
        <v>0.23474178403755869</v>
      </c>
      <c r="Q20" cm="1">
        <f t="array" ref="Q20">'97-19 Job Nums in SIC07'!Q20 / INDEX('97-19 Jobs in Aggregate SIC07'!R:R, _xlfn._xlws.FILTER(ROW('97-19 Jobs in Aggregate SIC07'!$A$3:$A$68), ISNUMBER(SEARCH(" " &amp; $A20 &amp; " ", " " &amp; '97-19 Jobs in Aggregate SIC07'!$A$3:$A$68 &amp; " ")) + ('97-19 Jobs in Aggregate SIC07'!$A$3:$A$68=$A20)))</f>
        <v>0.24401913875598086</v>
      </c>
      <c r="R20" cm="1">
        <f t="array" ref="R20">'97-19 Job Nums in SIC07'!R20 / INDEX('97-19 Jobs in Aggregate SIC07'!S:S, _xlfn._xlws.FILTER(ROW('97-19 Jobs in Aggregate SIC07'!$A$3:$A$68), ISNUMBER(SEARCH(" " &amp; $A20 &amp; " ", " " &amp; '97-19 Jobs in Aggregate SIC07'!$A$3:$A$68 &amp; " ")) + ('97-19 Jobs in Aggregate SIC07'!$A$3:$A$68=$A20)))</f>
        <v>0.25120772946859904</v>
      </c>
      <c r="S20" cm="1">
        <f t="array" ref="S20">'97-19 Job Nums in SIC07'!S20 / INDEX('97-19 Jobs in Aggregate SIC07'!T:T, _xlfn._xlws.FILTER(ROW('97-19 Jobs in Aggregate SIC07'!$A$3:$A$68), ISNUMBER(SEARCH(" " &amp; $A20 &amp; " ", " " &amp; '97-19 Jobs in Aggregate SIC07'!$A$3:$A$68 &amp; " ")) + ('97-19 Jobs in Aggregate SIC07'!$A$3:$A$68=$A20)))</f>
        <v>0.24271844660194175</v>
      </c>
      <c r="T20" cm="1">
        <f t="array" ref="T20">'97-19 Job Nums in SIC07'!T20 / INDEX('97-19 Jobs in Aggregate SIC07'!U:U, _xlfn._xlws.FILTER(ROW('97-19 Jobs in Aggregate SIC07'!$A$3:$A$68), ISNUMBER(SEARCH(" " &amp; $A20 &amp; " ", " " &amp; '97-19 Jobs in Aggregate SIC07'!$A$3:$A$68 &amp; " ")) + ('97-19 Jobs in Aggregate SIC07'!$A$3:$A$68=$A20)))</f>
        <v>0.24637681159420291</v>
      </c>
      <c r="U20" cm="1">
        <f t="array" ref="U20">'97-19 Job Nums in SIC07'!U20 / INDEX('97-19 Jobs in Aggregate SIC07'!V:V, _xlfn._xlws.FILTER(ROW('97-19 Jobs in Aggregate SIC07'!$A$3:$A$68), ISNUMBER(SEARCH(" " &amp; $A20 &amp; " ", " " &amp; '97-19 Jobs in Aggregate SIC07'!$A$3:$A$68 &amp; " ")) + ('97-19 Jobs in Aggregate SIC07'!$A$3:$A$68=$A20)))</f>
        <v>0.26066350710900477</v>
      </c>
      <c r="V20" cm="1">
        <f t="array" ref="V20">'97-19 Job Nums in SIC07'!V20 / INDEX('97-19 Jobs in Aggregate SIC07'!W:W, _xlfn._xlws.FILTER(ROW('97-19 Jobs in Aggregate SIC07'!$A$3:$A$68), ISNUMBER(SEARCH(" " &amp; $A20 &amp; " ", " " &amp; '97-19 Jobs in Aggregate SIC07'!$A$3:$A$68 &amp; " ")) + ('97-19 Jobs in Aggregate SIC07'!$A$3:$A$68=$A20)))</f>
        <v>0.26940639269406391</v>
      </c>
      <c r="W20" cm="1">
        <f t="array" ref="W20">'97-19 Job Nums in SIC07'!W20 / INDEX('97-19 Jobs in Aggregate SIC07'!X:X, _xlfn._xlws.FILTER(ROW('97-19 Jobs in Aggregate SIC07'!$A$3:$A$68), ISNUMBER(SEARCH(" " &amp; $A20 &amp; " ", " " &amp; '97-19 Jobs in Aggregate SIC07'!$A$3:$A$68 &amp; " ")) + ('97-19 Jobs in Aggregate SIC07'!$A$3:$A$68=$A20)))</f>
        <v>0.26341463414634148</v>
      </c>
      <c r="X20" cm="1">
        <f t="array" ref="X20">'97-19 Job Nums in SIC07'!X20 / INDEX('97-19 Jobs in Aggregate SIC07'!Y:Y, _xlfn._xlws.FILTER(ROW('97-19 Jobs in Aggregate SIC07'!$A$3:$A$68), ISNUMBER(SEARCH(" " &amp; $A20 &amp; " ", " " &amp; '97-19 Jobs in Aggregate SIC07'!$A$3:$A$68 &amp; " ")) + ('97-19 Jobs in Aggregate SIC07'!$A$3:$A$68=$A20)))</f>
        <v>0.26066350710900477</v>
      </c>
      <c r="Y20" cm="1">
        <f t="array" ref="Y20">'97-19 Job Nums in SIC07'!Y20 / INDEX('97-19 Jobs in Aggregate SIC07'!Z:Z, _xlfn._xlws.FILTER(ROW('97-19 Jobs in Aggregate SIC07'!$A$3:$A$68), ISNUMBER(SEARCH(" " &amp; $A20 &amp; " ", " " &amp; '97-19 Jobs in Aggregate SIC07'!$A$3:$A$68 &amp; " ")) + ('97-19 Jobs in Aggregate SIC07'!$A$3:$A$68=$A20)))</f>
        <v>0.28638497652582162</v>
      </c>
      <c r="Z20" s="76">
        <f t="shared" si="0"/>
        <v>0.23743027140866926</v>
      </c>
      <c r="AA20" s="77" cm="1">
        <f t="array" ref="AA20">Z20/SUM(VALUE(INDEX(Z:Z,MATCH(VALUE(_xlfn.TEXTSPLIT(AB20, " ")),A:A,0))))</f>
        <v>0.23743027140866929</v>
      </c>
      <c r="AB20" t="str" cm="1">
        <f t="array" ref="AB20">INDEX('97-19 Jobs in Aggregate SIC07'!A:A, _xlfn._xlws.FILTER(ROW('97-19 Jobs in Aggregate SIC07'!$A$3:$A$68), ISNUMBER(SEARCH(" " &amp; $A20 &amp; " ", " " &amp; '97-19 Jobs in Aggregate SIC07'!$A$3:$A$68 &amp; " ")) + ('97-19 Jobs in Aggregate SIC07'!$A$3:$A$68=$A20)))</f>
        <v>16 17 18</v>
      </c>
    </row>
    <row r="21" spans="1:28" ht="30" x14ac:dyDescent="0.25">
      <c r="A21" s="65">
        <v>17</v>
      </c>
      <c r="B21" s="3" t="s">
        <v>23</v>
      </c>
      <c r="C21" cm="1">
        <f t="array" ref="C21">'97-19 Job Nums in SIC07'!C21 / INDEX('97-19 Jobs in Aggregate SIC07'!D:D, _xlfn._xlws.FILTER(ROW('97-19 Jobs in Aggregate SIC07'!$A$3:$A$68), ISNUMBER(SEARCH(" " &amp; $A21 &amp; " ", " " &amp; '97-19 Jobs in Aggregate SIC07'!$A$3:$A$68 &amp; " ")) + ('97-19 Jobs in Aggregate SIC07'!$A$3:$A$68=$A21)))</f>
        <v>0.33909280899537864</v>
      </c>
      <c r="D21" cm="1">
        <f t="array" ref="D21">'97-19 Job Nums in SIC07'!D21 / INDEX('97-19 Jobs in Aggregate SIC07'!E:E, _xlfn._xlws.FILTER(ROW('97-19 Jobs in Aggregate SIC07'!$A$3:$A$68), ISNUMBER(SEARCH(" " &amp; $A21 &amp; " ", " " &amp; '97-19 Jobs in Aggregate SIC07'!$A$3:$A$68 &amp; " ")) + ('97-19 Jobs in Aggregate SIC07'!$A$3:$A$68=$A21)))</f>
        <v>0.33209179382434212</v>
      </c>
      <c r="E21" cm="1">
        <f t="array" ref="E21">'97-19 Job Nums in SIC07'!E21 / INDEX('97-19 Jobs in Aggregate SIC07'!F:F, _xlfn._xlws.FILTER(ROW('97-19 Jobs in Aggregate SIC07'!$A$3:$A$68), ISNUMBER(SEARCH(" " &amp; $A21 &amp; " ", " " &amp; '97-19 Jobs in Aggregate SIC07'!$A$3:$A$68 &amp; " ")) + ('97-19 Jobs in Aggregate SIC07'!$A$3:$A$68=$A21)))</f>
        <v>0.31042324699936824</v>
      </c>
      <c r="F21" cm="1">
        <f t="array" ref="F21">'97-19 Job Nums in SIC07'!F21 / INDEX('97-19 Jobs in Aggregate SIC07'!G:G, _xlfn._xlws.FILTER(ROW('97-19 Jobs in Aggregate SIC07'!$A$3:$A$68), ISNUMBER(SEARCH(" " &amp; $A21 &amp; " ", " " &amp; '97-19 Jobs in Aggregate SIC07'!$A$3:$A$68 &amp; " ")) + ('97-19 Jobs in Aggregate SIC07'!$A$3:$A$68=$A21)))</f>
        <v>0.30492777444131869</v>
      </c>
      <c r="G21" cm="1">
        <f t="array" ref="G21">'97-19 Job Nums in SIC07'!G21 / INDEX('97-19 Jobs in Aggregate SIC07'!H:H, _xlfn._xlws.FILTER(ROW('97-19 Jobs in Aggregate SIC07'!$A$3:$A$68), ISNUMBER(SEARCH(" " &amp; $A21 &amp; " ", " " &amp; '97-19 Jobs in Aggregate SIC07'!$A$3:$A$68 &amp; " ")) + ('97-19 Jobs in Aggregate SIC07'!$A$3:$A$68=$A21)))</f>
        <v>0.29058077735800725</v>
      </c>
      <c r="H21" cm="1">
        <f t="array" ref="H21">'97-19 Job Nums in SIC07'!H21 / INDEX('97-19 Jobs in Aggregate SIC07'!I:I, _xlfn._xlws.FILTER(ROW('97-19 Jobs in Aggregate SIC07'!$A$3:$A$68), ISNUMBER(SEARCH(" " &amp; $A21 &amp; " ", " " &amp; '97-19 Jobs in Aggregate SIC07'!$A$3:$A$68 &amp; " ")) + ('97-19 Jobs in Aggregate SIC07'!$A$3:$A$68=$A21)))</f>
        <v>0.28470484819798497</v>
      </c>
      <c r="I21" cm="1">
        <f t="array" ref="I21">'97-19 Job Nums in SIC07'!I21 / INDEX('97-19 Jobs in Aggregate SIC07'!J:J, _xlfn._xlws.FILTER(ROW('97-19 Jobs in Aggregate SIC07'!$A$3:$A$68), ISNUMBER(SEARCH(" " &amp; $A21 &amp; " ", " " &amp; '97-19 Jobs in Aggregate SIC07'!$A$3:$A$68 &amp; " ")) + ('97-19 Jobs in Aggregate SIC07'!$A$3:$A$68=$A21)))</f>
        <v>0.27660474461560158</v>
      </c>
      <c r="J21" cm="1">
        <f t="array" ref="J21">'97-19 Job Nums in SIC07'!J21 / INDEX('97-19 Jobs in Aggregate SIC07'!K:K, _xlfn._xlws.FILTER(ROW('97-19 Jobs in Aggregate SIC07'!$A$3:$A$68), ISNUMBER(SEARCH(" " &amp; $A21 &amp; " ", " " &amp; '97-19 Jobs in Aggregate SIC07'!$A$3:$A$68 &amp; " ")) + ('97-19 Jobs in Aggregate SIC07'!$A$3:$A$68=$A21)))</f>
        <v>0.26963340819977921</v>
      </c>
      <c r="K21" cm="1">
        <f t="array" ref="K21">'97-19 Job Nums in SIC07'!K21 / INDEX('97-19 Jobs in Aggregate SIC07'!L:L, _xlfn._xlws.FILTER(ROW('97-19 Jobs in Aggregate SIC07'!$A$3:$A$68), ISNUMBER(SEARCH(" " &amp; $A21 &amp; " ", " " &amp; '97-19 Jobs in Aggregate SIC07'!$A$3:$A$68 &amp; " ")) + ('97-19 Jobs in Aggregate SIC07'!$A$3:$A$68=$A21)))</f>
        <v>0.25400927532127304</v>
      </c>
      <c r="L21" cm="1">
        <f t="array" ref="L21">'97-19 Job Nums in SIC07'!L21 / INDEX('97-19 Jobs in Aggregate SIC07'!M:M, _xlfn._xlws.FILTER(ROW('97-19 Jobs in Aggregate SIC07'!$A$3:$A$68), ISNUMBER(SEARCH(" " &amp; $A21 &amp; " ", " " &amp; '97-19 Jobs in Aggregate SIC07'!$A$3:$A$68 &amp; " ")) + ('97-19 Jobs in Aggregate SIC07'!$A$3:$A$68=$A21)))</f>
        <v>0.24303948645219076</v>
      </c>
      <c r="M21" cm="1">
        <f t="array" ref="M21">'97-19 Job Nums in SIC07'!M21 / INDEX('97-19 Jobs in Aggregate SIC07'!N:N, _xlfn._xlws.FILTER(ROW('97-19 Jobs in Aggregate SIC07'!$A$3:$A$68), ISNUMBER(SEARCH(" " &amp; $A21 &amp; " ", " " &amp; '97-19 Jobs in Aggregate SIC07'!$A$3:$A$68 &amp; " ")) + ('97-19 Jobs in Aggregate SIC07'!$A$3:$A$68=$A21)))</f>
        <v>0.26638430673205532</v>
      </c>
      <c r="N21" cm="1">
        <f t="array" ref="N21">'97-19 Job Nums in SIC07'!N21 / INDEX('97-19 Jobs in Aggregate SIC07'!O:O, _xlfn._xlws.FILTER(ROW('97-19 Jobs in Aggregate SIC07'!$A$3:$A$68), ISNUMBER(SEARCH(" " &amp; $A21 &amp; " ", " " &amp; '97-19 Jobs in Aggregate SIC07'!$A$3:$A$68 &amp; " ")) + ('97-19 Jobs in Aggregate SIC07'!$A$3:$A$68=$A21)))</f>
        <v>0.248</v>
      </c>
      <c r="O21" cm="1">
        <f t="array" ref="O21">'97-19 Job Nums in SIC07'!O21 / INDEX('97-19 Jobs in Aggregate SIC07'!P:P, _xlfn._xlws.FILTER(ROW('97-19 Jobs in Aggregate SIC07'!$A$3:$A$68), ISNUMBER(SEARCH(" " &amp; $A21 &amp; " ", " " &amp; '97-19 Jobs in Aggregate SIC07'!$A$3:$A$68 &amp; " ")) + ('97-19 Jobs in Aggregate SIC07'!$A$3:$A$68=$A21)))</f>
        <v>0.28703703703703703</v>
      </c>
      <c r="P21" cm="1">
        <f t="array" ref="P21">'97-19 Job Nums in SIC07'!P21 / INDEX('97-19 Jobs in Aggregate SIC07'!Q:Q, _xlfn._xlws.FILTER(ROW('97-19 Jobs in Aggregate SIC07'!$A$3:$A$68), ISNUMBER(SEARCH(" " &amp; $A21 &amp; " ", " " &amp; '97-19 Jobs in Aggregate SIC07'!$A$3:$A$68 &amp; " ")) + ('97-19 Jobs in Aggregate SIC07'!$A$3:$A$68=$A21)))</f>
        <v>0.30046948356807512</v>
      </c>
      <c r="Q21" cm="1">
        <f t="array" ref="Q21">'97-19 Job Nums in SIC07'!Q21 / INDEX('97-19 Jobs in Aggregate SIC07'!R:R, _xlfn._xlws.FILTER(ROW('97-19 Jobs in Aggregate SIC07'!$A$3:$A$68), ISNUMBER(SEARCH(" " &amp; $A21 &amp; " ", " " &amp; '97-19 Jobs in Aggregate SIC07'!$A$3:$A$68 &amp; " ")) + ('97-19 Jobs in Aggregate SIC07'!$A$3:$A$68=$A21)))</f>
        <v>0.27272727272727271</v>
      </c>
      <c r="R21" cm="1">
        <f t="array" ref="R21">'97-19 Job Nums in SIC07'!R21 / INDEX('97-19 Jobs in Aggregate SIC07'!S:S, _xlfn._xlws.FILTER(ROW('97-19 Jobs in Aggregate SIC07'!$A$3:$A$68), ISNUMBER(SEARCH(" " &amp; $A21 &amp; " ", " " &amp; '97-19 Jobs in Aggregate SIC07'!$A$3:$A$68 &amp; " ")) + ('97-19 Jobs in Aggregate SIC07'!$A$3:$A$68=$A21)))</f>
        <v>0.28502415458937197</v>
      </c>
      <c r="S21" cm="1">
        <f t="array" ref="S21">'97-19 Job Nums in SIC07'!S21 / INDEX('97-19 Jobs in Aggregate SIC07'!T:T, _xlfn._xlws.FILTER(ROW('97-19 Jobs in Aggregate SIC07'!$A$3:$A$68), ISNUMBER(SEARCH(" " &amp; $A21 &amp; " ", " " &amp; '97-19 Jobs in Aggregate SIC07'!$A$3:$A$68 &amp; " ")) + ('97-19 Jobs in Aggregate SIC07'!$A$3:$A$68=$A21)))</f>
        <v>0.28155339805825241</v>
      </c>
      <c r="T21" cm="1">
        <f t="array" ref="T21">'97-19 Job Nums in SIC07'!T21 / INDEX('97-19 Jobs in Aggregate SIC07'!U:U, _xlfn._xlws.FILTER(ROW('97-19 Jobs in Aggregate SIC07'!$A$3:$A$68), ISNUMBER(SEARCH(" " &amp; $A21 &amp; " ", " " &amp; '97-19 Jobs in Aggregate SIC07'!$A$3:$A$68 &amp; " ")) + ('97-19 Jobs in Aggregate SIC07'!$A$3:$A$68=$A21)))</f>
        <v>0.28502415458937197</v>
      </c>
      <c r="U21" cm="1">
        <f t="array" ref="U21">'97-19 Job Nums in SIC07'!U21 / INDEX('97-19 Jobs in Aggregate SIC07'!V:V, _xlfn._xlws.FILTER(ROW('97-19 Jobs in Aggregate SIC07'!$A$3:$A$68), ISNUMBER(SEARCH(" " &amp; $A21 &amp; " ", " " &amp; '97-19 Jobs in Aggregate SIC07'!$A$3:$A$68 &amp; " ")) + ('97-19 Jobs in Aggregate SIC07'!$A$3:$A$68=$A21)))</f>
        <v>0.27962085308056872</v>
      </c>
      <c r="V21" cm="1">
        <f t="array" ref="V21">'97-19 Job Nums in SIC07'!V21 / INDEX('97-19 Jobs in Aggregate SIC07'!W:W, _xlfn._xlws.FILTER(ROW('97-19 Jobs in Aggregate SIC07'!$A$3:$A$68), ISNUMBER(SEARCH(" " &amp; $A21 &amp; " ", " " &amp; '97-19 Jobs in Aggregate SIC07'!$A$3:$A$68 &amp; " ")) + ('97-19 Jobs in Aggregate SIC07'!$A$3:$A$68=$A21)))</f>
        <v>0.26484018264840181</v>
      </c>
      <c r="W21" cm="1">
        <f t="array" ref="W21">'97-19 Job Nums in SIC07'!W21 / INDEX('97-19 Jobs in Aggregate SIC07'!X:X, _xlfn._xlws.FILTER(ROW('97-19 Jobs in Aggregate SIC07'!$A$3:$A$68), ISNUMBER(SEARCH(" " &amp; $A21 &amp; " ", " " &amp; '97-19 Jobs in Aggregate SIC07'!$A$3:$A$68 &amp; " ")) + ('97-19 Jobs in Aggregate SIC07'!$A$3:$A$68=$A21)))</f>
        <v>0.29268292682926828</v>
      </c>
      <c r="X21" cm="1">
        <f t="array" ref="X21">'97-19 Job Nums in SIC07'!X21 / INDEX('97-19 Jobs in Aggregate SIC07'!Y:Y, _xlfn._xlws.FILTER(ROW('97-19 Jobs in Aggregate SIC07'!$A$3:$A$68), ISNUMBER(SEARCH(" " &amp; $A21 &amp; " ", " " &amp; '97-19 Jobs in Aggregate SIC07'!$A$3:$A$68 &amp; " ")) + ('97-19 Jobs in Aggregate SIC07'!$A$3:$A$68=$A21)))</f>
        <v>0.2890995260663507</v>
      </c>
      <c r="Y21" cm="1">
        <f t="array" ref="Y21">'97-19 Job Nums in SIC07'!Y21 / INDEX('97-19 Jobs in Aggregate SIC07'!Z:Z, _xlfn._xlws.FILTER(ROW('97-19 Jobs in Aggregate SIC07'!$A$3:$A$68), ISNUMBER(SEARCH(" " &amp; $A21 &amp; " ", " " &amp; '97-19 Jobs in Aggregate SIC07'!$A$3:$A$68 &amp; " ")) + ('97-19 Jobs in Aggregate SIC07'!$A$3:$A$68=$A21)))</f>
        <v>0.30046948356807512</v>
      </c>
      <c r="Z21" s="76">
        <f t="shared" si="0"/>
        <v>0.28513221495214547</v>
      </c>
      <c r="AA21" s="77" cm="1">
        <f t="array" ref="AA21">Z21/SUM(VALUE(INDEX(Z:Z,MATCH(VALUE(_xlfn.TEXTSPLIT(AB21, " ")),A:A,0))))</f>
        <v>0.28513221495214552</v>
      </c>
      <c r="AB21" t="str" cm="1">
        <f t="array" ref="AB21">INDEX('97-19 Jobs in Aggregate SIC07'!A:A, _xlfn._xlws.FILTER(ROW('97-19 Jobs in Aggregate SIC07'!$A$3:$A$68), ISNUMBER(SEARCH(" " &amp; $A21 &amp; " ", " " &amp; '97-19 Jobs in Aggregate SIC07'!$A$3:$A$68 &amp; " ")) + ('97-19 Jobs in Aggregate SIC07'!$A$3:$A$68=$A21)))</f>
        <v>16 17 18</v>
      </c>
    </row>
    <row r="22" spans="1:28" ht="30" x14ac:dyDescent="0.25">
      <c r="A22" s="65">
        <v>18</v>
      </c>
      <c r="B22" s="3" t="s">
        <v>24</v>
      </c>
      <c r="C22" cm="1">
        <f t="array" ref="C22">'97-19 Job Nums in SIC07'!C22 / INDEX('97-19 Jobs in Aggregate SIC07'!D:D, _xlfn._xlws.FILTER(ROW('97-19 Jobs in Aggregate SIC07'!$A$3:$A$68), ISNUMBER(SEARCH(" " &amp; $A22 &amp; " ", " " &amp; '97-19 Jobs in Aggregate SIC07'!$A$3:$A$68 &amp; " ")) + ('97-19 Jobs in Aggregate SIC07'!$A$3:$A$68=$A22)))</f>
        <v>0.44391134135931476</v>
      </c>
      <c r="D22" cm="1">
        <f t="array" ref="D22">'97-19 Job Nums in SIC07'!D22 / INDEX('97-19 Jobs in Aggregate SIC07'!E:E, _xlfn._xlws.FILTER(ROW('97-19 Jobs in Aggregate SIC07'!$A$3:$A$68), ISNUMBER(SEARCH(" " &amp; $A22 &amp; " ", " " &amp; '97-19 Jobs in Aggregate SIC07'!$A$3:$A$68 &amp; " ")) + ('97-19 Jobs in Aggregate SIC07'!$A$3:$A$68=$A22)))</f>
        <v>0.4493872401778205</v>
      </c>
      <c r="E22" cm="1">
        <f t="array" ref="E22">'97-19 Job Nums in SIC07'!E22 / INDEX('97-19 Jobs in Aggregate SIC07'!F:F, _xlfn._xlws.FILTER(ROW('97-19 Jobs in Aggregate SIC07'!$A$3:$A$68), ISNUMBER(SEARCH(" " &amp; $A22 &amp; " ", " " &amp; '97-19 Jobs in Aggregate SIC07'!$A$3:$A$68 &amp; " ")) + ('97-19 Jobs in Aggregate SIC07'!$A$3:$A$68=$A22)))</f>
        <v>0.484301958307012</v>
      </c>
      <c r="F22" cm="1">
        <f t="array" ref="F22">'97-19 Job Nums in SIC07'!F22 / INDEX('97-19 Jobs in Aggregate SIC07'!G:G, _xlfn._xlws.FILTER(ROW('97-19 Jobs in Aggregate SIC07'!$A$3:$A$68), ISNUMBER(SEARCH(" " &amp; $A22 &amp; " ", " " &amp; '97-19 Jobs in Aggregate SIC07'!$A$3:$A$68 &amp; " ")) + ('97-19 Jobs in Aggregate SIC07'!$A$3:$A$68=$A22)))</f>
        <v>0.47431804532667449</v>
      </c>
      <c r="G22" cm="1">
        <f t="array" ref="G22">'97-19 Job Nums in SIC07'!G22 / INDEX('97-19 Jobs in Aggregate SIC07'!H:H, _xlfn._xlws.FILTER(ROW('97-19 Jobs in Aggregate SIC07'!$A$3:$A$68), ISNUMBER(SEARCH(" " &amp; $A22 &amp; " ", " " &amp; '97-19 Jobs in Aggregate SIC07'!$A$3:$A$68 &amp; " ")) + ('97-19 Jobs in Aggregate SIC07'!$A$3:$A$68=$A22)))</f>
        <v>0.4951335083562784</v>
      </c>
      <c r="H22" cm="1">
        <f t="array" ref="H22">'97-19 Job Nums in SIC07'!H22 / INDEX('97-19 Jobs in Aggregate SIC07'!I:I, _xlfn._xlws.FILTER(ROW('97-19 Jobs in Aggregate SIC07'!$A$3:$A$68), ISNUMBER(SEARCH(" " &amp; $A22 &amp; " ", " " &amp; '97-19 Jobs in Aggregate SIC07'!$A$3:$A$68 &amp; " ")) + ('97-19 Jobs in Aggregate SIC07'!$A$3:$A$68=$A22)))</f>
        <v>0.49557103252417345</v>
      </c>
      <c r="I22" cm="1">
        <f t="array" ref="I22">'97-19 Job Nums in SIC07'!I22 / INDEX('97-19 Jobs in Aggregate SIC07'!J:J, _xlfn._xlws.FILTER(ROW('97-19 Jobs in Aggregate SIC07'!$A$3:$A$68), ISNUMBER(SEARCH(" " &amp; $A22 &amp; " ", " " &amp; '97-19 Jobs in Aggregate SIC07'!$A$3:$A$68 &amp; " ")) + ('97-19 Jobs in Aggregate SIC07'!$A$3:$A$68=$A22)))</f>
        <v>0.50114561669427904</v>
      </c>
      <c r="J22" cm="1">
        <f t="array" ref="J22">'97-19 Job Nums in SIC07'!J22 / INDEX('97-19 Jobs in Aggregate SIC07'!K:K, _xlfn._xlws.FILTER(ROW('97-19 Jobs in Aggregate SIC07'!$A$3:$A$68), ISNUMBER(SEARCH(" " &amp; $A22 &amp; " ", " " &amp; '97-19 Jobs in Aggregate SIC07'!$A$3:$A$68 &amp; " ")) + ('97-19 Jobs in Aggregate SIC07'!$A$3:$A$68=$A22)))</f>
        <v>0.50512010354410142</v>
      </c>
      <c r="K22" cm="1">
        <f t="array" ref="K22">'97-19 Job Nums in SIC07'!K22 / INDEX('97-19 Jobs in Aggregate SIC07'!L:L, _xlfn._xlws.FILTER(ROW('97-19 Jobs in Aggregate SIC07'!$A$3:$A$68), ISNUMBER(SEARCH(" " &amp; $A22 &amp; " ", " " &amp; '97-19 Jobs in Aggregate SIC07'!$A$3:$A$68 &amp; " ")) + ('97-19 Jobs in Aggregate SIC07'!$A$3:$A$68=$A22)))</f>
        <v>0.51934718731192697</v>
      </c>
      <c r="L22" cm="1">
        <f t="array" ref="L22">'97-19 Job Nums in SIC07'!L22 / INDEX('97-19 Jobs in Aggregate SIC07'!M:M, _xlfn._xlws.FILTER(ROW('97-19 Jobs in Aggregate SIC07'!$A$3:$A$68), ISNUMBER(SEARCH(" " &amp; $A22 &amp; " ", " " &amp; '97-19 Jobs in Aggregate SIC07'!$A$3:$A$68 &amp; " ")) + ('97-19 Jobs in Aggregate SIC07'!$A$3:$A$68=$A22)))</f>
        <v>0.53250727774874973</v>
      </c>
      <c r="M22" cm="1">
        <f t="array" ref="M22">'97-19 Job Nums in SIC07'!M22 / INDEX('97-19 Jobs in Aggregate SIC07'!N:N, _xlfn._xlws.FILTER(ROW('97-19 Jobs in Aggregate SIC07'!$A$3:$A$68), ISNUMBER(SEARCH(" " &amp; $A22 &amp; " ", " " &amp; '97-19 Jobs in Aggregate SIC07'!$A$3:$A$68 &amp; " ")) + ('97-19 Jobs in Aggregate SIC07'!$A$3:$A$68=$A22)))</f>
        <v>0.50657601426660726</v>
      </c>
      <c r="N22" cm="1">
        <f t="array" ref="N22">'97-19 Job Nums in SIC07'!N22 / INDEX('97-19 Jobs in Aggregate SIC07'!O:O, _xlfn._xlws.FILTER(ROW('97-19 Jobs in Aggregate SIC07'!$A$3:$A$68), ISNUMBER(SEARCH(" " &amp; $A22 &amp; " ", " " &amp; '97-19 Jobs in Aggregate SIC07'!$A$3:$A$68 &amp; " ")) + ('97-19 Jobs in Aggregate SIC07'!$A$3:$A$68=$A22)))</f>
        <v>0.50800000000000001</v>
      </c>
      <c r="O22" cm="1">
        <f t="array" ref="O22">'97-19 Job Nums in SIC07'!O22 / INDEX('97-19 Jobs in Aggregate SIC07'!P:P, _xlfn._xlws.FILTER(ROW('97-19 Jobs in Aggregate SIC07'!$A$3:$A$68), ISNUMBER(SEARCH(" " &amp; $A22 &amp; " ", " " &amp; '97-19 Jobs in Aggregate SIC07'!$A$3:$A$68 &amp; " ")) + ('97-19 Jobs in Aggregate SIC07'!$A$3:$A$68=$A22)))</f>
        <v>0.47685185185185186</v>
      </c>
      <c r="P22" cm="1">
        <f t="array" ref="P22">'97-19 Job Nums in SIC07'!P22 / INDEX('97-19 Jobs in Aggregate SIC07'!Q:Q, _xlfn._xlws.FILTER(ROW('97-19 Jobs in Aggregate SIC07'!$A$3:$A$68), ISNUMBER(SEARCH(" " &amp; $A22 &amp; " ", " " &amp; '97-19 Jobs in Aggregate SIC07'!$A$3:$A$68 &amp; " ")) + ('97-19 Jobs in Aggregate SIC07'!$A$3:$A$68=$A22)))</f>
        <v>0.46478873239436619</v>
      </c>
      <c r="Q22" cm="1">
        <f t="array" ref="Q22">'97-19 Job Nums in SIC07'!Q22 / INDEX('97-19 Jobs in Aggregate SIC07'!R:R, _xlfn._xlws.FILTER(ROW('97-19 Jobs in Aggregate SIC07'!$A$3:$A$68), ISNUMBER(SEARCH(" " &amp; $A22 &amp; " ", " " &amp; '97-19 Jobs in Aggregate SIC07'!$A$3:$A$68 &amp; " ")) + ('97-19 Jobs in Aggregate SIC07'!$A$3:$A$68=$A22)))</f>
        <v>0.48325358851674644</v>
      </c>
      <c r="R22" cm="1">
        <f t="array" ref="R22">'97-19 Job Nums in SIC07'!R22 / INDEX('97-19 Jobs in Aggregate SIC07'!S:S, _xlfn._xlws.FILTER(ROW('97-19 Jobs in Aggregate SIC07'!$A$3:$A$68), ISNUMBER(SEARCH(" " &amp; $A22 &amp; " ", " " &amp; '97-19 Jobs in Aggregate SIC07'!$A$3:$A$68 &amp; " ")) + ('97-19 Jobs in Aggregate SIC07'!$A$3:$A$68=$A22)))</f>
        <v>0.46376811594202899</v>
      </c>
      <c r="S22" cm="1">
        <f t="array" ref="S22">'97-19 Job Nums in SIC07'!S22 / INDEX('97-19 Jobs in Aggregate SIC07'!T:T, _xlfn._xlws.FILTER(ROW('97-19 Jobs in Aggregate SIC07'!$A$3:$A$68), ISNUMBER(SEARCH(" " &amp; $A22 &amp; " ", " " &amp; '97-19 Jobs in Aggregate SIC07'!$A$3:$A$68 &amp; " ")) + ('97-19 Jobs in Aggregate SIC07'!$A$3:$A$68=$A22)))</f>
        <v>0.47572815533980584</v>
      </c>
      <c r="T22" cm="1">
        <f t="array" ref="T22">'97-19 Job Nums in SIC07'!T22 / INDEX('97-19 Jobs in Aggregate SIC07'!U:U, _xlfn._xlws.FILTER(ROW('97-19 Jobs in Aggregate SIC07'!$A$3:$A$68), ISNUMBER(SEARCH(" " &amp; $A22 &amp; " ", " " &amp; '97-19 Jobs in Aggregate SIC07'!$A$3:$A$68 &amp; " ")) + ('97-19 Jobs in Aggregate SIC07'!$A$3:$A$68=$A22)))</f>
        <v>0.46859903381642515</v>
      </c>
      <c r="U22" cm="1">
        <f t="array" ref="U22">'97-19 Job Nums in SIC07'!U22 / INDEX('97-19 Jobs in Aggregate SIC07'!V:V, _xlfn._xlws.FILTER(ROW('97-19 Jobs in Aggregate SIC07'!$A$3:$A$68), ISNUMBER(SEARCH(" " &amp; $A22 &amp; " ", " " &amp; '97-19 Jobs in Aggregate SIC07'!$A$3:$A$68 &amp; " ")) + ('97-19 Jobs in Aggregate SIC07'!$A$3:$A$68=$A22)))</f>
        <v>0.45971563981042651</v>
      </c>
      <c r="V22" cm="1">
        <f t="array" ref="V22">'97-19 Job Nums in SIC07'!V22 / INDEX('97-19 Jobs in Aggregate SIC07'!W:W, _xlfn._xlws.FILTER(ROW('97-19 Jobs in Aggregate SIC07'!$A$3:$A$68), ISNUMBER(SEARCH(" " &amp; $A22 &amp; " ", " " &amp; '97-19 Jobs in Aggregate SIC07'!$A$3:$A$68 &amp; " ")) + ('97-19 Jobs in Aggregate SIC07'!$A$3:$A$68=$A22)))</f>
        <v>0.46575342465753422</v>
      </c>
      <c r="W22" cm="1">
        <f t="array" ref="W22">'97-19 Job Nums in SIC07'!W22 / INDEX('97-19 Jobs in Aggregate SIC07'!X:X, _xlfn._xlws.FILTER(ROW('97-19 Jobs in Aggregate SIC07'!$A$3:$A$68), ISNUMBER(SEARCH(" " &amp; $A22 &amp; " ", " " &amp; '97-19 Jobs in Aggregate SIC07'!$A$3:$A$68 &amp; " ")) + ('97-19 Jobs in Aggregate SIC07'!$A$3:$A$68=$A22)))</f>
        <v>0.44390243902439025</v>
      </c>
      <c r="X22" cm="1">
        <f t="array" ref="X22">'97-19 Job Nums in SIC07'!X22 / INDEX('97-19 Jobs in Aggregate SIC07'!Y:Y, _xlfn._xlws.FILTER(ROW('97-19 Jobs in Aggregate SIC07'!$A$3:$A$68), ISNUMBER(SEARCH(" " &amp; $A22 &amp; " ", " " &amp; '97-19 Jobs in Aggregate SIC07'!$A$3:$A$68 &amp; " ")) + ('97-19 Jobs in Aggregate SIC07'!$A$3:$A$68=$A22)))</f>
        <v>0.45023696682464454</v>
      </c>
      <c r="Y22" cm="1">
        <f t="array" ref="Y22">'97-19 Job Nums in SIC07'!Y22 / INDEX('97-19 Jobs in Aggregate SIC07'!Z:Z, _xlfn._xlws.FILTER(ROW('97-19 Jobs in Aggregate SIC07'!$A$3:$A$68), ISNUMBER(SEARCH(" " &amp; $A22 &amp; " ", " " &amp; '97-19 Jobs in Aggregate SIC07'!$A$3:$A$68 &amp; " ")) + ('97-19 Jobs in Aggregate SIC07'!$A$3:$A$68=$A22)))</f>
        <v>0.41314553990610331</v>
      </c>
      <c r="Z22" s="76">
        <f t="shared" si="0"/>
        <v>0.47743751363918518</v>
      </c>
      <c r="AA22" s="77" cm="1">
        <f t="array" ref="AA22">Z22/SUM(VALUE(INDEX(Z:Z,MATCH(VALUE(_xlfn.TEXTSPLIT(AB22, " ")),A:A,0))))</f>
        <v>0.47743751363918524</v>
      </c>
      <c r="AB22" t="str" cm="1">
        <f t="array" ref="AB22">INDEX('97-19 Jobs in Aggregate SIC07'!A:A, _xlfn._xlws.FILTER(ROW('97-19 Jobs in Aggregate SIC07'!$A$3:$A$68), ISNUMBER(SEARCH(" " &amp; $A22 &amp; " ", " " &amp; '97-19 Jobs in Aggregate SIC07'!$A$3:$A$68 &amp; " ")) + ('97-19 Jobs in Aggregate SIC07'!$A$3:$A$68=$A22)))</f>
        <v>16 17 18</v>
      </c>
    </row>
    <row r="23" spans="1:28" ht="30" x14ac:dyDescent="0.25">
      <c r="A23" s="65">
        <v>19</v>
      </c>
      <c r="B23" s="3" t="s">
        <v>25</v>
      </c>
      <c r="C23" cm="1">
        <f t="array" ref="C23">'97-19 Job Nums in SIC07'!C23 / INDEX('97-19 Jobs in Aggregate SIC07'!D:D, _xlfn._xlws.FILTER(ROW('97-19 Jobs in Aggregate SIC07'!$A$3:$A$68), ISNUMBER(SEARCH(" " &amp; $A23 &amp; " ", " " &amp; '97-19 Jobs in Aggregate SIC07'!$A$3:$A$68 &amp; " ")) + ('97-19 Jobs in Aggregate SIC07'!$A$3:$A$68=$A23)))</f>
        <v>1</v>
      </c>
      <c r="D23" cm="1">
        <f t="array" ref="D23">'97-19 Job Nums in SIC07'!D23 / INDEX('97-19 Jobs in Aggregate SIC07'!E:E, _xlfn._xlws.FILTER(ROW('97-19 Jobs in Aggregate SIC07'!$A$3:$A$68), ISNUMBER(SEARCH(" " &amp; $A23 &amp; " ", " " &amp; '97-19 Jobs in Aggregate SIC07'!$A$3:$A$68 &amp; " ")) + ('97-19 Jobs in Aggregate SIC07'!$A$3:$A$68=$A23)))</f>
        <v>1</v>
      </c>
      <c r="E23" cm="1">
        <f t="array" ref="E23">'97-19 Job Nums in SIC07'!E23 / INDEX('97-19 Jobs in Aggregate SIC07'!F:F, _xlfn._xlws.FILTER(ROW('97-19 Jobs in Aggregate SIC07'!$A$3:$A$68), ISNUMBER(SEARCH(" " &amp; $A23 &amp; " ", " " &amp; '97-19 Jobs in Aggregate SIC07'!$A$3:$A$68 &amp; " ")) + ('97-19 Jobs in Aggregate SIC07'!$A$3:$A$68=$A23)))</f>
        <v>1</v>
      </c>
      <c r="F23" cm="1">
        <f t="array" ref="F23">'97-19 Job Nums in SIC07'!F23 / INDEX('97-19 Jobs in Aggregate SIC07'!G:G, _xlfn._xlws.FILTER(ROW('97-19 Jobs in Aggregate SIC07'!$A$3:$A$68), ISNUMBER(SEARCH(" " &amp; $A23 &amp; " ", " " &amp; '97-19 Jobs in Aggregate SIC07'!$A$3:$A$68 &amp; " ")) + ('97-19 Jobs in Aggregate SIC07'!$A$3:$A$68=$A23)))</f>
        <v>1</v>
      </c>
      <c r="G23" cm="1">
        <f t="array" ref="G23">'97-19 Job Nums in SIC07'!G23 / INDEX('97-19 Jobs in Aggregate SIC07'!H:H, _xlfn._xlws.FILTER(ROW('97-19 Jobs in Aggregate SIC07'!$A$3:$A$68), ISNUMBER(SEARCH(" " &amp; $A23 &amp; " ", " " &amp; '97-19 Jobs in Aggregate SIC07'!$A$3:$A$68 &amp; " ")) + ('97-19 Jobs in Aggregate SIC07'!$A$3:$A$68=$A23)))</f>
        <v>1</v>
      </c>
      <c r="H23" cm="1">
        <f t="array" ref="H23">'97-19 Job Nums in SIC07'!H23 / INDEX('97-19 Jobs in Aggregate SIC07'!I:I, _xlfn._xlws.FILTER(ROW('97-19 Jobs in Aggregate SIC07'!$A$3:$A$68), ISNUMBER(SEARCH(" " &amp; $A23 &amp; " ", " " &amp; '97-19 Jobs in Aggregate SIC07'!$A$3:$A$68 &amp; " ")) + ('97-19 Jobs in Aggregate SIC07'!$A$3:$A$68=$A23)))</f>
        <v>1</v>
      </c>
      <c r="I23" cm="1">
        <f t="array" ref="I23">'97-19 Job Nums in SIC07'!I23 / INDEX('97-19 Jobs in Aggregate SIC07'!J:J, _xlfn._xlws.FILTER(ROW('97-19 Jobs in Aggregate SIC07'!$A$3:$A$68), ISNUMBER(SEARCH(" " &amp; $A23 &amp; " ", " " &amp; '97-19 Jobs in Aggregate SIC07'!$A$3:$A$68 &amp; " ")) + ('97-19 Jobs in Aggregate SIC07'!$A$3:$A$68=$A23)))</f>
        <v>1</v>
      </c>
      <c r="J23" cm="1">
        <f t="array" ref="J23">'97-19 Job Nums in SIC07'!J23 / INDEX('97-19 Jobs in Aggregate SIC07'!K:K, _xlfn._xlws.FILTER(ROW('97-19 Jobs in Aggregate SIC07'!$A$3:$A$68), ISNUMBER(SEARCH(" " &amp; $A23 &amp; " ", " " &amp; '97-19 Jobs in Aggregate SIC07'!$A$3:$A$68 &amp; " ")) + ('97-19 Jobs in Aggregate SIC07'!$A$3:$A$68=$A23)))</f>
        <v>1</v>
      </c>
      <c r="K23" cm="1">
        <f t="array" ref="K23">'97-19 Job Nums in SIC07'!K23 / INDEX('97-19 Jobs in Aggregate SIC07'!L:L, _xlfn._xlws.FILTER(ROW('97-19 Jobs in Aggregate SIC07'!$A$3:$A$68), ISNUMBER(SEARCH(" " &amp; $A23 &amp; " ", " " &amp; '97-19 Jobs in Aggregate SIC07'!$A$3:$A$68 &amp; " ")) + ('97-19 Jobs in Aggregate SIC07'!$A$3:$A$68=$A23)))</f>
        <v>1</v>
      </c>
      <c r="L23" cm="1">
        <f t="array" ref="L23">'97-19 Job Nums in SIC07'!L23 / INDEX('97-19 Jobs in Aggregate SIC07'!M:M, _xlfn._xlws.FILTER(ROW('97-19 Jobs in Aggregate SIC07'!$A$3:$A$68), ISNUMBER(SEARCH(" " &amp; $A23 &amp; " ", " " &amp; '97-19 Jobs in Aggregate SIC07'!$A$3:$A$68 &amp; " ")) + ('97-19 Jobs in Aggregate SIC07'!$A$3:$A$68=$A23)))</f>
        <v>1</v>
      </c>
      <c r="M23" cm="1">
        <f t="array" ref="M23">'97-19 Job Nums in SIC07'!M23 / INDEX('97-19 Jobs in Aggregate SIC07'!N:N, _xlfn._xlws.FILTER(ROW('97-19 Jobs in Aggregate SIC07'!$A$3:$A$68), ISNUMBER(SEARCH(" " &amp; $A23 &amp; " ", " " &amp; '97-19 Jobs in Aggregate SIC07'!$A$3:$A$68 &amp; " ")) + ('97-19 Jobs in Aggregate SIC07'!$A$3:$A$68=$A23)))</f>
        <v>1</v>
      </c>
      <c r="N23" cm="1">
        <f t="array" ref="N23">'97-19 Job Nums in SIC07'!N23 / INDEX('97-19 Jobs in Aggregate SIC07'!O:O, _xlfn._xlws.FILTER(ROW('97-19 Jobs in Aggregate SIC07'!$A$3:$A$68), ISNUMBER(SEARCH(" " &amp; $A23 &amp; " ", " " &amp; '97-19 Jobs in Aggregate SIC07'!$A$3:$A$68 &amp; " ")) + ('97-19 Jobs in Aggregate SIC07'!$A$3:$A$68=$A23)))</f>
        <v>1</v>
      </c>
      <c r="O23" cm="1">
        <f t="array" ref="O23">'97-19 Job Nums in SIC07'!O23 / INDEX('97-19 Jobs in Aggregate SIC07'!P:P, _xlfn._xlws.FILTER(ROW('97-19 Jobs in Aggregate SIC07'!$A$3:$A$68), ISNUMBER(SEARCH(" " &amp; $A23 &amp; " ", " " &amp; '97-19 Jobs in Aggregate SIC07'!$A$3:$A$68 &amp; " ")) + ('97-19 Jobs in Aggregate SIC07'!$A$3:$A$68=$A23)))</f>
        <v>1</v>
      </c>
      <c r="P23" cm="1">
        <f t="array" ref="P23">'97-19 Job Nums in SIC07'!P23 / INDEX('97-19 Jobs in Aggregate SIC07'!Q:Q, _xlfn._xlws.FILTER(ROW('97-19 Jobs in Aggregate SIC07'!$A$3:$A$68), ISNUMBER(SEARCH(" " &amp; $A23 &amp; " ", " " &amp; '97-19 Jobs in Aggregate SIC07'!$A$3:$A$68 &amp; " ")) + ('97-19 Jobs in Aggregate SIC07'!$A$3:$A$68=$A23)))</f>
        <v>1</v>
      </c>
      <c r="Q23" cm="1">
        <f t="array" ref="Q23">'97-19 Job Nums in SIC07'!Q23 / INDEX('97-19 Jobs in Aggregate SIC07'!R:R, _xlfn._xlws.FILTER(ROW('97-19 Jobs in Aggregate SIC07'!$A$3:$A$68), ISNUMBER(SEARCH(" " &amp; $A23 &amp; " ", " " &amp; '97-19 Jobs in Aggregate SIC07'!$A$3:$A$68 &amp; " ")) + ('97-19 Jobs in Aggregate SIC07'!$A$3:$A$68=$A23)))</f>
        <v>1</v>
      </c>
      <c r="R23" cm="1">
        <f t="array" ref="R23">'97-19 Job Nums in SIC07'!R23 / INDEX('97-19 Jobs in Aggregate SIC07'!S:S, _xlfn._xlws.FILTER(ROW('97-19 Jobs in Aggregate SIC07'!$A$3:$A$68), ISNUMBER(SEARCH(" " &amp; $A23 &amp; " ", " " &amp; '97-19 Jobs in Aggregate SIC07'!$A$3:$A$68 &amp; " ")) + ('97-19 Jobs in Aggregate SIC07'!$A$3:$A$68=$A23)))</f>
        <v>1</v>
      </c>
      <c r="S23" cm="1">
        <f t="array" ref="S23">'97-19 Job Nums in SIC07'!S23 / INDEX('97-19 Jobs in Aggregate SIC07'!T:T, _xlfn._xlws.FILTER(ROW('97-19 Jobs in Aggregate SIC07'!$A$3:$A$68), ISNUMBER(SEARCH(" " &amp; $A23 &amp; " ", " " &amp; '97-19 Jobs in Aggregate SIC07'!$A$3:$A$68 &amp; " ")) + ('97-19 Jobs in Aggregate SIC07'!$A$3:$A$68=$A23)))</f>
        <v>1</v>
      </c>
      <c r="T23" cm="1">
        <f t="array" ref="T23">'97-19 Job Nums in SIC07'!T23 / INDEX('97-19 Jobs in Aggregate SIC07'!U:U, _xlfn._xlws.FILTER(ROW('97-19 Jobs in Aggregate SIC07'!$A$3:$A$68), ISNUMBER(SEARCH(" " &amp; $A23 &amp; " ", " " &amp; '97-19 Jobs in Aggregate SIC07'!$A$3:$A$68 &amp; " ")) + ('97-19 Jobs in Aggregate SIC07'!$A$3:$A$68=$A23)))</f>
        <v>1</v>
      </c>
      <c r="U23" cm="1">
        <f t="array" ref="U23">'97-19 Job Nums in SIC07'!U23 / INDEX('97-19 Jobs in Aggregate SIC07'!V:V, _xlfn._xlws.FILTER(ROW('97-19 Jobs in Aggregate SIC07'!$A$3:$A$68), ISNUMBER(SEARCH(" " &amp; $A23 &amp; " ", " " &amp; '97-19 Jobs in Aggregate SIC07'!$A$3:$A$68 &amp; " ")) + ('97-19 Jobs in Aggregate SIC07'!$A$3:$A$68=$A23)))</f>
        <v>1</v>
      </c>
      <c r="V23" cm="1">
        <f t="array" ref="V23">'97-19 Job Nums in SIC07'!V23 / INDEX('97-19 Jobs in Aggregate SIC07'!W:W, _xlfn._xlws.FILTER(ROW('97-19 Jobs in Aggregate SIC07'!$A$3:$A$68), ISNUMBER(SEARCH(" " &amp; $A23 &amp; " ", " " &amp; '97-19 Jobs in Aggregate SIC07'!$A$3:$A$68 &amp; " ")) + ('97-19 Jobs in Aggregate SIC07'!$A$3:$A$68=$A23)))</f>
        <v>1</v>
      </c>
      <c r="W23" cm="1">
        <f t="array" ref="W23">'97-19 Job Nums in SIC07'!W23 / INDEX('97-19 Jobs in Aggregate SIC07'!X:X, _xlfn._xlws.FILTER(ROW('97-19 Jobs in Aggregate SIC07'!$A$3:$A$68), ISNUMBER(SEARCH(" " &amp; $A23 &amp; " ", " " &amp; '97-19 Jobs in Aggregate SIC07'!$A$3:$A$68 &amp; " ")) + ('97-19 Jobs in Aggregate SIC07'!$A$3:$A$68=$A23)))</f>
        <v>1</v>
      </c>
      <c r="X23" cm="1">
        <f t="array" ref="X23">'97-19 Job Nums in SIC07'!X23 / INDEX('97-19 Jobs in Aggregate SIC07'!Y:Y, _xlfn._xlws.FILTER(ROW('97-19 Jobs in Aggregate SIC07'!$A$3:$A$68), ISNUMBER(SEARCH(" " &amp; $A23 &amp; " ", " " &amp; '97-19 Jobs in Aggregate SIC07'!$A$3:$A$68 &amp; " ")) + ('97-19 Jobs in Aggregate SIC07'!$A$3:$A$68=$A23)))</f>
        <v>1</v>
      </c>
      <c r="Y23" cm="1">
        <f t="array" ref="Y23">'97-19 Job Nums in SIC07'!Y23 / INDEX('97-19 Jobs in Aggregate SIC07'!Z:Z, _xlfn._xlws.FILTER(ROW('97-19 Jobs in Aggregate SIC07'!$A$3:$A$68), ISNUMBER(SEARCH(" " &amp; $A23 &amp; " ", " " &amp; '97-19 Jobs in Aggregate SIC07'!$A$3:$A$68 &amp; " ")) + ('97-19 Jobs in Aggregate SIC07'!$A$3:$A$68=$A23)))</f>
        <v>1</v>
      </c>
      <c r="Z23" s="76">
        <f t="shared" si="0"/>
        <v>1</v>
      </c>
      <c r="AA23" s="77" cm="1">
        <f t="array" ref="AA23">Z23/SUM(VALUE(INDEX(Z:Z,MATCH(VALUE(_xlfn.TEXTSPLIT(AB23, " ")),A:A,0))))</f>
        <v>1</v>
      </c>
      <c r="AB23" cm="1">
        <f t="array" ref="AB23">INDEX('97-19 Jobs in Aggregate SIC07'!A:A, _xlfn._xlws.FILTER(ROW('97-19 Jobs in Aggregate SIC07'!$A$3:$A$68), ISNUMBER(SEARCH(" " &amp; $A23 &amp; " ", " " &amp; '97-19 Jobs in Aggregate SIC07'!$A$3:$A$68 &amp; " ")) + ('97-19 Jobs in Aggregate SIC07'!$A$3:$A$68=$A23)))</f>
        <v>19</v>
      </c>
    </row>
    <row r="24" spans="1:28" ht="30" x14ac:dyDescent="0.25">
      <c r="A24" s="65">
        <v>20</v>
      </c>
      <c r="B24" s="3" t="s">
        <v>26</v>
      </c>
      <c r="C24" cm="1">
        <f t="array" ref="C24">'97-19 Job Nums in SIC07'!C24 / INDEX('97-19 Jobs in Aggregate SIC07'!D:D, _xlfn._xlws.FILTER(ROW('97-19 Jobs in Aggregate SIC07'!$A$3:$A$68), ISNUMBER(SEARCH(" " &amp; $A24 &amp; " ", " " &amp; '97-19 Jobs in Aggregate SIC07'!$A$3:$A$68 &amp; " ")) + ('97-19 Jobs in Aggregate SIC07'!$A$3:$A$68=$A24)))</f>
        <v>1</v>
      </c>
      <c r="D24" cm="1">
        <f t="array" ref="D24">'97-19 Job Nums in SIC07'!D24 / INDEX('97-19 Jobs in Aggregate SIC07'!E:E, _xlfn._xlws.FILTER(ROW('97-19 Jobs in Aggregate SIC07'!$A$3:$A$68), ISNUMBER(SEARCH(" " &amp; $A24 &amp; " ", " " &amp; '97-19 Jobs in Aggregate SIC07'!$A$3:$A$68 &amp; " ")) + ('97-19 Jobs in Aggregate SIC07'!$A$3:$A$68=$A24)))</f>
        <v>1</v>
      </c>
      <c r="E24" cm="1">
        <f t="array" ref="E24">'97-19 Job Nums in SIC07'!E24 / INDEX('97-19 Jobs in Aggregate SIC07'!F:F, _xlfn._xlws.FILTER(ROW('97-19 Jobs in Aggregate SIC07'!$A$3:$A$68), ISNUMBER(SEARCH(" " &amp; $A24 &amp; " ", " " &amp; '97-19 Jobs in Aggregate SIC07'!$A$3:$A$68 &amp; " ")) + ('97-19 Jobs in Aggregate SIC07'!$A$3:$A$68=$A24)))</f>
        <v>1</v>
      </c>
      <c r="F24" cm="1">
        <f t="array" ref="F24">'97-19 Job Nums in SIC07'!F24 / INDEX('97-19 Jobs in Aggregate SIC07'!G:G, _xlfn._xlws.FILTER(ROW('97-19 Jobs in Aggregate SIC07'!$A$3:$A$68), ISNUMBER(SEARCH(" " &amp; $A24 &amp; " ", " " &amp; '97-19 Jobs in Aggregate SIC07'!$A$3:$A$68 &amp; " ")) + ('97-19 Jobs in Aggregate SIC07'!$A$3:$A$68=$A24)))</f>
        <v>1</v>
      </c>
      <c r="G24" cm="1">
        <f t="array" ref="G24">'97-19 Job Nums in SIC07'!G24 / INDEX('97-19 Jobs in Aggregate SIC07'!H:H, _xlfn._xlws.FILTER(ROW('97-19 Jobs in Aggregate SIC07'!$A$3:$A$68), ISNUMBER(SEARCH(" " &amp; $A24 &amp; " ", " " &amp; '97-19 Jobs in Aggregate SIC07'!$A$3:$A$68 &amp; " ")) + ('97-19 Jobs in Aggregate SIC07'!$A$3:$A$68=$A24)))</f>
        <v>1</v>
      </c>
      <c r="H24" cm="1">
        <f t="array" ref="H24">'97-19 Job Nums in SIC07'!H24 / INDEX('97-19 Jobs in Aggregate SIC07'!I:I, _xlfn._xlws.FILTER(ROW('97-19 Jobs in Aggregate SIC07'!$A$3:$A$68), ISNUMBER(SEARCH(" " &amp; $A24 &amp; " ", " " &amp; '97-19 Jobs in Aggregate SIC07'!$A$3:$A$68 &amp; " ")) + ('97-19 Jobs in Aggregate SIC07'!$A$3:$A$68=$A24)))</f>
        <v>1</v>
      </c>
      <c r="I24" cm="1">
        <f t="array" ref="I24">'97-19 Job Nums in SIC07'!I24 / INDEX('97-19 Jobs in Aggregate SIC07'!J:J, _xlfn._xlws.FILTER(ROW('97-19 Jobs in Aggregate SIC07'!$A$3:$A$68), ISNUMBER(SEARCH(" " &amp; $A24 &amp; " ", " " &amp; '97-19 Jobs in Aggregate SIC07'!$A$3:$A$68 &amp; " ")) + ('97-19 Jobs in Aggregate SIC07'!$A$3:$A$68=$A24)))</f>
        <v>1</v>
      </c>
      <c r="J24" cm="1">
        <f t="array" ref="J24">'97-19 Job Nums in SIC07'!J24 / INDEX('97-19 Jobs in Aggregate SIC07'!K:K, _xlfn._xlws.FILTER(ROW('97-19 Jobs in Aggregate SIC07'!$A$3:$A$68), ISNUMBER(SEARCH(" " &amp; $A24 &amp; " ", " " &amp; '97-19 Jobs in Aggregate SIC07'!$A$3:$A$68 &amp; " ")) + ('97-19 Jobs in Aggregate SIC07'!$A$3:$A$68=$A24)))</f>
        <v>1</v>
      </c>
      <c r="K24" cm="1">
        <f t="array" ref="K24">'97-19 Job Nums in SIC07'!K24 / INDEX('97-19 Jobs in Aggregate SIC07'!L:L, _xlfn._xlws.FILTER(ROW('97-19 Jobs in Aggregate SIC07'!$A$3:$A$68), ISNUMBER(SEARCH(" " &amp; $A24 &amp; " ", " " &amp; '97-19 Jobs in Aggregate SIC07'!$A$3:$A$68 &amp; " ")) + ('97-19 Jobs in Aggregate SIC07'!$A$3:$A$68=$A24)))</f>
        <v>1</v>
      </c>
      <c r="L24" cm="1">
        <f t="array" ref="L24">'97-19 Job Nums in SIC07'!L24 / INDEX('97-19 Jobs in Aggregate SIC07'!M:M, _xlfn._xlws.FILTER(ROW('97-19 Jobs in Aggregate SIC07'!$A$3:$A$68), ISNUMBER(SEARCH(" " &amp; $A24 &amp; " ", " " &amp; '97-19 Jobs in Aggregate SIC07'!$A$3:$A$68 &amp; " ")) + ('97-19 Jobs in Aggregate SIC07'!$A$3:$A$68=$A24)))</f>
        <v>1</v>
      </c>
      <c r="M24" cm="1">
        <f t="array" ref="M24">'97-19 Job Nums in SIC07'!M24 / INDEX('97-19 Jobs in Aggregate SIC07'!N:N, _xlfn._xlws.FILTER(ROW('97-19 Jobs in Aggregate SIC07'!$A$3:$A$68), ISNUMBER(SEARCH(" " &amp; $A24 &amp; " ", " " &amp; '97-19 Jobs in Aggregate SIC07'!$A$3:$A$68 &amp; " ")) + ('97-19 Jobs in Aggregate SIC07'!$A$3:$A$68=$A24)))</f>
        <v>1</v>
      </c>
      <c r="N24" cm="1">
        <f t="array" ref="N24">'97-19 Job Nums in SIC07'!N24 / INDEX('97-19 Jobs in Aggregate SIC07'!O:O, _xlfn._xlws.FILTER(ROW('97-19 Jobs in Aggregate SIC07'!$A$3:$A$68), ISNUMBER(SEARCH(" " &amp; $A24 &amp; " ", " " &amp; '97-19 Jobs in Aggregate SIC07'!$A$3:$A$68 &amp; " ")) + ('97-19 Jobs in Aggregate SIC07'!$A$3:$A$68=$A24)))</f>
        <v>1</v>
      </c>
      <c r="O24" cm="1">
        <f t="array" ref="O24">'97-19 Job Nums in SIC07'!O24 / INDEX('97-19 Jobs in Aggregate SIC07'!P:P, _xlfn._xlws.FILTER(ROW('97-19 Jobs in Aggregate SIC07'!$A$3:$A$68), ISNUMBER(SEARCH(" " &amp; $A24 &amp; " ", " " &amp; '97-19 Jobs in Aggregate SIC07'!$A$3:$A$68 &amp; " ")) + ('97-19 Jobs in Aggregate SIC07'!$A$3:$A$68=$A24)))</f>
        <v>1</v>
      </c>
      <c r="P24" cm="1">
        <f t="array" ref="P24">'97-19 Job Nums in SIC07'!P24 / INDEX('97-19 Jobs in Aggregate SIC07'!Q:Q, _xlfn._xlws.FILTER(ROW('97-19 Jobs in Aggregate SIC07'!$A$3:$A$68), ISNUMBER(SEARCH(" " &amp; $A24 &amp; " ", " " &amp; '97-19 Jobs in Aggregate SIC07'!$A$3:$A$68 &amp; " ")) + ('97-19 Jobs in Aggregate SIC07'!$A$3:$A$68=$A24)))</f>
        <v>1</v>
      </c>
      <c r="Q24" cm="1">
        <f t="array" ref="Q24">'97-19 Job Nums in SIC07'!Q24 / INDEX('97-19 Jobs in Aggregate SIC07'!R:R, _xlfn._xlws.FILTER(ROW('97-19 Jobs in Aggregate SIC07'!$A$3:$A$68), ISNUMBER(SEARCH(" " &amp; $A24 &amp; " ", " " &amp; '97-19 Jobs in Aggregate SIC07'!$A$3:$A$68 &amp; " ")) + ('97-19 Jobs in Aggregate SIC07'!$A$3:$A$68=$A24)))</f>
        <v>1</v>
      </c>
      <c r="R24" cm="1">
        <f t="array" ref="R24">'97-19 Job Nums in SIC07'!R24 / INDEX('97-19 Jobs in Aggregate SIC07'!S:S, _xlfn._xlws.FILTER(ROW('97-19 Jobs in Aggregate SIC07'!$A$3:$A$68), ISNUMBER(SEARCH(" " &amp; $A24 &amp; " ", " " &amp; '97-19 Jobs in Aggregate SIC07'!$A$3:$A$68 &amp; " ")) + ('97-19 Jobs in Aggregate SIC07'!$A$3:$A$68=$A24)))</f>
        <v>1</v>
      </c>
      <c r="S24" cm="1">
        <f t="array" ref="S24">'97-19 Job Nums in SIC07'!S24 / INDEX('97-19 Jobs in Aggregate SIC07'!T:T, _xlfn._xlws.FILTER(ROW('97-19 Jobs in Aggregate SIC07'!$A$3:$A$68), ISNUMBER(SEARCH(" " &amp; $A24 &amp; " ", " " &amp; '97-19 Jobs in Aggregate SIC07'!$A$3:$A$68 &amp; " ")) + ('97-19 Jobs in Aggregate SIC07'!$A$3:$A$68=$A24)))</f>
        <v>1</v>
      </c>
      <c r="T24" cm="1">
        <f t="array" ref="T24">'97-19 Job Nums in SIC07'!T24 / INDEX('97-19 Jobs in Aggregate SIC07'!U:U, _xlfn._xlws.FILTER(ROW('97-19 Jobs in Aggregate SIC07'!$A$3:$A$68), ISNUMBER(SEARCH(" " &amp; $A24 &amp; " ", " " &amp; '97-19 Jobs in Aggregate SIC07'!$A$3:$A$68 &amp; " ")) + ('97-19 Jobs in Aggregate SIC07'!$A$3:$A$68=$A24)))</f>
        <v>1</v>
      </c>
      <c r="U24" cm="1">
        <f t="array" ref="U24">'97-19 Job Nums in SIC07'!U24 / INDEX('97-19 Jobs in Aggregate SIC07'!V:V, _xlfn._xlws.FILTER(ROW('97-19 Jobs in Aggregate SIC07'!$A$3:$A$68), ISNUMBER(SEARCH(" " &amp; $A24 &amp; " ", " " &amp; '97-19 Jobs in Aggregate SIC07'!$A$3:$A$68 &amp; " ")) + ('97-19 Jobs in Aggregate SIC07'!$A$3:$A$68=$A24)))</f>
        <v>1</v>
      </c>
      <c r="V24" cm="1">
        <f t="array" ref="V24">'97-19 Job Nums in SIC07'!V24 / INDEX('97-19 Jobs in Aggregate SIC07'!W:W, _xlfn._xlws.FILTER(ROW('97-19 Jobs in Aggregate SIC07'!$A$3:$A$68), ISNUMBER(SEARCH(" " &amp; $A24 &amp; " ", " " &amp; '97-19 Jobs in Aggregate SIC07'!$A$3:$A$68 &amp; " ")) + ('97-19 Jobs in Aggregate SIC07'!$A$3:$A$68=$A24)))</f>
        <v>1</v>
      </c>
      <c r="W24" cm="1">
        <f t="array" ref="W24">'97-19 Job Nums in SIC07'!W24 / INDEX('97-19 Jobs in Aggregate SIC07'!X:X, _xlfn._xlws.FILTER(ROW('97-19 Jobs in Aggregate SIC07'!$A$3:$A$68), ISNUMBER(SEARCH(" " &amp; $A24 &amp; " ", " " &amp; '97-19 Jobs in Aggregate SIC07'!$A$3:$A$68 &amp; " ")) + ('97-19 Jobs in Aggregate SIC07'!$A$3:$A$68=$A24)))</f>
        <v>1</v>
      </c>
      <c r="X24" cm="1">
        <f t="array" ref="X24">'97-19 Job Nums in SIC07'!X24 / INDEX('97-19 Jobs in Aggregate SIC07'!Y:Y, _xlfn._xlws.FILTER(ROW('97-19 Jobs in Aggregate SIC07'!$A$3:$A$68), ISNUMBER(SEARCH(" " &amp; $A24 &amp; " ", " " &amp; '97-19 Jobs in Aggregate SIC07'!$A$3:$A$68 &amp; " ")) + ('97-19 Jobs in Aggregate SIC07'!$A$3:$A$68=$A24)))</f>
        <v>1</v>
      </c>
      <c r="Y24" cm="1">
        <f t="array" ref="Y24">'97-19 Job Nums in SIC07'!Y24 / INDEX('97-19 Jobs in Aggregate SIC07'!Z:Z, _xlfn._xlws.FILTER(ROW('97-19 Jobs in Aggregate SIC07'!$A$3:$A$68), ISNUMBER(SEARCH(" " &amp; $A24 &amp; " ", " " &amp; '97-19 Jobs in Aggregate SIC07'!$A$3:$A$68 &amp; " ")) + ('97-19 Jobs in Aggregate SIC07'!$A$3:$A$68=$A24)))</f>
        <v>1</v>
      </c>
      <c r="Z24" s="76">
        <f t="shared" si="0"/>
        <v>1</v>
      </c>
      <c r="AA24" s="77" cm="1">
        <f t="array" ref="AA24">Z24/SUM(VALUE(INDEX(Z:Z,MATCH(VALUE(_xlfn.TEXTSPLIT(AB24, " ")),A:A,0))))</f>
        <v>1</v>
      </c>
      <c r="AB24" cm="1">
        <f t="array" ref="AB24">INDEX('97-19 Jobs in Aggregate SIC07'!A:A, _xlfn._xlws.FILTER(ROW('97-19 Jobs in Aggregate SIC07'!$A$3:$A$68), ISNUMBER(SEARCH(" " &amp; $A24 &amp; " ", " " &amp; '97-19 Jobs in Aggregate SIC07'!$A$3:$A$68 &amp; " ")) + ('97-19 Jobs in Aggregate SIC07'!$A$3:$A$68=$A24)))</f>
        <v>20</v>
      </c>
    </row>
    <row r="25" spans="1:28" ht="45" x14ac:dyDescent="0.25">
      <c r="A25" s="65">
        <v>21</v>
      </c>
      <c r="B25" s="3" t="s">
        <v>27</v>
      </c>
      <c r="C25" cm="1">
        <f t="array" ref="C25">'97-19 Job Nums in SIC07'!C25 / INDEX('97-19 Jobs in Aggregate SIC07'!D:D, _xlfn._xlws.FILTER(ROW('97-19 Jobs in Aggregate SIC07'!$A$3:$A$68), ISNUMBER(SEARCH(" " &amp; $A25 &amp; " ", " " &amp; '97-19 Jobs in Aggregate SIC07'!$A$3:$A$68 &amp; " ")) + ('97-19 Jobs in Aggregate SIC07'!$A$3:$A$68=$A25)))</f>
        <v>1</v>
      </c>
      <c r="D25" cm="1">
        <f t="array" ref="D25">'97-19 Job Nums in SIC07'!D25 / INDEX('97-19 Jobs in Aggregate SIC07'!E:E, _xlfn._xlws.FILTER(ROW('97-19 Jobs in Aggregate SIC07'!$A$3:$A$68), ISNUMBER(SEARCH(" " &amp; $A25 &amp; " ", " " &amp; '97-19 Jobs in Aggregate SIC07'!$A$3:$A$68 &amp; " ")) + ('97-19 Jobs in Aggregate SIC07'!$A$3:$A$68=$A25)))</f>
        <v>1</v>
      </c>
      <c r="E25" cm="1">
        <f t="array" ref="E25">'97-19 Job Nums in SIC07'!E25 / INDEX('97-19 Jobs in Aggregate SIC07'!F:F, _xlfn._xlws.FILTER(ROW('97-19 Jobs in Aggregate SIC07'!$A$3:$A$68), ISNUMBER(SEARCH(" " &amp; $A25 &amp; " ", " " &amp; '97-19 Jobs in Aggregate SIC07'!$A$3:$A$68 &amp; " ")) + ('97-19 Jobs in Aggregate SIC07'!$A$3:$A$68=$A25)))</f>
        <v>1</v>
      </c>
      <c r="F25" cm="1">
        <f t="array" ref="F25">'97-19 Job Nums in SIC07'!F25 / INDEX('97-19 Jobs in Aggregate SIC07'!G:G, _xlfn._xlws.FILTER(ROW('97-19 Jobs in Aggregate SIC07'!$A$3:$A$68), ISNUMBER(SEARCH(" " &amp; $A25 &amp; " ", " " &amp; '97-19 Jobs in Aggregate SIC07'!$A$3:$A$68 &amp; " ")) + ('97-19 Jobs in Aggregate SIC07'!$A$3:$A$68=$A25)))</f>
        <v>1</v>
      </c>
      <c r="G25" cm="1">
        <f t="array" ref="G25">'97-19 Job Nums in SIC07'!G25 / INDEX('97-19 Jobs in Aggregate SIC07'!H:H, _xlfn._xlws.FILTER(ROW('97-19 Jobs in Aggregate SIC07'!$A$3:$A$68), ISNUMBER(SEARCH(" " &amp; $A25 &amp; " ", " " &amp; '97-19 Jobs in Aggregate SIC07'!$A$3:$A$68 &amp; " ")) + ('97-19 Jobs in Aggregate SIC07'!$A$3:$A$68=$A25)))</f>
        <v>1</v>
      </c>
      <c r="H25" cm="1">
        <f t="array" ref="H25">'97-19 Job Nums in SIC07'!H25 / INDEX('97-19 Jobs in Aggregate SIC07'!I:I, _xlfn._xlws.FILTER(ROW('97-19 Jobs in Aggregate SIC07'!$A$3:$A$68), ISNUMBER(SEARCH(" " &amp; $A25 &amp; " ", " " &amp; '97-19 Jobs in Aggregate SIC07'!$A$3:$A$68 &amp; " ")) + ('97-19 Jobs in Aggregate SIC07'!$A$3:$A$68=$A25)))</f>
        <v>1</v>
      </c>
      <c r="I25" cm="1">
        <f t="array" ref="I25">'97-19 Job Nums in SIC07'!I25 / INDEX('97-19 Jobs in Aggregate SIC07'!J:J, _xlfn._xlws.FILTER(ROW('97-19 Jobs in Aggregate SIC07'!$A$3:$A$68), ISNUMBER(SEARCH(" " &amp; $A25 &amp; " ", " " &amp; '97-19 Jobs in Aggregate SIC07'!$A$3:$A$68 &amp; " ")) + ('97-19 Jobs in Aggregate SIC07'!$A$3:$A$68=$A25)))</f>
        <v>1</v>
      </c>
      <c r="J25" cm="1">
        <f t="array" ref="J25">'97-19 Job Nums in SIC07'!J25 / INDEX('97-19 Jobs in Aggregate SIC07'!K:K, _xlfn._xlws.FILTER(ROW('97-19 Jobs in Aggregate SIC07'!$A$3:$A$68), ISNUMBER(SEARCH(" " &amp; $A25 &amp; " ", " " &amp; '97-19 Jobs in Aggregate SIC07'!$A$3:$A$68 &amp; " ")) + ('97-19 Jobs in Aggregate SIC07'!$A$3:$A$68=$A25)))</f>
        <v>1</v>
      </c>
      <c r="K25" cm="1">
        <f t="array" ref="K25">'97-19 Job Nums in SIC07'!K25 / INDEX('97-19 Jobs in Aggregate SIC07'!L:L, _xlfn._xlws.FILTER(ROW('97-19 Jobs in Aggregate SIC07'!$A$3:$A$68), ISNUMBER(SEARCH(" " &amp; $A25 &amp; " ", " " &amp; '97-19 Jobs in Aggregate SIC07'!$A$3:$A$68 &amp; " ")) + ('97-19 Jobs in Aggregate SIC07'!$A$3:$A$68=$A25)))</f>
        <v>1</v>
      </c>
      <c r="L25" cm="1">
        <f t="array" ref="L25">'97-19 Job Nums in SIC07'!L25 / INDEX('97-19 Jobs in Aggregate SIC07'!M:M, _xlfn._xlws.FILTER(ROW('97-19 Jobs in Aggregate SIC07'!$A$3:$A$68), ISNUMBER(SEARCH(" " &amp; $A25 &amp; " ", " " &amp; '97-19 Jobs in Aggregate SIC07'!$A$3:$A$68 &amp; " ")) + ('97-19 Jobs in Aggregate SIC07'!$A$3:$A$68=$A25)))</f>
        <v>1</v>
      </c>
      <c r="M25" cm="1">
        <f t="array" ref="M25">'97-19 Job Nums in SIC07'!M25 / INDEX('97-19 Jobs in Aggregate SIC07'!N:N, _xlfn._xlws.FILTER(ROW('97-19 Jobs in Aggregate SIC07'!$A$3:$A$68), ISNUMBER(SEARCH(" " &amp; $A25 &amp; " ", " " &amp; '97-19 Jobs in Aggregate SIC07'!$A$3:$A$68 &amp; " ")) + ('97-19 Jobs in Aggregate SIC07'!$A$3:$A$68=$A25)))</f>
        <v>1</v>
      </c>
      <c r="N25" cm="1">
        <f t="array" ref="N25">'97-19 Job Nums in SIC07'!N25 / INDEX('97-19 Jobs in Aggregate SIC07'!O:O, _xlfn._xlws.FILTER(ROW('97-19 Jobs in Aggregate SIC07'!$A$3:$A$68), ISNUMBER(SEARCH(" " &amp; $A25 &amp; " ", " " &amp; '97-19 Jobs in Aggregate SIC07'!$A$3:$A$68 &amp; " ")) + ('97-19 Jobs in Aggregate SIC07'!$A$3:$A$68=$A25)))</f>
        <v>1</v>
      </c>
      <c r="O25" cm="1">
        <f t="array" ref="O25">'97-19 Job Nums in SIC07'!O25 / INDEX('97-19 Jobs in Aggregate SIC07'!P:P, _xlfn._xlws.FILTER(ROW('97-19 Jobs in Aggregate SIC07'!$A$3:$A$68), ISNUMBER(SEARCH(" " &amp; $A25 &amp; " ", " " &amp; '97-19 Jobs in Aggregate SIC07'!$A$3:$A$68 &amp; " ")) + ('97-19 Jobs in Aggregate SIC07'!$A$3:$A$68=$A25)))</f>
        <v>1</v>
      </c>
      <c r="P25" cm="1">
        <f t="array" ref="P25">'97-19 Job Nums in SIC07'!P25 / INDEX('97-19 Jobs in Aggregate SIC07'!Q:Q, _xlfn._xlws.FILTER(ROW('97-19 Jobs in Aggregate SIC07'!$A$3:$A$68), ISNUMBER(SEARCH(" " &amp; $A25 &amp; " ", " " &amp; '97-19 Jobs in Aggregate SIC07'!$A$3:$A$68 &amp; " ")) + ('97-19 Jobs in Aggregate SIC07'!$A$3:$A$68=$A25)))</f>
        <v>1</v>
      </c>
      <c r="Q25" cm="1">
        <f t="array" ref="Q25">'97-19 Job Nums in SIC07'!Q25 / INDEX('97-19 Jobs in Aggregate SIC07'!R:R, _xlfn._xlws.FILTER(ROW('97-19 Jobs in Aggregate SIC07'!$A$3:$A$68), ISNUMBER(SEARCH(" " &amp; $A25 &amp; " ", " " &amp; '97-19 Jobs in Aggregate SIC07'!$A$3:$A$68 &amp; " ")) + ('97-19 Jobs in Aggregate SIC07'!$A$3:$A$68=$A25)))</f>
        <v>1</v>
      </c>
      <c r="R25" cm="1">
        <f t="array" ref="R25">'97-19 Job Nums in SIC07'!R25 / INDEX('97-19 Jobs in Aggregate SIC07'!S:S, _xlfn._xlws.FILTER(ROW('97-19 Jobs in Aggregate SIC07'!$A$3:$A$68), ISNUMBER(SEARCH(" " &amp; $A25 &amp; " ", " " &amp; '97-19 Jobs in Aggregate SIC07'!$A$3:$A$68 &amp; " ")) + ('97-19 Jobs in Aggregate SIC07'!$A$3:$A$68=$A25)))</f>
        <v>1</v>
      </c>
      <c r="S25" cm="1">
        <f t="array" ref="S25">'97-19 Job Nums in SIC07'!S25 / INDEX('97-19 Jobs in Aggregate SIC07'!T:T, _xlfn._xlws.FILTER(ROW('97-19 Jobs in Aggregate SIC07'!$A$3:$A$68), ISNUMBER(SEARCH(" " &amp; $A25 &amp; " ", " " &amp; '97-19 Jobs in Aggregate SIC07'!$A$3:$A$68 &amp; " ")) + ('97-19 Jobs in Aggregate SIC07'!$A$3:$A$68=$A25)))</f>
        <v>1</v>
      </c>
      <c r="T25" cm="1">
        <f t="array" ref="T25">'97-19 Job Nums in SIC07'!T25 / INDEX('97-19 Jobs in Aggregate SIC07'!U:U, _xlfn._xlws.FILTER(ROW('97-19 Jobs in Aggregate SIC07'!$A$3:$A$68), ISNUMBER(SEARCH(" " &amp; $A25 &amp; " ", " " &amp; '97-19 Jobs in Aggregate SIC07'!$A$3:$A$68 &amp; " ")) + ('97-19 Jobs in Aggregate SIC07'!$A$3:$A$68=$A25)))</f>
        <v>1</v>
      </c>
      <c r="U25" cm="1">
        <f t="array" ref="U25">'97-19 Job Nums in SIC07'!U25 / INDEX('97-19 Jobs in Aggregate SIC07'!V:V, _xlfn._xlws.FILTER(ROW('97-19 Jobs in Aggregate SIC07'!$A$3:$A$68), ISNUMBER(SEARCH(" " &amp; $A25 &amp; " ", " " &amp; '97-19 Jobs in Aggregate SIC07'!$A$3:$A$68 &amp; " ")) + ('97-19 Jobs in Aggregate SIC07'!$A$3:$A$68=$A25)))</f>
        <v>1</v>
      </c>
      <c r="V25" cm="1">
        <f t="array" ref="V25">'97-19 Job Nums in SIC07'!V25 / INDEX('97-19 Jobs in Aggregate SIC07'!W:W, _xlfn._xlws.FILTER(ROW('97-19 Jobs in Aggregate SIC07'!$A$3:$A$68), ISNUMBER(SEARCH(" " &amp; $A25 &amp; " ", " " &amp; '97-19 Jobs in Aggregate SIC07'!$A$3:$A$68 &amp; " ")) + ('97-19 Jobs in Aggregate SIC07'!$A$3:$A$68=$A25)))</f>
        <v>1</v>
      </c>
      <c r="W25" cm="1">
        <f t="array" ref="W25">'97-19 Job Nums in SIC07'!W25 / INDEX('97-19 Jobs in Aggregate SIC07'!X:X, _xlfn._xlws.FILTER(ROW('97-19 Jobs in Aggregate SIC07'!$A$3:$A$68), ISNUMBER(SEARCH(" " &amp; $A25 &amp; " ", " " &amp; '97-19 Jobs in Aggregate SIC07'!$A$3:$A$68 &amp; " ")) + ('97-19 Jobs in Aggregate SIC07'!$A$3:$A$68=$A25)))</f>
        <v>1</v>
      </c>
      <c r="X25" cm="1">
        <f t="array" ref="X25">'97-19 Job Nums in SIC07'!X25 / INDEX('97-19 Jobs in Aggregate SIC07'!Y:Y, _xlfn._xlws.FILTER(ROW('97-19 Jobs in Aggregate SIC07'!$A$3:$A$68), ISNUMBER(SEARCH(" " &amp; $A25 &amp; " ", " " &amp; '97-19 Jobs in Aggregate SIC07'!$A$3:$A$68 &amp; " ")) + ('97-19 Jobs in Aggregate SIC07'!$A$3:$A$68=$A25)))</f>
        <v>1</v>
      </c>
      <c r="Y25" cm="1">
        <f t="array" ref="Y25">'97-19 Job Nums in SIC07'!Y25 / INDEX('97-19 Jobs in Aggregate SIC07'!Z:Z, _xlfn._xlws.FILTER(ROW('97-19 Jobs in Aggregate SIC07'!$A$3:$A$68), ISNUMBER(SEARCH(" " &amp; $A25 &amp; " ", " " &amp; '97-19 Jobs in Aggregate SIC07'!$A$3:$A$68 &amp; " ")) + ('97-19 Jobs in Aggregate SIC07'!$A$3:$A$68=$A25)))</f>
        <v>1</v>
      </c>
      <c r="Z25" s="76">
        <f t="shared" si="0"/>
        <v>1</v>
      </c>
      <c r="AA25" s="77" cm="1">
        <f t="array" ref="AA25">Z25/SUM(VALUE(INDEX(Z:Z,MATCH(VALUE(_xlfn.TEXTSPLIT(AB25, " ")),A:A,0))))</f>
        <v>1</v>
      </c>
      <c r="AB25" cm="1">
        <f t="array" ref="AB25">INDEX('97-19 Jobs in Aggregate SIC07'!A:A, _xlfn._xlws.FILTER(ROW('97-19 Jobs in Aggregate SIC07'!$A$3:$A$68), ISNUMBER(SEARCH(" " &amp; $A25 &amp; " ", " " &amp; '97-19 Jobs in Aggregate SIC07'!$A$3:$A$68 &amp; " ")) + ('97-19 Jobs in Aggregate SIC07'!$A$3:$A$68=$A25)))</f>
        <v>21</v>
      </c>
    </row>
    <row r="26" spans="1:28" ht="30" x14ac:dyDescent="0.25">
      <c r="A26" s="65">
        <v>22</v>
      </c>
      <c r="B26" s="3" t="s">
        <v>28</v>
      </c>
      <c r="C26" cm="1">
        <f t="array" ref="C26">'97-19 Job Nums in SIC07'!C26 / INDEX('97-19 Jobs in Aggregate SIC07'!D:D, _xlfn._xlws.FILTER(ROW('97-19 Jobs in Aggregate SIC07'!$A$3:$A$68), ISNUMBER(SEARCH(" " &amp; $A26 &amp; " ", " " &amp; '97-19 Jobs in Aggregate SIC07'!$A$3:$A$68 &amp; " ")) + ('97-19 Jobs in Aggregate SIC07'!$A$3:$A$68=$A26)))</f>
        <v>0.58480614935757169</v>
      </c>
      <c r="D26" cm="1">
        <f t="array" ref="D26">'97-19 Job Nums in SIC07'!D26 / INDEX('97-19 Jobs in Aggregate SIC07'!E:E, _xlfn._xlws.FILTER(ROW('97-19 Jobs in Aggregate SIC07'!$A$3:$A$68), ISNUMBER(SEARCH(" " &amp; $A26 &amp; " ", " " &amp; '97-19 Jobs in Aggregate SIC07'!$A$3:$A$68 &amp; " ")) + ('97-19 Jobs in Aggregate SIC07'!$A$3:$A$68=$A26)))</f>
        <v>0.60117066452427415</v>
      </c>
      <c r="E26" cm="1">
        <f t="array" ref="E26">'97-19 Job Nums in SIC07'!E26 / INDEX('97-19 Jobs in Aggregate SIC07'!F:F, _xlfn._xlws.FILTER(ROW('97-19 Jobs in Aggregate SIC07'!$A$3:$A$68), ISNUMBER(SEARCH(" " &amp; $A26 &amp; " ", " " &amp; '97-19 Jobs in Aggregate SIC07'!$A$3:$A$68 &amp; " ")) + ('97-19 Jobs in Aggregate SIC07'!$A$3:$A$68=$A26)))</f>
        <v>0.63072791361271185</v>
      </c>
      <c r="F26" cm="1">
        <f t="array" ref="F26">'97-19 Job Nums in SIC07'!F26 / INDEX('97-19 Jobs in Aggregate SIC07'!G:G, _xlfn._xlws.FILTER(ROW('97-19 Jobs in Aggregate SIC07'!$A$3:$A$68), ISNUMBER(SEARCH(" " &amp; $A26 &amp; " ", " " &amp; '97-19 Jobs in Aggregate SIC07'!$A$3:$A$68 &amp; " ")) + ('97-19 Jobs in Aggregate SIC07'!$A$3:$A$68=$A26)))</f>
        <v>0.63664604887249332</v>
      </c>
      <c r="G26" cm="1">
        <f t="array" ref="G26">'97-19 Job Nums in SIC07'!G26 / INDEX('97-19 Jobs in Aggregate SIC07'!H:H, _xlfn._xlws.FILTER(ROW('97-19 Jobs in Aggregate SIC07'!$A$3:$A$68), ISNUMBER(SEARCH(" " &amp; $A26 &amp; " ", " " &amp; '97-19 Jobs in Aggregate SIC07'!$A$3:$A$68 &amp; " ")) + ('97-19 Jobs in Aggregate SIC07'!$A$3:$A$68=$A26)))</f>
        <v>0.65088994448577797</v>
      </c>
      <c r="H26" cm="1">
        <f t="array" ref="H26">'97-19 Job Nums in SIC07'!H26 / INDEX('97-19 Jobs in Aggregate SIC07'!I:I, _xlfn._xlws.FILTER(ROW('97-19 Jobs in Aggregate SIC07'!$A$3:$A$68), ISNUMBER(SEARCH(" " &amp; $A26 &amp; " ", " " &amp; '97-19 Jobs in Aggregate SIC07'!$A$3:$A$68 &amp; " ")) + ('97-19 Jobs in Aggregate SIC07'!$A$3:$A$68=$A26)))</f>
        <v>0.63692134339102946</v>
      </c>
      <c r="I26" cm="1">
        <f t="array" ref="I26">'97-19 Job Nums in SIC07'!I26 / INDEX('97-19 Jobs in Aggregate SIC07'!J:J, _xlfn._xlws.FILTER(ROW('97-19 Jobs in Aggregate SIC07'!$A$3:$A$68), ISNUMBER(SEARCH(" " &amp; $A26 &amp; " ", " " &amp; '97-19 Jobs in Aggregate SIC07'!$A$3:$A$68 &amp; " ")) + ('97-19 Jobs in Aggregate SIC07'!$A$3:$A$68=$A26)))</f>
        <v>0.619214082836543</v>
      </c>
      <c r="J26" cm="1">
        <f t="array" ref="J26">'97-19 Job Nums in SIC07'!J26 / INDEX('97-19 Jobs in Aggregate SIC07'!K:K, _xlfn._xlws.FILTER(ROW('97-19 Jobs in Aggregate SIC07'!$A$3:$A$68), ISNUMBER(SEARCH(" " &amp; $A26 &amp; " ", " " &amp; '97-19 Jobs in Aggregate SIC07'!$A$3:$A$68 &amp; " ")) + ('97-19 Jobs in Aggregate SIC07'!$A$3:$A$68=$A26)))</f>
        <v>0.63206140768230412</v>
      </c>
      <c r="K26" cm="1">
        <f t="array" ref="K26">'97-19 Job Nums in SIC07'!K26 / INDEX('97-19 Jobs in Aggregate SIC07'!L:L, _xlfn._xlws.FILTER(ROW('97-19 Jobs in Aggregate SIC07'!$A$3:$A$68), ISNUMBER(SEARCH(" " &amp; $A26 &amp; " ", " " &amp; '97-19 Jobs in Aggregate SIC07'!$A$3:$A$68 &amp; " ")) + ('97-19 Jobs in Aggregate SIC07'!$A$3:$A$68=$A26)))</f>
        <v>0.61036920659858607</v>
      </c>
      <c r="L26" cm="1">
        <f t="array" ref="L26">'97-19 Job Nums in SIC07'!L26 / INDEX('97-19 Jobs in Aggregate SIC07'!M:M, _xlfn._xlws.FILTER(ROW('97-19 Jobs in Aggregate SIC07'!$A$3:$A$68), ISNUMBER(SEARCH(" " &amp; $A26 &amp; " ", " " &amp; '97-19 Jobs in Aggregate SIC07'!$A$3:$A$68 &amp; " ")) + ('97-19 Jobs in Aggregate SIC07'!$A$3:$A$68=$A26)))</f>
        <v>0.60764587525150904</v>
      </c>
      <c r="M26" cm="1">
        <f t="array" ref="M26">'97-19 Job Nums in SIC07'!M26 / INDEX('97-19 Jobs in Aggregate SIC07'!N:N, _xlfn._xlws.FILTER(ROW('97-19 Jobs in Aggregate SIC07'!$A$3:$A$68), ISNUMBER(SEARCH(" " &amp; $A26 &amp; " ", " " &amp; '97-19 Jobs in Aggregate SIC07'!$A$3:$A$68 &amp; " ")) + ('97-19 Jobs in Aggregate SIC07'!$A$3:$A$68=$A26)))</f>
        <v>0.62962962962962965</v>
      </c>
      <c r="N26" cm="1">
        <f t="array" ref="N26">'97-19 Job Nums in SIC07'!N26 / INDEX('97-19 Jobs in Aggregate SIC07'!O:O, _xlfn._xlws.FILTER(ROW('97-19 Jobs in Aggregate SIC07'!$A$3:$A$68), ISNUMBER(SEARCH(" " &amp; $A26 &amp; " ", " " &amp; '97-19 Jobs in Aggregate SIC07'!$A$3:$A$68 &amp; " ")) + ('97-19 Jobs in Aggregate SIC07'!$A$3:$A$68=$A26)))</f>
        <v>0.63214285714285712</v>
      </c>
      <c r="O26" cm="1">
        <f t="array" ref="O26">'97-19 Job Nums in SIC07'!O26 / INDEX('97-19 Jobs in Aggregate SIC07'!P:P, _xlfn._xlws.FILTER(ROW('97-19 Jobs in Aggregate SIC07'!$A$3:$A$68), ISNUMBER(SEARCH(" " &amp; $A26 &amp; " ", " " &amp; '97-19 Jobs in Aggregate SIC07'!$A$3:$A$68 &amp; " ")) + ('97-19 Jobs in Aggregate SIC07'!$A$3:$A$68=$A26)))</f>
        <v>0.61153846153846159</v>
      </c>
      <c r="P26" cm="1">
        <f t="array" ref="P26">'97-19 Job Nums in SIC07'!P26 / INDEX('97-19 Jobs in Aggregate SIC07'!Q:Q, _xlfn._xlws.FILTER(ROW('97-19 Jobs in Aggregate SIC07'!$A$3:$A$68), ISNUMBER(SEARCH(" " &amp; $A26 &amp; " ", " " &amp; '97-19 Jobs in Aggregate SIC07'!$A$3:$A$68 &amp; " ")) + ('97-19 Jobs in Aggregate SIC07'!$A$3:$A$68=$A26)))</f>
        <v>0.6</v>
      </c>
      <c r="Q26" cm="1">
        <f t="array" ref="Q26">'97-19 Job Nums in SIC07'!Q26 / INDEX('97-19 Jobs in Aggregate SIC07'!R:R, _xlfn._xlws.FILTER(ROW('97-19 Jobs in Aggregate SIC07'!$A$3:$A$68), ISNUMBER(SEARCH(" " &amp; $A26 &amp; " ", " " &amp; '97-19 Jobs in Aggregate SIC07'!$A$3:$A$68 &amp; " ")) + ('97-19 Jobs in Aggregate SIC07'!$A$3:$A$68=$A26)))</f>
        <v>0.64978902953586493</v>
      </c>
      <c r="R26" cm="1">
        <f t="array" ref="R26">'97-19 Job Nums in SIC07'!R26 / INDEX('97-19 Jobs in Aggregate SIC07'!S:S, _xlfn._xlws.FILTER(ROW('97-19 Jobs in Aggregate SIC07'!$A$3:$A$68), ISNUMBER(SEARCH(" " &amp; $A26 &amp; " ", " " &amp; '97-19 Jobs in Aggregate SIC07'!$A$3:$A$68 &amp; " ")) + ('97-19 Jobs in Aggregate SIC07'!$A$3:$A$68=$A26)))</f>
        <v>0.66086956521739126</v>
      </c>
      <c r="S26" cm="1">
        <f t="array" ref="S26">'97-19 Job Nums in SIC07'!S26 / INDEX('97-19 Jobs in Aggregate SIC07'!T:T, _xlfn._xlws.FILTER(ROW('97-19 Jobs in Aggregate SIC07'!$A$3:$A$68), ISNUMBER(SEARCH(" " &amp; $A26 &amp; " ", " " &amp; '97-19 Jobs in Aggregate SIC07'!$A$3:$A$68 &amp; " ")) + ('97-19 Jobs in Aggregate SIC07'!$A$3:$A$68=$A26)))</f>
        <v>0.63247863247863245</v>
      </c>
      <c r="T26" cm="1">
        <f t="array" ref="T26">'97-19 Job Nums in SIC07'!T26 / INDEX('97-19 Jobs in Aggregate SIC07'!U:U, _xlfn._xlws.FILTER(ROW('97-19 Jobs in Aggregate SIC07'!$A$3:$A$68), ISNUMBER(SEARCH(" " &amp; $A26 &amp; " ", " " &amp; '97-19 Jobs in Aggregate SIC07'!$A$3:$A$68 &amp; " ")) + ('97-19 Jobs in Aggregate SIC07'!$A$3:$A$68=$A26)))</f>
        <v>0.65546218487394958</v>
      </c>
      <c r="U26" cm="1">
        <f t="array" ref="U26">'97-19 Job Nums in SIC07'!U26 / INDEX('97-19 Jobs in Aggregate SIC07'!V:V, _xlfn._xlws.FILTER(ROW('97-19 Jobs in Aggregate SIC07'!$A$3:$A$68), ISNUMBER(SEARCH(" " &amp; $A26 &amp; " ", " " &amp; '97-19 Jobs in Aggregate SIC07'!$A$3:$A$68 &amp; " ")) + ('97-19 Jobs in Aggregate SIC07'!$A$3:$A$68=$A26)))</f>
        <v>0.64406779661016944</v>
      </c>
      <c r="V26" cm="1">
        <f t="array" ref="V26">'97-19 Job Nums in SIC07'!V26 / INDEX('97-19 Jobs in Aggregate SIC07'!W:W, _xlfn._xlws.FILTER(ROW('97-19 Jobs in Aggregate SIC07'!$A$3:$A$68), ISNUMBER(SEARCH(" " &amp; $A26 &amp; " ", " " &amp; '97-19 Jobs in Aggregate SIC07'!$A$3:$A$68 &amp; " ")) + ('97-19 Jobs in Aggregate SIC07'!$A$3:$A$68=$A26)))</f>
        <v>0.66666666666666663</v>
      </c>
      <c r="W26" cm="1">
        <f t="array" ref="W26">'97-19 Job Nums in SIC07'!W26 / INDEX('97-19 Jobs in Aggregate SIC07'!X:X, _xlfn._xlws.FILTER(ROW('97-19 Jobs in Aggregate SIC07'!$A$3:$A$68), ISNUMBER(SEARCH(" " &amp; $A26 &amp; " ", " " &amp; '97-19 Jobs in Aggregate SIC07'!$A$3:$A$68 &amp; " ")) + ('97-19 Jobs in Aggregate SIC07'!$A$3:$A$68=$A26)))</f>
        <v>0.65432098765432101</v>
      </c>
      <c r="X26" cm="1">
        <f t="array" ref="X26">'97-19 Job Nums in SIC07'!X26 / INDEX('97-19 Jobs in Aggregate SIC07'!Y:Y, _xlfn._xlws.FILTER(ROW('97-19 Jobs in Aggregate SIC07'!$A$3:$A$68), ISNUMBER(SEARCH(" " &amp; $A26 &amp; " ", " " &amp; '97-19 Jobs in Aggregate SIC07'!$A$3:$A$68 &amp; " ")) + ('97-19 Jobs in Aggregate SIC07'!$A$3:$A$68=$A26)))</f>
        <v>0.64658634538152615</v>
      </c>
      <c r="Y26" cm="1">
        <f t="array" ref="Y26">'97-19 Job Nums in SIC07'!Y26 / INDEX('97-19 Jobs in Aggregate SIC07'!Z:Z, _xlfn._xlws.FILTER(ROW('97-19 Jobs in Aggregate SIC07'!$A$3:$A$68), ISNUMBER(SEARCH(" " &amp; $A26 &amp; " ", " " &amp; '97-19 Jobs in Aggregate SIC07'!$A$3:$A$68 &amp; " ")) + ('97-19 Jobs in Aggregate SIC07'!$A$3:$A$68=$A26)))</f>
        <v>0.64634146341463417</v>
      </c>
      <c r="Z26" s="76">
        <f t="shared" si="0"/>
        <v>0.6321889676850827</v>
      </c>
      <c r="AA26" s="77" cm="1">
        <f t="array" ref="AA26">Z26/SUM(VALUE(INDEX(Z:Z,MATCH(VALUE(_xlfn.TEXTSPLIT(AB26, " ")),A:A,0))))</f>
        <v>0.6321889676850827</v>
      </c>
      <c r="AB26" t="str" cm="1">
        <f t="array" ref="AB26">INDEX('97-19 Jobs in Aggregate SIC07'!A:A, _xlfn._xlws.FILTER(ROW('97-19 Jobs in Aggregate SIC07'!$A$3:$A$68), ISNUMBER(SEARCH(" " &amp; $A26 &amp; " ", " " &amp; '97-19 Jobs in Aggregate SIC07'!$A$3:$A$68 &amp; " ")) + ('97-19 Jobs in Aggregate SIC07'!$A$3:$A$68=$A26)))</f>
        <v>22 23</v>
      </c>
    </row>
    <row r="27" spans="1:28" ht="30" x14ac:dyDescent="0.25">
      <c r="A27" s="65">
        <v>23</v>
      </c>
      <c r="B27" s="3" t="s">
        <v>29</v>
      </c>
      <c r="C27" cm="1">
        <f t="array" ref="C27">'97-19 Job Nums in SIC07'!C27 / INDEX('97-19 Jobs in Aggregate SIC07'!D:D, _xlfn._xlws.FILTER(ROW('97-19 Jobs in Aggregate SIC07'!$A$3:$A$68), ISNUMBER(SEARCH(" " &amp; $A27 &amp; " ", " " &amp; '97-19 Jobs in Aggregate SIC07'!$A$3:$A$68 &amp; " ")) + ('97-19 Jobs in Aggregate SIC07'!$A$3:$A$68=$A27)))</f>
        <v>0.41519385064242831</v>
      </c>
      <c r="D27" cm="1">
        <f t="array" ref="D27">'97-19 Job Nums in SIC07'!D27 / INDEX('97-19 Jobs in Aggregate SIC07'!E:E, _xlfn._xlws.FILTER(ROW('97-19 Jobs in Aggregate SIC07'!$A$3:$A$68), ISNUMBER(SEARCH(" " &amp; $A27 &amp; " ", " " &amp; '97-19 Jobs in Aggregate SIC07'!$A$3:$A$68 &amp; " ")) + ('97-19 Jobs in Aggregate SIC07'!$A$3:$A$68=$A27)))</f>
        <v>0.39882933547572597</v>
      </c>
      <c r="E27" cm="1">
        <f t="array" ref="E27">'97-19 Job Nums in SIC07'!E27 / INDEX('97-19 Jobs in Aggregate SIC07'!F:F, _xlfn._xlws.FILTER(ROW('97-19 Jobs in Aggregate SIC07'!$A$3:$A$68), ISNUMBER(SEARCH(" " &amp; $A27 &amp; " ", " " &amp; '97-19 Jobs in Aggregate SIC07'!$A$3:$A$68 &amp; " ")) + ('97-19 Jobs in Aggregate SIC07'!$A$3:$A$68=$A27)))</f>
        <v>0.36927208638728803</v>
      </c>
      <c r="F27" cm="1">
        <f t="array" ref="F27">'97-19 Job Nums in SIC07'!F27 / INDEX('97-19 Jobs in Aggregate SIC07'!G:G, _xlfn._xlws.FILTER(ROW('97-19 Jobs in Aggregate SIC07'!$A$3:$A$68), ISNUMBER(SEARCH(" " &amp; $A27 &amp; " ", " " &amp; '97-19 Jobs in Aggregate SIC07'!$A$3:$A$68 &amp; " ")) + ('97-19 Jobs in Aggregate SIC07'!$A$3:$A$68=$A27)))</f>
        <v>0.36335395112750674</v>
      </c>
      <c r="G27" cm="1">
        <f t="array" ref="G27">'97-19 Job Nums in SIC07'!G27 / INDEX('97-19 Jobs in Aggregate SIC07'!H:H, _xlfn._xlws.FILTER(ROW('97-19 Jobs in Aggregate SIC07'!$A$3:$A$68), ISNUMBER(SEARCH(" " &amp; $A27 &amp; " ", " " &amp; '97-19 Jobs in Aggregate SIC07'!$A$3:$A$68 &amp; " ")) + ('97-19 Jobs in Aggregate SIC07'!$A$3:$A$68=$A27)))</f>
        <v>0.34911005551422192</v>
      </c>
      <c r="H27" cm="1">
        <f t="array" ref="H27">'97-19 Job Nums in SIC07'!H27 / INDEX('97-19 Jobs in Aggregate SIC07'!I:I, _xlfn._xlws.FILTER(ROW('97-19 Jobs in Aggregate SIC07'!$A$3:$A$68), ISNUMBER(SEARCH(" " &amp; $A27 &amp; " ", " " &amp; '97-19 Jobs in Aggregate SIC07'!$A$3:$A$68 &amp; " ")) + ('97-19 Jobs in Aggregate SIC07'!$A$3:$A$68=$A27)))</f>
        <v>0.36307865660897054</v>
      </c>
      <c r="I27" cm="1">
        <f t="array" ref="I27">'97-19 Job Nums in SIC07'!I27 / INDEX('97-19 Jobs in Aggregate SIC07'!J:J, _xlfn._xlws.FILTER(ROW('97-19 Jobs in Aggregate SIC07'!$A$3:$A$68), ISNUMBER(SEARCH(" " &amp; $A27 &amp; " ", " " &amp; '97-19 Jobs in Aggregate SIC07'!$A$3:$A$68 &amp; " ")) + ('97-19 Jobs in Aggregate SIC07'!$A$3:$A$68=$A27)))</f>
        <v>0.38078591716345705</v>
      </c>
      <c r="J27" cm="1">
        <f t="array" ref="J27">'97-19 Job Nums in SIC07'!J27 / INDEX('97-19 Jobs in Aggregate SIC07'!K:K, _xlfn._xlws.FILTER(ROW('97-19 Jobs in Aggregate SIC07'!$A$3:$A$68), ISNUMBER(SEARCH(" " &amp; $A27 &amp; " ", " " &amp; '97-19 Jobs in Aggregate SIC07'!$A$3:$A$68 &amp; " ")) + ('97-19 Jobs in Aggregate SIC07'!$A$3:$A$68=$A27)))</f>
        <v>0.36793859231769599</v>
      </c>
      <c r="K27" cm="1">
        <f t="array" ref="K27">'97-19 Job Nums in SIC07'!K27 / INDEX('97-19 Jobs in Aggregate SIC07'!L:L, _xlfn._xlws.FILTER(ROW('97-19 Jobs in Aggregate SIC07'!$A$3:$A$68), ISNUMBER(SEARCH(" " &amp; $A27 &amp; " ", " " &amp; '97-19 Jobs in Aggregate SIC07'!$A$3:$A$68 &amp; " ")) + ('97-19 Jobs in Aggregate SIC07'!$A$3:$A$68=$A27)))</f>
        <v>0.38963079340141399</v>
      </c>
      <c r="L27" cm="1">
        <f t="array" ref="L27">'97-19 Job Nums in SIC07'!L27 / INDEX('97-19 Jobs in Aggregate SIC07'!M:M, _xlfn._xlws.FILTER(ROW('97-19 Jobs in Aggregate SIC07'!$A$3:$A$68), ISNUMBER(SEARCH(" " &amp; $A27 &amp; " ", " " &amp; '97-19 Jobs in Aggregate SIC07'!$A$3:$A$68 &amp; " ")) + ('97-19 Jobs in Aggregate SIC07'!$A$3:$A$68=$A27)))</f>
        <v>0.39235412474849096</v>
      </c>
      <c r="M27" cm="1">
        <f t="array" ref="M27">'97-19 Job Nums in SIC07'!M27 / INDEX('97-19 Jobs in Aggregate SIC07'!N:N, _xlfn._xlws.FILTER(ROW('97-19 Jobs in Aggregate SIC07'!$A$3:$A$68), ISNUMBER(SEARCH(" " &amp; $A27 &amp; " ", " " &amp; '97-19 Jobs in Aggregate SIC07'!$A$3:$A$68 &amp; " ")) + ('97-19 Jobs in Aggregate SIC07'!$A$3:$A$68=$A27)))</f>
        <v>0.37037037037037041</v>
      </c>
      <c r="N27" cm="1">
        <f t="array" ref="N27">'97-19 Job Nums in SIC07'!N27 / INDEX('97-19 Jobs in Aggregate SIC07'!O:O, _xlfn._xlws.FILTER(ROW('97-19 Jobs in Aggregate SIC07'!$A$3:$A$68), ISNUMBER(SEARCH(" " &amp; $A27 &amp; " ", " " &amp; '97-19 Jobs in Aggregate SIC07'!$A$3:$A$68 &amp; " ")) + ('97-19 Jobs in Aggregate SIC07'!$A$3:$A$68=$A27)))</f>
        <v>0.36785714285714288</v>
      </c>
      <c r="O27" cm="1">
        <f t="array" ref="O27">'97-19 Job Nums in SIC07'!O27 / INDEX('97-19 Jobs in Aggregate SIC07'!P:P, _xlfn._xlws.FILTER(ROW('97-19 Jobs in Aggregate SIC07'!$A$3:$A$68), ISNUMBER(SEARCH(" " &amp; $A27 &amp; " ", " " &amp; '97-19 Jobs in Aggregate SIC07'!$A$3:$A$68 &amp; " ")) + ('97-19 Jobs in Aggregate SIC07'!$A$3:$A$68=$A27)))</f>
        <v>0.38846153846153847</v>
      </c>
      <c r="P27" cm="1">
        <f t="array" ref="P27">'97-19 Job Nums in SIC07'!P27 / INDEX('97-19 Jobs in Aggregate SIC07'!Q:Q, _xlfn._xlws.FILTER(ROW('97-19 Jobs in Aggregate SIC07'!$A$3:$A$68), ISNUMBER(SEARCH(" " &amp; $A27 &amp; " ", " " &amp; '97-19 Jobs in Aggregate SIC07'!$A$3:$A$68 &amp; " ")) + ('97-19 Jobs in Aggregate SIC07'!$A$3:$A$68=$A27)))</f>
        <v>0.4</v>
      </c>
      <c r="Q27" cm="1">
        <f t="array" ref="Q27">'97-19 Job Nums in SIC07'!Q27 / INDEX('97-19 Jobs in Aggregate SIC07'!R:R, _xlfn._xlws.FILTER(ROW('97-19 Jobs in Aggregate SIC07'!$A$3:$A$68), ISNUMBER(SEARCH(" " &amp; $A27 &amp; " ", " " &amp; '97-19 Jobs in Aggregate SIC07'!$A$3:$A$68 &amp; " ")) + ('97-19 Jobs in Aggregate SIC07'!$A$3:$A$68=$A27)))</f>
        <v>0.35021097046413502</v>
      </c>
      <c r="R27" cm="1">
        <f t="array" ref="R27">'97-19 Job Nums in SIC07'!R27 / INDEX('97-19 Jobs in Aggregate SIC07'!S:S, _xlfn._xlws.FILTER(ROW('97-19 Jobs in Aggregate SIC07'!$A$3:$A$68), ISNUMBER(SEARCH(" " &amp; $A27 &amp; " ", " " &amp; '97-19 Jobs in Aggregate SIC07'!$A$3:$A$68 &amp; " ")) + ('97-19 Jobs in Aggregate SIC07'!$A$3:$A$68=$A27)))</f>
        <v>0.33913043478260868</v>
      </c>
      <c r="S27" cm="1">
        <f t="array" ref="S27">'97-19 Job Nums in SIC07'!S27 / INDEX('97-19 Jobs in Aggregate SIC07'!T:T, _xlfn._xlws.FILTER(ROW('97-19 Jobs in Aggregate SIC07'!$A$3:$A$68), ISNUMBER(SEARCH(" " &amp; $A27 &amp; " ", " " &amp; '97-19 Jobs in Aggregate SIC07'!$A$3:$A$68 &amp; " ")) + ('97-19 Jobs in Aggregate SIC07'!$A$3:$A$68=$A27)))</f>
        <v>0.36752136752136755</v>
      </c>
      <c r="T27" cm="1">
        <f t="array" ref="T27">'97-19 Job Nums in SIC07'!T27 / INDEX('97-19 Jobs in Aggregate SIC07'!U:U, _xlfn._xlws.FILTER(ROW('97-19 Jobs in Aggregate SIC07'!$A$3:$A$68), ISNUMBER(SEARCH(" " &amp; $A27 &amp; " ", " " &amp; '97-19 Jobs in Aggregate SIC07'!$A$3:$A$68 &amp; " ")) + ('97-19 Jobs in Aggregate SIC07'!$A$3:$A$68=$A27)))</f>
        <v>0.34453781512605042</v>
      </c>
      <c r="U27" cm="1">
        <f t="array" ref="U27">'97-19 Job Nums in SIC07'!U27 / INDEX('97-19 Jobs in Aggregate SIC07'!V:V, _xlfn._xlws.FILTER(ROW('97-19 Jobs in Aggregate SIC07'!$A$3:$A$68), ISNUMBER(SEARCH(" " &amp; $A27 &amp; " ", " " &amp; '97-19 Jobs in Aggregate SIC07'!$A$3:$A$68 &amp; " ")) + ('97-19 Jobs in Aggregate SIC07'!$A$3:$A$68=$A27)))</f>
        <v>0.3559322033898305</v>
      </c>
      <c r="V27" cm="1">
        <f t="array" ref="V27">'97-19 Job Nums in SIC07'!V27 / INDEX('97-19 Jobs in Aggregate SIC07'!W:W, _xlfn._xlws.FILTER(ROW('97-19 Jobs in Aggregate SIC07'!$A$3:$A$68), ISNUMBER(SEARCH(" " &amp; $A27 &amp; " ", " " &amp; '97-19 Jobs in Aggregate SIC07'!$A$3:$A$68 &amp; " ")) + ('97-19 Jobs in Aggregate SIC07'!$A$3:$A$68=$A27)))</f>
        <v>0.33333333333333331</v>
      </c>
      <c r="W27" cm="1">
        <f t="array" ref="W27">'97-19 Job Nums in SIC07'!W27 / INDEX('97-19 Jobs in Aggregate SIC07'!X:X, _xlfn._xlws.FILTER(ROW('97-19 Jobs in Aggregate SIC07'!$A$3:$A$68), ISNUMBER(SEARCH(" " &amp; $A27 &amp; " ", " " &amp; '97-19 Jobs in Aggregate SIC07'!$A$3:$A$68 &amp; " ")) + ('97-19 Jobs in Aggregate SIC07'!$A$3:$A$68=$A27)))</f>
        <v>0.34567901234567899</v>
      </c>
      <c r="X27" cm="1">
        <f t="array" ref="X27">'97-19 Job Nums in SIC07'!X27 / INDEX('97-19 Jobs in Aggregate SIC07'!Y:Y, _xlfn._xlws.FILTER(ROW('97-19 Jobs in Aggregate SIC07'!$A$3:$A$68), ISNUMBER(SEARCH(" " &amp; $A27 &amp; " ", " " &amp; '97-19 Jobs in Aggregate SIC07'!$A$3:$A$68 &amp; " ")) + ('97-19 Jobs in Aggregate SIC07'!$A$3:$A$68=$A27)))</f>
        <v>0.3534136546184739</v>
      </c>
      <c r="Y27" cm="1">
        <f t="array" ref="Y27">'97-19 Job Nums in SIC07'!Y27 / INDEX('97-19 Jobs in Aggregate SIC07'!Z:Z, _xlfn._xlws.FILTER(ROW('97-19 Jobs in Aggregate SIC07'!$A$3:$A$68), ISNUMBER(SEARCH(" " &amp; $A27 &amp; " ", " " &amp; '97-19 Jobs in Aggregate SIC07'!$A$3:$A$68 &amp; " ")) + ('97-19 Jobs in Aggregate SIC07'!$A$3:$A$68=$A27)))</f>
        <v>0.35365853658536583</v>
      </c>
      <c r="Z27" s="76">
        <f t="shared" si="0"/>
        <v>0.36781103231491724</v>
      </c>
      <c r="AA27" s="77" cm="1">
        <f t="array" ref="AA27">Z27/SUM(VALUE(INDEX(Z:Z,MATCH(VALUE(_xlfn.TEXTSPLIT(AB27, " ")),A:A,0))))</f>
        <v>0.36781103231491724</v>
      </c>
      <c r="AB27" t="str" cm="1">
        <f t="array" ref="AB27">INDEX('97-19 Jobs in Aggregate SIC07'!A:A, _xlfn._xlws.FILTER(ROW('97-19 Jobs in Aggregate SIC07'!$A$3:$A$68), ISNUMBER(SEARCH(" " &amp; $A27 &amp; " ", " " &amp; '97-19 Jobs in Aggregate SIC07'!$A$3:$A$68 &amp; " ")) + ('97-19 Jobs in Aggregate SIC07'!$A$3:$A$68=$A27)))</f>
        <v>22 23</v>
      </c>
    </row>
    <row r="28" spans="1:28" x14ac:dyDescent="0.25">
      <c r="A28" s="65">
        <v>24</v>
      </c>
      <c r="B28" s="3" t="s">
        <v>30</v>
      </c>
      <c r="C28" cm="1">
        <f t="array" ref="C28">'97-19 Job Nums in SIC07'!C28 / INDEX('97-19 Jobs in Aggregate SIC07'!D:D, _xlfn._xlws.FILTER(ROW('97-19 Jobs in Aggregate SIC07'!$A$3:$A$68), ISNUMBER(SEARCH(" " &amp; $A28 &amp; " ", " " &amp; '97-19 Jobs in Aggregate SIC07'!$A$3:$A$68 &amp; " ")) + ('97-19 Jobs in Aggregate SIC07'!$A$3:$A$68=$A28)))</f>
        <v>0.32497862232779101</v>
      </c>
      <c r="D28" cm="1">
        <f t="array" ref="D28">'97-19 Job Nums in SIC07'!D28 / INDEX('97-19 Jobs in Aggregate SIC07'!E:E, _xlfn._xlws.FILTER(ROW('97-19 Jobs in Aggregate SIC07'!$A$3:$A$68), ISNUMBER(SEARCH(" " &amp; $A28 &amp; " ", " " &amp; '97-19 Jobs in Aggregate SIC07'!$A$3:$A$68 &amp; " ")) + ('97-19 Jobs in Aggregate SIC07'!$A$3:$A$68=$A28)))</f>
        <v>0.31308606581855103</v>
      </c>
      <c r="E28" cm="1">
        <f t="array" ref="E28">'97-19 Job Nums in SIC07'!E28 / INDEX('97-19 Jobs in Aggregate SIC07'!F:F, _xlfn._xlws.FILTER(ROW('97-19 Jobs in Aggregate SIC07'!$A$3:$A$68), ISNUMBER(SEARCH(" " &amp; $A28 &amp; " ", " " &amp; '97-19 Jobs in Aggregate SIC07'!$A$3:$A$68 &amp; " ")) + ('97-19 Jobs in Aggregate SIC07'!$A$3:$A$68=$A28)))</f>
        <v>0.29421645273002511</v>
      </c>
      <c r="F28" cm="1">
        <f t="array" ref="F28">'97-19 Job Nums in SIC07'!F28 / INDEX('97-19 Jobs in Aggregate SIC07'!G:G, _xlfn._xlws.FILTER(ROW('97-19 Jobs in Aggregate SIC07'!$A$3:$A$68), ISNUMBER(SEARCH(" " &amp; $A28 &amp; " ", " " &amp; '97-19 Jobs in Aggregate SIC07'!$A$3:$A$68 &amp; " ")) + ('97-19 Jobs in Aggregate SIC07'!$A$3:$A$68=$A28)))</f>
        <v>0.28757197798695366</v>
      </c>
      <c r="G28" cm="1">
        <f t="array" ref="G28">'97-19 Job Nums in SIC07'!G28 / INDEX('97-19 Jobs in Aggregate SIC07'!H:H, _xlfn._xlws.FILTER(ROW('97-19 Jobs in Aggregate SIC07'!$A$3:$A$68), ISNUMBER(SEARCH(" " &amp; $A28 &amp; " ", " " &amp; '97-19 Jobs in Aggregate SIC07'!$A$3:$A$68 &amp; " ")) + ('97-19 Jobs in Aggregate SIC07'!$A$3:$A$68=$A28)))</f>
        <v>0.2821688236924586</v>
      </c>
      <c r="H28" cm="1">
        <f t="array" ref="H28">'97-19 Job Nums in SIC07'!H28 / INDEX('97-19 Jobs in Aggregate SIC07'!I:I, _xlfn._xlws.FILTER(ROW('97-19 Jobs in Aggregate SIC07'!$A$3:$A$68), ISNUMBER(SEARCH(" " &amp; $A28 &amp; " ", " " &amp; '97-19 Jobs in Aggregate SIC07'!$A$3:$A$68 &amp; " ")) + ('97-19 Jobs in Aggregate SIC07'!$A$3:$A$68=$A28)))</f>
        <v>0.29898541534559298</v>
      </c>
      <c r="I28" cm="1">
        <f t="array" ref="I28">'97-19 Job Nums in SIC07'!I28 / INDEX('97-19 Jobs in Aggregate SIC07'!J:J, _xlfn._xlws.FILTER(ROW('97-19 Jobs in Aggregate SIC07'!$A$3:$A$68), ISNUMBER(SEARCH(" " &amp; $A28 &amp; " ", " " &amp; '97-19 Jobs in Aggregate SIC07'!$A$3:$A$68 &amp; " ")) + ('97-19 Jobs in Aggregate SIC07'!$A$3:$A$68=$A28)))</f>
        <v>0.28693280436399704</v>
      </c>
      <c r="J28" cm="1">
        <f t="array" ref="J28">'97-19 Job Nums in SIC07'!J28 / INDEX('97-19 Jobs in Aggregate SIC07'!K:K, _xlfn._xlws.FILTER(ROW('97-19 Jobs in Aggregate SIC07'!$A$3:$A$68), ISNUMBER(SEARCH(" " &amp; $A28 &amp; " ", " " &amp; '97-19 Jobs in Aggregate SIC07'!$A$3:$A$68 &amp; " ")) + ('97-19 Jobs in Aggregate SIC07'!$A$3:$A$68=$A28)))</f>
        <v>0.27821861511023804</v>
      </c>
      <c r="K28" cm="1">
        <f t="array" ref="K28">'97-19 Job Nums in SIC07'!K28 / INDEX('97-19 Jobs in Aggregate SIC07'!L:L, _xlfn._xlws.FILTER(ROW('97-19 Jobs in Aggregate SIC07'!$A$3:$A$68), ISNUMBER(SEARCH(" " &amp; $A28 &amp; " ", " " &amp; '97-19 Jobs in Aggregate SIC07'!$A$3:$A$68 &amp; " ")) + ('97-19 Jobs in Aggregate SIC07'!$A$3:$A$68=$A28)))</f>
        <v>0.2885439911741845</v>
      </c>
      <c r="L28" cm="1">
        <f t="array" ref="L28">'97-19 Job Nums in SIC07'!L28 / INDEX('97-19 Jobs in Aggregate SIC07'!M:M, _xlfn._xlws.FILTER(ROW('97-19 Jobs in Aggregate SIC07'!$A$3:$A$68), ISNUMBER(SEARCH(" " &amp; $A28 &amp; " ", " " &amp; '97-19 Jobs in Aggregate SIC07'!$A$3:$A$68 &amp; " ")) + ('97-19 Jobs in Aggregate SIC07'!$A$3:$A$68=$A28)))</f>
        <v>0.28558836491846629</v>
      </c>
      <c r="M28" cm="1">
        <f t="array" ref="M28">'97-19 Job Nums in SIC07'!M28 / INDEX('97-19 Jobs in Aggregate SIC07'!N:N, _xlfn._xlws.FILTER(ROW('97-19 Jobs in Aggregate SIC07'!$A$3:$A$68), ISNUMBER(SEARCH(" " &amp; $A28 &amp; " ", " " &amp; '97-19 Jobs in Aggregate SIC07'!$A$3:$A$68 &amp; " ")) + ('97-19 Jobs in Aggregate SIC07'!$A$3:$A$68=$A28)))</f>
        <v>0.27299153009572497</v>
      </c>
      <c r="N28" cm="1">
        <f t="array" ref="N28">'97-19 Job Nums in SIC07'!N28 / INDEX('97-19 Jobs in Aggregate SIC07'!O:O, _xlfn._xlws.FILTER(ROW('97-19 Jobs in Aggregate SIC07'!$A$3:$A$68), ISNUMBER(SEARCH(" " &amp; $A28 &amp; " ", " " &amp; '97-19 Jobs in Aggregate SIC07'!$A$3:$A$68 &amp; " ")) + ('97-19 Jobs in Aggregate SIC07'!$A$3:$A$68=$A28)))</f>
        <v>0.26941747572815533</v>
      </c>
      <c r="O28" cm="1">
        <f t="array" ref="O28">'97-19 Job Nums in SIC07'!O28 / INDEX('97-19 Jobs in Aggregate SIC07'!P:P, _xlfn._xlws.FILTER(ROW('97-19 Jobs in Aggregate SIC07'!$A$3:$A$68), ISNUMBER(SEARCH(" " &amp; $A28 &amp; " ", " " &amp; '97-19 Jobs in Aggregate SIC07'!$A$3:$A$68 &amp; " ")) + ('97-19 Jobs in Aggregate SIC07'!$A$3:$A$68=$A28)))</f>
        <v>0.2334293948126801</v>
      </c>
      <c r="P28" cm="1">
        <f t="array" ref="P28">'97-19 Job Nums in SIC07'!P28 / INDEX('97-19 Jobs in Aggregate SIC07'!Q:Q, _xlfn._xlws.FILTER(ROW('97-19 Jobs in Aggregate SIC07'!$A$3:$A$68), ISNUMBER(SEARCH(" " &amp; $A28 &amp; " ", " " &amp; '97-19 Jobs in Aggregate SIC07'!$A$3:$A$68 &amp; " ")) + ('97-19 Jobs in Aggregate SIC07'!$A$3:$A$68=$A28)))</f>
        <v>0.25141242937853109</v>
      </c>
      <c r="Q28" cm="1">
        <f t="array" ref="Q28">'97-19 Job Nums in SIC07'!Q28 / INDEX('97-19 Jobs in Aggregate SIC07'!R:R, _xlfn._xlws.FILTER(ROW('97-19 Jobs in Aggregate SIC07'!$A$3:$A$68), ISNUMBER(SEARCH(" " &amp; $A28 &amp; " ", " " &amp; '97-19 Jobs in Aggregate SIC07'!$A$3:$A$68 &amp; " ")) + ('97-19 Jobs in Aggregate SIC07'!$A$3:$A$68=$A28)))</f>
        <v>0.21451104100946372</v>
      </c>
      <c r="R28" cm="1">
        <f t="array" ref="R28">'97-19 Job Nums in SIC07'!R28 / INDEX('97-19 Jobs in Aggregate SIC07'!S:S, _xlfn._xlws.FILTER(ROW('97-19 Jobs in Aggregate SIC07'!$A$3:$A$68), ISNUMBER(SEARCH(" " &amp; $A28 &amp; " ", " " &amp; '97-19 Jobs in Aggregate SIC07'!$A$3:$A$68 &amp; " ")) + ('97-19 Jobs in Aggregate SIC07'!$A$3:$A$68=$A28)))</f>
        <v>0.24566473988439305</v>
      </c>
      <c r="S28" cm="1">
        <f t="array" ref="S28">'97-19 Job Nums in SIC07'!S28 / INDEX('97-19 Jobs in Aggregate SIC07'!T:T, _xlfn._xlws.FILTER(ROW('97-19 Jobs in Aggregate SIC07'!$A$3:$A$68), ISNUMBER(SEARCH(" " &amp; $A28 &amp; " ", " " &amp; '97-19 Jobs in Aggregate SIC07'!$A$3:$A$68 &amp; " ")) + ('97-19 Jobs in Aggregate SIC07'!$A$3:$A$68=$A28)))</f>
        <v>0.24147727272727273</v>
      </c>
      <c r="T28" cm="1">
        <f t="array" ref="T28">'97-19 Job Nums in SIC07'!T28 / INDEX('97-19 Jobs in Aggregate SIC07'!U:U, _xlfn._xlws.FILTER(ROW('97-19 Jobs in Aggregate SIC07'!$A$3:$A$68), ISNUMBER(SEARCH(" " &amp; $A28 &amp; " ", " " &amp; '97-19 Jobs in Aggregate SIC07'!$A$3:$A$68 &amp; " ")) + ('97-19 Jobs in Aggregate SIC07'!$A$3:$A$68=$A28)))</f>
        <v>0.25205479452054796</v>
      </c>
      <c r="U28" cm="1">
        <f t="array" ref="U28">'97-19 Job Nums in SIC07'!U28 / INDEX('97-19 Jobs in Aggregate SIC07'!V:V, _xlfn._xlws.FILTER(ROW('97-19 Jobs in Aggregate SIC07'!$A$3:$A$68), ISNUMBER(SEARCH(" " &amp; $A28 &amp; " ", " " &amp; '97-19 Jobs in Aggregate SIC07'!$A$3:$A$68 &amp; " ")) + ('97-19 Jobs in Aggregate SIC07'!$A$3:$A$68=$A28)))</f>
        <v>0.22520107238605899</v>
      </c>
      <c r="V28" cm="1">
        <f t="array" ref="V28">'97-19 Job Nums in SIC07'!V28 / INDEX('97-19 Jobs in Aggregate SIC07'!W:W, _xlfn._xlws.FILTER(ROW('97-19 Jobs in Aggregate SIC07'!$A$3:$A$68), ISNUMBER(SEARCH(" " &amp; $A28 &amp; " ", " " &amp; '97-19 Jobs in Aggregate SIC07'!$A$3:$A$68 &amp; " ")) + ('97-19 Jobs in Aggregate SIC07'!$A$3:$A$68=$A28)))</f>
        <v>0.22562674094707522</v>
      </c>
      <c r="W28" cm="1">
        <f t="array" ref="W28">'97-19 Job Nums in SIC07'!W28 / INDEX('97-19 Jobs in Aggregate SIC07'!X:X, _xlfn._xlws.FILTER(ROW('97-19 Jobs in Aggregate SIC07'!$A$3:$A$68), ISNUMBER(SEARCH(" " &amp; $A28 &amp; " ", " " &amp; '97-19 Jobs in Aggregate SIC07'!$A$3:$A$68 &amp; " ")) + ('97-19 Jobs in Aggregate SIC07'!$A$3:$A$68=$A28)))</f>
        <v>0.20903954802259886</v>
      </c>
      <c r="X28" cm="1">
        <f t="array" ref="X28">'97-19 Job Nums in SIC07'!X28 / INDEX('97-19 Jobs in Aggregate SIC07'!Y:Y, _xlfn._xlws.FILTER(ROW('97-19 Jobs in Aggregate SIC07'!$A$3:$A$68), ISNUMBER(SEARCH(" " &amp; $A28 &amp; " ", " " &amp; '97-19 Jobs in Aggregate SIC07'!$A$3:$A$68 &amp; " ")) + ('97-19 Jobs in Aggregate SIC07'!$A$3:$A$68=$A28)))</f>
        <v>0.21212121212121213</v>
      </c>
      <c r="Y28" cm="1">
        <f t="array" ref="Y28">'97-19 Job Nums in SIC07'!Y28 / INDEX('97-19 Jobs in Aggregate SIC07'!Z:Z, _xlfn._xlws.FILTER(ROW('97-19 Jobs in Aggregate SIC07'!$A$3:$A$68), ISNUMBER(SEARCH(" " &amp; $A28 &amp; " ", " " &amp; '97-19 Jobs in Aggregate SIC07'!$A$3:$A$68 &amp; " ")) + ('97-19 Jobs in Aggregate SIC07'!$A$3:$A$68=$A28)))</f>
        <v>0.20718232044198895</v>
      </c>
      <c r="Z28" s="76">
        <f t="shared" si="0"/>
        <v>0.26088785676278092</v>
      </c>
      <c r="AA28" s="77" cm="1">
        <f t="array" ref="AA28">Z28/SUM(VALUE(INDEX(Z:Z,MATCH(VALUE(_xlfn.TEXTSPLIT(AB28, " ")),A:A,0))))</f>
        <v>0.26088785676278092</v>
      </c>
      <c r="AB28" t="str" cm="1">
        <f t="array" ref="AB28">INDEX('97-19 Jobs in Aggregate SIC07'!A:A, _xlfn._xlws.FILTER(ROW('97-19 Jobs in Aggregate SIC07'!$A$3:$A$68), ISNUMBER(SEARCH(" " &amp; $A28 &amp; " ", " " &amp; '97-19 Jobs in Aggregate SIC07'!$A$3:$A$68 &amp; " ")) + ('97-19 Jobs in Aggregate SIC07'!$A$3:$A$68=$A28)))</f>
        <v>24 25</v>
      </c>
    </row>
    <row r="29" spans="1:28" ht="45" x14ac:dyDescent="0.25">
      <c r="A29" s="65">
        <v>25</v>
      </c>
      <c r="B29" s="3" t="s">
        <v>31</v>
      </c>
      <c r="C29" cm="1">
        <f t="array" ref="C29">'97-19 Job Nums in SIC07'!C29 / INDEX('97-19 Jobs in Aggregate SIC07'!D:D, _xlfn._xlws.FILTER(ROW('97-19 Jobs in Aggregate SIC07'!$A$3:$A$68), ISNUMBER(SEARCH(" " &amp; $A29 &amp; " ", " " &amp; '97-19 Jobs in Aggregate SIC07'!$A$3:$A$68 &amp; " ")) + ('97-19 Jobs in Aggregate SIC07'!$A$3:$A$68=$A29)))</f>
        <v>0.67502137767220893</v>
      </c>
      <c r="D29" cm="1">
        <f t="array" ref="D29">'97-19 Job Nums in SIC07'!D29 / INDEX('97-19 Jobs in Aggregate SIC07'!E:E, _xlfn._xlws.FILTER(ROW('97-19 Jobs in Aggregate SIC07'!$A$3:$A$68), ISNUMBER(SEARCH(" " &amp; $A29 &amp; " ", " " &amp; '97-19 Jobs in Aggregate SIC07'!$A$3:$A$68 &amp; " ")) + ('97-19 Jobs in Aggregate SIC07'!$A$3:$A$68=$A29)))</f>
        <v>0.68691393418144897</v>
      </c>
      <c r="E29" cm="1">
        <f t="array" ref="E29">'97-19 Job Nums in SIC07'!E29 / INDEX('97-19 Jobs in Aggregate SIC07'!F:F, _xlfn._xlws.FILTER(ROW('97-19 Jobs in Aggregate SIC07'!$A$3:$A$68), ISNUMBER(SEARCH(" " &amp; $A29 &amp; " ", " " &amp; '97-19 Jobs in Aggregate SIC07'!$A$3:$A$68 &amp; " ")) + ('97-19 Jobs in Aggregate SIC07'!$A$3:$A$68=$A29)))</f>
        <v>0.70578354726997494</v>
      </c>
      <c r="F29" cm="1">
        <f t="array" ref="F29">'97-19 Job Nums in SIC07'!F29 / INDEX('97-19 Jobs in Aggregate SIC07'!G:G, _xlfn._xlws.FILTER(ROW('97-19 Jobs in Aggregate SIC07'!$A$3:$A$68), ISNUMBER(SEARCH(" " &amp; $A29 &amp; " ", " " &amp; '97-19 Jobs in Aggregate SIC07'!$A$3:$A$68 &amp; " ")) + ('97-19 Jobs in Aggregate SIC07'!$A$3:$A$68=$A29)))</f>
        <v>0.71242802201304622</v>
      </c>
      <c r="G29" cm="1">
        <f t="array" ref="G29">'97-19 Job Nums in SIC07'!G29 / INDEX('97-19 Jobs in Aggregate SIC07'!H:H, _xlfn._xlws.FILTER(ROW('97-19 Jobs in Aggregate SIC07'!$A$3:$A$68), ISNUMBER(SEARCH(" " &amp; $A29 &amp; " ", " " &amp; '97-19 Jobs in Aggregate SIC07'!$A$3:$A$68 &amp; " ")) + ('97-19 Jobs in Aggregate SIC07'!$A$3:$A$68=$A29)))</f>
        <v>0.71783117630754134</v>
      </c>
      <c r="H29" cm="1">
        <f t="array" ref="H29">'97-19 Job Nums in SIC07'!H29 / INDEX('97-19 Jobs in Aggregate SIC07'!I:I, _xlfn._xlws.FILTER(ROW('97-19 Jobs in Aggregate SIC07'!$A$3:$A$68), ISNUMBER(SEARCH(" " &amp; $A29 &amp; " ", " " &amp; '97-19 Jobs in Aggregate SIC07'!$A$3:$A$68 &amp; " ")) + ('97-19 Jobs in Aggregate SIC07'!$A$3:$A$68=$A29)))</f>
        <v>0.70101458465440714</v>
      </c>
      <c r="I29" cm="1">
        <f t="array" ref="I29">'97-19 Job Nums in SIC07'!I29 / INDEX('97-19 Jobs in Aggregate SIC07'!J:J, _xlfn._xlws.FILTER(ROW('97-19 Jobs in Aggregate SIC07'!$A$3:$A$68), ISNUMBER(SEARCH(" " &amp; $A29 &amp; " ", " " &amp; '97-19 Jobs in Aggregate SIC07'!$A$3:$A$68 &amp; " ")) + ('97-19 Jobs in Aggregate SIC07'!$A$3:$A$68=$A29)))</f>
        <v>0.71306719563600307</v>
      </c>
      <c r="J29" cm="1">
        <f t="array" ref="J29">'97-19 Job Nums in SIC07'!J29 / INDEX('97-19 Jobs in Aggregate SIC07'!K:K, _xlfn._xlws.FILTER(ROW('97-19 Jobs in Aggregate SIC07'!$A$3:$A$68), ISNUMBER(SEARCH(" " &amp; $A29 &amp; " ", " " &amp; '97-19 Jobs in Aggregate SIC07'!$A$3:$A$68 &amp; " ")) + ('97-19 Jobs in Aggregate SIC07'!$A$3:$A$68=$A29)))</f>
        <v>0.72178138488976196</v>
      </c>
      <c r="K29" cm="1">
        <f t="array" ref="K29">'97-19 Job Nums in SIC07'!K29 / INDEX('97-19 Jobs in Aggregate SIC07'!L:L, _xlfn._xlws.FILTER(ROW('97-19 Jobs in Aggregate SIC07'!$A$3:$A$68), ISNUMBER(SEARCH(" " &amp; $A29 &amp; " ", " " &amp; '97-19 Jobs in Aggregate SIC07'!$A$3:$A$68 &amp; " ")) + ('97-19 Jobs in Aggregate SIC07'!$A$3:$A$68=$A29)))</f>
        <v>0.7114560088258155</v>
      </c>
      <c r="L29" cm="1">
        <f t="array" ref="L29">'97-19 Job Nums in SIC07'!L29 / INDEX('97-19 Jobs in Aggregate SIC07'!M:M, _xlfn._xlws.FILTER(ROW('97-19 Jobs in Aggregate SIC07'!$A$3:$A$68), ISNUMBER(SEARCH(" " &amp; $A29 &amp; " ", " " &amp; '97-19 Jobs in Aggregate SIC07'!$A$3:$A$68 &amp; " ")) + ('97-19 Jobs in Aggregate SIC07'!$A$3:$A$68=$A29)))</f>
        <v>0.71441163508153371</v>
      </c>
      <c r="M29" cm="1">
        <f t="array" ref="M29">'97-19 Job Nums in SIC07'!M29 / INDEX('97-19 Jobs in Aggregate SIC07'!N:N, _xlfn._xlws.FILTER(ROW('97-19 Jobs in Aggregate SIC07'!$A$3:$A$68), ISNUMBER(SEARCH(" " &amp; $A29 &amp; " ", " " &amp; '97-19 Jobs in Aggregate SIC07'!$A$3:$A$68 &amp; " ")) + ('97-19 Jobs in Aggregate SIC07'!$A$3:$A$68=$A29)))</f>
        <v>0.72700846990427503</v>
      </c>
      <c r="N29" cm="1">
        <f t="array" ref="N29">'97-19 Job Nums in SIC07'!N29 / INDEX('97-19 Jobs in Aggregate SIC07'!O:O, _xlfn._xlws.FILTER(ROW('97-19 Jobs in Aggregate SIC07'!$A$3:$A$68), ISNUMBER(SEARCH(" " &amp; $A29 &amp; " ", " " &amp; '97-19 Jobs in Aggregate SIC07'!$A$3:$A$68 &amp; " ")) + ('97-19 Jobs in Aggregate SIC07'!$A$3:$A$68=$A29)))</f>
        <v>0.73058252427184467</v>
      </c>
      <c r="O29" cm="1">
        <f t="array" ref="O29">'97-19 Job Nums in SIC07'!O29 / INDEX('97-19 Jobs in Aggregate SIC07'!P:P, _xlfn._xlws.FILTER(ROW('97-19 Jobs in Aggregate SIC07'!$A$3:$A$68), ISNUMBER(SEARCH(" " &amp; $A29 &amp; " ", " " &amp; '97-19 Jobs in Aggregate SIC07'!$A$3:$A$68 &amp; " ")) + ('97-19 Jobs in Aggregate SIC07'!$A$3:$A$68=$A29)))</f>
        <v>0.7665706051873199</v>
      </c>
      <c r="P29" cm="1">
        <f t="array" ref="P29">'97-19 Job Nums in SIC07'!P29 / INDEX('97-19 Jobs in Aggregate SIC07'!Q:Q, _xlfn._xlws.FILTER(ROW('97-19 Jobs in Aggregate SIC07'!$A$3:$A$68), ISNUMBER(SEARCH(" " &amp; $A29 &amp; " ", " " &amp; '97-19 Jobs in Aggregate SIC07'!$A$3:$A$68 &amp; " ")) + ('97-19 Jobs in Aggregate SIC07'!$A$3:$A$68=$A29)))</f>
        <v>0.74858757062146897</v>
      </c>
      <c r="Q29" cm="1">
        <f t="array" ref="Q29">'97-19 Job Nums in SIC07'!Q29 / INDEX('97-19 Jobs in Aggregate SIC07'!R:R, _xlfn._xlws.FILTER(ROW('97-19 Jobs in Aggregate SIC07'!$A$3:$A$68), ISNUMBER(SEARCH(" " &amp; $A29 &amp; " ", " " &amp; '97-19 Jobs in Aggregate SIC07'!$A$3:$A$68 &amp; " ")) + ('97-19 Jobs in Aggregate SIC07'!$A$3:$A$68=$A29)))</f>
        <v>0.78548895899053628</v>
      </c>
      <c r="R29" cm="1">
        <f t="array" ref="R29">'97-19 Job Nums in SIC07'!R29 / INDEX('97-19 Jobs in Aggregate SIC07'!S:S, _xlfn._xlws.FILTER(ROW('97-19 Jobs in Aggregate SIC07'!$A$3:$A$68), ISNUMBER(SEARCH(" " &amp; $A29 &amp; " ", " " &amp; '97-19 Jobs in Aggregate SIC07'!$A$3:$A$68 &amp; " ")) + ('97-19 Jobs in Aggregate SIC07'!$A$3:$A$68=$A29)))</f>
        <v>0.75433526011560692</v>
      </c>
      <c r="S29" cm="1">
        <f t="array" ref="S29">'97-19 Job Nums in SIC07'!S29 / INDEX('97-19 Jobs in Aggregate SIC07'!T:T, _xlfn._xlws.FILTER(ROW('97-19 Jobs in Aggregate SIC07'!$A$3:$A$68), ISNUMBER(SEARCH(" " &amp; $A29 &amp; " ", " " &amp; '97-19 Jobs in Aggregate SIC07'!$A$3:$A$68 &amp; " ")) + ('97-19 Jobs in Aggregate SIC07'!$A$3:$A$68=$A29)))</f>
        <v>0.75852272727272729</v>
      </c>
      <c r="T29" cm="1">
        <f t="array" ref="T29">'97-19 Job Nums in SIC07'!T29 / INDEX('97-19 Jobs in Aggregate SIC07'!U:U, _xlfn._xlws.FILTER(ROW('97-19 Jobs in Aggregate SIC07'!$A$3:$A$68), ISNUMBER(SEARCH(" " &amp; $A29 &amp; " ", " " &amp; '97-19 Jobs in Aggregate SIC07'!$A$3:$A$68 &amp; " ")) + ('97-19 Jobs in Aggregate SIC07'!$A$3:$A$68=$A29)))</f>
        <v>0.74794520547945209</v>
      </c>
      <c r="U29" cm="1">
        <f t="array" ref="U29">'97-19 Job Nums in SIC07'!U29 / INDEX('97-19 Jobs in Aggregate SIC07'!V:V, _xlfn._xlws.FILTER(ROW('97-19 Jobs in Aggregate SIC07'!$A$3:$A$68), ISNUMBER(SEARCH(" " &amp; $A29 &amp; " ", " " &amp; '97-19 Jobs in Aggregate SIC07'!$A$3:$A$68 &amp; " ")) + ('97-19 Jobs in Aggregate SIC07'!$A$3:$A$68=$A29)))</f>
        <v>0.77479892761394098</v>
      </c>
      <c r="V29" cm="1">
        <f t="array" ref="V29">'97-19 Job Nums in SIC07'!V29 / INDEX('97-19 Jobs in Aggregate SIC07'!W:W, _xlfn._xlws.FILTER(ROW('97-19 Jobs in Aggregate SIC07'!$A$3:$A$68), ISNUMBER(SEARCH(" " &amp; $A29 &amp; " ", " " &amp; '97-19 Jobs in Aggregate SIC07'!$A$3:$A$68 &amp; " ")) + ('97-19 Jobs in Aggregate SIC07'!$A$3:$A$68=$A29)))</f>
        <v>0.77437325905292476</v>
      </c>
      <c r="W29" cm="1">
        <f t="array" ref="W29">'97-19 Job Nums in SIC07'!W29 / INDEX('97-19 Jobs in Aggregate SIC07'!X:X, _xlfn._xlws.FILTER(ROW('97-19 Jobs in Aggregate SIC07'!$A$3:$A$68), ISNUMBER(SEARCH(" " &amp; $A29 &amp; " ", " " &amp; '97-19 Jobs in Aggregate SIC07'!$A$3:$A$68 &amp; " ")) + ('97-19 Jobs in Aggregate SIC07'!$A$3:$A$68=$A29)))</f>
        <v>0.79096045197740117</v>
      </c>
      <c r="X29" cm="1">
        <f t="array" ref="X29">'97-19 Job Nums in SIC07'!X29 / INDEX('97-19 Jobs in Aggregate SIC07'!Y:Y, _xlfn._xlws.FILTER(ROW('97-19 Jobs in Aggregate SIC07'!$A$3:$A$68), ISNUMBER(SEARCH(" " &amp; $A29 &amp; " ", " " &amp; '97-19 Jobs in Aggregate SIC07'!$A$3:$A$68 &amp; " ")) + ('97-19 Jobs in Aggregate SIC07'!$A$3:$A$68=$A29)))</f>
        <v>0.78787878787878785</v>
      </c>
      <c r="Y29" cm="1">
        <f t="array" ref="Y29">'97-19 Job Nums in SIC07'!Y29 / INDEX('97-19 Jobs in Aggregate SIC07'!Z:Z, _xlfn._xlws.FILTER(ROW('97-19 Jobs in Aggregate SIC07'!$A$3:$A$68), ISNUMBER(SEARCH(" " &amp; $A29 &amp; " ", " " &amp; '97-19 Jobs in Aggregate SIC07'!$A$3:$A$68 &amp; " ")) + ('97-19 Jobs in Aggregate SIC07'!$A$3:$A$68=$A29)))</f>
        <v>0.79281767955801108</v>
      </c>
      <c r="Z29" s="76">
        <f t="shared" si="0"/>
        <v>0.73911214323721919</v>
      </c>
      <c r="AA29" s="77" cm="1">
        <f t="array" ref="AA29">Z29/SUM(VALUE(INDEX(Z:Z,MATCH(VALUE(_xlfn.TEXTSPLIT(AB29, " ")),A:A,0))))</f>
        <v>0.73911214323721919</v>
      </c>
      <c r="AB29" t="str" cm="1">
        <f t="array" ref="AB29">INDEX('97-19 Jobs in Aggregate SIC07'!A:A, _xlfn._xlws.FILTER(ROW('97-19 Jobs in Aggregate SIC07'!$A$3:$A$68), ISNUMBER(SEARCH(" " &amp; $A29 &amp; " ", " " &amp; '97-19 Jobs in Aggregate SIC07'!$A$3:$A$68 &amp; " ")) + ('97-19 Jobs in Aggregate SIC07'!$A$3:$A$68=$A29)))</f>
        <v>24 25</v>
      </c>
    </row>
    <row r="30" spans="1:28" ht="30" x14ac:dyDescent="0.25">
      <c r="A30" s="65">
        <v>26</v>
      </c>
      <c r="B30" s="3" t="s">
        <v>32</v>
      </c>
      <c r="C30" cm="1">
        <f t="array" ref="C30">'97-19 Job Nums in SIC07'!C30 / INDEX('97-19 Jobs in Aggregate SIC07'!D:D, _xlfn._xlws.FILTER(ROW('97-19 Jobs in Aggregate SIC07'!$A$3:$A$68), ISNUMBER(SEARCH(" " &amp; $A30 &amp; " ", " " &amp; '97-19 Jobs in Aggregate SIC07'!$A$3:$A$68 &amp; " ")) + ('97-19 Jobs in Aggregate SIC07'!$A$3:$A$68=$A30)))</f>
        <v>1</v>
      </c>
      <c r="D30" cm="1">
        <f t="array" ref="D30">'97-19 Job Nums in SIC07'!D30 / INDEX('97-19 Jobs in Aggregate SIC07'!E:E, _xlfn._xlws.FILTER(ROW('97-19 Jobs in Aggregate SIC07'!$A$3:$A$68), ISNUMBER(SEARCH(" " &amp; $A30 &amp; " ", " " &amp; '97-19 Jobs in Aggregate SIC07'!$A$3:$A$68 &amp; " ")) + ('97-19 Jobs in Aggregate SIC07'!$A$3:$A$68=$A30)))</f>
        <v>1</v>
      </c>
      <c r="E30" cm="1">
        <f t="array" ref="E30">'97-19 Job Nums in SIC07'!E30 / INDEX('97-19 Jobs in Aggregate SIC07'!F:F, _xlfn._xlws.FILTER(ROW('97-19 Jobs in Aggregate SIC07'!$A$3:$A$68), ISNUMBER(SEARCH(" " &amp; $A30 &amp; " ", " " &amp; '97-19 Jobs in Aggregate SIC07'!$A$3:$A$68 &amp; " ")) + ('97-19 Jobs in Aggregate SIC07'!$A$3:$A$68=$A30)))</f>
        <v>1</v>
      </c>
      <c r="F30" cm="1">
        <f t="array" ref="F30">'97-19 Job Nums in SIC07'!F30 / INDEX('97-19 Jobs in Aggregate SIC07'!G:G, _xlfn._xlws.FILTER(ROW('97-19 Jobs in Aggregate SIC07'!$A$3:$A$68), ISNUMBER(SEARCH(" " &amp; $A30 &amp; " ", " " &amp; '97-19 Jobs in Aggregate SIC07'!$A$3:$A$68 &amp; " ")) + ('97-19 Jobs in Aggregate SIC07'!$A$3:$A$68=$A30)))</f>
        <v>1</v>
      </c>
      <c r="G30" cm="1">
        <f t="array" ref="G30">'97-19 Job Nums in SIC07'!G30 / INDEX('97-19 Jobs in Aggregate SIC07'!H:H, _xlfn._xlws.FILTER(ROW('97-19 Jobs in Aggregate SIC07'!$A$3:$A$68), ISNUMBER(SEARCH(" " &amp; $A30 &amp; " ", " " &amp; '97-19 Jobs in Aggregate SIC07'!$A$3:$A$68 &amp; " ")) + ('97-19 Jobs in Aggregate SIC07'!$A$3:$A$68=$A30)))</f>
        <v>1</v>
      </c>
      <c r="H30" cm="1">
        <f t="array" ref="H30">'97-19 Job Nums in SIC07'!H30 / INDEX('97-19 Jobs in Aggregate SIC07'!I:I, _xlfn._xlws.FILTER(ROW('97-19 Jobs in Aggregate SIC07'!$A$3:$A$68), ISNUMBER(SEARCH(" " &amp; $A30 &amp; " ", " " &amp; '97-19 Jobs in Aggregate SIC07'!$A$3:$A$68 &amp; " ")) + ('97-19 Jobs in Aggregate SIC07'!$A$3:$A$68=$A30)))</f>
        <v>1</v>
      </c>
      <c r="I30" cm="1">
        <f t="array" ref="I30">'97-19 Job Nums in SIC07'!I30 / INDEX('97-19 Jobs in Aggregate SIC07'!J:J, _xlfn._xlws.FILTER(ROW('97-19 Jobs in Aggregate SIC07'!$A$3:$A$68), ISNUMBER(SEARCH(" " &amp; $A30 &amp; " ", " " &amp; '97-19 Jobs in Aggregate SIC07'!$A$3:$A$68 &amp; " ")) + ('97-19 Jobs in Aggregate SIC07'!$A$3:$A$68=$A30)))</f>
        <v>1</v>
      </c>
      <c r="J30" cm="1">
        <f t="array" ref="J30">'97-19 Job Nums in SIC07'!J30 / INDEX('97-19 Jobs in Aggregate SIC07'!K:K, _xlfn._xlws.FILTER(ROW('97-19 Jobs in Aggregate SIC07'!$A$3:$A$68), ISNUMBER(SEARCH(" " &amp; $A30 &amp; " ", " " &amp; '97-19 Jobs in Aggregate SIC07'!$A$3:$A$68 &amp; " ")) + ('97-19 Jobs in Aggregate SIC07'!$A$3:$A$68=$A30)))</f>
        <v>1</v>
      </c>
      <c r="K30" cm="1">
        <f t="array" ref="K30">'97-19 Job Nums in SIC07'!K30 / INDEX('97-19 Jobs in Aggregate SIC07'!L:L, _xlfn._xlws.FILTER(ROW('97-19 Jobs in Aggregate SIC07'!$A$3:$A$68), ISNUMBER(SEARCH(" " &amp; $A30 &amp; " ", " " &amp; '97-19 Jobs in Aggregate SIC07'!$A$3:$A$68 &amp; " ")) + ('97-19 Jobs in Aggregate SIC07'!$A$3:$A$68=$A30)))</f>
        <v>1</v>
      </c>
      <c r="L30" cm="1">
        <f t="array" ref="L30">'97-19 Job Nums in SIC07'!L30 / INDEX('97-19 Jobs in Aggregate SIC07'!M:M, _xlfn._xlws.FILTER(ROW('97-19 Jobs in Aggregate SIC07'!$A$3:$A$68), ISNUMBER(SEARCH(" " &amp; $A30 &amp; " ", " " &amp; '97-19 Jobs in Aggregate SIC07'!$A$3:$A$68 &amp; " ")) + ('97-19 Jobs in Aggregate SIC07'!$A$3:$A$68=$A30)))</f>
        <v>1</v>
      </c>
      <c r="M30" cm="1">
        <f t="array" ref="M30">'97-19 Job Nums in SIC07'!M30 / INDEX('97-19 Jobs in Aggregate SIC07'!N:N, _xlfn._xlws.FILTER(ROW('97-19 Jobs in Aggregate SIC07'!$A$3:$A$68), ISNUMBER(SEARCH(" " &amp; $A30 &amp; " ", " " &amp; '97-19 Jobs in Aggregate SIC07'!$A$3:$A$68 &amp; " ")) + ('97-19 Jobs in Aggregate SIC07'!$A$3:$A$68=$A30)))</f>
        <v>1</v>
      </c>
      <c r="N30" cm="1">
        <f t="array" ref="N30">'97-19 Job Nums in SIC07'!N30 / INDEX('97-19 Jobs in Aggregate SIC07'!O:O, _xlfn._xlws.FILTER(ROW('97-19 Jobs in Aggregate SIC07'!$A$3:$A$68), ISNUMBER(SEARCH(" " &amp; $A30 &amp; " ", " " &amp; '97-19 Jobs in Aggregate SIC07'!$A$3:$A$68 &amp; " ")) + ('97-19 Jobs in Aggregate SIC07'!$A$3:$A$68=$A30)))</f>
        <v>1</v>
      </c>
      <c r="O30" cm="1">
        <f t="array" ref="O30">'97-19 Job Nums in SIC07'!O30 / INDEX('97-19 Jobs in Aggregate SIC07'!P:P, _xlfn._xlws.FILTER(ROW('97-19 Jobs in Aggregate SIC07'!$A$3:$A$68), ISNUMBER(SEARCH(" " &amp; $A30 &amp; " ", " " &amp; '97-19 Jobs in Aggregate SIC07'!$A$3:$A$68 &amp; " ")) + ('97-19 Jobs in Aggregate SIC07'!$A$3:$A$68=$A30)))</f>
        <v>1</v>
      </c>
      <c r="P30" cm="1">
        <f t="array" ref="P30">'97-19 Job Nums in SIC07'!P30 / INDEX('97-19 Jobs in Aggregate SIC07'!Q:Q, _xlfn._xlws.FILTER(ROW('97-19 Jobs in Aggregate SIC07'!$A$3:$A$68), ISNUMBER(SEARCH(" " &amp; $A30 &amp; " ", " " &amp; '97-19 Jobs in Aggregate SIC07'!$A$3:$A$68 &amp; " ")) + ('97-19 Jobs in Aggregate SIC07'!$A$3:$A$68=$A30)))</f>
        <v>1</v>
      </c>
      <c r="Q30" cm="1">
        <f t="array" ref="Q30">'97-19 Job Nums in SIC07'!Q30 / INDEX('97-19 Jobs in Aggregate SIC07'!R:R, _xlfn._xlws.FILTER(ROW('97-19 Jobs in Aggregate SIC07'!$A$3:$A$68), ISNUMBER(SEARCH(" " &amp; $A30 &amp; " ", " " &amp; '97-19 Jobs in Aggregate SIC07'!$A$3:$A$68 &amp; " ")) + ('97-19 Jobs in Aggregate SIC07'!$A$3:$A$68=$A30)))</f>
        <v>1</v>
      </c>
      <c r="R30" cm="1">
        <f t="array" ref="R30">'97-19 Job Nums in SIC07'!R30 / INDEX('97-19 Jobs in Aggregate SIC07'!S:S, _xlfn._xlws.FILTER(ROW('97-19 Jobs in Aggregate SIC07'!$A$3:$A$68), ISNUMBER(SEARCH(" " &amp; $A30 &amp; " ", " " &amp; '97-19 Jobs in Aggregate SIC07'!$A$3:$A$68 &amp; " ")) + ('97-19 Jobs in Aggregate SIC07'!$A$3:$A$68=$A30)))</f>
        <v>1</v>
      </c>
      <c r="S30" cm="1">
        <f t="array" ref="S30">'97-19 Job Nums in SIC07'!S30 / INDEX('97-19 Jobs in Aggregate SIC07'!T:T, _xlfn._xlws.FILTER(ROW('97-19 Jobs in Aggregate SIC07'!$A$3:$A$68), ISNUMBER(SEARCH(" " &amp; $A30 &amp; " ", " " &amp; '97-19 Jobs in Aggregate SIC07'!$A$3:$A$68 &amp; " ")) + ('97-19 Jobs in Aggregate SIC07'!$A$3:$A$68=$A30)))</f>
        <v>1</v>
      </c>
      <c r="T30" cm="1">
        <f t="array" ref="T30">'97-19 Job Nums in SIC07'!T30 / INDEX('97-19 Jobs in Aggregate SIC07'!U:U, _xlfn._xlws.FILTER(ROW('97-19 Jobs in Aggregate SIC07'!$A$3:$A$68), ISNUMBER(SEARCH(" " &amp; $A30 &amp; " ", " " &amp; '97-19 Jobs in Aggregate SIC07'!$A$3:$A$68 &amp; " ")) + ('97-19 Jobs in Aggregate SIC07'!$A$3:$A$68=$A30)))</f>
        <v>1</v>
      </c>
      <c r="U30" cm="1">
        <f t="array" ref="U30">'97-19 Job Nums in SIC07'!U30 / INDEX('97-19 Jobs in Aggregate SIC07'!V:V, _xlfn._xlws.FILTER(ROW('97-19 Jobs in Aggregate SIC07'!$A$3:$A$68), ISNUMBER(SEARCH(" " &amp; $A30 &amp; " ", " " &amp; '97-19 Jobs in Aggregate SIC07'!$A$3:$A$68 &amp; " ")) + ('97-19 Jobs in Aggregate SIC07'!$A$3:$A$68=$A30)))</f>
        <v>1</v>
      </c>
      <c r="V30" cm="1">
        <f t="array" ref="V30">'97-19 Job Nums in SIC07'!V30 / INDEX('97-19 Jobs in Aggregate SIC07'!W:W, _xlfn._xlws.FILTER(ROW('97-19 Jobs in Aggregate SIC07'!$A$3:$A$68), ISNUMBER(SEARCH(" " &amp; $A30 &amp; " ", " " &amp; '97-19 Jobs in Aggregate SIC07'!$A$3:$A$68 &amp; " ")) + ('97-19 Jobs in Aggregate SIC07'!$A$3:$A$68=$A30)))</f>
        <v>1</v>
      </c>
      <c r="W30" cm="1">
        <f t="array" ref="W30">'97-19 Job Nums in SIC07'!W30 / INDEX('97-19 Jobs in Aggregate SIC07'!X:X, _xlfn._xlws.FILTER(ROW('97-19 Jobs in Aggregate SIC07'!$A$3:$A$68), ISNUMBER(SEARCH(" " &amp; $A30 &amp; " ", " " &amp; '97-19 Jobs in Aggregate SIC07'!$A$3:$A$68 &amp; " ")) + ('97-19 Jobs in Aggregate SIC07'!$A$3:$A$68=$A30)))</f>
        <v>1</v>
      </c>
      <c r="X30" cm="1">
        <f t="array" ref="X30">'97-19 Job Nums in SIC07'!X30 / INDEX('97-19 Jobs in Aggregate SIC07'!Y:Y, _xlfn._xlws.FILTER(ROW('97-19 Jobs in Aggregate SIC07'!$A$3:$A$68), ISNUMBER(SEARCH(" " &amp; $A30 &amp; " ", " " &amp; '97-19 Jobs in Aggregate SIC07'!$A$3:$A$68 &amp; " ")) + ('97-19 Jobs in Aggregate SIC07'!$A$3:$A$68=$A30)))</f>
        <v>1</v>
      </c>
      <c r="Y30" cm="1">
        <f t="array" ref="Y30">'97-19 Job Nums in SIC07'!Y30 / INDEX('97-19 Jobs in Aggregate SIC07'!Z:Z, _xlfn._xlws.FILTER(ROW('97-19 Jobs in Aggregate SIC07'!$A$3:$A$68), ISNUMBER(SEARCH(" " &amp; $A30 &amp; " ", " " &amp; '97-19 Jobs in Aggregate SIC07'!$A$3:$A$68 &amp; " ")) + ('97-19 Jobs in Aggregate SIC07'!$A$3:$A$68=$A30)))</f>
        <v>1</v>
      </c>
      <c r="Z30" s="76">
        <f t="shared" si="0"/>
        <v>1</v>
      </c>
      <c r="AA30" s="77" cm="1">
        <f t="array" ref="AA30">Z30/SUM(VALUE(INDEX(Z:Z,MATCH(VALUE(_xlfn.TEXTSPLIT(AB30, " ")),A:A,0))))</f>
        <v>1</v>
      </c>
      <c r="AB30" cm="1">
        <f t="array" ref="AB30">INDEX('97-19 Jobs in Aggregate SIC07'!A:A, _xlfn._xlws.FILTER(ROW('97-19 Jobs in Aggregate SIC07'!$A$3:$A$68), ISNUMBER(SEARCH(" " &amp; $A30 &amp; " ", " " &amp; '97-19 Jobs in Aggregate SIC07'!$A$3:$A$68 &amp; " ")) + ('97-19 Jobs in Aggregate SIC07'!$A$3:$A$68=$A30)))</f>
        <v>26</v>
      </c>
    </row>
    <row r="31" spans="1:28" x14ac:dyDescent="0.25">
      <c r="A31" s="65">
        <v>27</v>
      </c>
      <c r="B31" s="3" t="s">
        <v>33</v>
      </c>
      <c r="C31" cm="1">
        <f t="array" ref="C31">'97-19 Job Nums in SIC07'!C31 / INDEX('97-19 Jobs in Aggregate SIC07'!D:D, _xlfn._xlws.FILTER(ROW('97-19 Jobs in Aggregate SIC07'!$A$3:$A$68), ISNUMBER(SEARCH(" " &amp; $A31 &amp; " ", " " &amp; '97-19 Jobs in Aggregate SIC07'!$A$3:$A$68 &amp; " ")) + ('97-19 Jobs in Aggregate SIC07'!$A$3:$A$68=$A31)))</f>
        <v>1</v>
      </c>
      <c r="D31" cm="1">
        <f t="array" ref="D31">'97-19 Job Nums in SIC07'!D31 / INDEX('97-19 Jobs in Aggregate SIC07'!E:E, _xlfn._xlws.FILTER(ROW('97-19 Jobs in Aggregate SIC07'!$A$3:$A$68), ISNUMBER(SEARCH(" " &amp; $A31 &amp; " ", " " &amp; '97-19 Jobs in Aggregate SIC07'!$A$3:$A$68 &amp; " ")) + ('97-19 Jobs in Aggregate SIC07'!$A$3:$A$68=$A31)))</f>
        <v>1</v>
      </c>
      <c r="E31" cm="1">
        <f t="array" ref="E31">'97-19 Job Nums in SIC07'!E31 / INDEX('97-19 Jobs in Aggregate SIC07'!F:F, _xlfn._xlws.FILTER(ROW('97-19 Jobs in Aggregate SIC07'!$A$3:$A$68), ISNUMBER(SEARCH(" " &amp; $A31 &amp; " ", " " &amp; '97-19 Jobs in Aggregate SIC07'!$A$3:$A$68 &amp; " ")) + ('97-19 Jobs in Aggregate SIC07'!$A$3:$A$68=$A31)))</f>
        <v>1</v>
      </c>
      <c r="F31" cm="1">
        <f t="array" ref="F31">'97-19 Job Nums in SIC07'!F31 / INDEX('97-19 Jobs in Aggregate SIC07'!G:G, _xlfn._xlws.FILTER(ROW('97-19 Jobs in Aggregate SIC07'!$A$3:$A$68), ISNUMBER(SEARCH(" " &amp; $A31 &amp; " ", " " &amp; '97-19 Jobs in Aggregate SIC07'!$A$3:$A$68 &amp; " ")) + ('97-19 Jobs in Aggregate SIC07'!$A$3:$A$68=$A31)))</f>
        <v>1</v>
      </c>
      <c r="G31" cm="1">
        <f t="array" ref="G31">'97-19 Job Nums in SIC07'!G31 / INDEX('97-19 Jobs in Aggregate SIC07'!H:H, _xlfn._xlws.FILTER(ROW('97-19 Jobs in Aggregate SIC07'!$A$3:$A$68), ISNUMBER(SEARCH(" " &amp; $A31 &amp; " ", " " &amp; '97-19 Jobs in Aggregate SIC07'!$A$3:$A$68 &amp; " ")) + ('97-19 Jobs in Aggregate SIC07'!$A$3:$A$68=$A31)))</f>
        <v>1</v>
      </c>
      <c r="H31" cm="1">
        <f t="array" ref="H31">'97-19 Job Nums in SIC07'!H31 / INDEX('97-19 Jobs in Aggregate SIC07'!I:I, _xlfn._xlws.FILTER(ROW('97-19 Jobs in Aggregate SIC07'!$A$3:$A$68), ISNUMBER(SEARCH(" " &amp; $A31 &amp; " ", " " &amp; '97-19 Jobs in Aggregate SIC07'!$A$3:$A$68 &amp; " ")) + ('97-19 Jobs in Aggregate SIC07'!$A$3:$A$68=$A31)))</f>
        <v>1</v>
      </c>
      <c r="I31" cm="1">
        <f t="array" ref="I31">'97-19 Job Nums in SIC07'!I31 / INDEX('97-19 Jobs in Aggregate SIC07'!J:J, _xlfn._xlws.FILTER(ROW('97-19 Jobs in Aggregate SIC07'!$A$3:$A$68), ISNUMBER(SEARCH(" " &amp; $A31 &amp; " ", " " &amp; '97-19 Jobs in Aggregate SIC07'!$A$3:$A$68 &amp; " ")) + ('97-19 Jobs in Aggregate SIC07'!$A$3:$A$68=$A31)))</f>
        <v>1</v>
      </c>
      <c r="J31" cm="1">
        <f t="array" ref="J31">'97-19 Job Nums in SIC07'!J31 / INDEX('97-19 Jobs in Aggregate SIC07'!K:K, _xlfn._xlws.FILTER(ROW('97-19 Jobs in Aggregate SIC07'!$A$3:$A$68), ISNUMBER(SEARCH(" " &amp; $A31 &amp; " ", " " &amp; '97-19 Jobs in Aggregate SIC07'!$A$3:$A$68 &amp; " ")) + ('97-19 Jobs in Aggregate SIC07'!$A$3:$A$68=$A31)))</f>
        <v>1</v>
      </c>
      <c r="K31" cm="1">
        <f t="array" ref="K31">'97-19 Job Nums in SIC07'!K31 / INDEX('97-19 Jobs in Aggregate SIC07'!L:L, _xlfn._xlws.FILTER(ROW('97-19 Jobs in Aggregate SIC07'!$A$3:$A$68), ISNUMBER(SEARCH(" " &amp; $A31 &amp; " ", " " &amp; '97-19 Jobs in Aggregate SIC07'!$A$3:$A$68 &amp; " ")) + ('97-19 Jobs in Aggregate SIC07'!$A$3:$A$68=$A31)))</f>
        <v>1</v>
      </c>
      <c r="L31" cm="1">
        <f t="array" ref="L31">'97-19 Job Nums in SIC07'!L31 / INDEX('97-19 Jobs in Aggregate SIC07'!M:M, _xlfn._xlws.FILTER(ROW('97-19 Jobs in Aggregate SIC07'!$A$3:$A$68), ISNUMBER(SEARCH(" " &amp; $A31 &amp; " ", " " &amp; '97-19 Jobs in Aggregate SIC07'!$A$3:$A$68 &amp; " ")) + ('97-19 Jobs in Aggregate SIC07'!$A$3:$A$68=$A31)))</f>
        <v>1</v>
      </c>
      <c r="M31" cm="1">
        <f t="array" ref="M31">'97-19 Job Nums in SIC07'!M31 / INDEX('97-19 Jobs in Aggregate SIC07'!N:N, _xlfn._xlws.FILTER(ROW('97-19 Jobs in Aggregate SIC07'!$A$3:$A$68), ISNUMBER(SEARCH(" " &amp; $A31 &amp; " ", " " &amp; '97-19 Jobs in Aggregate SIC07'!$A$3:$A$68 &amp; " ")) + ('97-19 Jobs in Aggregate SIC07'!$A$3:$A$68=$A31)))</f>
        <v>1</v>
      </c>
      <c r="N31" cm="1">
        <f t="array" ref="N31">'97-19 Job Nums in SIC07'!N31 / INDEX('97-19 Jobs in Aggregate SIC07'!O:O, _xlfn._xlws.FILTER(ROW('97-19 Jobs in Aggregate SIC07'!$A$3:$A$68), ISNUMBER(SEARCH(" " &amp; $A31 &amp; " ", " " &amp; '97-19 Jobs in Aggregate SIC07'!$A$3:$A$68 &amp; " ")) + ('97-19 Jobs in Aggregate SIC07'!$A$3:$A$68=$A31)))</f>
        <v>1</v>
      </c>
      <c r="O31" cm="1">
        <f t="array" ref="O31">'97-19 Job Nums in SIC07'!O31 / INDEX('97-19 Jobs in Aggregate SIC07'!P:P, _xlfn._xlws.FILTER(ROW('97-19 Jobs in Aggregate SIC07'!$A$3:$A$68), ISNUMBER(SEARCH(" " &amp; $A31 &amp; " ", " " &amp; '97-19 Jobs in Aggregate SIC07'!$A$3:$A$68 &amp; " ")) + ('97-19 Jobs in Aggregate SIC07'!$A$3:$A$68=$A31)))</f>
        <v>1</v>
      </c>
      <c r="P31" cm="1">
        <f t="array" ref="P31">'97-19 Job Nums in SIC07'!P31 / INDEX('97-19 Jobs in Aggregate SIC07'!Q:Q, _xlfn._xlws.FILTER(ROW('97-19 Jobs in Aggregate SIC07'!$A$3:$A$68), ISNUMBER(SEARCH(" " &amp; $A31 &amp; " ", " " &amp; '97-19 Jobs in Aggregate SIC07'!$A$3:$A$68 &amp; " ")) + ('97-19 Jobs in Aggregate SIC07'!$A$3:$A$68=$A31)))</f>
        <v>1</v>
      </c>
      <c r="Q31" cm="1">
        <f t="array" ref="Q31">'97-19 Job Nums in SIC07'!Q31 / INDEX('97-19 Jobs in Aggregate SIC07'!R:R, _xlfn._xlws.FILTER(ROW('97-19 Jobs in Aggregate SIC07'!$A$3:$A$68), ISNUMBER(SEARCH(" " &amp; $A31 &amp; " ", " " &amp; '97-19 Jobs in Aggregate SIC07'!$A$3:$A$68 &amp; " ")) + ('97-19 Jobs in Aggregate SIC07'!$A$3:$A$68=$A31)))</f>
        <v>1</v>
      </c>
      <c r="R31" cm="1">
        <f t="array" ref="R31">'97-19 Job Nums in SIC07'!R31 / INDEX('97-19 Jobs in Aggregate SIC07'!S:S, _xlfn._xlws.FILTER(ROW('97-19 Jobs in Aggregate SIC07'!$A$3:$A$68), ISNUMBER(SEARCH(" " &amp; $A31 &amp; " ", " " &amp; '97-19 Jobs in Aggregate SIC07'!$A$3:$A$68 &amp; " ")) + ('97-19 Jobs in Aggregate SIC07'!$A$3:$A$68=$A31)))</f>
        <v>1</v>
      </c>
      <c r="S31" cm="1">
        <f t="array" ref="S31">'97-19 Job Nums in SIC07'!S31 / INDEX('97-19 Jobs in Aggregate SIC07'!T:T, _xlfn._xlws.FILTER(ROW('97-19 Jobs in Aggregate SIC07'!$A$3:$A$68), ISNUMBER(SEARCH(" " &amp; $A31 &amp; " ", " " &amp; '97-19 Jobs in Aggregate SIC07'!$A$3:$A$68 &amp; " ")) + ('97-19 Jobs in Aggregate SIC07'!$A$3:$A$68=$A31)))</f>
        <v>1</v>
      </c>
      <c r="T31" cm="1">
        <f t="array" ref="T31">'97-19 Job Nums in SIC07'!T31 / INDEX('97-19 Jobs in Aggregate SIC07'!U:U, _xlfn._xlws.FILTER(ROW('97-19 Jobs in Aggregate SIC07'!$A$3:$A$68), ISNUMBER(SEARCH(" " &amp; $A31 &amp; " ", " " &amp; '97-19 Jobs in Aggregate SIC07'!$A$3:$A$68 &amp; " ")) + ('97-19 Jobs in Aggregate SIC07'!$A$3:$A$68=$A31)))</f>
        <v>1</v>
      </c>
      <c r="U31" cm="1">
        <f t="array" ref="U31">'97-19 Job Nums in SIC07'!U31 / INDEX('97-19 Jobs in Aggregate SIC07'!V:V, _xlfn._xlws.FILTER(ROW('97-19 Jobs in Aggregate SIC07'!$A$3:$A$68), ISNUMBER(SEARCH(" " &amp; $A31 &amp; " ", " " &amp; '97-19 Jobs in Aggregate SIC07'!$A$3:$A$68 &amp; " ")) + ('97-19 Jobs in Aggregate SIC07'!$A$3:$A$68=$A31)))</f>
        <v>1</v>
      </c>
      <c r="V31" cm="1">
        <f t="array" ref="V31">'97-19 Job Nums in SIC07'!V31 / INDEX('97-19 Jobs in Aggregate SIC07'!W:W, _xlfn._xlws.FILTER(ROW('97-19 Jobs in Aggregate SIC07'!$A$3:$A$68), ISNUMBER(SEARCH(" " &amp; $A31 &amp; " ", " " &amp; '97-19 Jobs in Aggregate SIC07'!$A$3:$A$68 &amp; " ")) + ('97-19 Jobs in Aggregate SIC07'!$A$3:$A$68=$A31)))</f>
        <v>1</v>
      </c>
      <c r="W31" cm="1">
        <f t="array" ref="W31">'97-19 Job Nums in SIC07'!W31 / INDEX('97-19 Jobs in Aggregate SIC07'!X:X, _xlfn._xlws.FILTER(ROW('97-19 Jobs in Aggregate SIC07'!$A$3:$A$68), ISNUMBER(SEARCH(" " &amp; $A31 &amp; " ", " " &amp; '97-19 Jobs in Aggregate SIC07'!$A$3:$A$68 &amp; " ")) + ('97-19 Jobs in Aggregate SIC07'!$A$3:$A$68=$A31)))</f>
        <v>1</v>
      </c>
      <c r="X31" cm="1">
        <f t="array" ref="X31">'97-19 Job Nums in SIC07'!X31 / INDEX('97-19 Jobs in Aggregate SIC07'!Y:Y, _xlfn._xlws.FILTER(ROW('97-19 Jobs in Aggregate SIC07'!$A$3:$A$68), ISNUMBER(SEARCH(" " &amp; $A31 &amp; " ", " " &amp; '97-19 Jobs in Aggregate SIC07'!$A$3:$A$68 &amp; " ")) + ('97-19 Jobs in Aggregate SIC07'!$A$3:$A$68=$A31)))</f>
        <v>1</v>
      </c>
      <c r="Y31" cm="1">
        <f t="array" ref="Y31">'97-19 Job Nums in SIC07'!Y31 / INDEX('97-19 Jobs in Aggregate SIC07'!Z:Z, _xlfn._xlws.FILTER(ROW('97-19 Jobs in Aggregate SIC07'!$A$3:$A$68), ISNUMBER(SEARCH(" " &amp; $A31 &amp; " ", " " &amp; '97-19 Jobs in Aggregate SIC07'!$A$3:$A$68 &amp; " ")) + ('97-19 Jobs in Aggregate SIC07'!$A$3:$A$68=$A31)))</f>
        <v>1</v>
      </c>
      <c r="Z31" s="76">
        <f t="shared" si="0"/>
        <v>1</v>
      </c>
      <c r="AA31" s="77" cm="1">
        <f t="array" ref="AA31">Z31/SUM(VALUE(INDEX(Z:Z,MATCH(VALUE(_xlfn.TEXTSPLIT(AB31, " ")),A:A,0))))</f>
        <v>1</v>
      </c>
      <c r="AB31" cm="1">
        <f t="array" ref="AB31">INDEX('97-19 Jobs in Aggregate SIC07'!A:A, _xlfn._xlws.FILTER(ROW('97-19 Jobs in Aggregate SIC07'!$A$3:$A$68), ISNUMBER(SEARCH(" " &amp; $A31 &amp; " ", " " &amp; '97-19 Jobs in Aggregate SIC07'!$A$3:$A$68 &amp; " ")) + ('97-19 Jobs in Aggregate SIC07'!$A$3:$A$68=$A31)))</f>
        <v>27</v>
      </c>
    </row>
    <row r="32" spans="1:28" ht="30" x14ac:dyDescent="0.25">
      <c r="A32" s="65">
        <v>28</v>
      </c>
      <c r="B32" s="3" t="s">
        <v>34</v>
      </c>
      <c r="C32" cm="1">
        <f t="array" ref="C32">'97-19 Job Nums in SIC07'!C32 / INDEX('97-19 Jobs in Aggregate SIC07'!D:D, _xlfn._xlws.FILTER(ROW('97-19 Jobs in Aggregate SIC07'!$A$3:$A$68), ISNUMBER(SEARCH(" " &amp; $A32 &amp; " ", " " &amp; '97-19 Jobs in Aggregate SIC07'!$A$3:$A$68 &amp; " ")) + ('97-19 Jobs in Aggregate SIC07'!$A$3:$A$68=$A32)))</f>
        <v>1</v>
      </c>
      <c r="D32" cm="1">
        <f t="array" ref="D32">'97-19 Job Nums in SIC07'!D32 / INDEX('97-19 Jobs in Aggregate SIC07'!E:E, _xlfn._xlws.FILTER(ROW('97-19 Jobs in Aggregate SIC07'!$A$3:$A$68), ISNUMBER(SEARCH(" " &amp; $A32 &amp; " ", " " &amp; '97-19 Jobs in Aggregate SIC07'!$A$3:$A$68 &amp; " ")) + ('97-19 Jobs in Aggregate SIC07'!$A$3:$A$68=$A32)))</f>
        <v>1</v>
      </c>
      <c r="E32" cm="1">
        <f t="array" ref="E32">'97-19 Job Nums in SIC07'!E32 / INDEX('97-19 Jobs in Aggregate SIC07'!F:F, _xlfn._xlws.FILTER(ROW('97-19 Jobs in Aggregate SIC07'!$A$3:$A$68), ISNUMBER(SEARCH(" " &amp; $A32 &amp; " ", " " &amp; '97-19 Jobs in Aggregate SIC07'!$A$3:$A$68 &amp; " ")) + ('97-19 Jobs in Aggregate SIC07'!$A$3:$A$68=$A32)))</f>
        <v>1</v>
      </c>
      <c r="F32" cm="1">
        <f t="array" ref="F32">'97-19 Job Nums in SIC07'!F32 / INDEX('97-19 Jobs in Aggregate SIC07'!G:G, _xlfn._xlws.FILTER(ROW('97-19 Jobs in Aggregate SIC07'!$A$3:$A$68), ISNUMBER(SEARCH(" " &amp; $A32 &amp; " ", " " &amp; '97-19 Jobs in Aggregate SIC07'!$A$3:$A$68 &amp; " ")) + ('97-19 Jobs in Aggregate SIC07'!$A$3:$A$68=$A32)))</f>
        <v>1</v>
      </c>
      <c r="G32" cm="1">
        <f t="array" ref="G32">'97-19 Job Nums in SIC07'!G32 / INDEX('97-19 Jobs in Aggregate SIC07'!H:H, _xlfn._xlws.FILTER(ROW('97-19 Jobs in Aggregate SIC07'!$A$3:$A$68), ISNUMBER(SEARCH(" " &amp; $A32 &amp; " ", " " &amp; '97-19 Jobs in Aggregate SIC07'!$A$3:$A$68 &amp; " ")) + ('97-19 Jobs in Aggregate SIC07'!$A$3:$A$68=$A32)))</f>
        <v>1</v>
      </c>
      <c r="H32" cm="1">
        <f t="array" ref="H32">'97-19 Job Nums in SIC07'!H32 / INDEX('97-19 Jobs in Aggregate SIC07'!I:I, _xlfn._xlws.FILTER(ROW('97-19 Jobs in Aggregate SIC07'!$A$3:$A$68), ISNUMBER(SEARCH(" " &amp; $A32 &amp; " ", " " &amp; '97-19 Jobs in Aggregate SIC07'!$A$3:$A$68 &amp; " ")) + ('97-19 Jobs in Aggregate SIC07'!$A$3:$A$68=$A32)))</f>
        <v>1</v>
      </c>
      <c r="I32" cm="1">
        <f t="array" ref="I32">'97-19 Job Nums in SIC07'!I32 / INDEX('97-19 Jobs in Aggregate SIC07'!J:J, _xlfn._xlws.FILTER(ROW('97-19 Jobs in Aggregate SIC07'!$A$3:$A$68), ISNUMBER(SEARCH(" " &amp; $A32 &amp; " ", " " &amp; '97-19 Jobs in Aggregate SIC07'!$A$3:$A$68 &amp; " ")) + ('97-19 Jobs in Aggregate SIC07'!$A$3:$A$68=$A32)))</f>
        <v>1</v>
      </c>
      <c r="J32" cm="1">
        <f t="array" ref="J32">'97-19 Job Nums in SIC07'!J32 / INDEX('97-19 Jobs in Aggregate SIC07'!K:K, _xlfn._xlws.FILTER(ROW('97-19 Jobs in Aggregate SIC07'!$A$3:$A$68), ISNUMBER(SEARCH(" " &amp; $A32 &amp; " ", " " &amp; '97-19 Jobs in Aggregate SIC07'!$A$3:$A$68 &amp; " ")) + ('97-19 Jobs in Aggregate SIC07'!$A$3:$A$68=$A32)))</f>
        <v>1</v>
      </c>
      <c r="K32" cm="1">
        <f t="array" ref="K32">'97-19 Job Nums in SIC07'!K32 / INDEX('97-19 Jobs in Aggregate SIC07'!L:L, _xlfn._xlws.FILTER(ROW('97-19 Jobs in Aggregate SIC07'!$A$3:$A$68), ISNUMBER(SEARCH(" " &amp; $A32 &amp; " ", " " &amp; '97-19 Jobs in Aggregate SIC07'!$A$3:$A$68 &amp; " ")) + ('97-19 Jobs in Aggregate SIC07'!$A$3:$A$68=$A32)))</f>
        <v>1</v>
      </c>
      <c r="L32" cm="1">
        <f t="array" ref="L32">'97-19 Job Nums in SIC07'!L32 / INDEX('97-19 Jobs in Aggregate SIC07'!M:M, _xlfn._xlws.FILTER(ROW('97-19 Jobs in Aggregate SIC07'!$A$3:$A$68), ISNUMBER(SEARCH(" " &amp; $A32 &amp; " ", " " &amp; '97-19 Jobs in Aggregate SIC07'!$A$3:$A$68 &amp; " ")) + ('97-19 Jobs in Aggregate SIC07'!$A$3:$A$68=$A32)))</f>
        <v>1</v>
      </c>
      <c r="M32" cm="1">
        <f t="array" ref="M32">'97-19 Job Nums in SIC07'!M32 / INDEX('97-19 Jobs in Aggregate SIC07'!N:N, _xlfn._xlws.FILTER(ROW('97-19 Jobs in Aggregate SIC07'!$A$3:$A$68), ISNUMBER(SEARCH(" " &amp; $A32 &amp; " ", " " &amp; '97-19 Jobs in Aggregate SIC07'!$A$3:$A$68 &amp; " ")) + ('97-19 Jobs in Aggregate SIC07'!$A$3:$A$68=$A32)))</f>
        <v>1</v>
      </c>
      <c r="N32" cm="1">
        <f t="array" ref="N32">'97-19 Job Nums in SIC07'!N32 / INDEX('97-19 Jobs in Aggregate SIC07'!O:O, _xlfn._xlws.FILTER(ROW('97-19 Jobs in Aggregate SIC07'!$A$3:$A$68), ISNUMBER(SEARCH(" " &amp; $A32 &amp; " ", " " &amp; '97-19 Jobs in Aggregate SIC07'!$A$3:$A$68 &amp; " ")) + ('97-19 Jobs in Aggregate SIC07'!$A$3:$A$68=$A32)))</f>
        <v>1</v>
      </c>
      <c r="O32" cm="1">
        <f t="array" ref="O32">'97-19 Job Nums in SIC07'!O32 / INDEX('97-19 Jobs in Aggregate SIC07'!P:P, _xlfn._xlws.FILTER(ROW('97-19 Jobs in Aggregate SIC07'!$A$3:$A$68), ISNUMBER(SEARCH(" " &amp; $A32 &amp; " ", " " &amp; '97-19 Jobs in Aggregate SIC07'!$A$3:$A$68 &amp; " ")) + ('97-19 Jobs in Aggregate SIC07'!$A$3:$A$68=$A32)))</f>
        <v>1</v>
      </c>
      <c r="P32" cm="1">
        <f t="array" ref="P32">'97-19 Job Nums in SIC07'!P32 / INDEX('97-19 Jobs in Aggregate SIC07'!Q:Q, _xlfn._xlws.FILTER(ROW('97-19 Jobs in Aggregate SIC07'!$A$3:$A$68), ISNUMBER(SEARCH(" " &amp; $A32 &amp; " ", " " &amp; '97-19 Jobs in Aggregate SIC07'!$A$3:$A$68 &amp; " ")) + ('97-19 Jobs in Aggregate SIC07'!$A$3:$A$68=$A32)))</f>
        <v>1</v>
      </c>
      <c r="Q32" cm="1">
        <f t="array" ref="Q32">'97-19 Job Nums in SIC07'!Q32 / INDEX('97-19 Jobs in Aggregate SIC07'!R:R, _xlfn._xlws.FILTER(ROW('97-19 Jobs in Aggregate SIC07'!$A$3:$A$68), ISNUMBER(SEARCH(" " &amp; $A32 &amp; " ", " " &amp; '97-19 Jobs in Aggregate SIC07'!$A$3:$A$68 &amp; " ")) + ('97-19 Jobs in Aggregate SIC07'!$A$3:$A$68=$A32)))</f>
        <v>1</v>
      </c>
      <c r="R32" cm="1">
        <f t="array" ref="R32">'97-19 Job Nums in SIC07'!R32 / INDEX('97-19 Jobs in Aggregate SIC07'!S:S, _xlfn._xlws.FILTER(ROW('97-19 Jobs in Aggregate SIC07'!$A$3:$A$68), ISNUMBER(SEARCH(" " &amp; $A32 &amp; " ", " " &amp; '97-19 Jobs in Aggregate SIC07'!$A$3:$A$68 &amp; " ")) + ('97-19 Jobs in Aggregate SIC07'!$A$3:$A$68=$A32)))</f>
        <v>1</v>
      </c>
      <c r="S32" cm="1">
        <f t="array" ref="S32">'97-19 Job Nums in SIC07'!S32 / INDEX('97-19 Jobs in Aggregate SIC07'!T:T, _xlfn._xlws.FILTER(ROW('97-19 Jobs in Aggregate SIC07'!$A$3:$A$68), ISNUMBER(SEARCH(" " &amp; $A32 &amp; " ", " " &amp; '97-19 Jobs in Aggregate SIC07'!$A$3:$A$68 &amp; " ")) + ('97-19 Jobs in Aggregate SIC07'!$A$3:$A$68=$A32)))</f>
        <v>1</v>
      </c>
      <c r="T32" cm="1">
        <f t="array" ref="T32">'97-19 Job Nums in SIC07'!T32 / INDEX('97-19 Jobs in Aggregate SIC07'!U:U, _xlfn._xlws.FILTER(ROW('97-19 Jobs in Aggregate SIC07'!$A$3:$A$68), ISNUMBER(SEARCH(" " &amp; $A32 &amp; " ", " " &amp; '97-19 Jobs in Aggregate SIC07'!$A$3:$A$68 &amp; " ")) + ('97-19 Jobs in Aggregate SIC07'!$A$3:$A$68=$A32)))</f>
        <v>1</v>
      </c>
      <c r="U32" cm="1">
        <f t="array" ref="U32">'97-19 Job Nums in SIC07'!U32 / INDEX('97-19 Jobs in Aggregate SIC07'!V:V, _xlfn._xlws.FILTER(ROW('97-19 Jobs in Aggregate SIC07'!$A$3:$A$68), ISNUMBER(SEARCH(" " &amp; $A32 &amp; " ", " " &amp; '97-19 Jobs in Aggregate SIC07'!$A$3:$A$68 &amp; " ")) + ('97-19 Jobs in Aggregate SIC07'!$A$3:$A$68=$A32)))</f>
        <v>1</v>
      </c>
      <c r="V32" cm="1">
        <f t="array" ref="V32">'97-19 Job Nums in SIC07'!V32 / INDEX('97-19 Jobs in Aggregate SIC07'!W:W, _xlfn._xlws.FILTER(ROW('97-19 Jobs in Aggregate SIC07'!$A$3:$A$68), ISNUMBER(SEARCH(" " &amp; $A32 &amp; " ", " " &amp; '97-19 Jobs in Aggregate SIC07'!$A$3:$A$68 &amp; " ")) + ('97-19 Jobs in Aggregate SIC07'!$A$3:$A$68=$A32)))</f>
        <v>1</v>
      </c>
      <c r="W32" cm="1">
        <f t="array" ref="W32">'97-19 Job Nums in SIC07'!W32 / INDEX('97-19 Jobs in Aggregate SIC07'!X:X, _xlfn._xlws.FILTER(ROW('97-19 Jobs in Aggregate SIC07'!$A$3:$A$68), ISNUMBER(SEARCH(" " &amp; $A32 &amp; " ", " " &amp; '97-19 Jobs in Aggregate SIC07'!$A$3:$A$68 &amp; " ")) + ('97-19 Jobs in Aggregate SIC07'!$A$3:$A$68=$A32)))</f>
        <v>1</v>
      </c>
      <c r="X32" cm="1">
        <f t="array" ref="X32">'97-19 Job Nums in SIC07'!X32 / INDEX('97-19 Jobs in Aggregate SIC07'!Y:Y, _xlfn._xlws.FILTER(ROW('97-19 Jobs in Aggregate SIC07'!$A$3:$A$68), ISNUMBER(SEARCH(" " &amp; $A32 &amp; " ", " " &amp; '97-19 Jobs in Aggregate SIC07'!$A$3:$A$68 &amp; " ")) + ('97-19 Jobs in Aggregate SIC07'!$A$3:$A$68=$A32)))</f>
        <v>1</v>
      </c>
      <c r="Y32" cm="1">
        <f t="array" ref="Y32">'97-19 Job Nums in SIC07'!Y32 / INDEX('97-19 Jobs in Aggregate SIC07'!Z:Z, _xlfn._xlws.FILTER(ROW('97-19 Jobs in Aggregate SIC07'!$A$3:$A$68), ISNUMBER(SEARCH(" " &amp; $A32 &amp; " ", " " &amp; '97-19 Jobs in Aggregate SIC07'!$A$3:$A$68 &amp; " ")) + ('97-19 Jobs in Aggregate SIC07'!$A$3:$A$68=$A32)))</f>
        <v>1</v>
      </c>
      <c r="Z32" s="76">
        <f t="shared" si="0"/>
        <v>1</v>
      </c>
      <c r="AA32" s="77" cm="1">
        <f t="array" ref="AA32">Z32/SUM(VALUE(INDEX(Z:Z,MATCH(VALUE(_xlfn.TEXTSPLIT(AB32, " ")),A:A,0))))</f>
        <v>1</v>
      </c>
      <c r="AB32" cm="1">
        <f t="array" ref="AB32">INDEX('97-19 Jobs in Aggregate SIC07'!A:A, _xlfn._xlws.FILTER(ROW('97-19 Jobs in Aggregate SIC07'!$A$3:$A$68), ISNUMBER(SEARCH(" " &amp; $A32 &amp; " ", " " &amp; '97-19 Jobs in Aggregate SIC07'!$A$3:$A$68 &amp; " ")) + ('97-19 Jobs in Aggregate SIC07'!$A$3:$A$68=$A32)))</f>
        <v>28</v>
      </c>
    </row>
    <row r="33" spans="1:28" ht="30" x14ac:dyDescent="0.25">
      <c r="A33" s="65">
        <v>29</v>
      </c>
      <c r="B33" s="3" t="s">
        <v>35</v>
      </c>
      <c r="C33" cm="1">
        <f t="array" ref="C33">'97-19 Job Nums in SIC07'!C33 / INDEX('97-19 Jobs in Aggregate SIC07'!D:D, _xlfn._xlws.FILTER(ROW('97-19 Jobs in Aggregate SIC07'!$A$3:$A$68), ISNUMBER(SEARCH(" " &amp; $A33 &amp; " ", " " &amp; '97-19 Jobs in Aggregate SIC07'!$A$3:$A$68 &amp; " ")) + ('97-19 Jobs in Aggregate SIC07'!$A$3:$A$68=$A33)))</f>
        <v>0.6055979643765903</v>
      </c>
      <c r="D33" cm="1">
        <f t="array" ref="D33">'97-19 Job Nums in SIC07'!D33 / INDEX('97-19 Jobs in Aggregate SIC07'!E:E, _xlfn._xlws.FILTER(ROW('97-19 Jobs in Aggregate SIC07'!$A$3:$A$68), ISNUMBER(SEARCH(" " &amp; $A33 &amp; " ", " " &amp; '97-19 Jobs in Aggregate SIC07'!$A$3:$A$68 &amp; " ")) + ('97-19 Jobs in Aggregate SIC07'!$A$3:$A$68=$A33)))</f>
        <v>0.6042239259366412</v>
      </c>
      <c r="E33" cm="1">
        <f t="array" ref="E33">'97-19 Job Nums in SIC07'!E33 / INDEX('97-19 Jobs in Aggregate SIC07'!F:F, _xlfn._xlws.FILTER(ROW('97-19 Jobs in Aggregate SIC07'!$A$3:$A$68), ISNUMBER(SEARCH(" " &amp; $A33 &amp; " ", " " &amp; '97-19 Jobs in Aggregate SIC07'!$A$3:$A$68 &amp; " ")) + ('97-19 Jobs in Aggregate SIC07'!$A$3:$A$68=$A33)))</f>
        <v>0.60506781524926678</v>
      </c>
      <c r="F33" cm="1">
        <f t="array" ref="F33">'97-19 Job Nums in SIC07'!F33 / INDEX('97-19 Jobs in Aggregate SIC07'!G:G, _xlfn._xlws.FILTER(ROW('97-19 Jobs in Aggregate SIC07'!$A$3:$A$68), ISNUMBER(SEARCH(" " &amp; $A33 &amp; " ", " " &amp; '97-19 Jobs in Aggregate SIC07'!$A$3:$A$68 &amp; " ")) + ('97-19 Jobs in Aggregate SIC07'!$A$3:$A$68=$A33)))</f>
        <v>0.61627642070623978</v>
      </c>
      <c r="G33" cm="1">
        <f t="array" ref="G33">'97-19 Job Nums in SIC07'!G33 / INDEX('97-19 Jobs in Aggregate SIC07'!H:H, _xlfn._xlws.FILTER(ROW('97-19 Jobs in Aggregate SIC07'!$A$3:$A$68), ISNUMBER(SEARCH(" " &amp; $A33 &amp; " ", " " &amp; '97-19 Jobs in Aggregate SIC07'!$A$3:$A$68 &amp; " ")) + ('97-19 Jobs in Aggregate SIC07'!$A$3:$A$68=$A33)))</f>
        <v>0.60228186937760553</v>
      </c>
      <c r="H33" cm="1">
        <f t="array" ref="H33">'97-19 Job Nums in SIC07'!H33 / INDEX('97-19 Jobs in Aggregate SIC07'!I:I, _xlfn._xlws.FILTER(ROW('97-19 Jobs in Aggregate SIC07'!$A$3:$A$68), ISNUMBER(SEARCH(" " &amp; $A33 &amp; " ", " " &amp; '97-19 Jobs in Aggregate SIC07'!$A$3:$A$68 &amp; " ")) + ('97-19 Jobs in Aggregate SIC07'!$A$3:$A$68=$A33)))</f>
        <v>0.60335265944038319</v>
      </c>
      <c r="I33" cm="1">
        <f t="array" ref="I33">'97-19 Job Nums in SIC07'!I33 / INDEX('97-19 Jobs in Aggregate SIC07'!J:J, _xlfn._xlws.FILTER(ROW('97-19 Jobs in Aggregate SIC07'!$A$3:$A$68), ISNUMBER(SEARCH(" " &amp; $A33 &amp; " ", " " &amp; '97-19 Jobs in Aggregate SIC07'!$A$3:$A$68 &amp; " ")) + ('97-19 Jobs in Aggregate SIC07'!$A$3:$A$68=$A33)))</f>
        <v>0.59981228792144969</v>
      </c>
      <c r="J33" cm="1">
        <f t="array" ref="J33">'97-19 Job Nums in SIC07'!J33 / INDEX('97-19 Jobs in Aggregate SIC07'!K:K, _xlfn._xlws.FILTER(ROW('97-19 Jobs in Aggregate SIC07'!$A$3:$A$68), ISNUMBER(SEARCH(" " &amp; $A33 &amp; " ", " " &amp; '97-19 Jobs in Aggregate SIC07'!$A$3:$A$68 &amp; " ")) + ('97-19 Jobs in Aggregate SIC07'!$A$3:$A$68=$A33)))</f>
        <v>0.57358624067925756</v>
      </c>
      <c r="K33" cm="1">
        <f t="array" ref="K33">'97-19 Job Nums in SIC07'!K33 / INDEX('97-19 Jobs in Aggregate SIC07'!L:L, _xlfn._xlws.FILTER(ROW('97-19 Jobs in Aggregate SIC07'!$A$3:$A$68), ISNUMBER(SEARCH(" " &amp; $A33 &amp; " ", " " &amp; '97-19 Jobs in Aggregate SIC07'!$A$3:$A$68 &amp; " ")) + ('97-19 Jobs in Aggregate SIC07'!$A$3:$A$68=$A33)))</f>
        <v>0.58398121153223204</v>
      </c>
      <c r="L33" cm="1">
        <f t="array" ref="L33">'97-19 Job Nums in SIC07'!L33 / INDEX('97-19 Jobs in Aggregate SIC07'!M:M, _xlfn._xlws.FILTER(ROW('97-19 Jobs in Aggregate SIC07'!$A$3:$A$68), ISNUMBER(SEARCH(" " &amp; $A33 &amp; " ", " " &amp; '97-19 Jobs in Aggregate SIC07'!$A$3:$A$68 &amp; " ")) + ('97-19 Jobs in Aggregate SIC07'!$A$3:$A$68=$A33)))</f>
        <v>0.57196156020350486</v>
      </c>
      <c r="M33" cm="1">
        <f t="array" ref="M33">'97-19 Job Nums in SIC07'!M33 / INDEX('97-19 Jobs in Aggregate SIC07'!N:N, _xlfn._xlws.FILTER(ROW('97-19 Jobs in Aggregate SIC07'!$A$3:$A$68), ISNUMBER(SEARCH(" " &amp; $A33 &amp; " ", " " &amp; '97-19 Jobs in Aggregate SIC07'!$A$3:$A$68 &amp; " ")) + ('97-19 Jobs in Aggregate SIC07'!$A$3:$A$68=$A33)))</f>
        <v>0.59232463038691407</v>
      </c>
      <c r="N33" cm="1">
        <f t="array" ref="N33">'97-19 Job Nums in SIC07'!N33 / INDEX('97-19 Jobs in Aggregate SIC07'!O:O, _xlfn._xlws.FILTER(ROW('97-19 Jobs in Aggregate SIC07'!$A$3:$A$68), ISNUMBER(SEARCH(" " &amp; $A33 &amp; " ", " " &amp; '97-19 Jobs in Aggregate SIC07'!$A$3:$A$68 &amp; " ")) + ('97-19 Jobs in Aggregate SIC07'!$A$3:$A$68=$A33)))</f>
        <v>0.56140350877192979</v>
      </c>
      <c r="O33" cm="1">
        <f t="array" ref="O33">'97-19 Job Nums in SIC07'!O33 / INDEX('97-19 Jobs in Aggregate SIC07'!P:P, _xlfn._xlws.FILTER(ROW('97-19 Jobs in Aggregate SIC07'!$A$3:$A$68), ISNUMBER(SEARCH(" " &amp; $A33 &amp; " ", " " &amp; '97-19 Jobs in Aggregate SIC07'!$A$3:$A$68 &amp; " ")) + ('97-19 Jobs in Aggregate SIC07'!$A$3:$A$68=$A33)))</f>
        <v>0.45535714285714285</v>
      </c>
      <c r="P33" cm="1">
        <f t="array" ref="P33">'97-19 Job Nums in SIC07'!P33 / INDEX('97-19 Jobs in Aggregate SIC07'!Q:Q, _xlfn._xlws.FILTER(ROW('97-19 Jobs in Aggregate SIC07'!$A$3:$A$68), ISNUMBER(SEARCH(" " &amp; $A33 &amp; " ", " " &amp; '97-19 Jobs in Aggregate SIC07'!$A$3:$A$68 &amp; " ")) + ('97-19 Jobs in Aggregate SIC07'!$A$3:$A$68=$A33)))</f>
        <v>0.48136645962732921</v>
      </c>
      <c r="Q33" cm="1">
        <f t="array" ref="Q33">'97-19 Job Nums in SIC07'!Q33 / INDEX('97-19 Jobs in Aggregate SIC07'!R:R, _xlfn._xlws.FILTER(ROW('97-19 Jobs in Aggregate SIC07'!$A$3:$A$68), ISNUMBER(SEARCH(" " &amp; $A33 &amp; " ", " " &amp; '97-19 Jobs in Aggregate SIC07'!$A$3:$A$68 &amp; " ")) + ('97-19 Jobs in Aggregate SIC07'!$A$3:$A$68=$A33)))</f>
        <v>0.47151898734177217</v>
      </c>
      <c r="R33" cm="1">
        <f t="array" ref="R33">'97-19 Job Nums in SIC07'!R33 / INDEX('97-19 Jobs in Aggregate SIC07'!S:S, _xlfn._xlws.FILTER(ROW('97-19 Jobs in Aggregate SIC07'!$A$3:$A$68), ISNUMBER(SEARCH(" " &amp; $A33 &amp; " ", " " &amp; '97-19 Jobs in Aggregate SIC07'!$A$3:$A$68 &amp; " ")) + ('97-19 Jobs in Aggregate SIC07'!$A$3:$A$68=$A33)))</f>
        <v>0.48553054662379419</v>
      </c>
      <c r="S33" cm="1">
        <f t="array" ref="S33">'97-19 Job Nums in SIC07'!S33 / INDEX('97-19 Jobs in Aggregate SIC07'!T:T, _xlfn._xlws.FILTER(ROW('97-19 Jobs in Aggregate SIC07'!$A$3:$A$68), ISNUMBER(SEARCH(" " &amp; $A33 &amp; " ", " " &amp; '97-19 Jobs in Aggregate SIC07'!$A$3:$A$68 &amp; " ")) + ('97-19 Jobs in Aggregate SIC07'!$A$3:$A$68=$A33)))</f>
        <v>0.48048048048048048</v>
      </c>
      <c r="T33" cm="1">
        <f t="array" ref="T33">'97-19 Job Nums in SIC07'!T33 / INDEX('97-19 Jobs in Aggregate SIC07'!U:U, _xlfn._xlws.FILTER(ROW('97-19 Jobs in Aggregate SIC07'!$A$3:$A$68), ISNUMBER(SEARCH(" " &amp; $A33 &amp; " ", " " &amp; '97-19 Jobs in Aggregate SIC07'!$A$3:$A$68 &amp; " ")) + ('97-19 Jobs in Aggregate SIC07'!$A$3:$A$68=$A33)))</f>
        <v>0.48680351906158359</v>
      </c>
      <c r="U33" cm="1">
        <f t="array" ref="U33">'97-19 Job Nums in SIC07'!U33 / INDEX('97-19 Jobs in Aggregate SIC07'!V:V, _xlfn._xlws.FILTER(ROW('97-19 Jobs in Aggregate SIC07'!$A$3:$A$68), ISNUMBER(SEARCH(" " &amp; $A33 &amp; " ", " " &amp; '97-19 Jobs in Aggregate SIC07'!$A$3:$A$68 &amp; " ")) + ('97-19 Jobs in Aggregate SIC07'!$A$3:$A$68=$A33)))</f>
        <v>0.49570200573065903</v>
      </c>
      <c r="V33" cm="1">
        <f t="array" ref="V33">'97-19 Job Nums in SIC07'!V33 / INDEX('97-19 Jobs in Aggregate SIC07'!W:W, _xlfn._xlws.FILTER(ROW('97-19 Jobs in Aggregate SIC07'!$A$3:$A$68), ISNUMBER(SEARCH(" " &amp; $A33 &amp; " ", " " &amp; '97-19 Jobs in Aggregate SIC07'!$A$3:$A$68 &amp; " ")) + ('97-19 Jobs in Aggregate SIC07'!$A$3:$A$68=$A33)))</f>
        <v>0.53760445682451252</v>
      </c>
      <c r="W33" cm="1">
        <f t="array" ref="W33">'97-19 Job Nums in SIC07'!W33 / INDEX('97-19 Jobs in Aggregate SIC07'!X:X, _xlfn._xlws.FILTER(ROW('97-19 Jobs in Aggregate SIC07'!$A$3:$A$68), ISNUMBER(SEARCH(" " &amp; $A33 &amp; " ", " " &amp; '97-19 Jobs in Aggregate SIC07'!$A$3:$A$68 &amp; " ")) + ('97-19 Jobs in Aggregate SIC07'!$A$3:$A$68=$A33)))</f>
        <v>0.51253481894150421</v>
      </c>
      <c r="X33" cm="1">
        <f t="array" ref="X33">'97-19 Job Nums in SIC07'!X33 / INDEX('97-19 Jobs in Aggregate SIC07'!Y:Y, _xlfn._xlws.FILTER(ROW('97-19 Jobs in Aggregate SIC07'!$A$3:$A$68), ISNUMBER(SEARCH(" " &amp; $A33 &amp; " ", " " &amp; '97-19 Jobs in Aggregate SIC07'!$A$3:$A$68 &amp; " ")) + ('97-19 Jobs in Aggregate SIC07'!$A$3:$A$68=$A33)))</f>
        <v>0.50271739130434778</v>
      </c>
      <c r="Y33" cm="1">
        <f t="array" ref="Y33">'97-19 Job Nums in SIC07'!Y33 / INDEX('97-19 Jobs in Aggregate SIC07'!Z:Z, _xlfn._xlws.FILTER(ROW('97-19 Jobs in Aggregate SIC07'!$A$3:$A$68), ISNUMBER(SEARCH(" " &amp; $A33 &amp; " ", " " &amp; '97-19 Jobs in Aggregate SIC07'!$A$3:$A$68 &amp; " ")) + ('97-19 Jobs in Aggregate SIC07'!$A$3:$A$68=$A33)))</f>
        <v>0.43076923076923079</v>
      </c>
      <c r="Z33" s="76">
        <f t="shared" si="0"/>
        <v>0.54175022322366828</v>
      </c>
      <c r="AA33" s="77" cm="1">
        <f t="array" ref="AA33">Z33/SUM(VALUE(INDEX(Z:Z,MATCH(VALUE(_xlfn.TEXTSPLIT(AB33, " ")),A:A,0))))</f>
        <v>0.54175022322366828</v>
      </c>
      <c r="AB33" t="str" cm="1">
        <f t="array" ref="AB33">INDEX('97-19 Jobs in Aggregate SIC07'!A:A, _xlfn._xlws.FILTER(ROW('97-19 Jobs in Aggregate SIC07'!$A$3:$A$68), ISNUMBER(SEARCH(" " &amp; $A33 &amp; " ", " " &amp; '97-19 Jobs in Aggregate SIC07'!$A$3:$A$68 &amp; " ")) + ('97-19 Jobs in Aggregate SIC07'!$A$3:$A$68=$A33)))</f>
        <v>29 30</v>
      </c>
    </row>
    <row r="34" spans="1:28" ht="30" x14ac:dyDescent="0.25">
      <c r="A34" s="65">
        <v>30</v>
      </c>
      <c r="B34" s="3" t="s">
        <v>36</v>
      </c>
      <c r="C34" cm="1">
        <f t="array" ref="C34">'97-19 Job Nums in SIC07'!C34 / INDEX('97-19 Jobs in Aggregate SIC07'!D:D, _xlfn._xlws.FILTER(ROW('97-19 Jobs in Aggregate SIC07'!$A$3:$A$68), ISNUMBER(SEARCH(" " &amp; $A34 &amp; " ", " " &amp; '97-19 Jobs in Aggregate SIC07'!$A$3:$A$68 &amp; " ")) + ('97-19 Jobs in Aggregate SIC07'!$A$3:$A$68=$A34)))</f>
        <v>0.39440203562340964</v>
      </c>
      <c r="D34" cm="1">
        <f t="array" ref="D34">'97-19 Job Nums in SIC07'!D34 / INDEX('97-19 Jobs in Aggregate SIC07'!E:E, _xlfn._xlws.FILTER(ROW('97-19 Jobs in Aggregate SIC07'!$A$3:$A$68), ISNUMBER(SEARCH(" " &amp; $A34 &amp; " ", " " &amp; '97-19 Jobs in Aggregate SIC07'!$A$3:$A$68 &amp; " ")) + ('97-19 Jobs in Aggregate SIC07'!$A$3:$A$68=$A34)))</f>
        <v>0.39577607406335891</v>
      </c>
      <c r="E34" cm="1">
        <f t="array" ref="E34">'97-19 Job Nums in SIC07'!E34 / INDEX('97-19 Jobs in Aggregate SIC07'!F:F, _xlfn._xlws.FILTER(ROW('97-19 Jobs in Aggregate SIC07'!$A$3:$A$68), ISNUMBER(SEARCH(" " &amp; $A34 &amp; " ", " " &amp; '97-19 Jobs in Aggregate SIC07'!$A$3:$A$68 &amp; " ")) + ('97-19 Jobs in Aggregate SIC07'!$A$3:$A$68=$A34)))</f>
        <v>0.39493218475073316</v>
      </c>
      <c r="F34" cm="1">
        <f t="array" ref="F34">'97-19 Job Nums in SIC07'!F34 / INDEX('97-19 Jobs in Aggregate SIC07'!G:G, _xlfn._xlws.FILTER(ROW('97-19 Jobs in Aggregate SIC07'!$A$3:$A$68), ISNUMBER(SEARCH(" " &amp; $A34 &amp; " ", " " &amp; '97-19 Jobs in Aggregate SIC07'!$A$3:$A$68 &amp; " ")) + ('97-19 Jobs in Aggregate SIC07'!$A$3:$A$68=$A34)))</f>
        <v>0.38372357929376033</v>
      </c>
      <c r="G34" cm="1">
        <f t="array" ref="G34">'97-19 Job Nums in SIC07'!G34 / INDEX('97-19 Jobs in Aggregate SIC07'!H:H, _xlfn._xlws.FILTER(ROW('97-19 Jobs in Aggregate SIC07'!$A$3:$A$68), ISNUMBER(SEARCH(" " &amp; $A34 &amp; " ", " " &amp; '97-19 Jobs in Aggregate SIC07'!$A$3:$A$68 &amp; " ")) + ('97-19 Jobs in Aggregate SIC07'!$A$3:$A$68=$A34)))</f>
        <v>0.39771813062239453</v>
      </c>
      <c r="H34" cm="1">
        <f t="array" ref="H34">'97-19 Job Nums in SIC07'!H34 / INDEX('97-19 Jobs in Aggregate SIC07'!I:I, _xlfn._xlws.FILTER(ROW('97-19 Jobs in Aggregate SIC07'!$A$3:$A$68), ISNUMBER(SEARCH(" " &amp; $A34 &amp; " ", " " &amp; '97-19 Jobs in Aggregate SIC07'!$A$3:$A$68 &amp; " ")) + ('97-19 Jobs in Aggregate SIC07'!$A$3:$A$68=$A34)))</f>
        <v>0.39664734055961681</v>
      </c>
      <c r="I34" cm="1">
        <f t="array" ref="I34">'97-19 Job Nums in SIC07'!I34 / INDEX('97-19 Jobs in Aggregate SIC07'!J:J, _xlfn._xlws.FILTER(ROW('97-19 Jobs in Aggregate SIC07'!$A$3:$A$68), ISNUMBER(SEARCH(" " &amp; $A34 &amp; " ", " " &amp; '97-19 Jobs in Aggregate SIC07'!$A$3:$A$68 &amp; " ")) + ('97-19 Jobs in Aggregate SIC07'!$A$3:$A$68=$A34)))</f>
        <v>0.40018771207855031</v>
      </c>
      <c r="J34" cm="1">
        <f t="array" ref="J34">'97-19 Job Nums in SIC07'!J34 / INDEX('97-19 Jobs in Aggregate SIC07'!K:K, _xlfn._xlws.FILTER(ROW('97-19 Jobs in Aggregate SIC07'!$A$3:$A$68), ISNUMBER(SEARCH(" " &amp; $A34 &amp; " ", " " &amp; '97-19 Jobs in Aggregate SIC07'!$A$3:$A$68 &amp; " ")) + ('97-19 Jobs in Aggregate SIC07'!$A$3:$A$68=$A34)))</f>
        <v>0.42641375932074244</v>
      </c>
      <c r="K34" cm="1">
        <f t="array" ref="K34">'97-19 Job Nums in SIC07'!K34 / INDEX('97-19 Jobs in Aggregate SIC07'!L:L, _xlfn._xlws.FILTER(ROW('97-19 Jobs in Aggregate SIC07'!$A$3:$A$68), ISNUMBER(SEARCH(" " &amp; $A34 &amp; " ", " " &amp; '97-19 Jobs in Aggregate SIC07'!$A$3:$A$68 &amp; " ")) + ('97-19 Jobs in Aggregate SIC07'!$A$3:$A$68=$A34)))</f>
        <v>0.41601878846776807</v>
      </c>
      <c r="L34" cm="1">
        <f t="array" ref="L34">'97-19 Job Nums in SIC07'!L34 / INDEX('97-19 Jobs in Aggregate SIC07'!M:M, _xlfn._xlws.FILTER(ROW('97-19 Jobs in Aggregate SIC07'!$A$3:$A$68), ISNUMBER(SEARCH(" " &amp; $A34 &amp; " ", " " &amp; '97-19 Jobs in Aggregate SIC07'!$A$3:$A$68 &amp; " ")) + ('97-19 Jobs in Aggregate SIC07'!$A$3:$A$68=$A34)))</f>
        <v>0.42803843979649525</v>
      </c>
      <c r="M34" cm="1">
        <f t="array" ref="M34">'97-19 Job Nums in SIC07'!M34 / INDEX('97-19 Jobs in Aggregate SIC07'!N:N, _xlfn._xlws.FILTER(ROW('97-19 Jobs in Aggregate SIC07'!$A$3:$A$68), ISNUMBER(SEARCH(" " &amp; $A34 &amp; " ", " " &amp; '97-19 Jobs in Aggregate SIC07'!$A$3:$A$68 &amp; " ")) + ('97-19 Jobs in Aggregate SIC07'!$A$3:$A$68=$A34)))</f>
        <v>0.40767536961308587</v>
      </c>
      <c r="N34" cm="1">
        <f t="array" ref="N34">'97-19 Job Nums in SIC07'!N34 / INDEX('97-19 Jobs in Aggregate SIC07'!O:O, _xlfn._xlws.FILTER(ROW('97-19 Jobs in Aggregate SIC07'!$A$3:$A$68), ISNUMBER(SEARCH(" " &amp; $A34 &amp; " ", " " &amp; '97-19 Jobs in Aggregate SIC07'!$A$3:$A$68 &amp; " ")) + ('97-19 Jobs in Aggregate SIC07'!$A$3:$A$68=$A34)))</f>
        <v>0.43859649122807015</v>
      </c>
      <c r="O34" cm="1">
        <f t="array" ref="O34">'97-19 Job Nums in SIC07'!O34 / INDEX('97-19 Jobs in Aggregate SIC07'!P:P, _xlfn._xlws.FILTER(ROW('97-19 Jobs in Aggregate SIC07'!$A$3:$A$68), ISNUMBER(SEARCH(" " &amp; $A34 &amp; " ", " " &amp; '97-19 Jobs in Aggregate SIC07'!$A$3:$A$68 &amp; " ")) + ('97-19 Jobs in Aggregate SIC07'!$A$3:$A$68=$A34)))</f>
        <v>0.5446428571428571</v>
      </c>
      <c r="P34" cm="1">
        <f t="array" ref="P34">'97-19 Job Nums in SIC07'!P34 / INDEX('97-19 Jobs in Aggregate SIC07'!Q:Q, _xlfn._xlws.FILTER(ROW('97-19 Jobs in Aggregate SIC07'!$A$3:$A$68), ISNUMBER(SEARCH(" " &amp; $A34 &amp; " ", " " &amp; '97-19 Jobs in Aggregate SIC07'!$A$3:$A$68 &amp; " ")) + ('97-19 Jobs in Aggregate SIC07'!$A$3:$A$68=$A34)))</f>
        <v>0.51863354037267084</v>
      </c>
      <c r="Q34" cm="1">
        <f t="array" ref="Q34">'97-19 Job Nums in SIC07'!Q34 / INDEX('97-19 Jobs in Aggregate SIC07'!R:R, _xlfn._xlws.FILTER(ROW('97-19 Jobs in Aggregate SIC07'!$A$3:$A$68), ISNUMBER(SEARCH(" " &amp; $A34 &amp; " ", " " &amp; '97-19 Jobs in Aggregate SIC07'!$A$3:$A$68 &amp; " ")) + ('97-19 Jobs in Aggregate SIC07'!$A$3:$A$68=$A34)))</f>
        <v>0.52848101265822789</v>
      </c>
      <c r="R34" cm="1">
        <f t="array" ref="R34">'97-19 Job Nums in SIC07'!R34 / INDEX('97-19 Jobs in Aggregate SIC07'!S:S, _xlfn._xlws.FILTER(ROW('97-19 Jobs in Aggregate SIC07'!$A$3:$A$68), ISNUMBER(SEARCH(" " &amp; $A34 &amp; " ", " " &amp; '97-19 Jobs in Aggregate SIC07'!$A$3:$A$68 &amp; " ")) + ('97-19 Jobs in Aggregate SIC07'!$A$3:$A$68=$A34)))</f>
        <v>0.51446945337620575</v>
      </c>
      <c r="S34" cm="1">
        <f t="array" ref="S34">'97-19 Job Nums in SIC07'!S34 / INDEX('97-19 Jobs in Aggregate SIC07'!T:T, _xlfn._xlws.FILTER(ROW('97-19 Jobs in Aggregate SIC07'!$A$3:$A$68), ISNUMBER(SEARCH(" " &amp; $A34 &amp; " ", " " &amp; '97-19 Jobs in Aggregate SIC07'!$A$3:$A$68 &amp; " ")) + ('97-19 Jobs in Aggregate SIC07'!$A$3:$A$68=$A34)))</f>
        <v>0.51951951951951947</v>
      </c>
      <c r="T34" cm="1">
        <f t="array" ref="T34">'97-19 Job Nums in SIC07'!T34 / INDEX('97-19 Jobs in Aggregate SIC07'!U:U, _xlfn._xlws.FILTER(ROW('97-19 Jobs in Aggregate SIC07'!$A$3:$A$68), ISNUMBER(SEARCH(" " &amp; $A34 &amp; " ", " " &amp; '97-19 Jobs in Aggregate SIC07'!$A$3:$A$68 &amp; " ")) + ('97-19 Jobs in Aggregate SIC07'!$A$3:$A$68=$A34)))</f>
        <v>0.51319648093841641</v>
      </c>
      <c r="U34" cm="1">
        <f t="array" ref="U34">'97-19 Job Nums in SIC07'!U34 / INDEX('97-19 Jobs in Aggregate SIC07'!V:V, _xlfn._xlws.FILTER(ROW('97-19 Jobs in Aggregate SIC07'!$A$3:$A$68), ISNUMBER(SEARCH(" " &amp; $A34 &amp; " ", " " &amp; '97-19 Jobs in Aggregate SIC07'!$A$3:$A$68 &amp; " ")) + ('97-19 Jobs in Aggregate SIC07'!$A$3:$A$68=$A34)))</f>
        <v>0.50429799426934097</v>
      </c>
      <c r="V34" cm="1">
        <f t="array" ref="V34">'97-19 Job Nums in SIC07'!V34 / INDEX('97-19 Jobs in Aggregate SIC07'!W:W, _xlfn._xlws.FILTER(ROW('97-19 Jobs in Aggregate SIC07'!$A$3:$A$68), ISNUMBER(SEARCH(" " &amp; $A34 &amp; " ", " " &amp; '97-19 Jobs in Aggregate SIC07'!$A$3:$A$68 &amp; " ")) + ('97-19 Jobs in Aggregate SIC07'!$A$3:$A$68=$A34)))</f>
        <v>0.46239554317548748</v>
      </c>
      <c r="W34" cm="1">
        <f t="array" ref="W34">'97-19 Job Nums in SIC07'!W34 / INDEX('97-19 Jobs in Aggregate SIC07'!X:X, _xlfn._xlws.FILTER(ROW('97-19 Jobs in Aggregate SIC07'!$A$3:$A$68), ISNUMBER(SEARCH(" " &amp; $A34 &amp; " ", " " &amp; '97-19 Jobs in Aggregate SIC07'!$A$3:$A$68 &amp; " ")) + ('97-19 Jobs in Aggregate SIC07'!$A$3:$A$68=$A34)))</f>
        <v>0.48746518105849584</v>
      </c>
      <c r="X34" cm="1">
        <f t="array" ref="X34">'97-19 Job Nums in SIC07'!X34 / INDEX('97-19 Jobs in Aggregate SIC07'!Y:Y, _xlfn._xlws.FILTER(ROW('97-19 Jobs in Aggregate SIC07'!$A$3:$A$68), ISNUMBER(SEARCH(" " &amp; $A34 &amp; " ", " " &amp; '97-19 Jobs in Aggregate SIC07'!$A$3:$A$68 &amp; " ")) + ('97-19 Jobs in Aggregate SIC07'!$A$3:$A$68=$A34)))</f>
        <v>0.49728260869565216</v>
      </c>
      <c r="Y34" cm="1">
        <f t="array" ref="Y34">'97-19 Job Nums in SIC07'!Y34 / INDEX('97-19 Jobs in Aggregate SIC07'!Z:Z, _xlfn._xlws.FILTER(ROW('97-19 Jobs in Aggregate SIC07'!$A$3:$A$68), ISNUMBER(SEARCH(" " &amp; $A34 &amp; " ", " " &amp; '97-19 Jobs in Aggregate SIC07'!$A$3:$A$68 &amp; " ")) + ('97-19 Jobs in Aggregate SIC07'!$A$3:$A$68=$A34)))</f>
        <v>0.56923076923076921</v>
      </c>
      <c r="Z34" s="76">
        <f t="shared" si="0"/>
        <v>0.45824977677633172</v>
      </c>
      <c r="AA34" s="77" cm="1">
        <f t="array" ref="AA34">Z34/SUM(VALUE(INDEX(Z:Z,MATCH(VALUE(_xlfn.TEXTSPLIT(AB34, " ")),A:A,0))))</f>
        <v>0.45824977677633172</v>
      </c>
      <c r="AB34" t="str" cm="1">
        <f t="array" ref="AB34">INDEX('97-19 Jobs in Aggregate SIC07'!A:A, _xlfn._xlws.FILTER(ROW('97-19 Jobs in Aggregate SIC07'!$A$3:$A$68), ISNUMBER(SEARCH(" " &amp; $A34 &amp; " ", " " &amp; '97-19 Jobs in Aggregate SIC07'!$A$3:$A$68 &amp; " ")) + ('97-19 Jobs in Aggregate SIC07'!$A$3:$A$68=$A34)))</f>
        <v>29 30</v>
      </c>
    </row>
    <row r="35" spans="1:28" x14ac:dyDescent="0.25">
      <c r="A35" s="65">
        <v>31</v>
      </c>
      <c r="B35" s="3" t="s">
        <v>37</v>
      </c>
      <c r="C35" cm="1">
        <f t="array" ref="C35">'97-19 Job Nums in SIC07'!C35 / INDEX('97-19 Jobs in Aggregate SIC07'!D:D, _xlfn._xlws.FILTER(ROW('97-19 Jobs in Aggregate SIC07'!$A$3:$A$68), ISNUMBER(SEARCH(" " &amp; $A35 &amp; " ", " " &amp; '97-19 Jobs in Aggregate SIC07'!$A$3:$A$68 &amp; " ")) + ('97-19 Jobs in Aggregate SIC07'!$A$3:$A$68=$A35)))</f>
        <v>0.27408136886809875</v>
      </c>
      <c r="D35" cm="1">
        <f t="array" ref="D35">'97-19 Job Nums in SIC07'!D35 / INDEX('97-19 Jobs in Aggregate SIC07'!E:E, _xlfn._xlws.FILTER(ROW('97-19 Jobs in Aggregate SIC07'!$A$3:$A$68), ISNUMBER(SEARCH(" " &amp; $A35 &amp; " ", " " &amp; '97-19 Jobs in Aggregate SIC07'!$A$3:$A$68 &amp; " ")) + ('97-19 Jobs in Aggregate SIC07'!$A$3:$A$68=$A35)))</f>
        <v>0.28057009713438436</v>
      </c>
      <c r="E35" cm="1">
        <f t="array" ref="E35">'97-19 Job Nums in SIC07'!E35 / INDEX('97-19 Jobs in Aggregate SIC07'!F:F, _xlfn._xlws.FILTER(ROW('97-19 Jobs in Aggregate SIC07'!$A$3:$A$68), ISNUMBER(SEARCH(" " &amp; $A35 &amp; " ", " " &amp; '97-19 Jobs in Aggregate SIC07'!$A$3:$A$68 &amp; " ")) + ('97-19 Jobs in Aggregate SIC07'!$A$3:$A$68=$A35)))</f>
        <v>0.27910620827979565</v>
      </c>
      <c r="F35" cm="1">
        <f t="array" ref="F35">'97-19 Job Nums in SIC07'!F35 / INDEX('97-19 Jobs in Aggregate SIC07'!G:G, _xlfn._xlws.FILTER(ROW('97-19 Jobs in Aggregate SIC07'!$A$3:$A$68), ISNUMBER(SEARCH(" " &amp; $A35 &amp; " ", " " &amp; '97-19 Jobs in Aggregate SIC07'!$A$3:$A$68 &amp; " ")) + ('97-19 Jobs in Aggregate SIC07'!$A$3:$A$68=$A35)))</f>
        <v>0.29081108029788427</v>
      </c>
      <c r="G35" cm="1">
        <f t="array" ref="G35">'97-19 Job Nums in SIC07'!G35 / INDEX('97-19 Jobs in Aggregate SIC07'!H:H, _xlfn._xlws.FILTER(ROW('97-19 Jobs in Aggregate SIC07'!$A$3:$A$68), ISNUMBER(SEARCH(" " &amp; $A35 &amp; " ", " " &amp; '97-19 Jobs in Aggregate SIC07'!$A$3:$A$68 &amp; " ")) + ('97-19 Jobs in Aggregate SIC07'!$A$3:$A$68=$A35)))</f>
        <v>0.28407387324168287</v>
      </c>
      <c r="H35" cm="1">
        <f t="array" ref="H35">'97-19 Job Nums in SIC07'!H35 / INDEX('97-19 Jobs in Aggregate SIC07'!I:I, _xlfn._xlws.FILTER(ROW('97-19 Jobs in Aggregate SIC07'!$A$3:$A$68), ISNUMBER(SEARCH(" " &amp; $A35 &amp; " ", " " &amp; '97-19 Jobs in Aggregate SIC07'!$A$3:$A$68 &amp; " ")) + ('97-19 Jobs in Aggregate SIC07'!$A$3:$A$68=$A35)))</f>
        <v>0.29660933981659759</v>
      </c>
      <c r="I35" cm="1">
        <f t="array" ref="I35">'97-19 Job Nums in SIC07'!I35 / INDEX('97-19 Jobs in Aggregate SIC07'!J:J, _xlfn._xlws.FILTER(ROW('97-19 Jobs in Aggregate SIC07'!$A$3:$A$68), ISNUMBER(SEARCH(" " &amp; $A35 &amp; " ", " " &amp; '97-19 Jobs in Aggregate SIC07'!$A$3:$A$68 &amp; " ")) + ('97-19 Jobs in Aggregate SIC07'!$A$3:$A$68=$A35)))</f>
        <v>0.29843024074334784</v>
      </c>
      <c r="J35" cm="1">
        <f t="array" ref="J35">'97-19 Job Nums in SIC07'!J35 / INDEX('97-19 Jobs in Aggregate SIC07'!K:K, _xlfn._xlws.FILTER(ROW('97-19 Jobs in Aggregate SIC07'!$A$3:$A$68), ISNUMBER(SEARCH(" " &amp; $A35 &amp; " ", " " &amp; '97-19 Jobs in Aggregate SIC07'!$A$3:$A$68 &amp; " ")) + ('97-19 Jobs in Aggregate SIC07'!$A$3:$A$68=$A35)))</f>
        <v>0.29288117651506562</v>
      </c>
      <c r="K35" cm="1">
        <f t="array" ref="K35">'97-19 Job Nums in SIC07'!K35 / INDEX('97-19 Jobs in Aggregate SIC07'!L:L, _xlfn._xlws.FILTER(ROW('97-19 Jobs in Aggregate SIC07'!$A$3:$A$68), ISNUMBER(SEARCH(" " &amp; $A35 &amp; " ", " " &amp; '97-19 Jobs in Aggregate SIC07'!$A$3:$A$68 &amp; " ")) + ('97-19 Jobs in Aggregate SIC07'!$A$3:$A$68=$A35)))</f>
        <v>0.28949466570484833</v>
      </c>
      <c r="L35" cm="1">
        <f t="array" ref="L35">'97-19 Job Nums in SIC07'!L35 / INDEX('97-19 Jobs in Aggregate SIC07'!M:M, _xlfn._xlws.FILTER(ROW('97-19 Jobs in Aggregate SIC07'!$A$3:$A$68), ISNUMBER(SEARCH(" " &amp; $A35 &amp; " ", " " &amp; '97-19 Jobs in Aggregate SIC07'!$A$3:$A$68 &amp; " ")) + ('97-19 Jobs in Aggregate SIC07'!$A$3:$A$68=$A35)))</f>
        <v>0.28892835997631733</v>
      </c>
      <c r="M35" cm="1">
        <f t="array" ref="M35">'97-19 Job Nums in SIC07'!M35 / INDEX('97-19 Jobs in Aggregate SIC07'!N:N, _xlfn._xlws.FILTER(ROW('97-19 Jobs in Aggregate SIC07'!$A$3:$A$68), ISNUMBER(SEARCH(" " &amp; $A35 &amp; " ", " " &amp; '97-19 Jobs in Aggregate SIC07'!$A$3:$A$68 &amp; " ")) + ('97-19 Jobs in Aggregate SIC07'!$A$3:$A$68=$A35)))</f>
        <v>0.29524462549913283</v>
      </c>
      <c r="N35" cm="1">
        <f t="array" ref="N35">'97-19 Job Nums in SIC07'!N35 / INDEX('97-19 Jobs in Aggregate SIC07'!O:O, _xlfn._xlws.FILTER(ROW('97-19 Jobs in Aggregate SIC07'!$A$3:$A$68), ISNUMBER(SEARCH(" " &amp; $A35 &amp; " ", " " &amp; '97-19 Jobs in Aggregate SIC07'!$A$3:$A$68 &amp; " ")) + ('97-19 Jobs in Aggregate SIC07'!$A$3:$A$68=$A35)))</f>
        <v>0.31128404669260701</v>
      </c>
      <c r="O35" cm="1">
        <f t="array" ref="O35">'97-19 Job Nums in SIC07'!O35 / INDEX('97-19 Jobs in Aggregate SIC07'!P:P, _xlfn._xlws.FILTER(ROW('97-19 Jobs in Aggregate SIC07'!$A$3:$A$68), ISNUMBER(SEARCH(" " &amp; $A35 &amp; " ", " " &amp; '97-19 Jobs in Aggregate SIC07'!$A$3:$A$68 &amp; " ")) + ('97-19 Jobs in Aggregate SIC07'!$A$3:$A$68=$A35)))</f>
        <v>0.28229665071770332</v>
      </c>
      <c r="P35" cm="1">
        <f t="array" ref="P35">'97-19 Job Nums in SIC07'!P35 / INDEX('97-19 Jobs in Aggregate SIC07'!Q:Q, _xlfn._xlws.FILTER(ROW('97-19 Jobs in Aggregate SIC07'!$A$3:$A$68), ISNUMBER(SEARCH(" " &amp; $A35 &amp; " ", " " &amp; '97-19 Jobs in Aggregate SIC07'!$A$3:$A$68 &amp; " ")) + ('97-19 Jobs in Aggregate SIC07'!$A$3:$A$68=$A35)))</f>
        <v>0.29268292682926828</v>
      </c>
      <c r="Q35" cm="1">
        <f t="array" ref="Q35">'97-19 Job Nums in SIC07'!Q35 / INDEX('97-19 Jobs in Aggregate SIC07'!R:R, _xlfn._xlws.FILTER(ROW('97-19 Jobs in Aggregate SIC07'!$A$3:$A$68), ISNUMBER(SEARCH(" " &amp; $A35 &amp; " ", " " &amp; '97-19 Jobs in Aggregate SIC07'!$A$3:$A$68 &amp; " ")) + ('97-19 Jobs in Aggregate SIC07'!$A$3:$A$68=$A35)))</f>
        <v>0.28140703517587939</v>
      </c>
      <c r="R35" cm="1">
        <f t="array" ref="R35">'97-19 Job Nums in SIC07'!R35 / INDEX('97-19 Jobs in Aggregate SIC07'!S:S, _xlfn._xlws.FILTER(ROW('97-19 Jobs in Aggregate SIC07'!$A$3:$A$68), ISNUMBER(SEARCH(" " &amp; $A35 &amp; " ", " " &amp; '97-19 Jobs in Aggregate SIC07'!$A$3:$A$68 &amp; " ")) + ('97-19 Jobs in Aggregate SIC07'!$A$3:$A$68=$A35)))</f>
        <v>0.27918781725888325</v>
      </c>
      <c r="S35" cm="1">
        <f t="array" ref="S35">'97-19 Job Nums in SIC07'!S35 / INDEX('97-19 Jobs in Aggregate SIC07'!T:T, _xlfn._xlws.FILTER(ROW('97-19 Jobs in Aggregate SIC07'!$A$3:$A$68), ISNUMBER(SEARCH(" " &amp; $A35 &amp; " ", " " &amp; '97-19 Jobs in Aggregate SIC07'!$A$3:$A$68 &amp; " ")) + ('97-19 Jobs in Aggregate SIC07'!$A$3:$A$68=$A35)))</f>
        <v>0.26903553299492383</v>
      </c>
      <c r="T35" cm="1">
        <f t="array" ref="T35">'97-19 Job Nums in SIC07'!T35 / INDEX('97-19 Jobs in Aggregate SIC07'!U:U, _xlfn._xlws.FILTER(ROW('97-19 Jobs in Aggregate SIC07'!$A$3:$A$68), ISNUMBER(SEARCH(" " &amp; $A35 &amp; " ", " " &amp; '97-19 Jobs in Aggregate SIC07'!$A$3:$A$68 &amp; " ")) + ('97-19 Jobs in Aggregate SIC07'!$A$3:$A$68=$A35)))</f>
        <v>0.29807692307692307</v>
      </c>
      <c r="U35" cm="1">
        <f t="array" ref="U35">'97-19 Job Nums in SIC07'!U35 / INDEX('97-19 Jobs in Aggregate SIC07'!V:V, _xlfn._xlws.FILTER(ROW('97-19 Jobs in Aggregate SIC07'!$A$3:$A$68), ISNUMBER(SEARCH(" " &amp; $A35 &amp; " ", " " &amp; '97-19 Jobs in Aggregate SIC07'!$A$3:$A$68 &amp; " ")) + ('97-19 Jobs in Aggregate SIC07'!$A$3:$A$68=$A35)))</f>
        <v>0.29017857142857145</v>
      </c>
      <c r="V35" cm="1">
        <f t="array" ref="V35">'97-19 Job Nums in SIC07'!V35 / INDEX('97-19 Jobs in Aggregate SIC07'!W:W, _xlfn._xlws.FILTER(ROW('97-19 Jobs in Aggregate SIC07'!$A$3:$A$68), ISNUMBER(SEARCH(" " &amp; $A35 &amp; " ", " " &amp; '97-19 Jobs in Aggregate SIC07'!$A$3:$A$68 &amp; " ")) + ('97-19 Jobs in Aggregate SIC07'!$A$3:$A$68=$A35)))</f>
        <v>0.3</v>
      </c>
      <c r="W35" cm="1">
        <f t="array" ref="W35">'97-19 Job Nums in SIC07'!W35 / INDEX('97-19 Jobs in Aggregate SIC07'!X:X, _xlfn._xlws.FILTER(ROW('97-19 Jobs in Aggregate SIC07'!$A$3:$A$68), ISNUMBER(SEARCH(" " &amp; $A35 &amp; " ", " " &amp; '97-19 Jobs in Aggregate SIC07'!$A$3:$A$68 &amp; " ")) + ('97-19 Jobs in Aggregate SIC07'!$A$3:$A$68=$A35)))</f>
        <v>0.34761904761904761</v>
      </c>
      <c r="X35" cm="1">
        <f t="array" ref="X35">'97-19 Job Nums in SIC07'!X35 / INDEX('97-19 Jobs in Aggregate SIC07'!Y:Y, _xlfn._xlws.FILTER(ROW('97-19 Jobs in Aggregate SIC07'!$A$3:$A$68), ISNUMBER(SEARCH(" " &amp; $A35 &amp; " ", " " &amp; '97-19 Jobs in Aggregate SIC07'!$A$3:$A$68 &amp; " ")) + ('97-19 Jobs in Aggregate SIC07'!$A$3:$A$68=$A35)))</f>
        <v>0.32286995515695066</v>
      </c>
      <c r="Y35" cm="1">
        <f t="array" ref="Y35">'97-19 Job Nums in SIC07'!Y35 / INDEX('97-19 Jobs in Aggregate SIC07'!Z:Z, _xlfn._xlws.FILTER(ROW('97-19 Jobs in Aggregate SIC07'!$A$3:$A$68), ISNUMBER(SEARCH(" " &amp; $A35 &amp; " ", " " &amp; '97-19 Jobs in Aggregate SIC07'!$A$3:$A$68 &amp; " ")) + ('97-19 Jobs in Aggregate SIC07'!$A$3:$A$68=$A35)))</f>
        <v>0.31818181818181818</v>
      </c>
      <c r="Z35" s="76">
        <f t="shared" si="0"/>
        <v>0.29404571135694485</v>
      </c>
      <c r="AA35" s="77" cm="1">
        <f t="array" ref="AA35">Z35/SUM(VALUE(INDEX(Z:Z,MATCH(VALUE(_xlfn.TEXTSPLIT(AB35, " ")),A:A,0))))</f>
        <v>0.29404571135694485</v>
      </c>
      <c r="AB35" t="str" cm="1">
        <f t="array" ref="AB35">INDEX('97-19 Jobs in Aggregate SIC07'!A:A, _xlfn._xlws.FILTER(ROW('97-19 Jobs in Aggregate SIC07'!$A$3:$A$68), ISNUMBER(SEARCH(" " &amp; $A35 &amp; " ", " " &amp; '97-19 Jobs in Aggregate SIC07'!$A$3:$A$68 &amp; " ")) + ('97-19 Jobs in Aggregate SIC07'!$A$3:$A$68=$A35)))</f>
        <v>31 32 33</v>
      </c>
    </row>
    <row r="36" spans="1:28" x14ac:dyDescent="0.25">
      <c r="A36" s="65">
        <v>32</v>
      </c>
      <c r="B36" s="3" t="s">
        <v>38</v>
      </c>
      <c r="C36" cm="1">
        <f t="array" ref="C36">'97-19 Job Nums in SIC07'!C36 / INDEX('97-19 Jobs in Aggregate SIC07'!D:D, _xlfn._xlws.FILTER(ROW('97-19 Jobs in Aggregate SIC07'!$A$3:$A$68), ISNUMBER(SEARCH(" " &amp; $A36 &amp; " ", " " &amp; '97-19 Jobs in Aggregate SIC07'!$A$3:$A$68 &amp; " ")) + ('97-19 Jobs in Aggregate SIC07'!$A$3:$A$68=$A36)))</f>
        <v>0.32929156151904965</v>
      </c>
      <c r="D36" cm="1">
        <f t="array" ref="D36">'97-19 Job Nums in SIC07'!D36 / INDEX('97-19 Jobs in Aggregate SIC07'!E:E, _xlfn._xlws.FILTER(ROW('97-19 Jobs in Aggregate SIC07'!$A$3:$A$68), ISNUMBER(SEARCH(" " &amp; $A36 &amp; " ", " " &amp; '97-19 Jobs in Aggregate SIC07'!$A$3:$A$68 &amp; " ")) + ('97-19 Jobs in Aggregate SIC07'!$A$3:$A$68=$A36)))</f>
        <v>0.33125548461282411</v>
      </c>
      <c r="E36" cm="1">
        <f t="array" ref="E36">'97-19 Job Nums in SIC07'!E36 / INDEX('97-19 Jobs in Aggregate SIC07'!F:F, _xlfn._xlws.FILTER(ROW('97-19 Jobs in Aggregate SIC07'!$A$3:$A$68), ISNUMBER(SEARCH(" " &amp; $A36 &amp; " ", " " &amp; '97-19 Jobs in Aggregate SIC07'!$A$3:$A$68 &amp; " ")) + ('97-19 Jobs in Aggregate SIC07'!$A$3:$A$68=$A36)))</f>
        <v>0.33059638346547998</v>
      </c>
      <c r="F36" cm="1">
        <f t="array" ref="F36">'97-19 Job Nums in SIC07'!F36 / INDEX('97-19 Jobs in Aggregate SIC07'!G:G, _xlfn._xlws.FILTER(ROW('97-19 Jobs in Aggregate SIC07'!$A$3:$A$68), ISNUMBER(SEARCH(" " &amp; $A36 &amp; " ", " " &amp; '97-19 Jobs in Aggregate SIC07'!$A$3:$A$68 &amp; " ")) + ('97-19 Jobs in Aggregate SIC07'!$A$3:$A$68=$A36)))</f>
        <v>0.33455893808618703</v>
      </c>
      <c r="G36" cm="1">
        <f t="array" ref="G36">'97-19 Job Nums in SIC07'!G36 / INDEX('97-19 Jobs in Aggregate SIC07'!H:H, _xlfn._xlws.FILTER(ROW('97-19 Jobs in Aggregate SIC07'!$A$3:$A$68), ISNUMBER(SEARCH(" " &amp; $A36 &amp; " ", " " &amp; '97-19 Jobs in Aggregate SIC07'!$A$3:$A$68 &amp; " ")) + ('97-19 Jobs in Aggregate SIC07'!$A$3:$A$68=$A36)))</f>
        <v>0.32442346336639982</v>
      </c>
      <c r="H36" cm="1">
        <f t="array" ref="H36">'97-19 Job Nums in SIC07'!H36 / INDEX('97-19 Jobs in Aggregate SIC07'!I:I, _xlfn._xlws.FILTER(ROW('97-19 Jobs in Aggregate SIC07'!$A$3:$A$68), ISNUMBER(SEARCH(" " &amp; $A36 &amp; " ", " " &amp; '97-19 Jobs in Aggregate SIC07'!$A$3:$A$68 &amp; " ")) + ('97-19 Jobs in Aggregate SIC07'!$A$3:$A$68=$A36)))</f>
        <v>0.33058120941161112</v>
      </c>
      <c r="I36" cm="1">
        <f t="array" ref="I36">'97-19 Job Nums in SIC07'!I36 / INDEX('97-19 Jobs in Aggregate SIC07'!J:J, _xlfn._xlws.FILTER(ROW('97-19 Jobs in Aggregate SIC07'!$A$3:$A$68), ISNUMBER(SEARCH(" " &amp; $A36 &amp; " ", " " &amp; '97-19 Jobs in Aggregate SIC07'!$A$3:$A$68 &amp; " ")) + ('97-19 Jobs in Aggregate SIC07'!$A$3:$A$68=$A36)))</f>
        <v>0.32669294664226378</v>
      </c>
      <c r="J36" cm="1">
        <f t="array" ref="J36">'97-19 Job Nums in SIC07'!J36 / INDEX('97-19 Jobs in Aggregate SIC07'!K:K, _xlfn._xlws.FILTER(ROW('97-19 Jobs in Aggregate SIC07'!$A$3:$A$68), ISNUMBER(SEARCH(" " &amp; $A36 &amp; " ", " " &amp; '97-19 Jobs in Aggregate SIC07'!$A$3:$A$68 &amp; " ")) + ('97-19 Jobs in Aggregate SIC07'!$A$3:$A$68=$A36)))</f>
        <v>0.32996862122415033</v>
      </c>
      <c r="K36" cm="1">
        <f t="array" ref="K36">'97-19 Job Nums in SIC07'!K36 / INDEX('97-19 Jobs in Aggregate SIC07'!L:L, _xlfn._xlws.FILTER(ROW('97-19 Jobs in Aggregate SIC07'!$A$3:$A$68), ISNUMBER(SEARCH(" " &amp; $A36 &amp; " ", " " &amp; '97-19 Jobs in Aggregate SIC07'!$A$3:$A$68 &amp; " ")) + ('97-19 Jobs in Aggregate SIC07'!$A$3:$A$68=$A36)))</f>
        <v>0.33809180302972786</v>
      </c>
      <c r="L36" cm="1">
        <f t="array" ref="L36">'97-19 Job Nums in SIC07'!L36 / INDEX('97-19 Jobs in Aggregate SIC07'!M:M, _xlfn._xlws.FILTER(ROW('97-19 Jobs in Aggregate SIC07'!$A$3:$A$68), ISNUMBER(SEARCH(" " &amp; $A36 &amp; " ", " " &amp; '97-19 Jobs in Aggregate SIC07'!$A$3:$A$68 &amp; " ")) + ('97-19 Jobs in Aggregate SIC07'!$A$3:$A$68=$A36)))</f>
        <v>0.34079336885731198</v>
      </c>
      <c r="M36" cm="1">
        <f t="array" ref="M36">'97-19 Job Nums in SIC07'!M36 / INDEX('97-19 Jobs in Aggregate SIC07'!N:N, _xlfn._xlws.FILTER(ROW('97-19 Jobs in Aggregate SIC07'!$A$3:$A$68), ISNUMBER(SEARCH(" " &amp; $A36 &amp; " ", " " &amp; '97-19 Jobs in Aggregate SIC07'!$A$3:$A$68 &amp; " ")) + ('97-19 Jobs in Aggregate SIC07'!$A$3:$A$68=$A36)))</f>
        <v>0.34045900052434153</v>
      </c>
      <c r="N36" cm="1">
        <f t="array" ref="N36">'97-19 Job Nums in SIC07'!N36 / INDEX('97-19 Jobs in Aggregate SIC07'!O:O, _xlfn._xlws.FILTER(ROW('97-19 Jobs in Aggregate SIC07'!$A$3:$A$68), ISNUMBER(SEARCH(" " &amp; $A36 &amp; " ", " " &amp; '97-19 Jobs in Aggregate SIC07'!$A$3:$A$68 &amp; " ")) + ('97-19 Jobs in Aggregate SIC07'!$A$3:$A$68=$A36)))</f>
        <v>0.25291828793774318</v>
      </c>
      <c r="O36" cm="1">
        <f t="array" ref="O36">'97-19 Job Nums in SIC07'!O36 / INDEX('97-19 Jobs in Aggregate SIC07'!P:P, _xlfn._xlws.FILTER(ROW('97-19 Jobs in Aggregate SIC07'!$A$3:$A$68), ISNUMBER(SEARCH(" " &amp; $A36 &amp; " ", " " &amp; '97-19 Jobs in Aggregate SIC07'!$A$3:$A$68 &amp; " ")) + ('97-19 Jobs in Aggregate SIC07'!$A$3:$A$68=$A36)))</f>
        <v>0.32057416267942584</v>
      </c>
      <c r="P36" cm="1">
        <f t="array" ref="P36">'97-19 Job Nums in SIC07'!P36 / INDEX('97-19 Jobs in Aggregate SIC07'!Q:Q, _xlfn._xlws.FILTER(ROW('97-19 Jobs in Aggregate SIC07'!$A$3:$A$68), ISNUMBER(SEARCH(" " &amp; $A36 &amp; " ", " " &amp; '97-19 Jobs in Aggregate SIC07'!$A$3:$A$68 &amp; " ")) + ('97-19 Jobs in Aggregate SIC07'!$A$3:$A$68=$A36)))</f>
        <v>0.29268292682926828</v>
      </c>
      <c r="Q36" cm="1">
        <f t="array" ref="Q36">'97-19 Job Nums in SIC07'!Q36 / INDEX('97-19 Jobs in Aggregate SIC07'!R:R, _xlfn._xlws.FILTER(ROW('97-19 Jobs in Aggregate SIC07'!$A$3:$A$68), ISNUMBER(SEARCH(" " &amp; $A36 &amp; " ", " " &amp; '97-19 Jobs in Aggregate SIC07'!$A$3:$A$68 &amp; " ")) + ('97-19 Jobs in Aggregate SIC07'!$A$3:$A$68=$A36)))</f>
        <v>0.3165829145728643</v>
      </c>
      <c r="R36" cm="1">
        <f t="array" ref="R36">'97-19 Job Nums in SIC07'!R36 / INDEX('97-19 Jobs in Aggregate SIC07'!S:S, _xlfn._xlws.FILTER(ROW('97-19 Jobs in Aggregate SIC07'!$A$3:$A$68), ISNUMBER(SEARCH(" " &amp; $A36 &amp; " ", " " &amp; '97-19 Jobs in Aggregate SIC07'!$A$3:$A$68 &amp; " ")) + ('97-19 Jobs in Aggregate SIC07'!$A$3:$A$68=$A36)))</f>
        <v>0.32487309644670048</v>
      </c>
      <c r="S36" cm="1">
        <f t="array" ref="S36">'97-19 Job Nums in SIC07'!S36 / INDEX('97-19 Jobs in Aggregate SIC07'!T:T, _xlfn._xlws.FILTER(ROW('97-19 Jobs in Aggregate SIC07'!$A$3:$A$68), ISNUMBER(SEARCH(" " &amp; $A36 &amp; " ", " " &amp; '97-19 Jobs in Aggregate SIC07'!$A$3:$A$68 &amp; " ")) + ('97-19 Jobs in Aggregate SIC07'!$A$3:$A$68=$A36)))</f>
        <v>0.31979695431472083</v>
      </c>
      <c r="T36" cm="1">
        <f t="array" ref="T36">'97-19 Job Nums in SIC07'!T36 / INDEX('97-19 Jobs in Aggregate SIC07'!U:U, _xlfn._xlws.FILTER(ROW('97-19 Jobs in Aggregate SIC07'!$A$3:$A$68), ISNUMBER(SEARCH(" " &amp; $A36 &amp; " ", " " &amp; '97-19 Jobs in Aggregate SIC07'!$A$3:$A$68 &amp; " ")) + ('97-19 Jobs in Aggregate SIC07'!$A$3:$A$68=$A36)))</f>
        <v>0.32211538461538464</v>
      </c>
      <c r="U36" cm="1">
        <f t="array" ref="U36">'97-19 Job Nums in SIC07'!U36 / INDEX('97-19 Jobs in Aggregate SIC07'!V:V, _xlfn._xlws.FILTER(ROW('97-19 Jobs in Aggregate SIC07'!$A$3:$A$68), ISNUMBER(SEARCH(" " &amp; $A36 &amp; " ", " " &amp; '97-19 Jobs in Aggregate SIC07'!$A$3:$A$68 &amp; " ")) + ('97-19 Jobs in Aggregate SIC07'!$A$3:$A$68=$A36)))</f>
        <v>0.30357142857142855</v>
      </c>
      <c r="V36" cm="1">
        <f t="array" ref="V36">'97-19 Job Nums in SIC07'!V36 / INDEX('97-19 Jobs in Aggregate SIC07'!W:W, _xlfn._xlws.FILTER(ROW('97-19 Jobs in Aggregate SIC07'!$A$3:$A$68), ISNUMBER(SEARCH(" " &amp; $A36 &amp; " ", " " &amp; '97-19 Jobs in Aggregate SIC07'!$A$3:$A$68 &amp; " ")) + ('97-19 Jobs in Aggregate SIC07'!$A$3:$A$68=$A36)))</f>
        <v>0.30909090909090908</v>
      </c>
      <c r="W36" cm="1">
        <f t="array" ref="W36">'97-19 Job Nums in SIC07'!W36 / INDEX('97-19 Jobs in Aggregate SIC07'!X:X, _xlfn._xlws.FILTER(ROW('97-19 Jobs in Aggregate SIC07'!$A$3:$A$68), ISNUMBER(SEARCH(" " &amp; $A36 &amp; " ", " " &amp; '97-19 Jobs in Aggregate SIC07'!$A$3:$A$68 &amp; " ")) + ('97-19 Jobs in Aggregate SIC07'!$A$3:$A$68=$A36)))</f>
        <v>0.30952380952380953</v>
      </c>
      <c r="X36" cm="1">
        <f t="array" ref="X36">'97-19 Job Nums in SIC07'!X36 / INDEX('97-19 Jobs in Aggregate SIC07'!Y:Y, _xlfn._xlws.FILTER(ROW('97-19 Jobs in Aggregate SIC07'!$A$3:$A$68), ISNUMBER(SEARCH(" " &amp; $A36 &amp; " ", " " &amp; '97-19 Jobs in Aggregate SIC07'!$A$3:$A$68 &amp; " ")) + ('97-19 Jobs in Aggregate SIC07'!$A$3:$A$68=$A36)))</f>
        <v>0.3094170403587444</v>
      </c>
      <c r="Y36" cm="1">
        <f t="array" ref="Y36">'97-19 Job Nums in SIC07'!Y36 / INDEX('97-19 Jobs in Aggregate SIC07'!Z:Z, _xlfn._xlws.FILTER(ROW('97-19 Jobs in Aggregate SIC07'!$A$3:$A$68), ISNUMBER(SEARCH(" " &amp; $A36 &amp; " ", " " &amp; '97-19 Jobs in Aggregate SIC07'!$A$3:$A$68 &amp; " ")) + ('97-19 Jobs in Aggregate SIC07'!$A$3:$A$68=$A36)))</f>
        <v>0.33181818181818185</v>
      </c>
      <c r="Z36" s="76">
        <f t="shared" si="0"/>
        <v>0.32042077728254481</v>
      </c>
      <c r="AA36" s="77" cm="1">
        <f t="array" ref="AA36">Z36/SUM(VALUE(INDEX(Z:Z,MATCH(VALUE(_xlfn.TEXTSPLIT(AB36, " ")),A:A,0))))</f>
        <v>0.32042077728254481</v>
      </c>
      <c r="AB36" t="str" cm="1">
        <f t="array" ref="AB36">INDEX('97-19 Jobs in Aggregate SIC07'!A:A, _xlfn._xlws.FILTER(ROW('97-19 Jobs in Aggregate SIC07'!$A$3:$A$68), ISNUMBER(SEARCH(" " &amp; $A36 &amp; " ", " " &amp; '97-19 Jobs in Aggregate SIC07'!$A$3:$A$68 &amp; " ")) + ('97-19 Jobs in Aggregate SIC07'!$A$3:$A$68=$A36)))</f>
        <v>31 32 33</v>
      </c>
    </row>
    <row r="37" spans="1:28" ht="30" x14ac:dyDescent="0.25">
      <c r="A37" s="65">
        <v>33</v>
      </c>
      <c r="B37" s="3" t="s">
        <v>39</v>
      </c>
      <c r="C37" cm="1">
        <f t="array" ref="C37">'97-19 Job Nums in SIC07'!C37 / INDEX('97-19 Jobs in Aggregate SIC07'!D:D, _xlfn._xlws.FILTER(ROW('97-19 Jobs in Aggregate SIC07'!$A$3:$A$68), ISNUMBER(SEARCH(" " &amp; $A37 &amp; " ", " " &amp; '97-19 Jobs in Aggregate SIC07'!$A$3:$A$68 &amp; " ")) + ('97-19 Jobs in Aggregate SIC07'!$A$3:$A$68=$A37)))</f>
        <v>0.3966270696128516</v>
      </c>
      <c r="D37" cm="1">
        <f t="array" ref="D37">'97-19 Job Nums in SIC07'!D37 / INDEX('97-19 Jobs in Aggregate SIC07'!E:E, _xlfn._xlws.FILTER(ROW('97-19 Jobs in Aggregate SIC07'!$A$3:$A$68), ISNUMBER(SEARCH(" " &amp; $A37 &amp; " ", " " &amp; '97-19 Jobs in Aggregate SIC07'!$A$3:$A$68 &amp; " ")) + ('97-19 Jobs in Aggregate SIC07'!$A$3:$A$68=$A37)))</f>
        <v>0.38817441825279148</v>
      </c>
      <c r="E37" cm="1">
        <f t="array" ref="E37">'97-19 Job Nums in SIC07'!E37 / INDEX('97-19 Jobs in Aggregate SIC07'!F:F, _xlfn._xlws.FILTER(ROW('97-19 Jobs in Aggregate SIC07'!$A$3:$A$68), ISNUMBER(SEARCH(" " &amp; $A37 &amp; " ", " " &amp; '97-19 Jobs in Aggregate SIC07'!$A$3:$A$68 &amp; " ")) + ('97-19 Jobs in Aggregate SIC07'!$A$3:$A$68=$A37)))</f>
        <v>0.39029740825472431</v>
      </c>
      <c r="F37" cm="1">
        <f t="array" ref="F37">'97-19 Job Nums in SIC07'!F37 / INDEX('97-19 Jobs in Aggregate SIC07'!G:G, _xlfn._xlws.FILTER(ROW('97-19 Jobs in Aggregate SIC07'!$A$3:$A$68), ISNUMBER(SEARCH(" " &amp; $A37 &amp; " ", " " &amp; '97-19 Jobs in Aggregate SIC07'!$A$3:$A$68 &amp; " ")) + ('97-19 Jobs in Aggregate SIC07'!$A$3:$A$68=$A37)))</f>
        <v>0.37462998161592875</v>
      </c>
      <c r="G37" cm="1">
        <f t="array" ref="G37">'97-19 Job Nums in SIC07'!G37 / INDEX('97-19 Jobs in Aggregate SIC07'!H:H, _xlfn._xlws.FILTER(ROW('97-19 Jobs in Aggregate SIC07'!$A$3:$A$68), ISNUMBER(SEARCH(" " &amp; $A37 &amp; " ", " " &amp; '97-19 Jobs in Aggregate SIC07'!$A$3:$A$68 &amp; " ")) + ('97-19 Jobs in Aggregate SIC07'!$A$3:$A$68=$A37)))</f>
        <v>0.39150266339191736</v>
      </c>
      <c r="H37" cm="1">
        <f t="array" ref="H37">'97-19 Job Nums in SIC07'!H37 / INDEX('97-19 Jobs in Aggregate SIC07'!I:I, _xlfn._xlws.FILTER(ROW('97-19 Jobs in Aggregate SIC07'!$A$3:$A$68), ISNUMBER(SEARCH(" " &amp; $A37 &amp; " ", " " &amp; '97-19 Jobs in Aggregate SIC07'!$A$3:$A$68 &amp; " ")) + ('97-19 Jobs in Aggregate SIC07'!$A$3:$A$68=$A37)))</f>
        <v>0.37280945077179123</v>
      </c>
      <c r="I37" cm="1">
        <f t="array" ref="I37">'97-19 Job Nums in SIC07'!I37 / INDEX('97-19 Jobs in Aggregate SIC07'!J:J, _xlfn._xlws.FILTER(ROW('97-19 Jobs in Aggregate SIC07'!$A$3:$A$68), ISNUMBER(SEARCH(" " &amp; $A37 &amp; " ", " " &amp; '97-19 Jobs in Aggregate SIC07'!$A$3:$A$68 &amp; " ")) + ('97-19 Jobs in Aggregate SIC07'!$A$3:$A$68=$A37)))</f>
        <v>0.37487681261438832</v>
      </c>
      <c r="J37" cm="1">
        <f t="array" ref="J37">'97-19 Job Nums in SIC07'!J37 / INDEX('97-19 Jobs in Aggregate SIC07'!K:K, _xlfn._xlws.FILTER(ROW('97-19 Jobs in Aggregate SIC07'!$A$3:$A$68), ISNUMBER(SEARCH(" " &amp; $A37 &amp; " ", " " &amp; '97-19 Jobs in Aggregate SIC07'!$A$3:$A$68 &amp; " ")) + ('97-19 Jobs in Aggregate SIC07'!$A$3:$A$68=$A37)))</f>
        <v>0.37715020226078411</v>
      </c>
      <c r="K37" cm="1">
        <f t="array" ref="K37">'97-19 Job Nums in SIC07'!K37 / INDEX('97-19 Jobs in Aggregate SIC07'!L:L, _xlfn._xlws.FILTER(ROW('97-19 Jobs in Aggregate SIC07'!$A$3:$A$68), ISNUMBER(SEARCH(" " &amp; $A37 &amp; " ", " " &amp; '97-19 Jobs in Aggregate SIC07'!$A$3:$A$68 &amp; " ")) + ('97-19 Jobs in Aggregate SIC07'!$A$3:$A$68=$A37)))</f>
        <v>0.37241353126542392</v>
      </c>
      <c r="L37" cm="1">
        <f t="array" ref="L37">'97-19 Job Nums in SIC07'!L37 / INDEX('97-19 Jobs in Aggregate SIC07'!M:M, _xlfn._xlws.FILTER(ROW('97-19 Jobs in Aggregate SIC07'!$A$3:$A$68), ISNUMBER(SEARCH(" " &amp; $A37 &amp; " ", " " &amp; '97-19 Jobs in Aggregate SIC07'!$A$3:$A$68 &amp; " ")) + ('97-19 Jobs in Aggregate SIC07'!$A$3:$A$68=$A37)))</f>
        <v>0.37027827116637058</v>
      </c>
      <c r="M37" cm="1">
        <f t="array" ref="M37">'97-19 Job Nums in SIC07'!M37 / INDEX('97-19 Jobs in Aggregate SIC07'!N:N, _xlfn._xlws.FILTER(ROW('97-19 Jobs in Aggregate SIC07'!$A$3:$A$68), ISNUMBER(SEARCH(" " &amp; $A37 &amp; " ", " " &amp; '97-19 Jobs in Aggregate SIC07'!$A$3:$A$68 &amp; " ")) + ('97-19 Jobs in Aggregate SIC07'!$A$3:$A$68=$A37)))</f>
        <v>0.36429637397652564</v>
      </c>
      <c r="N37" cm="1">
        <f t="array" ref="N37">'97-19 Job Nums in SIC07'!N37 / INDEX('97-19 Jobs in Aggregate SIC07'!O:O, _xlfn._xlws.FILTER(ROW('97-19 Jobs in Aggregate SIC07'!$A$3:$A$68), ISNUMBER(SEARCH(" " &amp; $A37 &amp; " ", " " &amp; '97-19 Jobs in Aggregate SIC07'!$A$3:$A$68 &amp; " ")) + ('97-19 Jobs in Aggregate SIC07'!$A$3:$A$68=$A37)))</f>
        <v>0.43579766536964981</v>
      </c>
      <c r="O37" cm="1">
        <f t="array" ref="O37">'97-19 Job Nums in SIC07'!O37 / INDEX('97-19 Jobs in Aggregate SIC07'!P:P, _xlfn._xlws.FILTER(ROW('97-19 Jobs in Aggregate SIC07'!$A$3:$A$68), ISNUMBER(SEARCH(" " &amp; $A37 &amp; " ", " " &amp; '97-19 Jobs in Aggregate SIC07'!$A$3:$A$68 &amp; " ")) + ('97-19 Jobs in Aggregate SIC07'!$A$3:$A$68=$A37)))</f>
        <v>0.39712918660287083</v>
      </c>
      <c r="P37" cm="1">
        <f t="array" ref="P37">'97-19 Job Nums in SIC07'!P37 / INDEX('97-19 Jobs in Aggregate SIC07'!Q:Q, _xlfn._xlws.FILTER(ROW('97-19 Jobs in Aggregate SIC07'!$A$3:$A$68), ISNUMBER(SEARCH(" " &amp; $A37 &amp; " ", " " &amp; '97-19 Jobs in Aggregate SIC07'!$A$3:$A$68 &amp; " ")) + ('97-19 Jobs in Aggregate SIC07'!$A$3:$A$68=$A37)))</f>
        <v>0.41463414634146339</v>
      </c>
      <c r="Q37" cm="1">
        <f t="array" ref="Q37">'97-19 Job Nums in SIC07'!Q37 / INDEX('97-19 Jobs in Aggregate SIC07'!R:R, _xlfn._xlws.FILTER(ROW('97-19 Jobs in Aggregate SIC07'!$A$3:$A$68), ISNUMBER(SEARCH(" " &amp; $A37 &amp; " ", " " &amp; '97-19 Jobs in Aggregate SIC07'!$A$3:$A$68 &amp; " ")) + ('97-19 Jobs in Aggregate SIC07'!$A$3:$A$68=$A37)))</f>
        <v>0.4020100502512563</v>
      </c>
      <c r="R37" cm="1">
        <f t="array" ref="R37">'97-19 Job Nums in SIC07'!R37 / INDEX('97-19 Jobs in Aggregate SIC07'!S:S, _xlfn._xlws.FILTER(ROW('97-19 Jobs in Aggregate SIC07'!$A$3:$A$68), ISNUMBER(SEARCH(" " &amp; $A37 &amp; " ", " " &amp; '97-19 Jobs in Aggregate SIC07'!$A$3:$A$68 &amp; " ")) + ('97-19 Jobs in Aggregate SIC07'!$A$3:$A$68=$A37)))</f>
        <v>0.39593908629441626</v>
      </c>
      <c r="S37" cm="1">
        <f t="array" ref="S37">'97-19 Job Nums in SIC07'!S37 / INDEX('97-19 Jobs in Aggregate SIC07'!T:T, _xlfn._xlws.FILTER(ROW('97-19 Jobs in Aggregate SIC07'!$A$3:$A$68), ISNUMBER(SEARCH(" " &amp; $A37 &amp; " ", " " &amp; '97-19 Jobs in Aggregate SIC07'!$A$3:$A$68 &amp; " ")) + ('97-19 Jobs in Aggregate SIC07'!$A$3:$A$68=$A37)))</f>
        <v>0.41116751269035534</v>
      </c>
      <c r="T37" cm="1">
        <f t="array" ref="T37">'97-19 Job Nums in SIC07'!T37 / INDEX('97-19 Jobs in Aggregate SIC07'!U:U, _xlfn._xlws.FILTER(ROW('97-19 Jobs in Aggregate SIC07'!$A$3:$A$68), ISNUMBER(SEARCH(" " &amp; $A37 &amp; " ", " " &amp; '97-19 Jobs in Aggregate SIC07'!$A$3:$A$68 &amp; " ")) + ('97-19 Jobs in Aggregate SIC07'!$A$3:$A$68=$A37)))</f>
        <v>0.37980769230769229</v>
      </c>
      <c r="U37" cm="1">
        <f t="array" ref="U37">'97-19 Job Nums in SIC07'!U37 / INDEX('97-19 Jobs in Aggregate SIC07'!V:V, _xlfn._xlws.FILTER(ROW('97-19 Jobs in Aggregate SIC07'!$A$3:$A$68), ISNUMBER(SEARCH(" " &amp; $A37 &amp; " ", " " &amp; '97-19 Jobs in Aggregate SIC07'!$A$3:$A$68 &amp; " ")) + ('97-19 Jobs in Aggregate SIC07'!$A$3:$A$68=$A37)))</f>
        <v>0.40625</v>
      </c>
      <c r="V37" cm="1">
        <f t="array" ref="V37">'97-19 Job Nums in SIC07'!V37 / INDEX('97-19 Jobs in Aggregate SIC07'!W:W, _xlfn._xlws.FILTER(ROW('97-19 Jobs in Aggregate SIC07'!$A$3:$A$68), ISNUMBER(SEARCH(" " &amp; $A37 &amp; " ", " " &amp; '97-19 Jobs in Aggregate SIC07'!$A$3:$A$68 &amp; " ")) + ('97-19 Jobs in Aggregate SIC07'!$A$3:$A$68=$A37)))</f>
        <v>0.39090909090909093</v>
      </c>
      <c r="W37" cm="1">
        <f t="array" ref="W37">'97-19 Job Nums in SIC07'!W37 / INDEX('97-19 Jobs in Aggregate SIC07'!X:X, _xlfn._xlws.FILTER(ROW('97-19 Jobs in Aggregate SIC07'!$A$3:$A$68), ISNUMBER(SEARCH(" " &amp; $A37 &amp; " ", " " &amp; '97-19 Jobs in Aggregate SIC07'!$A$3:$A$68 &amp; " ")) + ('97-19 Jobs in Aggregate SIC07'!$A$3:$A$68=$A37)))</f>
        <v>0.34285714285714286</v>
      </c>
      <c r="X37" cm="1">
        <f t="array" ref="X37">'97-19 Job Nums in SIC07'!X37 / INDEX('97-19 Jobs in Aggregate SIC07'!Y:Y, _xlfn._xlws.FILTER(ROW('97-19 Jobs in Aggregate SIC07'!$A$3:$A$68), ISNUMBER(SEARCH(" " &amp; $A37 &amp; " ", " " &amp; '97-19 Jobs in Aggregate SIC07'!$A$3:$A$68 &amp; " ")) + ('97-19 Jobs in Aggregate SIC07'!$A$3:$A$68=$A37)))</f>
        <v>0.36771300448430494</v>
      </c>
      <c r="Y37" cm="1">
        <f t="array" ref="Y37">'97-19 Job Nums in SIC07'!Y37 / INDEX('97-19 Jobs in Aggregate SIC07'!Z:Z, _xlfn._xlws.FILTER(ROW('97-19 Jobs in Aggregate SIC07'!$A$3:$A$68), ISNUMBER(SEARCH(" " &amp; $A37 &amp; " ", " " &amp; '97-19 Jobs in Aggregate SIC07'!$A$3:$A$68 &amp; " ")) + ('97-19 Jobs in Aggregate SIC07'!$A$3:$A$68=$A37)))</f>
        <v>0.35</v>
      </c>
      <c r="Z37" s="76">
        <f t="shared" si="0"/>
        <v>0.38553351136051039</v>
      </c>
      <c r="AA37" s="77" cm="1">
        <f t="array" ref="AA37">Z37/SUM(VALUE(INDEX(Z:Z,MATCH(VALUE(_xlfn.TEXTSPLIT(AB37, " ")),A:A,0))))</f>
        <v>0.38553351136051039</v>
      </c>
      <c r="AB37" t="str" cm="1">
        <f t="array" ref="AB37">INDEX('97-19 Jobs in Aggregate SIC07'!A:A, _xlfn._xlws.FILTER(ROW('97-19 Jobs in Aggregate SIC07'!$A$3:$A$68), ISNUMBER(SEARCH(" " &amp; $A37 &amp; " ", " " &amp; '97-19 Jobs in Aggregate SIC07'!$A$3:$A$68 &amp; " ")) + ('97-19 Jobs in Aggregate SIC07'!$A$3:$A$68=$A37)))</f>
        <v>31 32 33</v>
      </c>
    </row>
    <row r="38" spans="1:28" ht="30" x14ac:dyDescent="0.25">
      <c r="A38" s="65" t="s">
        <v>314</v>
      </c>
      <c r="B38" s="3" t="s">
        <v>40</v>
      </c>
      <c r="C38" t="e" cm="1">
        <f t="array" ref="C38">'97-19 Job Nums in SIC07'!C38 / INDEX('97-19 Jobs in Aggregate SIC07'!D:D,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D38" t="e" cm="1">
        <f t="array" ref="D38">'97-19 Job Nums in SIC07'!D38 / INDEX('97-19 Jobs in Aggregate SIC07'!E:E,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E38" t="e" cm="1">
        <f t="array" ref="E38">'97-19 Job Nums in SIC07'!E38 / INDEX('97-19 Jobs in Aggregate SIC07'!F:F,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F38" t="e" cm="1">
        <f t="array" ref="F38">'97-19 Job Nums in SIC07'!F38 / INDEX('97-19 Jobs in Aggregate SIC07'!G:G,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G38" t="e" cm="1">
        <f t="array" ref="G38">'97-19 Job Nums in SIC07'!G38 / INDEX('97-19 Jobs in Aggregate SIC07'!H:H,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H38" t="e" cm="1">
        <f t="array" ref="H38">'97-19 Job Nums in SIC07'!H38 / INDEX('97-19 Jobs in Aggregate SIC07'!I:I,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I38" t="e" cm="1">
        <f t="array" ref="I38">'97-19 Job Nums in SIC07'!I38 / INDEX('97-19 Jobs in Aggregate SIC07'!J:J,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J38" t="e" cm="1">
        <f t="array" ref="J38">'97-19 Job Nums in SIC07'!J38 / INDEX('97-19 Jobs in Aggregate SIC07'!K:K,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K38" t="e" cm="1">
        <f t="array" ref="K38">'97-19 Job Nums in SIC07'!K38 / INDEX('97-19 Jobs in Aggregate SIC07'!L:L,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L38" t="e" cm="1">
        <f t="array" ref="L38">'97-19 Job Nums in SIC07'!L38 / INDEX('97-19 Jobs in Aggregate SIC07'!M:M,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M38" t="e" cm="1">
        <f t="array" ref="M38">'97-19 Job Nums in SIC07'!M38 / INDEX('97-19 Jobs in Aggregate SIC07'!N:N,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N38" t="e" cm="1" vm="1">
        <f t="array" ref="N38">'97-19 Job Nums in SIC07'!N38 / INDEX('97-19 Jobs in Aggregate SIC07'!O:O,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O38" t="e" cm="1" vm="1">
        <f t="array" ref="O38">'97-19 Job Nums in SIC07'!O38 / INDEX('97-19 Jobs in Aggregate SIC07'!P:P,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P38" t="e" cm="1" vm="1">
        <f t="array" ref="P38">'97-19 Job Nums in SIC07'!P38 / INDEX('97-19 Jobs in Aggregate SIC07'!Q:Q,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Q38" t="e" cm="1" vm="1">
        <f t="array" ref="Q38">'97-19 Job Nums in SIC07'!Q38 / INDEX('97-19 Jobs in Aggregate SIC07'!R:R,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R38" t="e" cm="1" vm="1">
        <f t="array" ref="R38">'97-19 Job Nums in SIC07'!R38 / INDEX('97-19 Jobs in Aggregate SIC07'!S:S,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S38" t="e" cm="1" vm="1">
        <f t="array" ref="S38">'97-19 Job Nums in SIC07'!S38 / INDEX('97-19 Jobs in Aggregate SIC07'!T:T,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T38" t="e" cm="1" vm="1">
        <f t="array" ref="T38">'97-19 Job Nums in SIC07'!T38 / INDEX('97-19 Jobs in Aggregate SIC07'!U:U,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U38" t="e" cm="1" vm="1">
        <f t="array" ref="U38">'97-19 Job Nums in SIC07'!U38 / INDEX('97-19 Jobs in Aggregate SIC07'!V:V,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V38" t="e" cm="1" vm="1">
        <f t="array" ref="V38">'97-19 Job Nums in SIC07'!V38 / INDEX('97-19 Jobs in Aggregate SIC07'!W:W,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W38" t="e" cm="1" vm="1">
        <f t="array" ref="W38">'97-19 Job Nums in SIC07'!W38 / INDEX('97-19 Jobs in Aggregate SIC07'!X:X,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X38" t="e" cm="1" vm="1">
        <f t="array" ref="X38">'97-19 Job Nums in SIC07'!X38 / INDEX('97-19 Jobs in Aggregate SIC07'!Y:Y,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Y38" t="e" cm="1" vm="1">
        <f t="array" ref="Y38">'97-19 Job Nums in SIC07'!Y38 / INDEX('97-19 Jobs in Aggregate SIC07'!Z:Z, _xlfn._xlws.FILTER(ROW('97-19 Jobs in Aggregate SIC07'!$A$3:$A$68), ISNUMBER(SEARCH(" " &amp; $A38 &amp; " ", " " &amp; '97-19 Jobs in Aggregate SIC07'!$A$3:$A$68 &amp; " ")) + ('97-19 Jobs in Aggregate SIC07'!$A$3:$A$68=$A38)))</f>
        <v>#VALUE!</v>
      </c>
      <c r="Z38" s="76" t="e">
        <f t="shared" si="0"/>
        <v>#DIV/0!</v>
      </c>
      <c r="AA38" s="77" t="e" cm="1">
        <f t="array" ref="AA38">Z38/SUM(VALUE(INDEX(Z:Z,MATCH(VALUE(_xlfn.TEXTSPLIT(AB38, " ")),A:A,0))))</f>
        <v>#DIV/0!</v>
      </c>
      <c r="AB38" t="e" cm="1" vm="1">
        <f t="array" ref="AB38">INDEX('97-19 Jobs in Aggregate SIC07'!A:A, _xlfn._xlws.FILTER(ROW('97-19 Jobs in Aggregate SIC07'!$A$3:$A$68), ISNUMBER(SEARCH(" " &amp; $A38 &amp; " ", " " &amp; '97-19 Jobs in Aggregate SIC07'!$A$3:$A$68 &amp; " ")) + ('97-19 Jobs in Aggregate SIC07'!$A$3:$A$68=$A38)))</f>
        <v>#VALUE!</v>
      </c>
    </row>
    <row r="39" spans="1:28" ht="30" x14ac:dyDescent="0.25">
      <c r="A39" s="65">
        <v>35</v>
      </c>
      <c r="B39" s="3" t="s">
        <v>41</v>
      </c>
      <c r="C39" cm="1">
        <f t="array" ref="C39">'97-19 Job Nums in SIC07'!C39 / INDEX('97-19 Jobs in Aggregate SIC07'!D:D, _xlfn._xlws.FILTER(ROW('97-19 Jobs in Aggregate SIC07'!$A$3:$A$68), ISNUMBER(SEARCH(" " &amp; $A39 &amp; " ", " " &amp; '97-19 Jobs in Aggregate SIC07'!$A$3:$A$68 &amp; " ")) + ('97-19 Jobs in Aggregate SIC07'!$A$3:$A$68=$A39)))</f>
        <v>1</v>
      </c>
      <c r="D39" cm="1">
        <f t="array" ref="D39">'97-19 Job Nums in SIC07'!D39 / INDEX('97-19 Jobs in Aggregate SIC07'!E:E, _xlfn._xlws.FILTER(ROW('97-19 Jobs in Aggregate SIC07'!$A$3:$A$68), ISNUMBER(SEARCH(" " &amp; $A39 &amp; " ", " " &amp; '97-19 Jobs in Aggregate SIC07'!$A$3:$A$68 &amp; " ")) + ('97-19 Jobs in Aggregate SIC07'!$A$3:$A$68=$A39)))</f>
        <v>1</v>
      </c>
      <c r="E39" cm="1">
        <f t="array" ref="E39">'97-19 Job Nums in SIC07'!E39 / INDEX('97-19 Jobs in Aggregate SIC07'!F:F, _xlfn._xlws.FILTER(ROW('97-19 Jobs in Aggregate SIC07'!$A$3:$A$68), ISNUMBER(SEARCH(" " &amp; $A39 &amp; " ", " " &amp; '97-19 Jobs in Aggregate SIC07'!$A$3:$A$68 &amp; " ")) + ('97-19 Jobs in Aggregate SIC07'!$A$3:$A$68=$A39)))</f>
        <v>1</v>
      </c>
      <c r="F39" cm="1">
        <f t="array" ref="F39">'97-19 Job Nums in SIC07'!F39 / INDEX('97-19 Jobs in Aggregate SIC07'!G:G, _xlfn._xlws.FILTER(ROW('97-19 Jobs in Aggregate SIC07'!$A$3:$A$68), ISNUMBER(SEARCH(" " &amp; $A39 &amp; " ", " " &amp; '97-19 Jobs in Aggregate SIC07'!$A$3:$A$68 &amp; " ")) + ('97-19 Jobs in Aggregate SIC07'!$A$3:$A$68=$A39)))</f>
        <v>1</v>
      </c>
      <c r="G39" cm="1">
        <f t="array" ref="G39">'97-19 Job Nums in SIC07'!G39 / INDEX('97-19 Jobs in Aggregate SIC07'!H:H, _xlfn._xlws.FILTER(ROW('97-19 Jobs in Aggregate SIC07'!$A$3:$A$68), ISNUMBER(SEARCH(" " &amp; $A39 &amp; " ", " " &amp; '97-19 Jobs in Aggregate SIC07'!$A$3:$A$68 &amp; " ")) + ('97-19 Jobs in Aggregate SIC07'!$A$3:$A$68=$A39)))</f>
        <v>1</v>
      </c>
      <c r="H39" cm="1">
        <f t="array" ref="H39">'97-19 Job Nums in SIC07'!H39 / INDEX('97-19 Jobs in Aggregate SIC07'!I:I, _xlfn._xlws.FILTER(ROW('97-19 Jobs in Aggregate SIC07'!$A$3:$A$68), ISNUMBER(SEARCH(" " &amp; $A39 &amp; " ", " " &amp; '97-19 Jobs in Aggregate SIC07'!$A$3:$A$68 &amp; " ")) + ('97-19 Jobs in Aggregate SIC07'!$A$3:$A$68=$A39)))</f>
        <v>1</v>
      </c>
      <c r="I39" cm="1">
        <f t="array" ref="I39">'97-19 Job Nums in SIC07'!I39 / INDEX('97-19 Jobs in Aggregate SIC07'!J:J, _xlfn._xlws.FILTER(ROW('97-19 Jobs in Aggregate SIC07'!$A$3:$A$68), ISNUMBER(SEARCH(" " &amp; $A39 &amp; " ", " " &amp; '97-19 Jobs in Aggregate SIC07'!$A$3:$A$68 &amp; " ")) + ('97-19 Jobs in Aggregate SIC07'!$A$3:$A$68=$A39)))</f>
        <v>1</v>
      </c>
      <c r="J39" cm="1">
        <f t="array" ref="J39">'97-19 Job Nums in SIC07'!J39 / INDEX('97-19 Jobs in Aggregate SIC07'!K:K, _xlfn._xlws.FILTER(ROW('97-19 Jobs in Aggregate SIC07'!$A$3:$A$68), ISNUMBER(SEARCH(" " &amp; $A39 &amp; " ", " " &amp; '97-19 Jobs in Aggregate SIC07'!$A$3:$A$68 &amp; " ")) + ('97-19 Jobs in Aggregate SIC07'!$A$3:$A$68=$A39)))</f>
        <v>1</v>
      </c>
      <c r="K39" cm="1">
        <f t="array" ref="K39">'97-19 Job Nums in SIC07'!K39 / INDEX('97-19 Jobs in Aggregate SIC07'!L:L, _xlfn._xlws.FILTER(ROW('97-19 Jobs in Aggregate SIC07'!$A$3:$A$68), ISNUMBER(SEARCH(" " &amp; $A39 &amp; " ", " " &amp; '97-19 Jobs in Aggregate SIC07'!$A$3:$A$68 &amp; " ")) + ('97-19 Jobs in Aggregate SIC07'!$A$3:$A$68=$A39)))</f>
        <v>1</v>
      </c>
      <c r="L39" cm="1">
        <f t="array" ref="L39">'97-19 Job Nums in SIC07'!L39 / INDEX('97-19 Jobs in Aggregate SIC07'!M:M, _xlfn._xlws.FILTER(ROW('97-19 Jobs in Aggregate SIC07'!$A$3:$A$68), ISNUMBER(SEARCH(" " &amp; $A39 &amp; " ", " " &amp; '97-19 Jobs in Aggregate SIC07'!$A$3:$A$68 &amp; " ")) + ('97-19 Jobs in Aggregate SIC07'!$A$3:$A$68=$A39)))</f>
        <v>1</v>
      </c>
      <c r="M39" cm="1">
        <f t="array" ref="M39">'97-19 Job Nums in SIC07'!M39 / INDEX('97-19 Jobs in Aggregate SIC07'!N:N, _xlfn._xlws.FILTER(ROW('97-19 Jobs in Aggregate SIC07'!$A$3:$A$68), ISNUMBER(SEARCH(" " &amp; $A39 &amp; " ", " " &amp; '97-19 Jobs in Aggregate SIC07'!$A$3:$A$68 &amp; " ")) + ('97-19 Jobs in Aggregate SIC07'!$A$3:$A$68=$A39)))</f>
        <v>1</v>
      </c>
      <c r="N39" cm="1">
        <f t="array" ref="N39">'97-19 Job Nums in SIC07'!N39 / INDEX('97-19 Jobs in Aggregate SIC07'!O:O, _xlfn._xlws.FILTER(ROW('97-19 Jobs in Aggregate SIC07'!$A$3:$A$68), ISNUMBER(SEARCH(" " &amp; $A39 &amp; " ", " " &amp; '97-19 Jobs in Aggregate SIC07'!$A$3:$A$68 &amp; " ")) + ('97-19 Jobs in Aggregate SIC07'!$A$3:$A$68=$A39)))</f>
        <v>1</v>
      </c>
      <c r="O39" cm="1">
        <f t="array" ref="O39">'97-19 Job Nums in SIC07'!O39 / INDEX('97-19 Jobs in Aggregate SIC07'!P:P, _xlfn._xlws.FILTER(ROW('97-19 Jobs in Aggregate SIC07'!$A$3:$A$68), ISNUMBER(SEARCH(" " &amp; $A39 &amp; " ", " " &amp; '97-19 Jobs in Aggregate SIC07'!$A$3:$A$68 &amp; " ")) + ('97-19 Jobs in Aggregate SIC07'!$A$3:$A$68=$A39)))</f>
        <v>1</v>
      </c>
      <c r="P39" cm="1">
        <f t="array" ref="P39">'97-19 Job Nums in SIC07'!P39 / INDEX('97-19 Jobs in Aggregate SIC07'!Q:Q, _xlfn._xlws.FILTER(ROW('97-19 Jobs in Aggregate SIC07'!$A$3:$A$68), ISNUMBER(SEARCH(" " &amp; $A39 &amp; " ", " " &amp; '97-19 Jobs in Aggregate SIC07'!$A$3:$A$68 &amp; " ")) + ('97-19 Jobs in Aggregate SIC07'!$A$3:$A$68=$A39)))</f>
        <v>1</v>
      </c>
      <c r="Q39" cm="1">
        <f t="array" ref="Q39">'97-19 Job Nums in SIC07'!Q39 / INDEX('97-19 Jobs in Aggregate SIC07'!R:R, _xlfn._xlws.FILTER(ROW('97-19 Jobs in Aggregate SIC07'!$A$3:$A$68), ISNUMBER(SEARCH(" " &amp; $A39 &amp; " ", " " &amp; '97-19 Jobs in Aggregate SIC07'!$A$3:$A$68 &amp; " ")) + ('97-19 Jobs in Aggregate SIC07'!$A$3:$A$68=$A39)))</f>
        <v>1</v>
      </c>
      <c r="R39" cm="1">
        <f t="array" ref="R39">'97-19 Job Nums in SIC07'!R39 / INDEX('97-19 Jobs in Aggregate SIC07'!S:S, _xlfn._xlws.FILTER(ROW('97-19 Jobs in Aggregate SIC07'!$A$3:$A$68), ISNUMBER(SEARCH(" " &amp; $A39 &amp; " ", " " &amp; '97-19 Jobs in Aggregate SIC07'!$A$3:$A$68 &amp; " ")) + ('97-19 Jobs in Aggregate SIC07'!$A$3:$A$68=$A39)))</f>
        <v>1</v>
      </c>
      <c r="S39" cm="1">
        <f t="array" ref="S39">'97-19 Job Nums in SIC07'!S39 / INDEX('97-19 Jobs in Aggregate SIC07'!T:T, _xlfn._xlws.FILTER(ROW('97-19 Jobs in Aggregate SIC07'!$A$3:$A$68), ISNUMBER(SEARCH(" " &amp; $A39 &amp; " ", " " &amp; '97-19 Jobs in Aggregate SIC07'!$A$3:$A$68 &amp; " ")) + ('97-19 Jobs in Aggregate SIC07'!$A$3:$A$68=$A39)))</f>
        <v>1</v>
      </c>
      <c r="T39" cm="1">
        <f t="array" ref="T39">'97-19 Job Nums in SIC07'!T39 / INDEX('97-19 Jobs in Aggregate SIC07'!U:U, _xlfn._xlws.FILTER(ROW('97-19 Jobs in Aggregate SIC07'!$A$3:$A$68), ISNUMBER(SEARCH(" " &amp; $A39 &amp; " ", " " &amp; '97-19 Jobs in Aggregate SIC07'!$A$3:$A$68 &amp; " ")) + ('97-19 Jobs in Aggregate SIC07'!$A$3:$A$68=$A39)))</f>
        <v>1</v>
      </c>
      <c r="U39" cm="1">
        <f t="array" ref="U39">'97-19 Job Nums in SIC07'!U39 / INDEX('97-19 Jobs in Aggregate SIC07'!V:V, _xlfn._xlws.FILTER(ROW('97-19 Jobs in Aggregate SIC07'!$A$3:$A$68), ISNUMBER(SEARCH(" " &amp; $A39 &amp; " ", " " &amp; '97-19 Jobs in Aggregate SIC07'!$A$3:$A$68 &amp; " ")) + ('97-19 Jobs in Aggregate SIC07'!$A$3:$A$68=$A39)))</f>
        <v>1</v>
      </c>
      <c r="V39" cm="1">
        <f t="array" ref="V39">'97-19 Job Nums in SIC07'!V39 / INDEX('97-19 Jobs in Aggregate SIC07'!W:W, _xlfn._xlws.FILTER(ROW('97-19 Jobs in Aggregate SIC07'!$A$3:$A$68), ISNUMBER(SEARCH(" " &amp; $A39 &amp; " ", " " &amp; '97-19 Jobs in Aggregate SIC07'!$A$3:$A$68 &amp; " ")) + ('97-19 Jobs in Aggregate SIC07'!$A$3:$A$68=$A39)))</f>
        <v>1</v>
      </c>
      <c r="W39" cm="1">
        <f t="array" ref="W39">'97-19 Job Nums in SIC07'!W39 / INDEX('97-19 Jobs in Aggregate SIC07'!X:X, _xlfn._xlws.FILTER(ROW('97-19 Jobs in Aggregate SIC07'!$A$3:$A$68), ISNUMBER(SEARCH(" " &amp; $A39 &amp; " ", " " &amp; '97-19 Jobs in Aggregate SIC07'!$A$3:$A$68 &amp; " ")) + ('97-19 Jobs in Aggregate SIC07'!$A$3:$A$68=$A39)))</f>
        <v>1</v>
      </c>
      <c r="X39" cm="1">
        <f t="array" ref="X39">'97-19 Job Nums in SIC07'!X39 / INDEX('97-19 Jobs in Aggregate SIC07'!Y:Y, _xlfn._xlws.FILTER(ROW('97-19 Jobs in Aggregate SIC07'!$A$3:$A$68), ISNUMBER(SEARCH(" " &amp; $A39 &amp; " ", " " &amp; '97-19 Jobs in Aggregate SIC07'!$A$3:$A$68 &amp; " ")) + ('97-19 Jobs in Aggregate SIC07'!$A$3:$A$68=$A39)))</f>
        <v>1</v>
      </c>
      <c r="Y39" cm="1">
        <f t="array" ref="Y39">'97-19 Job Nums in SIC07'!Y39 / INDEX('97-19 Jobs in Aggregate SIC07'!Z:Z, _xlfn._xlws.FILTER(ROW('97-19 Jobs in Aggregate SIC07'!$A$3:$A$68), ISNUMBER(SEARCH(" " &amp; $A39 &amp; " ", " " &amp; '97-19 Jobs in Aggregate SIC07'!$A$3:$A$68 &amp; " ")) + ('97-19 Jobs in Aggregate SIC07'!$A$3:$A$68=$A39)))</f>
        <v>1</v>
      </c>
      <c r="Z39" s="76">
        <f t="shared" si="0"/>
        <v>1</v>
      </c>
      <c r="AA39" s="77" cm="1">
        <f t="array" ref="AA39">Z39/SUM(VALUE(INDEX(Z:Z,MATCH(VALUE(_xlfn.TEXTSPLIT(AB39, " ")),A:A,0))))</f>
        <v>1</v>
      </c>
      <c r="AB39" cm="1">
        <f t="array" ref="AB39">INDEX('97-19 Jobs in Aggregate SIC07'!A:A, _xlfn._xlws.FILTER(ROW('97-19 Jobs in Aggregate SIC07'!$A$3:$A$68), ISNUMBER(SEARCH(" " &amp; $A39 &amp; " ", " " &amp; '97-19 Jobs in Aggregate SIC07'!$A$3:$A$68 &amp; " ")) + ('97-19 Jobs in Aggregate SIC07'!$A$3:$A$68=$A39)))</f>
        <v>35</v>
      </c>
    </row>
    <row r="40" spans="1:28" ht="45" x14ac:dyDescent="0.25">
      <c r="A40" s="65" t="s">
        <v>315</v>
      </c>
      <c r="B40" s="3" t="s">
        <v>42</v>
      </c>
      <c r="C40" t="e" cm="1">
        <f t="array" ref="C40">'97-19 Job Nums in SIC07'!C40 / INDEX('97-19 Jobs in Aggregate SIC07'!D:D,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D40" t="e" cm="1">
        <f t="array" ref="D40">'97-19 Job Nums in SIC07'!D40 / INDEX('97-19 Jobs in Aggregate SIC07'!E:E,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E40" t="e" cm="1">
        <f t="array" ref="E40">'97-19 Job Nums in SIC07'!E40 / INDEX('97-19 Jobs in Aggregate SIC07'!F:F,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F40" t="e" cm="1">
        <f t="array" ref="F40">'97-19 Job Nums in SIC07'!F40 / INDEX('97-19 Jobs in Aggregate SIC07'!G:G,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G40" t="e" cm="1">
        <f t="array" ref="G40">'97-19 Job Nums in SIC07'!G40 / INDEX('97-19 Jobs in Aggregate SIC07'!H:H,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H40" t="e" cm="1">
        <f t="array" ref="H40">'97-19 Job Nums in SIC07'!H40 / INDEX('97-19 Jobs in Aggregate SIC07'!I:I,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I40" t="e" cm="1">
        <f t="array" ref="I40">'97-19 Job Nums in SIC07'!I40 / INDEX('97-19 Jobs in Aggregate SIC07'!J:J,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J40" t="e" cm="1">
        <f t="array" ref="J40">'97-19 Job Nums in SIC07'!J40 / INDEX('97-19 Jobs in Aggregate SIC07'!K:K,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K40" t="e" cm="1">
        <f t="array" ref="K40">'97-19 Job Nums in SIC07'!K40 / INDEX('97-19 Jobs in Aggregate SIC07'!L:L,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L40" t="e" cm="1">
        <f t="array" ref="L40">'97-19 Job Nums in SIC07'!L40 / INDEX('97-19 Jobs in Aggregate SIC07'!M:M,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M40" t="e" cm="1">
        <f t="array" ref="M40">'97-19 Job Nums in SIC07'!M40 / INDEX('97-19 Jobs in Aggregate SIC07'!N:N,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N40" t="e" cm="1" vm="1">
        <f t="array" ref="N40">'97-19 Job Nums in SIC07'!N40 / INDEX('97-19 Jobs in Aggregate SIC07'!O:O,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O40" t="e" cm="1" vm="1">
        <f t="array" ref="O40">'97-19 Job Nums in SIC07'!O40 / INDEX('97-19 Jobs in Aggregate SIC07'!P:P,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P40" t="e" cm="1" vm="1">
        <f t="array" ref="P40">'97-19 Job Nums in SIC07'!P40 / INDEX('97-19 Jobs in Aggregate SIC07'!Q:Q,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Q40" t="e" cm="1" vm="1">
        <f t="array" ref="Q40">'97-19 Job Nums in SIC07'!Q40 / INDEX('97-19 Jobs in Aggregate SIC07'!R:R,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R40" t="e" cm="1" vm="1">
        <f t="array" ref="R40">'97-19 Job Nums in SIC07'!R40 / INDEX('97-19 Jobs in Aggregate SIC07'!S:S,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S40" t="e" cm="1" vm="1">
        <f t="array" ref="S40">'97-19 Job Nums in SIC07'!S40 / INDEX('97-19 Jobs in Aggregate SIC07'!T:T,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T40" t="e" cm="1" vm="1">
        <f t="array" ref="T40">'97-19 Job Nums in SIC07'!T40 / INDEX('97-19 Jobs in Aggregate SIC07'!U:U,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U40" t="e" cm="1" vm="1">
        <f t="array" ref="U40">'97-19 Job Nums in SIC07'!U40 / INDEX('97-19 Jobs in Aggregate SIC07'!V:V,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V40" t="e" cm="1" vm="1">
        <f t="array" ref="V40">'97-19 Job Nums in SIC07'!V40 / INDEX('97-19 Jobs in Aggregate SIC07'!W:W,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W40" t="e" cm="1" vm="1">
        <f t="array" ref="W40">'97-19 Job Nums in SIC07'!W40 / INDEX('97-19 Jobs in Aggregate SIC07'!X:X,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X40" t="e" cm="1" vm="1">
        <f t="array" ref="X40">'97-19 Job Nums in SIC07'!X40 / INDEX('97-19 Jobs in Aggregate SIC07'!Y:Y,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Y40" t="e" cm="1" vm="1">
        <f t="array" ref="Y40">'97-19 Job Nums in SIC07'!Y40 / INDEX('97-19 Jobs in Aggregate SIC07'!Z:Z, _xlfn._xlws.FILTER(ROW('97-19 Jobs in Aggregate SIC07'!$A$3:$A$68), ISNUMBER(SEARCH(" " &amp; $A40 &amp; " ", " " &amp; '97-19 Jobs in Aggregate SIC07'!$A$3:$A$68 &amp; " ")) + ('97-19 Jobs in Aggregate SIC07'!$A$3:$A$68=$A40)))</f>
        <v>#VALUE!</v>
      </c>
      <c r="Z40" s="76" t="e">
        <f t="shared" si="0"/>
        <v>#DIV/0!</v>
      </c>
      <c r="AA40" s="77" t="e" cm="1">
        <f t="array" ref="AA40">Z40/SUM(VALUE(INDEX(Z:Z,MATCH(VALUE(_xlfn.TEXTSPLIT(AB40, " ")),A:A,0))))</f>
        <v>#DIV/0!</v>
      </c>
      <c r="AB40" t="e" cm="1" vm="1">
        <f t="array" ref="AB40">INDEX('97-19 Jobs in Aggregate SIC07'!A:A, _xlfn._xlws.FILTER(ROW('97-19 Jobs in Aggregate SIC07'!$A$3:$A$68), ISNUMBER(SEARCH(" " &amp; $A40 &amp; " ", " " &amp; '97-19 Jobs in Aggregate SIC07'!$A$3:$A$68 &amp; " ")) + ('97-19 Jobs in Aggregate SIC07'!$A$3:$A$68=$A40)))</f>
        <v>#VALUE!</v>
      </c>
    </row>
    <row r="41" spans="1:28" x14ac:dyDescent="0.25">
      <c r="A41" s="65">
        <v>36</v>
      </c>
      <c r="B41" s="3" t="s">
        <v>43</v>
      </c>
      <c r="C41" cm="1">
        <f t="array" ref="C41">'97-19 Job Nums in SIC07'!C41 / INDEX('97-19 Jobs in Aggregate SIC07'!D:D, _xlfn._xlws.FILTER(ROW('97-19 Jobs in Aggregate SIC07'!$A$3:$A$68), ISNUMBER(SEARCH(" " &amp; $A41 &amp; " ", " " &amp; '97-19 Jobs in Aggregate SIC07'!$A$3:$A$68 &amp; " ")) + ('97-19 Jobs in Aggregate SIC07'!$A$3:$A$68=$A41)))</f>
        <v>0.50585201348938702</v>
      </c>
      <c r="D41" cm="1">
        <f t="array" ref="D41">'97-19 Job Nums in SIC07'!D41 / INDEX('97-19 Jobs in Aggregate SIC07'!E:E, _xlfn._xlws.FILTER(ROW('97-19 Jobs in Aggregate SIC07'!$A$3:$A$68), ISNUMBER(SEARCH(" " &amp; $A41 &amp; " ", " " &amp; '97-19 Jobs in Aggregate SIC07'!$A$3:$A$68 &amp; " ")) + ('97-19 Jobs in Aggregate SIC07'!$A$3:$A$68=$A41)))</f>
        <v>0.54254711593375216</v>
      </c>
      <c r="E41" cm="1">
        <f t="array" ref="E41">'97-19 Job Nums in SIC07'!E41 / INDEX('97-19 Jobs in Aggregate SIC07'!F:F, _xlfn._xlws.FILTER(ROW('97-19 Jobs in Aggregate SIC07'!$A$3:$A$68), ISNUMBER(SEARCH(" " &amp; $A41 &amp; " ", " " &amp; '97-19 Jobs in Aggregate SIC07'!$A$3:$A$68 &amp; " ")) + ('97-19 Jobs in Aggregate SIC07'!$A$3:$A$68=$A41)))</f>
        <v>0.53548738428026865</v>
      </c>
      <c r="F41" cm="1">
        <f t="array" ref="F41">'97-19 Job Nums in SIC07'!F41 / INDEX('97-19 Jobs in Aggregate SIC07'!G:G, _xlfn._xlws.FILTER(ROW('97-19 Jobs in Aggregate SIC07'!$A$3:$A$68), ISNUMBER(SEARCH(" " &amp; $A41 &amp; " ", " " &amp; '97-19 Jobs in Aggregate SIC07'!$A$3:$A$68 &amp; " ")) + ('97-19 Jobs in Aggregate SIC07'!$A$3:$A$68=$A41)))</f>
        <v>0.49226441631504925</v>
      </c>
      <c r="G41" cm="1">
        <f t="array" ref="G41">'97-19 Job Nums in SIC07'!G41 / INDEX('97-19 Jobs in Aggregate SIC07'!H:H, _xlfn._xlws.FILTER(ROW('97-19 Jobs in Aggregate SIC07'!$A$3:$A$68), ISNUMBER(SEARCH(" " &amp; $A41 &amp; " ", " " &amp; '97-19 Jobs in Aggregate SIC07'!$A$3:$A$68 &amp; " ")) + ('97-19 Jobs in Aggregate SIC07'!$A$3:$A$68=$A41)))</f>
        <v>0.52135552436334476</v>
      </c>
      <c r="H41" cm="1">
        <f t="array" ref="H41">'97-19 Job Nums in SIC07'!H41 / INDEX('97-19 Jobs in Aggregate SIC07'!I:I, _xlfn._xlws.FILTER(ROW('97-19 Jobs in Aggregate SIC07'!$A$3:$A$68), ISNUMBER(SEARCH(" " &amp; $A41 &amp; " ", " " &amp; '97-19 Jobs in Aggregate SIC07'!$A$3:$A$68 &amp; " ")) + ('97-19 Jobs in Aggregate SIC07'!$A$3:$A$68=$A41)))</f>
        <v>0.44069041498347411</v>
      </c>
      <c r="I41" cm="1">
        <f t="array" ref="I41">'97-19 Job Nums in SIC07'!I41 / INDEX('97-19 Jobs in Aggregate SIC07'!J:J, _xlfn._xlws.FILTER(ROW('97-19 Jobs in Aggregate SIC07'!$A$3:$A$68), ISNUMBER(SEARCH(" " &amp; $A41 &amp; " ", " " &amp; '97-19 Jobs in Aggregate SIC07'!$A$3:$A$68 &amp; " ")) + ('97-19 Jobs in Aggregate SIC07'!$A$3:$A$68=$A41)))</f>
        <v>0.30391951372877801</v>
      </c>
      <c r="J41" cm="1">
        <f t="array" ref="J41">'97-19 Job Nums in SIC07'!J41 / INDEX('97-19 Jobs in Aggregate SIC07'!K:K, _xlfn._xlws.FILTER(ROW('97-19 Jobs in Aggregate SIC07'!$A$3:$A$68), ISNUMBER(SEARCH(" " &amp; $A41 &amp; " ", " " &amp; '97-19 Jobs in Aggregate SIC07'!$A$3:$A$68 &amp; " ")) + ('97-19 Jobs in Aggregate SIC07'!$A$3:$A$68=$A41)))</f>
        <v>0.29838022165387895</v>
      </c>
      <c r="K41" cm="1">
        <f t="array" ref="K41">'97-19 Job Nums in SIC07'!K41 / INDEX('97-19 Jobs in Aggregate SIC07'!L:L, _xlfn._xlws.FILTER(ROW('97-19 Jobs in Aggregate SIC07'!$A$3:$A$68), ISNUMBER(SEARCH(" " &amp; $A41 &amp; " ", " " &amp; '97-19 Jobs in Aggregate SIC07'!$A$3:$A$68 &amp; " ")) + ('97-19 Jobs in Aggregate SIC07'!$A$3:$A$68=$A41)))</f>
        <v>0.27312111508758713</v>
      </c>
      <c r="L41" cm="1">
        <f t="array" ref="L41">'97-19 Job Nums in SIC07'!L41 / INDEX('97-19 Jobs in Aggregate SIC07'!M:M, _xlfn._xlws.FILTER(ROW('97-19 Jobs in Aggregate SIC07'!$A$3:$A$68), ISNUMBER(SEARCH(" " &amp; $A41 &amp; " ", " " &amp; '97-19 Jobs in Aggregate SIC07'!$A$3:$A$68 &amp; " ")) + ('97-19 Jobs in Aggregate SIC07'!$A$3:$A$68=$A41)))</f>
        <v>0.2898279730740464</v>
      </c>
      <c r="M41" cm="1">
        <f t="array" ref="M41">'97-19 Job Nums in SIC07'!M41 / INDEX('97-19 Jobs in Aggregate SIC07'!N:N, _xlfn._xlws.FILTER(ROW('97-19 Jobs in Aggregate SIC07'!$A$3:$A$68), ISNUMBER(SEARCH(" " &amp; $A41 &amp; " ", " " &amp; '97-19 Jobs in Aggregate SIC07'!$A$3:$A$68 &amp; " ")) + ('97-19 Jobs in Aggregate SIC07'!$A$3:$A$68=$A41)))</f>
        <v>0.38728416975956104</v>
      </c>
      <c r="N41" cm="1">
        <f t="array" ref="N41">'97-19 Job Nums in SIC07'!N41 / INDEX('97-19 Jobs in Aggregate SIC07'!O:O, _xlfn._xlws.FILTER(ROW('97-19 Jobs in Aggregate SIC07'!$A$3:$A$68), ISNUMBER(SEARCH(" " &amp; $A41 &amp; " ", " " &amp; '97-19 Jobs in Aggregate SIC07'!$A$3:$A$68 &amp; " ")) + ('97-19 Jobs in Aggregate SIC07'!$A$3:$A$68=$A41)))</f>
        <v>0.39849624060150374</v>
      </c>
      <c r="O41" cm="1">
        <f t="array" ref="O41">'97-19 Job Nums in SIC07'!O41 / INDEX('97-19 Jobs in Aggregate SIC07'!P:P, _xlfn._xlws.FILTER(ROW('97-19 Jobs in Aggregate SIC07'!$A$3:$A$68), ISNUMBER(SEARCH(" " &amp; $A41 &amp; " ", " " &amp; '97-19 Jobs in Aggregate SIC07'!$A$3:$A$68 &amp; " ")) + ('97-19 Jobs in Aggregate SIC07'!$A$3:$A$68=$A41)))</f>
        <v>0.3888888888888889</v>
      </c>
      <c r="P41" cm="1">
        <f t="array" ref="P41">'97-19 Job Nums in SIC07'!P41 / INDEX('97-19 Jobs in Aggregate SIC07'!Q:Q, _xlfn._xlws.FILTER(ROW('97-19 Jobs in Aggregate SIC07'!$A$3:$A$68), ISNUMBER(SEARCH(" " &amp; $A41 &amp; " ", " " &amp; '97-19 Jobs in Aggregate SIC07'!$A$3:$A$68 &amp; " ")) + ('97-19 Jobs in Aggregate SIC07'!$A$3:$A$68=$A41)))</f>
        <v>0.26016260162601629</v>
      </c>
      <c r="Q41" cm="1">
        <f t="array" ref="Q41">'97-19 Job Nums in SIC07'!Q41 / INDEX('97-19 Jobs in Aggregate SIC07'!R:R, _xlfn._xlws.FILTER(ROW('97-19 Jobs in Aggregate SIC07'!$A$3:$A$68), ISNUMBER(SEARCH(" " &amp; $A41 &amp; " ", " " &amp; '97-19 Jobs in Aggregate SIC07'!$A$3:$A$68 &amp; " ")) + ('97-19 Jobs in Aggregate SIC07'!$A$3:$A$68=$A41)))</f>
        <v>0.27192982456140352</v>
      </c>
      <c r="R41" cm="1">
        <f t="array" ref="R41">'97-19 Job Nums in SIC07'!R41 / INDEX('97-19 Jobs in Aggregate SIC07'!S:S, _xlfn._xlws.FILTER(ROW('97-19 Jobs in Aggregate SIC07'!$A$3:$A$68), ISNUMBER(SEARCH(" " &amp; $A41 &amp; " ", " " &amp; '97-19 Jobs in Aggregate SIC07'!$A$3:$A$68 &amp; " ")) + ('97-19 Jobs in Aggregate SIC07'!$A$3:$A$68=$A41)))</f>
        <v>0.29104477611940299</v>
      </c>
      <c r="S41" cm="1">
        <f t="array" ref="S41">'97-19 Job Nums in SIC07'!S41 / INDEX('97-19 Jobs in Aggregate SIC07'!T:T, _xlfn._xlws.FILTER(ROW('97-19 Jobs in Aggregate SIC07'!$A$3:$A$68), ISNUMBER(SEARCH(" " &amp; $A41 &amp; " ", " " &amp; '97-19 Jobs in Aggregate SIC07'!$A$3:$A$68 &amp; " ")) + ('97-19 Jobs in Aggregate SIC07'!$A$3:$A$68=$A41)))</f>
        <v>0.31007751937984496</v>
      </c>
      <c r="T41" cm="1">
        <f t="array" ref="T41">'97-19 Job Nums in SIC07'!T41 / INDEX('97-19 Jobs in Aggregate SIC07'!U:U, _xlfn._xlws.FILTER(ROW('97-19 Jobs in Aggregate SIC07'!$A$3:$A$68), ISNUMBER(SEARCH(" " &amp; $A41 &amp; " ", " " &amp; '97-19 Jobs in Aggregate SIC07'!$A$3:$A$68 &amp; " ")) + ('97-19 Jobs in Aggregate SIC07'!$A$3:$A$68=$A41)))</f>
        <v>0.29078014184397161</v>
      </c>
      <c r="U41" cm="1">
        <f t="array" ref="U41">'97-19 Job Nums in SIC07'!U41 / INDEX('97-19 Jobs in Aggregate SIC07'!V:V, _xlfn._xlws.FILTER(ROW('97-19 Jobs in Aggregate SIC07'!$A$3:$A$68), ISNUMBER(SEARCH(" " &amp; $A41 &amp; " ", " " &amp; '97-19 Jobs in Aggregate SIC07'!$A$3:$A$68 &amp; " ")) + ('97-19 Jobs in Aggregate SIC07'!$A$3:$A$68=$A41)))</f>
        <v>0.30344827586206896</v>
      </c>
      <c r="V41" cm="1">
        <f t="array" ref="V41">'97-19 Job Nums in SIC07'!V41 / INDEX('97-19 Jobs in Aggregate SIC07'!W:W, _xlfn._xlws.FILTER(ROW('97-19 Jobs in Aggregate SIC07'!$A$3:$A$68), ISNUMBER(SEARCH(" " &amp; $A41 &amp; " ", " " &amp; '97-19 Jobs in Aggregate SIC07'!$A$3:$A$68 &amp; " ")) + ('97-19 Jobs in Aggregate SIC07'!$A$3:$A$68=$A41)))</f>
        <v>0.29655172413793102</v>
      </c>
      <c r="W41" cm="1">
        <f t="array" ref="W41">'97-19 Job Nums in SIC07'!W41 / INDEX('97-19 Jobs in Aggregate SIC07'!X:X, _xlfn._xlws.FILTER(ROW('97-19 Jobs in Aggregate SIC07'!$A$3:$A$68), ISNUMBER(SEARCH(" " &amp; $A41 &amp; " ", " " &amp; '97-19 Jobs in Aggregate SIC07'!$A$3:$A$68 &amp; " ")) + ('97-19 Jobs in Aggregate SIC07'!$A$3:$A$68=$A41)))</f>
        <v>0.26582278481012656</v>
      </c>
      <c r="X41" cm="1">
        <f t="array" ref="X41">'97-19 Job Nums in SIC07'!X41 / INDEX('97-19 Jobs in Aggregate SIC07'!Y:Y, _xlfn._xlws.FILTER(ROW('97-19 Jobs in Aggregate SIC07'!$A$3:$A$68), ISNUMBER(SEARCH(" " &amp; $A41 &amp; " ", " " &amp; '97-19 Jobs in Aggregate SIC07'!$A$3:$A$68 &amp; " ")) + ('97-19 Jobs in Aggregate SIC07'!$A$3:$A$68=$A41)))</f>
        <v>0.29696969696969699</v>
      </c>
      <c r="Y41" cm="1">
        <f t="array" ref="Y41">'97-19 Job Nums in SIC07'!Y41 / INDEX('97-19 Jobs in Aggregate SIC07'!Z:Z, _xlfn._xlws.FILTER(ROW('97-19 Jobs in Aggregate SIC07'!$A$3:$A$68), ISNUMBER(SEARCH(" " &amp; $A41 &amp; " ", " " &amp; '97-19 Jobs in Aggregate SIC07'!$A$3:$A$68 &amp; " ")) + ('97-19 Jobs in Aggregate SIC07'!$A$3:$A$68=$A41)))</f>
        <v>0.38607594936708861</v>
      </c>
      <c r="Z41" s="76">
        <f t="shared" si="0"/>
        <v>0.363086012471177</v>
      </c>
      <c r="AA41" s="77" cm="1">
        <f t="array" ref="AA41">Z41/SUM(VALUE(INDEX(Z:Z,MATCH(VALUE(_xlfn.TEXTSPLIT(AB41, " ")),A:A,0))))</f>
        <v>0.3612549830616345</v>
      </c>
      <c r="AB41" t="str" cm="1">
        <f t="array" ref="AB41">INDEX('97-19 Jobs in Aggregate SIC07'!A:A, _xlfn._xlws.FILTER(ROW('97-19 Jobs in Aggregate SIC07'!$A$3:$A$68), ISNUMBER(SEARCH(" " &amp; $A41 &amp; " ", " " &amp; '97-19 Jobs in Aggregate SIC07'!$A$3:$A$68 &amp; " ")) + ('97-19 Jobs in Aggregate SIC07'!$A$3:$A$68=$A41)))</f>
        <v>36 37 38 39</v>
      </c>
    </row>
    <row r="42" spans="1:28" x14ac:dyDescent="0.25">
      <c r="A42" s="65">
        <v>37</v>
      </c>
      <c r="B42" s="3" t="s">
        <v>44</v>
      </c>
      <c r="C42" cm="1">
        <f t="array" ref="C42">'97-19 Job Nums in SIC07'!C42 / INDEX('97-19 Jobs in Aggregate SIC07'!D:D, _xlfn._xlws.FILTER(ROW('97-19 Jobs in Aggregate SIC07'!$A$3:$A$68), ISNUMBER(SEARCH(" " &amp; $A42 &amp; " ", " " &amp; '97-19 Jobs in Aggregate SIC07'!$A$3:$A$68 &amp; " ")) + ('97-19 Jobs in Aggregate SIC07'!$A$3:$A$68=$A42)))</f>
        <v>7.7266415393771076E-2</v>
      </c>
      <c r="D42" cm="1">
        <f t="array" ref="D42">'97-19 Job Nums in SIC07'!D42 / INDEX('97-19 Jobs in Aggregate SIC07'!E:E, _xlfn._xlws.FILTER(ROW('97-19 Jobs in Aggregate SIC07'!$A$3:$A$68), ISNUMBER(SEARCH(" " &amp; $A42 &amp; " ", " " &amp; '97-19 Jobs in Aggregate SIC07'!$A$3:$A$68 &amp; " ")) + ('97-19 Jobs in Aggregate SIC07'!$A$3:$A$68=$A42)))</f>
        <v>7.0531125071387785E-2</v>
      </c>
      <c r="E42" cm="1">
        <f t="array" ref="E42">'97-19 Job Nums in SIC07'!E42 / INDEX('97-19 Jobs in Aggregate SIC07'!F:F, _xlfn._xlws.FILTER(ROW('97-19 Jobs in Aggregate SIC07'!$A$3:$A$68), ISNUMBER(SEARCH(" " &amp; $A42 &amp; " ", " " &amp; '97-19 Jobs in Aggregate SIC07'!$A$3:$A$68 &amp; " ")) + ('97-19 Jobs in Aggregate SIC07'!$A$3:$A$68=$A42)))</f>
        <v>7.4151388636776186E-2</v>
      </c>
      <c r="F42" cm="1">
        <f t="array" ref="F42">'97-19 Job Nums in SIC07'!F42 / INDEX('97-19 Jobs in Aggregate SIC07'!G:G, _xlfn._xlws.FILTER(ROW('97-19 Jobs in Aggregate SIC07'!$A$3:$A$68), ISNUMBER(SEARCH(" " &amp; $A42 &amp; " ", " " &amp; '97-19 Jobs in Aggregate SIC07'!$A$3:$A$68 &amp; " ")) + ('97-19 Jobs in Aggregate SIC07'!$A$3:$A$68=$A42)))</f>
        <v>7.8259995981514979E-2</v>
      </c>
      <c r="G42" cm="1">
        <f t="array" ref="G42">'97-19 Job Nums in SIC07'!G42 / INDEX('97-19 Jobs in Aggregate SIC07'!H:H, _xlfn._xlws.FILTER(ROW('97-19 Jobs in Aggregate SIC07'!$A$3:$A$68), ISNUMBER(SEARCH(" " &amp; $A42 &amp; " ", " " &amp; '97-19 Jobs in Aggregate SIC07'!$A$3:$A$68 &amp; " ")) + ('97-19 Jobs in Aggregate SIC07'!$A$3:$A$68=$A42)))</f>
        <v>7.4293162221776621E-2</v>
      </c>
      <c r="H42" cm="1">
        <f t="array" ref="H42">'97-19 Job Nums in SIC07'!H42 / INDEX('97-19 Jobs in Aggregate SIC07'!I:I, _xlfn._xlws.FILTER(ROW('97-19 Jobs in Aggregate SIC07'!$A$3:$A$68), ISNUMBER(SEARCH(" " &amp; $A42 &amp; " ", " " &amp; '97-19 Jobs in Aggregate SIC07'!$A$3:$A$68 &amp; " ")) + ('97-19 Jobs in Aggregate SIC07'!$A$3:$A$68=$A42)))</f>
        <v>8.7219977965479256E-2</v>
      </c>
      <c r="I42" cm="1">
        <f t="array" ref="I42">'97-19 Job Nums in SIC07'!I42 / INDEX('97-19 Jobs in Aggregate SIC07'!J:J, _xlfn._xlws.FILTER(ROW('97-19 Jobs in Aggregate SIC07'!$A$3:$A$68), ISNUMBER(SEARCH(" " &amp; $A42 &amp; " ", " " &amp; '97-19 Jobs in Aggregate SIC07'!$A$3:$A$68 &amp; " ")) + ('97-19 Jobs in Aggregate SIC07'!$A$3:$A$68=$A42)))</f>
        <v>0.11349821840285056</v>
      </c>
      <c r="J42" cm="1">
        <f t="array" ref="J42">'97-19 Job Nums in SIC07'!J42 / INDEX('97-19 Jobs in Aggregate SIC07'!K:K, _xlfn._xlws.FILTER(ROW('97-19 Jobs in Aggregate SIC07'!$A$3:$A$68), ISNUMBER(SEARCH(" " &amp; $A42 &amp; " ", " " &amp; '97-19 Jobs in Aggregate SIC07'!$A$3:$A$68 &amp; " ")) + ('97-19 Jobs in Aggregate SIC07'!$A$3:$A$68=$A42)))</f>
        <v>0.113384484228474</v>
      </c>
      <c r="K42" cm="1">
        <f t="array" ref="K42">'97-19 Job Nums in SIC07'!K42 / INDEX('97-19 Jobs in Aggregate SIC07'!L:L, _xlfn._xlws.FILTER(ROW('97-19 Jobs in Aggregate SIC07'!$A$3:$A$68), ISNUMBER(SEARCH(" " &amp; $A42 &amp; " ", " " &amp; '97-19 Jobs in Aggregate SIC07'!$A$3:$A$68 &amp; " ")) + ('97-19 Jobs in Aggregate SIC07'!$A$3:$A$68=$A42)))</f>
        <v>0.116311923149369</v>
      </c>
      <c r="L42" cm="1">
        <f t="array" ref="L42">'97-19 Job Nums in SIC07'!L42 / INDEX('97-19 Jobs in Aggregate SIC07'!M:M, _xlfn._xlws.FILTER(ROW('97-19 Jobs in Aggregate SIC07'!$A$3:$A$68), ISNUMBER(SEARCH(" " &amp; $A42 &amp; " ", " " &amp; '97-19 Jobs in Aggregate SIC07'!$A$3:$A$68 &amp; " ")) + ('97-19 Jobs in Aggregate SIC07'!$A$3:$A$68=$A42)))</f>
        <v>0.1136873597606582</v>
      </c>
      <c r="M42" cm="1">
        <f t="array" ref="M42">'97-19 Job Nums in SIC07'!M42 / INDEX('97-19 Jobs in Aggregate SIC07'!N:N, _xlfn._xlws.FILTER(ROW('97-19 Jobs in Aggregate SIC07'!$A$3:$A$68), ISNUMBER(SEARCH(" " &amp; $A42 &amp; " ", " " &amp; '97-19 Jobs in Aggregate SIC07'!$A$3:$A$68 &amp; " ")) + ('97-19 Jobs in Aggregate SIC07'!$A$3:$A$68=$A42)))</f>
        <v>9.6578989833790541E-2</v>
      </c>
      <c r="N42" cm="1">
        <f t="array" ref="N42">'97-19 Job Nums in SIC07'!N42 / INDEX('97-19 Jobs in Aggregate SIC07'!O:O, _xlfn._xlws.FILTER(ROW('97-19 Jobs in Aggregate SIC07'!$A$3:$A$68), ISNUMBER(SEARCH(" " &amp; $A42 &amp; " ", " " &amp; '97-19 Jobs in Aggregate SIC07'!$A$3:$A$68 &amp; " ")) + ('97-19 Jobs in Aggregate SIC07'!$A$3:$A$68=$A42)))</f>
        <v>7.5187969924812026E-2</v>
      </c>
      <c r="O42" cm="1">
        <f t="array" ref="O42">'97-19 Job Nums in SIC07'!O42 / INDEX('97-19 Jobs in Aggregate SIC07'!P:P, _xlfn._xlws.FILTER(ROW('97-19 Jobs in Aggregate SIC07'!$A$3:$A$68), ISNUMBER(SEARCH(" " &amp; $A42 &amp; " ", " " &amp; '97-19 Jobs in Aggregate SIC07'!$A$3:$A$68 &amp; " ")) + ('97-19 Jobs in Aggregate SIC07'!$A$3:$A$68=$A42)))</f>
        <v>8.7301587301587297E-2</v>
      </c>
      <c r="P42" cm="1">
        <f t="array" ref="P42">'97-19 Job Nums in SIC07'!P42 / INDEX('97-19 Jobs in Aggregate SIC07'!Q:Q, _xlfn._xlws.FILTER(ROW('97-19 Jobs in Aggregate SIC07'!$A$3:$A$68), ISNUMBER(SEARCH(" " &amp; $A42 &amp; " ", " " &amp; '97-19 Jobs in Aggregate SIC07'!$A$3:$A$68 &amp; " ")) + ('97-19 Jobs in Aggregate SIC07'!$A$3:$A$68=$A42)))</f>
        <v>8.943089430894309E-2</v>
      </c>
      <c r="Q42" cm="1">
        <f t="array" ref="Q42">'97-19 Job Nums in SIC07'!Q42 / INDEX('97-19 Jobs in Aggregate SIC07'!R:R, _xlfn._xlws.FILTER(ROW('97-19 Jobs in Aggregate SIC07'!$A$3:$A$68), ISNUMBER(SEARCH(" " &amp; $A42 &amp; " ", " " &amp; '97-19 Jobs in Aggregate SIC07'!$A$3:$A$68 &amp; " ")) + ('97-19 Jobs in Aggregate SIC07'!$A$3:$A$68=$A42)))</f>
        <v>9.6491228070175433E-2</v>
      </c>
      <c r="R42" cm="1">
        <f t="array" ref="R42">'97-19 Job Nums in SIC07'!R42 / INDEX('97-19 Jobs in Aggregate SIC07'!S:S, _xlfn._xlws.FILTER(ROW('97-19 Jobs in Aggregate SIC07'!$A$3:$A$68), ISNUMBER(SEARCH(" " &amp; $A42 &amp; " ", " " &amp; '97-19 Jobs in Aggregate SIC07'!$A$3:$A$68 &amp; " ")) + ('97-19 Jobs in Aggregate SIC07'!$A$3:$A$68=$A42)))</f>
        <v>8.9552238805970144E-2</v>
      </c>
      <c r="S42" cm="1">
        <f t="array" ref="S42">'97-19 Job Nums in SIC07'!S42 / INDEX('97-19 Jobs in Aggregate SIC07'!T:T, _xlfn._xlws.FILTER(ROW('97-19 Jobs in Aggregate SIC07'!$A$3:$A$68), ISNUMBER(SEARCH(" " &amp; $A42 &amp; " ", " " &amp; '97-19 Jobs in Aggregate SIC07'!$A$3:$A$68 &amp; " ")) + ('97-19 Jobs in Aggregate SIC07'!$A$3:$A$68=$A42)))</f>
        <v>0.10852713178294573</v>
      </c>
      <c r="T42" cm="1">
        <f t="array" ref="T42">'97-19 Job Nums in SIC07'!T42 / INDEX('97-19 Jobs in Aggregate SIC07'!U:U, _xlfn._xlws.FILTER(ROW('97-19 Jobs in Aggregate SIC07'!$A$3:$A$68), ISNUMBER(SEARCH(" " &amp; $A42 &amp; " ", " " &amp; '97-19 Jobs in Aggregate SIC07'!$A$3:$A$68 &amp; " ")) + ('97-19 Jobs in Aggregate SIC07'!$A$3:$A$68=$A42)))</f>
        <v>9.2198581560283682E-2</v>
      </c>
      <c r="U42" cm="1">
        <f t="array" ref="U42">'97-19 Job Nums in SIC07'!U42 / INDEX('97-19 Jobs in Aggregate SIC07'!V:V, _xlfn._xlws.FILTER(ROW('97-19 Jobs in Aggregate SIC07'!$A$3:$A$68), ISNUMBER(SEARCH(" " &amp; $A42 &amp; " ", " " &amp; '97-19 Jobs in Aggregate SIC07'!$A$3:$A$68 &amp; " ")) + ('97-19 Jobs in Aggregate SIC07'!$A$3:$A$68=$A42)))</f>
        <v>8.2758620689655171E-2</v>
      </c>
      <c r="V42" cm="1">
        <f t="array" ref="V42">'97-19 Job Nums in SIC07'!V42 / INDEX('97-19 Jobs in Aggregate SIC07'!W:W, _xlfn._xlws.FILTER(ROW('97-19 Jobs in Aggregate SIC07'!$A$3:$A$68), ISNUMBER(SEARCH(" " &amp; $A42 &amp; " ", " " &amp; '97-19 Jobs in Aggregate SIC07'!$A$3:$A$68 &amp; " ")) + ('97-19 Jobs in Aggregate SIC07'!$A$3:$A$68=$A42)))</f>
        <v>8.9655172413793102E-2</v>
      </c>
      <c r="W42" cm="1">
        <f t="array" ref="W42">'97-19 Job Nums in SIC07'!W42 / INDEX('97-19 Jobs in Aggregate SIC07'!X:X, _xlfn._xlws.FILTER(ROW('97-19 Jobs in Aggregate SIC07'!$A$3:$A$68), ISNUMBER(SEARCH(" " &amp; $A42 &amp; " ", " " &amp; '97-19 Jobs in Aggregate SIC07'!$A$3:$A$68 &amp; " ")) + ('97-19 Jobs in Aggregate SIC07'!$A$3:$A$68=$A42)))</f>
        <v>0.10126582278481013</v>
      </c>
      <c r="X42" cm="1">
        <f t="array" ref="X42">'97-19 Job Nums in SIC07'!X42 / INDEX('97-19 Jobs in Aggregate SIC07'!Y:Y, _xlfn._xlws.FILTER(ROW('97-19 Jobs in Aggregate SIC07'!$A$3:$A$68), ISNUMBER(SEARCH(" " &amp; $A42 &amp; " ", " " &amp; '97-19 Jobs in Aggregate SIC07'!$A$3:$A$68 &amp; " ")) + ('97-19 Jobs in Aggregate SIC07'!$A$3:$A$68=$A42)))</f>
        <v>9.696969696969697E-2</v>
      </c>
      <c r="Y42" cm="1">
        <f t="array" ref="Y42">'97-19 Job Nums in SIC07'!Y42 / INDEX('97-19 Jobs in Aggregate SIC07'!Z:Z, _xlfn._xlws.FILTER(ROW('97-19 Jobs in Aggregate SIC07'!$A$3:$A$68), ISNUMBER(SEARCH(" " &amp; $A42 &amp; " ", " " &amp; '97-19 Jobs in Aggregate SIC07'!$A$3:$A$68 &amp; " ")) + ('97-19 Jobs in Aggregate SIC07'!$A$3:$A$68=$A42)))</f>
        <v>3.1645569620253167E-2</v>
      </c>
      <c r="Z42" s="76">
        <f t="shared" si="0"/>
        <v>8.9398589342555401E-2</v>
      </c>
      <c r="AA42" s="77" cm="1">
        <f t="array" ref="AA42">Z42/SUM(VALUE(INDEX(Z:Z,MATCH(VALUE(_xlfn.TEXTSPLIT(AB42, " ")),A:A,0))))</f>
        <v>8.8947755543853702E-2</v>
      </c>
      <c r="AB42" t="str" cm="1">
        <f t="array" ref="AB42">INDEX('97-19 Jobs in Aggregate SIC07'!A:A, _xlfn._xlws.FILTER(ROW('97-19 Jobs in Aggregate SIC07'!$A$3:$A$68), ISNUMBER(SEARCH(" " &amp; $A42 &amp; " ", " " &amp; '97-19 Jobs in Aggregate SIC07'!$A$3:$A$68 &amp; " ")) + ('97-19 Jobs in Aggregate SIC07'!$A$3:$A$68=$A42)))</f>
        <v>36 37 38 39</v>
      </c>
    </row>
    <row r="43" spans="1:28" ht="30" x14ac:dyDescent="0.25">
      <c r="A43" s="65">
        <v>38</v>
      </c>
      <c r="B43" s="3" t="s">
        <v>45</v>
      </c>
      <c r="C43" cm="1">
        <f t="array" ref="C43">'97-19 Job Nums in SIC07'!C43 / INDEX('97-19 Jobs in Aggregate SIC07'!D:D, _xlfn._xlws.FILTER(ROW('97-19 Jobs in Aggregate SIC07'!$A$3:$A$68), ISNUMBER(SEARCH(" " &amp; $A43 &amp; " ", " " &amp; '97-19 Jobs in Aggregate SIC07'!$A$3:$A$68 &amp; " ")) + ('97-19 Jobs in Aggregate SIC07'!$A$3:$A$68=$A43)))</f>
        <v>0.40874826423328708</v>
      </c>
      <c r="D43" cm="1">
        <f t="array" ref="D43">'97-19 Job Nums in SIC07'!D43 / INDEX('97-19 Jobs in Aggregate SIC07'!E:E, _xlfn._xlws.FILTER(ROW('97-19 Jobs in Aggregate SIC07'!$A$3:$A$68), ISNUMBER(SEARCH(" " &amp; $A43 &amp; " ", " " &amp; '97-19 Jobs in Aggregate SIC07'!$A$3:$A$68 &amp; " ")) + ('97-19 Jobs in Aggregate SIC07'!$A$3:$A$68=$A43)))</f>
        <v>0.3794974300399771</v>
      </c>
      <c r="E43" cm="1">
        <f t="array" ref="E43">'97-19 Job Nums in SIC07'!E43 / INDEX('97-19 Jobs in Aggregate SIC07'!F:F, _xlfn._xlws.FILTER(ROW('97-19 Jobs in Aggregate SIC07'!$A$3:$A$68), ISNUMBER(SEARCH(" " &amp; $A43 &amp; " ", " " &amp; '97-19 Jobs in Aggregate SIC07'!$A$3:$A$68 &amp; " ")) + ('97-19 Jobs in Aggregate SIC07'!$A$3:$A$68=$A43)))</f>
        <v>0.3825558177527682</v>
      </c>
      <c r="F43" cm="1">
        <f t="array" ref="F43">'97-19 Job Nums in SIC07'!F43 / INDEX('97-19 Jobs in Aggregate SIC07'!G:G, _xlfn._xlws.FILTER(ROW('97-19 Jobs in Aggregate SIC07'!$A$3:$A$68), ISNUMBER(SEARCH(" " &amp; $A43 &amp; " ", " " &amp; '97-19 Jobs in Aggregate SIC07'!$A$3:$A$68 &amp; " ")) + ('97-19 Jobs in Aggregate SIC07'!$A$3:$A$68=$A43)))</f>
        <v>0.42123769338959216</v>
      </c>
      <c r="G43" cm="1">
        <f t="array" ref="G43">'97-19 Job Nums in SIC07'!G43 / INDEX('97-19 Jobs in Aggregate SIC07'!H:H, _xlfn._xlws.FILTER(ROW('97-19 Jobs in Aggregate SIC07'!$A$3:$A$68), ISNUMBER(SEARCH(" " &amp; $A43 &amp; " ", " " &amp; '97-19 Jobs in Aggregate SIC07'!$A$3:$A$68 &amp; " ")) + ('97-19 Jobs in Aggregate SIC07'!$A$3:$A$68=$A43)))</f>
        <v>0.39653098054942848</v>
      </c>
      <c r="H43" cm="1">
        <f t="array" ref="H43">'97-19 Job Nums in SIC07'!H43 / INDEX('97-19 Jobs in Aggregate SIC07'!I:I, _xlfn._xlws.FILTER(ROW('97-19 Jobs in Aggregate SIC07'!$A$3:$A$68), ISNUMBER(SEARCH(" " &amp; $A43 &amp; " ", " " &amp; '97-19 Jobs in Aggregate SIC07'!$A$3:$A$68 &amp; " ")) + ('97-19 Jobs in Aggregate SIC07'!$A$3:$A$68=$A43)))</f>
        <v>0.46290855673889092</v>
      </c>
      <c r="I43" cm="1">
        <f t="array" ref="I43">'97-19 Job Nums in SIC07'!I43 / INDEX('97-19 Jobs in Aggregate SIC07'!J:J, _xlfn._xlws.FILTER(ROW('97-19 Jobs in Aggregate SIC07'!$A$3:$A$68), ISNUMBER(SEARCH(" " &amp; $A43 &amp; " ", " " &amp; '97-19 Jobs in Aggregate SIC07'!$A$3:$A$68 &amp; " ")) + ('97-19 Jobs in Aggregate SIC07'!$A$3:$A$68=$A43)))</f>
        <v>0.5706350869838609</v>
      </c>
      <c r="J43" cm="1">
        <f t="array" ref="J43">'97-19 Job Nums in SIC07'!J43 / INDEX('97-19 Jobs in Aggregate SIC07'!K:K, _xlfn._xlws.FILTER(ROW('97-19 Jobs in Aggregate SIC07'!$A$3:$A$68), ISNUMBER(SEARCH(" " &amp; $A43 &amp; " ", " " &amp; '97-19 Jobs in Aggregate SIC07'!$A$3:$A$68 &amp; " ")) + ('97-19 Jobs in Aggregate SIC07'!$A$3:$A$68=$A43)))</f>
        <v>0.5763000852514919</v>
      </c>
      <c r="K43" cm="1">
        <f t="array" ref="K43">'97-19 Job Nums in SIC07'!K43 / INDEX('97-19 Jobs in Aggregate SIC07'!L:L, _xlfn._xlws.FILTER(ROW('97-19 Jobs in Aggregate SIC07'!$A$3:$A$68), ISNUMBER(SEARCH(" " &amp; $A43 &amp; " ", " " &amp; '97-19 Jobs in Aggregate SIC07'!$A$3:$A$68 &amp; " ")) + ('97-19 Jobs in Aggregate SIC07'!$A$3:$A$68=$A43)))</f>
        <v>0.59832360143153129</v>
      </c>
      <c r="L43" cm="1">
        <f t="array" ref="L43">'97-19 Job Nums in SIC07'!L43 / INDEX('97-19 Jobs in Aggregate SIC07'!M:M, _xlfn._xlws.FILTER(ROW('97-19 Jobs in Aggregate SIC07'!$A$3:$A$68), ISNUMBER(SEARCH(" " &amp; $A43 &amp; " ", " " &amp; '97-19 Jobs in Aggregate SIC07'!$A$3:$A$68 &amp; " ")) + ('97-19 Jobs in Aggregate SIC07'!$A$3:$A$68=$A43)))</f>
        <v>0.58451757666417348</v>
      </c>
      <c r="M43" cm="1">
        <f t="array" ref="M43">'97-19 Job Nums in SIC07'!M43 / INDEX('97-19 Jobs in Aggregate SIC07'!N:N, _xlfn._xlws.FILTER(ROW('97-19 Jobs in Aggregate SIC07'!$A$3:$A$68), ISNUMBER(SEARCH(" " &amp; $A43 &amp; " ", " " &amp; '97-19 Jobs in Aggregate SIC07'!$A$3:$A$68 &amp; " ")) + ('97-19 Jobs in Aggregate SIC07'!$A$3:$A$68=$A43)))</f>
        <v>0.50597063095045991</v>
      </c>
      <c r="N43" cm="1">
        <f t="array" ref="N43">'97-19 Job Nums in SIC07'!N43 / INDEX('97-19 Jobs in Aggregate SIC07'!O:O, _xlfn._xlws.FILTER(ROW('97-19 Jobs in Aggregate SIC07'!$A$3:$A$68), ISNUMBER(SEARCH(" " &amp; $A43 &amp; " ", " " &amp; '97-19 Jobs in Aggregate SIC07'!$A$3:$A$68 &amp; " ")) + ('97-19 Jobs in Aggregate SIC07'!$A$3:$A$68=$A43)))</f>
        <v>0.52631578947368418</v>
      </c>
      <c r="O43" cm="1">
        <f t="array" ref="O43">'97-19 Job Nums in SIC07'!O43 / INDEX('97-19 Jobs in Aggregate SIC07'!P:P, _xlfn._xlws.FILTER(ROW('97-19 Jobs in Aggregate SIC07'!$A$3:$A$68), ISNUMBER(SEARCH(" " &amp; $A43 &amp; " ", " " &amp; '97-19 Jobs in Aggregate SIC07'!$A$3:$A$68 &amp; " ")) + ('97-19 Jobs in Aggregate SIC07'!$A$3:$A$68=$A43)))</f>
        <v>0.52380952380952384</v>
      </c>
      <c r="P43" cm="1">
        <f t="array" ref="P43">'97-19 Job Nums in SIC07'!P43 / INDEX('97-19 Jobs in Aggregate SIC07'!Q:Q, _xlfn._xlws.FILTER(ROW('97-19 Jobs in Aggregate SIC07'!$A$3:$A$68), ISNUMBER(SEARCH(" " &amp; $A43 &amp; " ", " " &amp; '97-19 Jobs in Aggregate SIC07'!$A$3:$A$68 &amp; " ")) + ('97-19 Jobs in Aggregate SIC07'!$A$3:$A$68=$A43)))</f>
        <v>0.65040650406504064</v>
      </c>
      <c r="Q43" cm="1">
        <f t="array" ref="Q43">'97-19 Job Nums in SIC07'!Q43 / INDEX('97-19 Jobs in Aggregate SIC07'!R:R, _xlfn._xlws.FILTER(ROW('97-19 Jobs in Aggregate SIC07'!$A$3:$A$68), ISNUMBER(SEARCH(" " &amp; $A43 &amp; " ", " " &amp; '97-19 Jobs in Aggregate SIC07'!$A$3:$A$68 &amp; " ")) + ('97-19 Jobs in Aggregate SIC07'!$A$3:$A$68=$A43)))</f>
        <v>0.63157894736842102</v>
      </c>
      <c r="R43" cm="1">
        <f t="array" ref="R43">'97-19 Job Nums in SIC07'!R43 / INDEX('97-19 Jobs in Aggregate SIC07'!S:S, _xlfn._xlws.FILTER(ROW('97-19 Jobs in Aggregate SIC07'!$A$3:$A$68), ISNUMBER(SEARCH(" " &amp; $A43 &amp; " ", " " &amp; '97-19 Jobs in Aggregate SIC07'!$A$3:$A$68 &amp; " ")) + ('97-19 Jobs in Aggregate SIC07'!$A$3:$A$68=$A43)))</f>
        <v>0.61940298507462688</v>
      </c>
      <c r="S43" cm="1">
        <f t="array" ref="S43">'97-19 Job Nums in SIC07'!S43 / INDEX('97-19 Jobs in Aggregate SIC07'!T:T, _xlfn._xlws.FILTER(ROW('97-19 Jobs in Aggregate SIC07'!$A$3:$A$68), ISNUMBER(SEARCH(" " &amp; $A43 &amp; " ", " " &amp; '97-19 Jobs in Aggregate SIC07'!$A$3:$A$68 &amp; " ")) + ('97-19 Jobs in Aggregate SIC07'!$A$3:$A$68=$A43)))</f>
        <v>0.58139534883720934</v>
      </c>
      <c r="T43" cm="1">
        <f t="array" ref="T43">'97-19 Job Nums in SIC07'!T43 / INDEX('97-19 Jobs in Aggregate SIC07'!U:U, _xlfn._xlws.FILTER(ROW('97-19 Jobs in Aggregate SIC07'!$A$3:$A$68), ISNUMBER(SEARCH(" " &amp; $A43 &amp; " ", " " &amp; '97-19 Jobs in Aggregate SIC07'!$A$3:$A$68 &amp; " ")) + ('97-19 Jobs in Aggregate SIC07'!$A$3:$A$68=$A43)))</f>
        <v>0.61702127659574468</v>
      </c>
      <c r="U43" cm="1">
        <f t="array" ref="U43">'97-19 Job Nums in SIC07'!U43 / INDEX('97-19 Jobs in Aggregate SIC07'!V:V, _xlfn._xlws.FILTER(ROW('97-19 Jobs in Aggregate SIC07'!$A$3:$A$68), ISNUMBER(SEARCH(" " &amp; $A43 &amp; " ", " " &amp; '97-19 Jobs in Aggregate SIC07'!$A$3:$A$68 &amp; " ")) + ('97-19 Jobs in Aggregate SIC07'!$A$3:$A$68=$A43)))</f>
        <v>0.61379310344827587</v>
      </c>
      <c r="V43" cm="1">
        <f t="array" ref="V43">'97-19 Job Nums in SIC07'!V43 / INDEX('97-19 Jobs in Aggregate SIC07'!W:W, _xlfn._xlws.FILTER(ROW('97-19 Jobs in Aggregate SIC07'!$A$3:$A$68), ISNUMBER(SEARCH(" " &amp; $A43 &amp; " ", " " &amp; '97-19 Jobs in Aggregate SIC07'!$A$3:$A$68 &amp; " ")) + ('97-19 Jobs in Aggregate SIC07'!$A$3:$A$68=$A43)))</f>
        <v>0.61379310344827587</v>
      </c>
      <c r="W43" cm="1">
        <f t="array" ref="W43">'97-19 Job Nums in SIC07'!W43 / INDEX('97-19 Jobs in Aggregate SIC07'!X:X, _xlfn._xlws.FILTER(ROW('97-19 Jobs in Aggregate SIC07'!$A$3:$A$68), ISNUMBER(SEARCH(" " &amp; $A43 &amp; " ", " " &amp; '97-19 Jobs in Aggregate SIC07'!$A$3:$A$68 &amp; " ")) + ('97-19 Jobs in Aggregate SIC07'!$A$3:$A$68=$A43)))</f>
        <v>0.63291139240506333</v>
      </c>
      <c r="X43" cm="1">
        <f t="array" ref="X43">'97-19 Job Nums in SIC07'!X43 / INDEX('97-19 Jobs in Aggregate SIC07'!Y:Y, _xlfn._xlws.FILTER(ROW('97-19 Jobs in Aggregate SIC07'!$A$3:$A$68), ISNUMBER(SEARCH(" " &amp; $A43 &amp; " ", " " &amp; '97-19 Jobs in Aggregate SIC07'!$A$3:$A$68 &amp; " ")) + ('97-19 Jobs in Aggregate SIC07'!$A$3:$A$68=$A43)))</f>
        <v>0.60606060606060608</v>
      </c>
      <c r="Y43" cm="1">
        <f t="array" ref="Y43">'97-19 Job Nums in SIC07'!Y43 / INDEX('97-19 Jobs in Aggregate SIC07'!Z:Z, _xlfn._xlws.FILTER(ROW('97-19 Jobs in Aggregate SIC07'!$A$3:$A$68), ISNUMBER(SEARCH(" " &amp; $A43 &amp; " ", " " &amp; '97-19 Jobs in Aggregate SIC07'!$A$3:$A$68 &amp; " ")) + ('97-19 Jobs in Aggregate SIC07'!$A$3:$A$68=$A43)))</f>
        <v>0.58227848101265822</v>
      </c>
      <c r="Z43" s="76">
        <f t="shared" si="0"/>
        <v>0.54286925154715593</v>
      </c>
      <c r="AA43" s="77" cm="1">
        <f t="array" ref="AA43">Z43/SUM(VALUE(INDEX(Z:Z,MATCH(VALUE(_xlfn.TEXTSPLIT(AB43, " ")),A:A,0))))</f>
        <v>0.54013158187391819</v>
      </c>
      <c r="AB43" t="str" cm="1">
        <f t="array" ref="AB43">INDEX('97-19 Jobs in Aggregate SIC07'!A:A, _xlfn._xlws.FILTER(ROW('97-19 Jobs in Aggregate SIC07'!$A$3:$A$68), ISNUMBER(SEARCH(" " &amp; $A43 &amp; " ", " " &amp; '97-19 Jobs in Aggregate SIC07'!$A$3:$A$68 &amp; " ")) + ('97-19 Jobs in Aggregate SIC07'!$A$3:$A$68=$A43)))</f>
        <v>36 37 38 39</v>
      </c>
    </row>
    <row r="44" spans="1:28" ht="30" x14ac:dyDescent="0.25">
      <c r="A44" s="65">
        <v>39</v>
      </c>
      <c r="B44" s="3" t="s">
        <v>46</v>
      </c>
      <c r="C44" cm="1">
        <f t="array" ref="C44">'97-19 Job Nums in SIC07'!C44 / INDEX('97-19 Jobs in Aggregate SIC07'!D:D, _xlfn._xlws.FILTER(ROW('97-19 Jobs in Aggregate SIC07'!$A$3:$A$68), ISNUMBER(SEARCH(" " &amp; $A44 &amp; " ", " " &amp; '97-19 Jobs in Aggregate SIC07'!$A$3:$A$68 &amp; " ")) + ('97-19 Jobs in Aggregate SIC07'!$A$3:$A$68=$A44)))</f>
        <v>8.1333068835548507E-3</v>
      </c>
      <c r="D44" cm="1">
        <f t="array" ref="D44">'97-19 Job Nums in SIC07'!D44 / INDEX('97-19 Jobs in Aggregate SIC07'!E:E, _xlfn._xlws.FILTER(ROW('97-19 Jobs in Aggregate SIC07'!$A$3:$A$68), ISNUMBER(SEARCH(" " &amp; $A44 &amp; " ", " " &amp; '97-19 Jobs in Aggregate SIC07'!$A$3:$A$68 &amp; " ")) + ('97-19 Jobs in Aggregate SIC07'!$A$3:$A$68=$A44)))</f>
        <v>7.4243289548829245E-3</v>
      </c>
      <c r="E44" cm="1">
        <f t="array" ref="E44">'97-19 Job Nums in SIC07'!E44 / INDEX('97-19 Jobs in Aggregate SIC07'!F:F, _xlfn._xlws.FILTER(ROW('97-19 Jobs in Aggregate SIC07'!$A$3:$A$68), ISNUMBER(SEARCH(" " &amp; $A44 &amp; " ", " " &amp; '97-19 Jobs in Aggregate SIC07'!$A$3:$A$68 &amp; " ")) + ('97-19 Jobs in Aggregate SIC07'!$A$3:$A$68=$A44)))</f>
        <v>7.8054093301869673E-3</v>
      </c>
      <c r="F44" cm="1">
        <f t="array" ref="F44">'97-19 Job Nums in SIC07'!F44 / INDEX('97-19 Jobs in Aggregate SIC07'!G:G, _xlfn._xlws.FILTER(ROW('97-19 Jobs in Aggregate SIC07'!$A$3:$A$68), ISNUMBER(SEARCH(" " &amp; $A44 &amp; " ", " " &amp; '97-19 Jobs in Aggregate SIC07'!$A$3:$A$68 &amp; " ")) + ('97-19 Jobs in Aggregate SIC07'!$A$3:$A$68=$A44)))</f>
        <v>8.2378943138436828E-3</v>
      </c>
      <c r="G44" cm="1">
        <f t="array" ref="G44">'97-19 Job Nums in SIC07'!G44 / INDEX('97-19 Jobs in Aggregate SIC07'!H:H, _xlfn._xlws.FILTER(ROW('97-19 Jobs in Aggregate SIC07'!$A$3:$A$68), ISNUMBER(SEARCH(" " &amp; $A44 &amp; " ", " " &amp; '97-19 Jobs in Aggregate SIC07'!$A$3:$A$68 &amp; " ")) + ('97-19 Jobs in Aggregate SIC07'!$A$3:$A$68=$A44)))</f>
        <v>7.8203328654501709E-3</v>
      </c>
      <c r="H44" cm="1">
        <f t="array" ref="H44">'97-19 Job Nums in SIC07'!H44 / INDEX('97-19 Jobs in Aggregate SIC07'!I:I, _xlfn._xlws.FILTER(ROW('97-19 Jobs in Aggregate SIC07'!$A$3:$A$68), ISNUMBER(SEARCH(" " &amp; $A44 &amp; " ", " " &amp; '97-19 Jobs in Aggregate SIC07'!$A$3:$A$68 &amp; " ")) + ('97-19 Jobs in Aggregate SIC07'!$A$3:$A$68=$A44)))</f>
        <v>9.1810503121557106E-3</v>
      </c>
      <c r="I44" cm="1">
        <f t="array" ref="I44">'97-19 Job Nums in SIC07'!I44 / INDEX('97-19 Jobs in Aggregate SIC07'!J:J, _xlfn._xlws.FILTER(ROW('97-19 Jobs in Aggregate SIC07'!$A$3:$A$68), ISNUMBER(SEARCH(" " &amp; $A44 &amp; " ", " " &amp; '97-19 Jobs in Aggregate SIC07'!$A$3:$A$68 &amp; " ")) + ('97-19 Jobs in Aggregate SIC07'!$A$3:$A$68=$A44)))</f>
        <v>1.1947180884510586E-2</v>
      </c>
      <c r="J44" cm="1">
        <f t="array" ref="J44">'97-19 Job Nums in SIC07'!J44 / INDEX('97-19 Jobs in Aggregate SIC07'!K:K, _xlfn._xlws.FILTER(ROW('97-19 Jobs in Aggregate SIC07'!$A$3:$A$68), ISNUMBER(SEARCH(" " &amp; $A44 &amp; " ", " " &amp; '97-19 Jobs in Aggregate SIC07'!$A$3:$A$68 &amp; " ")) + ('97-19 Jobs in Aggregate SIC07'!$A$3:$A$68=$A44)))</f>
        <v>1.1935208866155159E-2</v>
      </c>
      <c r="K44" cm="1">
        <f t="array" ref="K44">'97-19 Job Nums in SIC07'!K44 / INDEX('97-19 Jobs in Aggregate SIC07'!L:L, _xlfn._xlws.FILTER(ROW('97-19 Jobs in Aggregate SIC07'!$A$3:$A$68), ISNUMBER(SEARCH(" " &amp; $A44 &amp; " ", " " &amp; '97-19 Jobs in Aggregate SIC07'!$A$3:$A$68 &amp; " ")) + ('97-19 Jobs in Aggregate SIC07'!$A$3:$A$68=$A44)))</f>
        <v>1.2243360331512528E-2</v>
      </c>
      <c r="L44" cm="1">
        <f t="array" ref="L44">'97-19 Job Nums in SIC07'!L44 / INDEX('97-19 Jobs in Aggregate SIC07'!M:M, _xlfn._xlws.FILTER(ROW('97-19 Jobs in Aggregate SIC07'!$A$3:$A$68), ISNUMBER(SEARCH(" " &amp; $A44 &amp; " ", " " &amp; '97-19 Jobs in Aggregate SIC07'!$A$3:$A$68 &amp; " ")) + ('97-19 Jobs in Aggregate SIC07'!$A$3:$A$68=$A44)))</f>
        <v>1.1967090501121916E-2</v>
      </c>
      <c r="M44" cm="1">
        <f t="array" ref="M44">'97-19 Job Nums in SIC07'!M44 / INDEX('97-19 Jobs in Aggregate SIC07'!N:N, _xlfn._xlws.FILTER(ROW('97-19 Jobs in Aggregate SIC07'!$A$3:$A$68), ISNUMBER(SEARCH(" " &amp; $A44 &amp; " ", " " &amp; '97-19 Jobs in Aggregate SIC07'!$A$3:$A$68 &amp; " ")) + ('97-19 Jobs in Aggregate SIC07'!$A$3:$A$68=$A44)))</f>
        <v>1.0166209456188477E-2</v>
      </c>
      <c r="N44" t="e" cm="1">
        <f t="array" ref="N44">'97-19 Job Nums in SIC07'!N44 / INDEX('97-19 Jobs in Aggregate SIC07'!O:O, _xlfn._xlws.FILTER(ROW('97-19 Jobs in Aggregate SIC07'!$A$3:$A$68), ISNUMBER(SEARCH(" " &amp; $A44 &amp; " ", " " &amp; '97-19 Jobs in Aggregate SIC07'!$A$3:$A$68 &amp; " ")) + ('97-19 Jobs in Aggregate SIC07'!$A$3:$A$68=$A44)))</f>
        <v>#VALUE!</v>
      </c>
      <c r="O44" t="e" cm="1">
        <f t="array" ref="O44">'97-19 Job Nums in SIC07'!O44 / INDEX('97-19 Jobs in Aggregate SIC07'!P:P, _xlfn._xlws.FILTER(ROW('97-19 Jobs in Aggregate SIC07'!$A$3:$A$68), ISNUMBER(SEARCH(" " &amp; $A44 &amp; " ", " " &amp; '97-19 Jobs in Aggregate SIC07'!$A$3:$A$68 &amp; " ")) + ('97-19 Jobs in Aggregate SIC07'!$A$3:$A$68=$A44)))</f>
        <v>#VALUE!</v>
      </c>
      <c r="P44" t="e" cm="1">
        <f t="array" ref="P44">'97-19 Job Nums in SIC07'!P44 / INDEX('97-19 Jobs in Aggregate SIC07'!Q:Q, _xlfn._xlws.FILTER(ROW('97-19 Jobs in Aggregate SIC07'!$A$3:$A$68), ISNUMBER(SEARCH(" " &amp; $A44 &amp; " ", " " &amp; '97-19 Jobs in Aggregate SIC07'!$A$3:$A$68 &amp; " ")) + ('97-19 Jobs in Aggregate SIC07'!$A$3:$A$68=$A44)))</f>
        <v>#VALUE!</v>
      </c>
      <c r="Q44" t="e" cm="1">
        <f t="array" ref="Q44">'97-19 Job Nums in SIC07'!Q44 / INDEX('97-19 Jobs in Aggregate SIC07'!R:R, _xlfn._xlws.FILTER(ROW('97-19 Jobs in Aggregate SIC07'!$A$3:$A$68), ISNUMBER(SEARCH(" " &amp; $A44 &amp; " ", " " &amp; '97-19 Jobs in Aggregate SIC07'!$A$3:$A$68 &amp; " ")) + ('97-19 Jobs in Aggregate SIC07'!$A$3:$A$68=$A44)))</f>
        <v>#VALUE!</v>
      </c>
      <c r="R44" t="e" cm="1">
        <f t="array" ref="R44">'97-19 Job Nums in SIC07'!R44 / INDEX('97-19 Jobs in Aggregate SIC07'!S:S, _xlfn._xlws.FILTER(ROW('97-19 Jobs in Aggregate SIC07'!$A$3:$A$68), ISNUMBER(SEARCH(" " &amp; $A44 &amp; " ", " " &amp; '97-19 Jobs in Aggregate SIC07'!$A$3:$A$68 &amp; " ")) + ('97-19 Jobs in Aggregate SIC07'!$A$3:$A$68=$A44)))</f>
        <v>#VALUE!</v>
      </c>
      <c r="S44" t="e" cm="1">
        <f t="array" ref="S44">'97-19 Job Nums in SIC07'!S44 / INDEX('97-19 Jobs in Aggregate SIC07'!T:T, _xlfn._xlws.FILTER(ROW('97-19 Jobs in Aggregate SIC07'!$A$3:$A$68), ISNUMBER(SEARCH(" " &amp; $A44 &amp; " ", " " &amp; '97-19 Jobs in Aggregate SIC07'!$A$3:$A$68 &amp; " ")) + ('97-19 Jobs in Aggregate SIC07'!$A$3:$A$68=$A44)))</f>
        <v>#VALUE!</v>
      </c>
      <c r="T44" t="e" cm="1">
        <f t="array" ref="T44">'97-19 Job Nums in SIC07'!T44 / INDEX('97-19 Jobs in Aggregate SIC07'!U:U, _xlfn._xlws.FILTER(ROW('97-19 Jobs in Aggregate SIC07'!$A$3:$A$68), ISNUMBER(SEARCH(" " &amp; $A44 &amp; " ", " " &amp; '97-19 Jobs in Aggregate SIC07'!$A$3:$A$68 &amp; " ")) + ('97-19 Jobs in Aggregate SIC07'!$A$3:$A$68=$A44)))</f>
        <v>#VALUE!</v>
      </c>
      <c r="U44" t="e" cm="1">
        <f t="array" ref="U44">'97-19 Job Nums in SIC07'!U44 / INDEX('97-19 Jobs in Aggregate SIC07'!V:V, _xlfn._xlws.FILTER(ROW('97-19 Jobs in Aggregate SIC07'!$A$3:$A$68), ISNUMBER(SEARCH(" " &amp; $A44 &amp; " ", " " &amp; '97-19 Jobs in Aggregate SIC07'!$A$3:$A$68 &amp; " ")) + ('97-19 Jobs in Aggregate SIC07'!$A$3:$A$68=$A44)))</f>
        <v>#VALUE!</v>
      </c>
      <c r="V44" t="e" cm="1">
        <f t="array" ref="V44">'97-19 Job Nums in SIC07'!V44 / INDEX('97-19 Jobs in Aggregate SIC07'!W:W, _xlfn._xlws.FILTER(ROW('97-19 Jobs in Aggregate SIC07'!$A$3:$A$68), ISNUMBER(SEARCH(" " &amp; $A44 &amp; " ", " " &amp; '97-19 Jobs in Aggregate SIC07'!$A$3:$A$68 &amp; " ")) + ('97-19 Jobs in Aggregate SIC07'!$A$3:$A$68=$A44)))</f>
        <v>#VALUE!</v>
      </c>
      <c r="W44" t="e" cm="1">
        <f t="array" ref="W44">'97-19 Job Nums in SIC07'!W44 / INDEX('97-19 Jobs in Aggregate SIC07'!X:X, _xlfn._xlws.FILTER(ROW('97-19 Jobs in Aggregate SIC07'!$A$3:$A$68), ISNUMBER(SEARCH(" " &amp; $A44 &amp; " ", " " &amp; '97-19 Jobs in Aggregate SIC07'!$A$3:$A$68 &amp; " ")) + ('97-19 Jobs in Aggregate SIC07'!$A$3:$A$68=$A44)))</f>
        <v>#VALUE!</v>
      </c>
      <c r="X44" t="e" cm="1">
        <f t="array" ref="X44">'97-19 Job Nums in SIC07'!X44 / INDEX('97-19 Jobs in Aggregate SIC07'!Y:Y, _xlfn._xlws.FILTER(ROW('97-19 Jobs in Aggregate SIC07'!$A$3:$A$68), ISNUMBER(SEARCH(" " &amp; $A44 &amp; " ", " " &amp; '97-19 Jobs in Aggregate SIC07'!$A$3:$A$68 &amp; " ")) + ('97-19 Jobs in Aggregate SIC07'!$A$3:$A$68=$A44)))</f>
        <v>#VALUE!</v>
      </c>
      <c r="Y44" t="e" cm="1">
        <f t="array" ref="Y44">'97-19 Job Nums in SIC07'!Y44 / INDEX('97-19 Jobs in Aggregate SIC07'!Z:Z, _xlfn._xlws.FILTER(ROW('97-19 Jobs in Aggregate SIC07'!$A$3:$A$68), ISNUMBER(SEARCH(" " &amp; $A44 &amp; " ", " " &amp; '97-19 Jobs in Aggregate SIC07'!$A$3:$A$68 &amp; " ")) + ('97-19 Jobs in Aggregate SIC07'!$A$3:$A$68=$A44)))</f>
        <v>#VALUE!</v>
      </c>
      <c r="Z44" s="76">
        <f t="shared" si="0"/>
        <v>9.7146702454148151E-3</v>
      </c>
      <c r="AA44" s="77" cm="1">
        <f t="array" ref="AA44">Z44/SUM(VALUE(INDEX(Z:Z,MATCH(VALUE(_xlfn.TEXTSPLIT(AB44, " ")),A:A,0))))</f>
        <v>9.6656795205937261E-3</v>
      </c>
      <c r="AB44" t="str" cm="1">
        <f t="array" ref="AB44">INDEX('97-19 Jobs in Aggregate SIC07'!A:A, _xlfn._xlws.FILTER(ROW('97-19 Jobs in Aggregate SIC07'!$A$3:$A$68), ISNUMBER(SEARCH(" " &amp; $A44 &amp; " ", " " &amp; '97-19 Jobs in Aggregate SIC07'!$A$3:$A$68 &amp; " ")) + ('97-19 Jobs in Aggregate SIC07'!$A$3:$A$68=$A44)))</f>
        <v>36 37 38 39</v>
      </c>
    </row>
    <row r="45" spans="1:28" x14ac:dyDescent="0.25">
      <c r="A45" s="65" t="s">
        <v>318</v>
      </c>
      <c r="B45" s="3" t="s">
        <v>47</v>
      </c>
      <c r="C45" t="e" cm="1">
        <f t="array" ref="C45">'97-19 Job Nums in SIC07'!C45 / INDEX('97-19 Jobs in Aggregate SIC07'!D:D,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D45" t="e" cm="1">
        <f t="array" ref="D45">'97-19 Job Nums in SIC07'!D45 / INDEX('97-19 Jobs in Aggregate SIC07'!E:E,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E45" t="e" cm="1">
        <f t="array" ref="E45">'97-19 Job Nums in SIC07'!E45 / INDEX('97-19 Jobs in Aggregate SIC07'!F:F,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F45" t="e" cm="1">
        <f t="array" ref="F45">'97-19 Job Nums in SIC07'!F45 / INDEX('97-19 Jobs in Aggregate SIC07'!G:G,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G45" t="e" cm="1">
        <f t="array" ref="G45">'97-19 Job Nums in SIC07'!G45 / INDEX('97-19 Jobs in Aggregate SIC07'!H:H,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H45" t="e" cm="1">
        <f t="array" ref="H45">'97-19 Job Nums in SIC07'!H45 / INDEX('97-19 Jobs in Aggregate SIC07'!I:I,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I45" t="e" cm="1">
        <f t="array" ref="I45">'97-19 Job Nums in SIC07'!I45 / INDEX('97-19 Jobs in Aggregate SIC07'!J:J,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J45" t="e" cm="1">
        <f t="array" ref="J45">'97-19 Job Nums in SIC07'!J45 / INDEX('97-19 Jobs in Aggregate SIC07'!K:K,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K45" t="e" cm="1">
        <f t="array" ref="K45">'97-19 Job Nums in SIC07'!K45 / INDEX('97-19 Jobs in Aggregate SIC07'!L:L,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L45" t="e" cm="1">
        <f t="array" ref="L45">'97-19 Job Nums in SIC07'!L45 / INDEX('97-19 Jobs in Aggregate SIC07'!M:M,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M45" t="e" cm="1">
        <f t="array" ref="M45">'97-19 Job Nums in SIC07'!M45 / INDEX('97-19 Jobs in Aggregate SIC07'!N:N,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N45" t="e" cm="1" vm="1">
        <f t="array" ref="N45">'97-19 Job Nums in SIC07'!N45 / INDEX('97-19 Jobs in Aggregate SIC07'!O:O,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O45" t="e" cm="1" vm="1">
        <f t="array" ref="O45">'97-19 Job Nums in SIC07'!O45 / INDEX('97-19 Jobs in Aggregate SIC07'!P:P,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P45" t="e" cm="1" vm="1">
        <f t="array" ref="P45">'97-19 Job Nums in SIC07'!P45 / INDEX('97-19 Jobs in Aggregate SIC07'!Q:Q,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Q45" t="e" cm="1" vm="1">
        <f t="array" ref="Q45">'97-19 Job Nums in SIC07'!Q45 / INDEX('97-19 Jobs in Aggregate SIC07'!R:R,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R45" t="e" cm="1" vm="1">
        <f t="array" ref="R45">'97-19 Job Nums in SIC07'!R45 / INDEX('97-19 Jobs in Aggregate SIC07'!S:S,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S45" t="e" cm="1" vm="1">
        <f t="array" ref="S45">'97-19 Job Nums in SIC07'!S45 / INDEX('97-19 Jobs in Aggregate SIC07'!T:T,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T45" t="e" cm="1" vm="1">
        <f t="array" ref="T45">'97-19 Job Nums in SIC07'!T45 / INDEX('97-19 Jobs in Aggregate SIC07'!U:U,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U45" t="e" cm="1" vm="1">
        <f t="array" ref="U45">'97-19 Job Nums in SIC07'!U45 / INDEX('97-19 Jobs in Aggregate SIC07'!V:V,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V45" t="e" cm="1" vm="1">
        <f t="array" ref="V45">'97-19 Job Nums in SIC07'!V45 / INDEX('97-19 Jobs in Aggregate SIC07'!W:W,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W45" t="e" cm="1" vm="1">
        <f t="array" ref="W45">'97-19 Job Nums in SIC07'!W45 / INDEX('97-19 Jobs in Aggregate SIC07'!X:X,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X45" t="e" cm="1" vm="1">
        <f t="array" ref="X45">'97-19 Job Nums in SIC07'!X45 / INDEX('97-19 Jobs in Aggregate SIC07'!Y:Y,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Y45" t="e" cm="1" vm="1">
        <f t="array" ref="Y45">'97-19 Job Nums in SIC07'!Y45 / INDEX('97-19 Jobs in Aggregate SIC07'!Z:Z, _xlfn._xlws.FILTER(ROW('97-19 Jobs in Aggregate SIC07'!$A$3:$A$68), ISNUMBER(SEARCH(" " &amp; $A45 &amp; " ", " " &amp; '97-19 Jobs in Aggregate SIC07'!$A$3:$A$68 &amp; " ")) + ('97-19 Jobs in Aggregate SIC07'!$A$3:$A$68=$A45)))</f>
        <v>#VALUE!</v>
      </c>
      <c r="Z45" s="76" t="e">
        <f t="shared" si="0"/>
        <v>#DIV/0!</v>
      </c>
      <c r="AA45" s="77" t="e" cm="1">
        <f t="array" ref="AA45">Z45/SUM(VALUE(INDEX(Z:Z,MATCH(VALUE(_xlfn.TEXTSPLIT(AB45, " ")),A:A,0))))</f>
        <v>#DIV/0!</v>
      </c>
      <c r="AB45" t="e" cm="1" vm="1">
        <f t="array" ref="AB45">INDEX('97-19 Jobs in Aggregate SIC07'!A:A, _xlfn._xlws.FILTER(ROW('97-19 Jobs in Aggregate SIC07'!$A$3:$A$68), ISNUMBER(SEARCH(" " &amp; $A45 &amp; " ", " " &amp; '97-19 Jobs in Aggregate SIC07'!$A$3:$A$68 &amp; " ")) + ('97-19 Jobs in Aggregate SIC07'!$A$3:$A$68=$A45)))</f>
        <v>#VALUE!</v>
      </c>
    </row>
    <row r="46" spans="1:28" x14ac:dyDescent="0.25">
      <c r="A46" s="65">
        <v>41</v>
      </c>
      <c r="B46" s="3" t="s">
        <v>48</v>
      </c>
      <c r="C46" cm="1">
        <f t="array" ref="C46">'97-19 Job Nums in SIC07'!C46 / INDEX('97-19 Jobs in Aggregate SIC07'!D:D, _xlfn._xlws.FILTER(ROW('97-19 Jobs in Aggregate SIC07'!$A$3:$A$68), ISNUMBER(SEARCH(" " &amp; $A46 &amp; " ", " " &amp; '97-19 Jobs in Aggregate SIC07'!$A$3:$A$68 &amp; " ")) + ('97-19 Jobs in Aggregate SIC07'!$A$3:$A$68=$A46)))</f>
        <v>1</v>
      </c>
      <c r="D46" cm="1">
        <f t="array" ref="D46">'97-19 Job Nums in SIC07'!D46 / INDEX('97-19 Jobs in Aggregate SIC07'!E:E, _xlfn._xlws.FILTER(ROW('97-19 Jobs in Aggregate SIC07'!$A$3:$A$68), ISNUMBER(SEARCH(" " &amp; $A46 &amp; " ", " " &amp; '97-19 Jobs in Aggregate SIC07'!$A$3:$A$68 &amp; " ")) + ('97-19 Jobs in Aggregate SIC07'!$A$3:$A$68=$A46)))</f>
        <v>1</v>
      </c>
      <c r="E46" cm="1">
        <f t="array" ref="E46">'97-19 Job Nums in SIC07'!E46 / INDEX('97-19 Jobs in Aggregate SIC07'!F:F, _xlfn._xlws.FILTER(ROW('97-19 Jobs in Aggregate SIC07'!$A$3:$A$68), ISNUMBER(SEARCH(" " &amp; $A46 &amp; " ", " " &amp; '97-19 Jobs in Aggregate SIC07'!$A$3:$A$68 &amp; " ")) + ('97-19 Jobs in Aggregate SIC07'!$A$3:$A$68=$A46)))</f>
        <v>1</v>
      </c>
      <c r="F46" cm="1">
        <f t="array" ref="F46">'97-19 Job Nums in SIC07'!F46 / INDEX('97-19 Jobs in Aggregate SIC07'!G:G, _xlfn._xlws.FILTER(ROW('97-19 Jobs in Aggregate SIC07'!$A$3:$A$68), ISNUMBER(SEARCH(" " &amp; $A46 &amp; " ", " " &amp; '97-19 Jobs in Aggregate SIC07'!$A$3:$A$68 &amp; " ")) + ('97-19 Jobs in Aggregate SIC07'!$A$3:$A$68=$A46)))</f>
        <v>1</v>
      </c>
      <c r="G46" cm="1">
        <f t="array" ref="G46">'97-19 Job Nums in SIC07'!G46 / INDEX('97-19 Jobs in Aggregate SIC07'!H:H, _xlfn._xlws.FILTER(ROW('97-19 Jobs in Aggregate SIC07'!$A$3:$A$68), ISNUMBER(SEARCH(" " &amp; $A46 &amp; " ", " " &amp; '97-19 Jobs in Aggregate SIC07'!$A$3:$A$68 &amp; " ")) + ('97-19 Jobs in Aggregate SIC07'!$A$3:$A$68=$A46)))</f>
        <v>1</v>
      </c>
      <c r="H46" cm="1">
        <f t="array" ref="H46">'97-19 Job Nums in SIC07'!H46 / INDEX('97-19 Jobs in Aggregate SIC07'!I:I, _xlfn._xlws.FILTER(ROW('97-19 Jobs in Aggregate SIC07'!$A$3:$A$68), ISNUMBER(SEARCH(" " &amp; $A46 &amp; " ", " " &amp; '97-19 Jobs in Aggregate SIC07'!$A$3:$A$68 &amp; " ")) + ('97-19 Jobs in Aggregate SIC07'!$A$3:$A$68=$A46)))</f>
        <v>1</v>
      </c>
      <c r="I46" cm="1">
        <f t="array" ref="I46">'97-19 Job Nums in SIC07'!I46 / INDEX('97-19 Jobs in Aggregate SIC07'!J:J, _xlfn._xlws.FILTER(ROW('97-19 Jobs in Aggregate SIC07'!$A$3:$A$68), ISNUMBER(SEARCH(" " &amp; $A46 &amp; " ", " " &amp; '97-19 Jobs in Aggregate SIC07'!$A$3:$A$68 &amp; " ")) + ('97-19 Jobs in Aggregate SIC07'!$A$3:$A$68=$A46)))</f>
        <v>1</v>
      </c>
      <c r="J46" cm="1">
        <f t="array" ref="J46">'97-19 Job Nums in SIC07'!J46 / INDEX('97-19 Jobs in Aggregate SIC07'!K:K, _xlfn._xlws.FILTER(ROW('97-19 Jobs in Aggregate SIC07'!$A$3:$A$68), ISNUMBER(SEARCH(" " &amp; $A46 &amp; " ", " " &amp; '97-19 Jobs in Aggregate SIC07'!$A$3:$A$68 &amp; " ")) + ('97-19 Jobs in Aggregate SIC07'!$A$3:$A$68=$A46)))</f>
        <v>1</v>
      </c>
      <c r="K46" cm="1">
        <f t="array" ref="K46">'97-19 Job Nums in SIC07'!K46 / INDEX('97-19 Jobs in Aggregate SIC07'!L:L, _xlfn._xlws.FILTER(ROW('97-19 Jobs in Aggregate SIC07'!$A$3:$A$68), ISNUMBER(SEARCH(" " &amp; $A46 &amp; " ", " " &amp; '97-19 Jobs in Aggregate SIC07'!$A$3:$A$68 &amp; " ")) + ('97-19 Jobs in Aggregate SIC07'!$A$3:$A$68=$A46)))</f>
        <v>1</v>
      </c>
      <c r="L46" cm="1">
        <f t="array" ref="L46">'97-19 Job Nums in SIC07'!L46 / INDEX('97-19 Jobs in Aggregate SIC07'!M:M, _xlfn._xlws.FILTER(ROW('97-19 Jobs in Aggregate SIC07'!$A$3:$A$68), ISNUMBER(SEARCH(" " &amp; $A46 &amp; " ", " " &amp; '97-19 Jobs in Aggregate SIC07'!$A$3:$A$68 &amp; " ")) + ('97-19 Jobs in Aggregate SIC07'!$A$3:$A$68=$A46)))</f>
        <v>1</v>
      </c>
      <c r="M46" cm="1">
        <f t="array" ref="M46">'97-19 Job Nums in SIC07'!M46 / INDEX('97-19 Jobs in Aggregate SIC07'!N:N, _xlfn._xlws.FILTER(ROW('97-19 Jobs in Aggregate SIC07'!$A$3:$A$68), ISNUMBER(SEARCH(" " &amp; $A46 &amp; " ", " " &amp; '97-19 Jobs in Aggregate SIC07'!$A$3:$A$68 &amp; " ")) + ('97-19 Jobs in Aggregate SIC07'!$A$3:$A$68=$A46)))</f>
        <v>1</v>
      </c>
      <c r="N46" cm="1">
        <f t="array" ref="N46">'97-19 Job Nums in SIC07'!N46 / INDEX('97-19 Jobs in Aggregate SIC07'!O:O, _xlfn._xlws.FILTER(ROW('97-19 Jobs in Aggregate SIC07'!$A$3:$A$68), ISNUMBER(SEARCH(" " &amp; $A46 &amp; " ", " " &amp; '97-19 Jobs in Aggregate SIC07'!$A$3:$A$68 &amp; " ")) + ('97-19 Jobs in Aggregate SIC07'!$A$3:$A$68=$A46)))</f>
        <v>1</v>
      </c>
      <c r="O46" cm="1">
        <f t="array" ref="O46">'97-19 Job Nums in SIC07'!O46 / INDEX('97-19 Jobs in Aggregate SIC07'!P:P, _xlfn._xlws.FILTER(ROW('97-19 Jobs in Aggregate SIC07'!$A$3:$A$68), ISNUMBER(SEARCH(" " &amp; $A46 &amp; " ", " " &amp; '97-19 Jobs in Aggregate SIC07'!$A$3:$A$68 &amp; " ")) + ('97-19 Jobs in Aggregate SIC07'!$A$3:$A$68=$A46)))</f>
        <v>1</v>
      </c>
      <c r="P46" cm="1">
        <f t="array" ref="P46">'97-19 Job Nums in SIC07'!P46 / INDEX('97-19 Jobs in Aggregate SIC07'!Q:Q, _xlfn._xlws.FILTER(ROW('97-19 Jobs in Aggregate SIC07'!$A$3:$A$68), ISNUMBER(SEARCH(" " &amp; $A46 &amp; " ", " " &amp; '97-19 Jobs in Aggregate SIC07'!$A$3:$A$68 &amp; " ")) + ('97-19 Jobs in Aggregate SIC07'!$A$3:$A$68=$A46)))</f>
        <v>1</v>
      </c>
      <c r="Q46" cm="1">
        <f t="array" ref="Q46">'97-19 Job Nums in SIC07'!Q46 / INDEX('97-19 Jobs in Aggregate SIC07'!R:R, _xlfn._xlws.FILTER(ROW('97-19 Jobs in Aggregate SIC07'!$A$3:$A$68), ISNUMBER(SEARCH(" " &amp; $A46 &amp; " ", " " &amp; '97-19 Jobs in Aggregate SIC07'!$A$3:$A$68 &amp; " ")) + ('97-19 Jobs in Aggregate SIC07'!$A$3:$A$68=$A46)))</f>
        <v>1</v>
      </c>
      <c r="R46" cm="1">
        <f t="array" ref="R46">'97-19 Job Nums in SIC07'!R46 / INDEX('97-19 Jobs in Aggregate SIC07'!S:S, _xlfn._xlws.FILTER(ROW('97-19 Jobs in Aggregate SIC07'!$A$3:$A$68), ISNUMBER(SEARCH(" " &amp; $A46 &amp; " ", " " &amp; '97-19 Jobs in Aggregate SIC07'!$A$3:$A$68 &amp; " ")) + ('97-19 Jobs in Aggregate SIC07'!$A$3:$A$68=$A46)))</f>
        <v>1</v>
      </c>
      <c r="S46" cm="1">
        <f t="array" ref="S46">'97-19 Job Nums in SIC07'!S46 / INDEX('97-19 Jobs in Aggregate SIC07'!T:T, _xlfn._xlws.FILTER(ROW('97-19 Jobs in Aggregate SIC07'!$A$3:$A$68), ISNUMBER(SEARCH(" " &amp; $A46 &amp; " ", " " &amp; '97-19 Jobs in Aggregate SIC07'!$A$3:$A$68 &amp; " ")) + ('97-19 Jobs in Aggregate SIC07'!$A$3:$A$68=$A46)))</f>
        <v>1</v>
      </c>
      <c r="T46" cm="1">
        <f t="array" ref="T46">'97-19 Job Nums in SIC07'!T46 / INDEX('97-19 Jobs in Aggregate SIC07'!U:U, _xlfn._xlws.FILTER(ROW('97-19 Jobs in Aggregate SIC07'!$A$3:$A$68), ISNUMBER(SEARCH(" " &amp; $A46 &amp; " ", " " &amp; '97-19 Jobs in Aggregate SIC07'!$A$3:$A$68 &amp; " ")) + ('97-19 Jobs in Aggregate SIC07'!$A$3:$A$68=$A46)))</f>
        <v>1</v>
      </c>
      <c r="U46" cm="1">
        <f t="array" ref="U46">'97-19 Job Nums in SIC07'!U46 / INDEX('97-19 Jobs in Aggregate SIC07'!V:V, _xlfn._xlws.FILTER(ROW('97-19 Jobs in Aggregate SIC07'!$A$3:$A$68), ISNUMBER(SEARCH(" " &amp; $A46 &amp; " ", " " &amp; '97-19 Jobs in Aggregate SIC07'!$A$3:$A$68 &amp; " ")) + ('97-19 Jobs in Aggregate SIC07'!$A$3:$A$68=$A46)))</f>
        <v>1</v>
      </c>
      <c r="V46" cm="1">
        <f t="array" ref="V46">'97-19 Job Nums in SIC07'!V46 / INDEX('97-19 Jobs in Aggregate SIC07'!W:W, _xlfn._xlws.FILTER(ROW('97-19 Jobs in Aggregate SIC07'!$A$3:$A$68), ISNUMBER(SEARCH(" " &amp; $A46 &amp; " ", " " &amp; '97-19 Jobs in Aggregate SIC07'!$A$3:$A$68 &amp; " ")) + ('97-19 Jobs in Aggregate SIC07'!$A$3:$A$68=$A46)))</f>
        <v>1</v>
      </c>
      <c r="W46" cm="1">
        <f t="array" ref="W46">'97-19 Job Nums in SIC07'!W46 / INDEX('97-19 Jobs in Aggregate SIC07'!X:X, _xlfn._xlws.FILTER(ROW('97-19 Jobs in Aggregate SIC07'!$A$3:$A$68), ISNUMBER(SEARCH(" " &amp; $A46 &amp; " ", " " &amp; '97-19 Jobs in Aggregate SIC07'!$A$3:$A$68 &amp; " ")) + ('97-19 Jobs in Aggregate SIC07'!$A$3:$A$68=$A46)))</f>
        <v>1</v>
      </c>
      <c r="X46" cm="1">
        <f t="array" ref="X46">'97-19 Job Nums in SIC07'!X46 / INDEX('97-19 Jobs in Aggregate SIC07'!Y:Y, _xlfn._xlws.FILTER(ROW('97-19 Jobs in Aggregate SIC07'!$A$3:$A$68), ISNUMBER(SEARCH(" " &amp; $A46 &amp; " ", " " &amp; '97-19 Jobs in Aggregate SIC07'!$A$3:$A$68 &amp; " ")) + ('97-19 Jobs in Aggregate SIC07'!$A$3:$A$68=$A46)))</f>
        <v>1</v>
      </c>
      <c r="Y46" cm="1">
        <f t="array" ref="Y46">'97-19 Job Nums in SIC07'!Y46 / INDEX('97-19 Jobs in Aggregate SIC07'!Z:Z, _xlfn._xlws.FILTER(ROW('97-19 Jobs in Aggregate SIC07'!$A$3:$A$68), ISNUMBER(SEARCH(" " &amp; $A46 &amp; " ", " " &amp; '97-19 Jobs in Aggregate SIC07'!$A$3:$A$68 &amp; " ")) + ('97-19 Jobs in Aggregate SIC07'!$A$3:$A$68=$A46)))</f>
        <v>1</v>
      </c>
      <c r="Z46" s="76">
        <f t="shared" si="0"/>
        <v>1</v>
      </c>
      <c r="AA46" s="77" cm="1">
        <f t="array" ref="AA46">Z46/SUM(VALUE(INDEX(Z:Z,MATCH(VALUE(_xlfn.TEXTSPLIT(AB46, " ")),A:A,0))))</f>
        <v>1</v>
      </c>
      <c r="AB46" cm="1">
        <f t="array" ref="AB46">INDEX('97-19 Jobs in Aggregate SIC07'!A:A, _xlfn._xlws.FILTER(ROW('97-19 Jobs in Aggregate SIC07'!$A$3:$A$68), ISNUMBER(SEARCH(" " &amp; $A46 &amp; " ", " " &amp; '97-19 Jobs in Aggregate SIC07'!$A$3:$A$68 &amp; " ")) + ('97-19 Jobs in Aggregate SIC07'!$A$3:$A$68=$A46)))</f>
        <v>41</v>
      </c>
    </row>
    <row r="47" spans="1:28" x14ac:dyDescent="0.25">
      <c r="A47" s="65">
        <v>42</v>
      </c>
      <c r="B47" s="3" t="s">
        <v>49</v>
      </c>
      <c r="C47" cm="1">
        <f t="array" ref="C47">'97-19 Job Nums in SIC07'!C47 / INDEX('97-19 Jobs in Aggregate SIC07'!D:D, _xlfn._xlws.FILTER(ROW('97-19 Jobs in Aggregate SIC07'!$A$3:$A$68), ISNUMBER(SEARCH(" " &amp; $A47 &amp; " ", " " &amp; '97-19 Jobs in Aggregate SIC07'!$A$3:$A$68 &amp; " ")) + ('97-19 Jobs in Aggregate SIC07'!$A$3:$A$68=$A47)))</f>
        <v>1</v>
      </c>
      <c r="D47" cm="1">
        <f t="array" ref="D47">'97-19 Job Nums in SIC07'!D47 / INDEX('97-19 Jobs in Aggregate SIC07'!E:E, _xlfn._xlws.FILTER(ROW('97-19 Jobs in Aggregate SIC07'!$A$3:$A$68), ISNUMBER(SEARCH(" " &amp; $A47 &amp; " ", " " &amp; '97-19 Jobs in Aggregate SIC07'!$A$3:$A$68 &amp; " ")) + ('97-19 Jobs in Aggregate SIC07'!$A$3:$A$68=$A47)))</f>
        <v>1</v>
      </c>
      <c r="E47" cm="1">
        <f t="array" ref="E47">'97-19 Job Nums in SIC07'!E47 / INDEX('97-19 Jobs in Aggregate SIC07'!F:F, _xlfn._xlws.FILTER(ROW('97-19 Jobs in Aggregate SIC07'!$A$3:$A$68), ISNUMBER(SEARCH(" " &amp; $A47 &amp; " ", " " &amp; '97-19 Jobs in Aggregate SIC07'!$A$3:$A$68 &amp; " ")) + ('97-19 Jobs in Aggregate SIC07'!$A$3:$A$68=$A47)))</f>
        <v>1</v>
      </c>
      <c r="F47" cm="1">
        <f t="array" ref="F47">'97-19 Job Nums in SIC07'!F47 / INDEX('97-19 Jobs in Aggregate SIC07'!G:G, _xlfn._xlws.FILTER(ROW('97-19 Jobs in Aggregate SIC07'!$A$3:$A$68), ISNUMBER(SEARCH(" " &amp; $A47 &amp; " ", " " &amp; '97-19 Jobs in Aggregate SIC07'!$A$3:$A$68 &amp; " ")) + ('97-19 Jobs in Aggregate SIC07'!$A$3:$A$68=$A47)))</f>
        <v>1</v>
      </c>
      <c r="G47" cm="1">
        <f t="array" ref="G47">'97-19 Job Nums in SIC07'!G47 / INDEX('97-19 Jobs in Aggregate SIC07'!H:H, _xlfn._xlws.FILTER(ROW('97-19 Jobs in Aggregate SIC07'!$A$3:$A$68), ISNUMBER(SEARCH(" " &amp; $A47 &amp; " ", " " &amp; '97-19 Jobs in Aggregate SIC07'!$A$3:$A$68 &amp; " ")) + ('97-19 Jobs in Aggregate SIC07'!$A$3:$A$68=$A47)))</f>
        <v>1</v>
      </c>
      <c r="H47" cm="1">
        <f t="array" ref="H47">'97-19 Job Nums in SIC07'!H47 / INDEX('97-19 Jobs in Aggregate SIC07'!I:I, _xlfn._xlws.FILTER(ROW('97-19 Jobs in Aggregate SIC07'!$A$3:$A$68), ISNUMBER(SEARCH(" " &amp; $A47 &amp; " ", " " &amp; '97-19 Jobs in Aggregate SIC07'!$A$3:$A$68 &amp; " ")) + ('97-19 Jobs in Aggregate SIC07'!$A$3:$A$68=$A47)))</f>
        <v>1</v>
      </c>
      <c r="I47" cm="1">
        <f t="array" ref="I47">'97-19 Job Nums in SIC07'!I47 / INDEX('97-19 Jobs in Aggregate SIC07'!J:J, _xlfn._xlws.FILTER(ROW('97-19 Jobs in Aggregate SIC07'!$A$3:$A$68), ISNUMBER(SEARCH(" " &amp; $A47 &amp; " ", " " &amp; '97-19 Jobs in Aggregate SIC07'!$A$3:$A$68 &amp; " ")) + ('97-19 Jobs in Aggregate SIC07'!$A$3:$A$68=$A47)))</f>
        <v>1</v>
      </c>
      <c r="J47" cm="1">
        <f t="array" ref="J47">'97-19 Job Nums in SIC07'!J47 / INDEX('97-19 Jobs in Aggregate SIC07'!K:K, _xlfn._xlws.FILTER(ROW('97-19 Jobs in Aggregate SIC07'!$A$3:$A$68), ISNUMBER(SEARCH(" " &amp; $A47 &amp; " ", " " &amp; '97-19 Jobs in Aggregate SIC07'!$A$3:$A$68 &amp; " ")) + ('97-19 Jobs in Aggregate SIC07'!$A$3:$A$68=$A47)))</f>
        <v>1</v>
      </c>
      <c r="K47" cm="1">
        <f t="array" ref="K47">'97-19 Job Nums in SIC07'!K47 / INDEX('97-19 Jobs in Aggregate SIC07'!L:L, _xlfn._xlws.FILTER(ROW('97-19 Jobs in Aggregate SIC07'!$A$3:$A$68), ISNUMBER(SEARCH(" " &amp; $A47 &amp; " ", " " &amp; '97-19 Jobs in Aggregate SIC07'!$A$3:$A$68 &amp; " ")) + ('97-19 Jobs in Aggregate SIC07'!$A$3:$A$68=$A47)))</f>
        <v>1</v>
      </c>
      <c r="L47" cm="1">
        <f t="array" ref="L47">'97-19 Job Nums in SIC07'!L47 / INDEX('97-19 Jobs in Aggregate SIC07'!M:M, _xlfn._xlws.FILTER(ROW('97-19 Jobs in Aggregate SIC07'!$A$3:$A$68), ISNUMBER(SEARCH(" " &amp; $A47 &amp; " ", " " &amp; '97-19 Jobs in Aggregate SIC07'!$A$3:$A$68 &amp; " ")) + ('97-19 Jobs in Aggregate SIC07'!$A$3:$A$68=$A47)))</f>
        <v>1</v>
      </c>
      <c r="M47" cm="1">
        <f t="array" ref="M47">'97-19 Job Nums in SIC07'!M47 / INDEX('97-19 Jobs in Aggregate SIC07'!N:N, _xlfn._xlws.FILTER(ROW('97-19 Jobs in Aggregate SIC07'!$A$3:$A$68), ISNUMBER(SEARCH(" " &amp; $A47 &amp; " ", " " &amp; '97-19 Jobs in Aggregate SIC07'!$A$3:$A$68 &amp; " ")) + ('97-19 Jobs in Aggregate SIC07'!$A$3:$A$68=$A47)))</f>
        <v>1</v>
      </c>
      <c r="N47" cm="1">
        <f t="array" ref="N47">'97-19 Job Nums in SIC07'!N47 / INDEX('97-19 Jobs in Aggregate SIC07'!O:O, _xlfn._xlws.FILTER(ROW('97-19 Jobs in Aggregate SIC07'!$A$3:$A$68), ISNUMBER(SEARCH(" " &amp; $A47 &amp; " ", " " &amp; '97-19 Jobs in Aggregate SIC07'!$A$3:$A$68 &amp; " ")) + ('97-19 Jobs in Aggregate SIC07'!$A$3:$A$68=$A47)))</f>
        <v>1</v>
      </c>
      <c r="O47" cm="1">
        <f t="array" ref="O47">'97-19 Job Nums in SIC07'!O47 / INDEX('97-19 Jobs in Aggregate SIC07'!P:P, _xlfn._xlws.FILTER(ROW('97-19 Jobs in Aggregate SIC07'!$A$3:$A$68), ISNUMBER(SEARCH(" " &amp; $A47 &amp; " ", " " &amp; '97-19 Jobs in Aggregate SIC07'!$A$3:$A$68 &amp; " ")) + ('97-19 Jobs in Aggregate SIC07'!$A$3:$A$68=$A47)))</f>
        <v>1</v>
      </c>
      <c r="P47" cm="1">
        <f t="array" ref="P47">'97-19 Job Nums in SIC07'!P47 / INDEX('97-19 Jobs in Aggregate SIC07'!Q:Q, _xlfn._xlws.FILTER(ROW('97-19 Jobs in Aggregate SIC07'!$A$3:$A$68), ISNUMBER(SEARCH(" " &amp; $A47 &amp; " ", " " &amp; '97-19 Jobs in Aggregate SIC07'!$A$3:$A$68 &amp; " ")) + ('97-19 Jobs in Aggregate SIC07'!$A$3:$A$68=$A47)))</f>
        <v>1</v>
      </c>
      <c r="Q47" cm="1">
        <f t="array" ref="Q47">'97-19 Job Nums in SIC07'!Q47 / INDEX('97-19 Jobs in Aggregate SIC07'!R:R, _xlfn._xlws.FILTER(ROW('97-19 Jobs in Aggregate SIC07'!$A$3:$A$68), ISNUMBER(SEARCH(" " &amp; $A47 &amp; " ", " " &amp; '97-19 Jobs in Aggregate SIC07'!$A$3:$A$68 &amp; " ")) + ('97-19 Jobs in Aggregate SIC07'!$A$3:$A$68=$A47)))</f>
        <v>1</v>
      </c>
      <c r="R47" cm="1">
        <f t="array" ref="R47">'97-19 Job Nums in SIC07'!R47 / INDEX('97-19 Jobs in Aggregate SIC07'!S:S, _xlfn._xlws.FILTER(ROW('97-19 Jobs in Aggregate SIC07'!$A$3:$A$68), ISNUMBER(SEARCH(" " &amp; $A47 &amp; " ", " " &amp; '97-19 Jobs in Aggregate SIC07'!$A$3:$A$68 &amp; " ")) + ('97-19 Jobs in Aggregate SIC07'!$A$3:$A$68=$A47)))</f>
        <v>1</v>
      </c>
      <c r="S47" cm="1">
        <f t="array" ref="S47">'97-19 Job Nums in SIC07'!S47 / INDEX('97-19 Jobs in Aggregate SIC07'!T:T, _xlfn._xlws.FILTER(ROW('97-19 Jobs in Aggregate SIC07'!$A$3:$A$68), ISNUMBER(SEARCH(" " &amp; $A47 &amp; " ", " " &amp; '97-19 Jobs in Aggregate SIC07'!$A$3:$A$68 &amp; " ")) + ('97-19 Jobs in Aggregate SIC07'!$A$3:$A$68=$A47)))</f>
        <v>1</v>
      </c>
      <c r="T47" cm="1">
        <f t="array" ref="T47">'97-19 Job Nums in SIC07'!T47 / INDEX('97-19 Jobs in Aggregate SIC07'!U:U, _xlfn._xlws.FILTER(ROW('97-19 Jobs in Aggregate SIC07'!$A$3:$A$68), ISNUMBER(SEARCH(" " &amp; $A47 &amp; " ", " " &amp; '97-19 Jobs in Aggregate SIC07'!$A$3:$A$68 &amp; " ")) + ('97-19 Jobs in Aggregate SIC07'!$A$3:$A$68=$A47)))</f>
        <v>1</v>
      </c>
      <c r="U47" cm="1">
        <f t="array" ref="U47">'97-19 Job Nums in SIC07'!U47 / INDEX('97-19 Jobs in Aggregate SIC07'!V:V, _xlfn._xlws.FILTER(ROW('97-19 Jobs in Aggregate SIC07'!$A$3:$A$68), ISNUMBER(SEARCH(" " &amp; $A47 &amp; " ", " " &amp; '97-19 Jobs in Aggregate SIC07'!$A$3:$A$68 &amp; " ")) + ('97-19 Jobs in Aggregate SIC07'!$A$3:$A$68=$A47)))</f>
        <v>1</v>
      </c>
      <c r="V47" cm="1">
        <f t="array" ref="V47">'97-19 Job Nums in SIC07'!V47 / INDEX('97-19 Jobs in Aggregate SIC07'!W:W, _xlfn._xlws.FILTER(ROW('97-19 Jobs in Aggregate SIC07'!$A$3:$A$68), ISNUMBER(SEARCH(" " &amp; $A47 &amp; " ", " " &amp; '97-19 Jobs in Aggregate SIC07'!$A$3:$A$68 &amp; " ")) + ('97-19 Jobs in Aggregate SIC07'!$A$3:$A$68=$A47)))</f>
        <v>1</v>
      </c>
      <c r="W47" cm="1">
        <f t="array" ref="W47">'97-19 Job Nums in SIC07'!W47 / INDEX('97-19 Jobs in Aggregate SIC07'!X:X, _xlfn._xlws.FILTER(ROW('97-19 Jobs in Aggregate SIC07'!$A$3:$A$68), ISNUMBER(SEARCH(" " &amp; $A47 &amp; " ", " " &amp; '97-19 Jobs in Aggregate SIC07'!$A$3:$A$68 &amp; " ")) + ('97-19 Jobs in Aggregate SIC07'!$A$3:$A$68=$A47)))</f>
        <v>1</v>
      </c>
      <c r="X47" cm="1">
        <f t="array" ref="X47">'97-19 Job Nums in SIC07'!X47 / INDEX('97-19 Jobs in Aggregate SIC07'!Y:Y, _xlfn._xlws.FILTER(ROW('97-19 Jobs in Aggregate SIC07'!$A$3:$A$68), ISNUMBER(SEARCH(" " &amp; $A47 &amp; " ", " " &amp; '97-19 Jobs in Aggregate SIC07'!$A$3:$A$68 &amp; " ")) + ('97-19 Jobs in Aggregate SIC07'!$A$3:$A$68=$A47)))</f>
        <v>1</v>
      </c>
      <c r="Y47" cm="1">
        <f t="array" ref="Y47">'97-19 Job Nums in SIC07'!Y47 / INDEX('97-19 Jobs in Aggregate SIC07'!Z:Z, _xlfn._xlws.FILTER(ROW('97-19 Jobs in Aggregate SIC07'!$A$3:$A$68), ISNUMBER(SEARCH(" " &amp; $A47 &amp; " ", " " &amp; '97-19 Jobs in Aggregate SIC07'!$A$3:$A$68 &amp; " ")) + ('97-19 Jobs in Aggregate SIC07'!$A$3:$A$68=$A47)))</f>
        <v>1</v>
      </c>
      <c r="Z47" s="76">
        <f t="shared" si="0"/>
        <v>1</v>
      </c>
      <c r="AA47" s="77" cm="1">
        <f t="array" ref="AA47">Z47/SUM(VALUE(INDEX(Z:Z,MATCH(VALUE(_xlfn.TEXTSPLIT(AB47, " ")),A:A,0))))</f>
        <v>1</v>
      </c>
      <c r="AB47" cm="1">
        <f t="array" ref="AB47">INDEX('97-19 Jobs in Aggregate SIC07'!A:A, _xlfn._xlws.FILTER(ROW('97-19 Jobs in Aggregate SIC07'!$A$3:$A$68), ISNUMBER(SEARCH(" " &amp; $A47 &amp; " ", " " &amp; '97-19 Jobs in Aggregate SIC07'!$A$3:$A$68 &amp; " ")) + ('97-19 Jobs in Aggregate SIC07'!$A$3:$A$68=$A47)))</f>
        <v>42</v>
      </c>
    </row>
    <row r="48" spans="1:28" x14ac:dyDescent="0.25">
      <c r="A48" s="65">
        <v>43</v>
      </c>
      <c r="B48" s="3" t="s">
        <v>50</v>
      </c>
      <c r="C48" cm="1">
        <f t="array" ref="C48">'97-19 Job Nums in SIC07'!C48 / INDEX('97-19 Jobs in Aggregate SIC07'!D:D, _xlfn._xlws.FILTER(ROW('97-19 Jobs in Aggregate SIC07'!$A$3:$A$68), ISNUMBER(SEARCH(" " &amp; $A48 &amp; " ", " " &amp; '97-19 Jobs in Aggregate SIC07'!$A$3:$A$68 &amp; " ")) + ('97-19 Jobs in Aggregate SIC07'!$A$3:$A$68=$A48)))</f>
        <v>1</v>
      </c>
      <c r="D48" cm="1">
        <f t="array" ref="D48">'97-19 Job Nums in SIC07'!D48 / INDEX('97-19 Jobs in Aggregate SIC07'!E:E, _xlfn._xlws.FILTER(ROW('97-19 Jobs in Aggregate SIC07'!$A$3:$A$68), ISNUMBER(SEARCH(" " &amp; $A48 &amp; " ", " " &amp; '97-19 Jobs in Aggregate SIC07'!$A$3:$A$68 &amp; " ")) + ('97-19 Jobs in Aggregate SIC07'!$A$3:$A$68=$A48)))</f>
        <v>1</v>
      </c>
      <c r="E48" cm="1">
        <f t="array" ref="E48">'97-19 Job Nums in SIC07'!E48 / INDEX('97-19 Jobs in Aggregate SIC07'!F:F, _xlfn._xlws.FILTER(ROW('97-19 Jobs in Aggregate SIC07'!$A$3:$A$68), ISNUMBER(SEARCH(" " &amp; $A48 &amp; " ", " " &amp; '97-19 Jobs in Aggregate SIC07'!$A$3:$A$68 &amp; " ")) + ('97-19 Jobs in Aggregate SIC07'!$A$3:$A$68=$A48)))</f>
        <v>1</v>
      </c>
      <c r="F48" cm="1">
        <f t="array" ref="F48">'97-19 Job Nums in SIC07'!F48 / INDEX('97-19 Jobs in Aggregate SIC07'!G:G, _xlfn._xlws.FILTER(ROW('97-19 Jobs in Aggregate SIC07'!$A$3:$A$68), ISNUMBER(SEARCH(" " &amp; $A48 &amp; " ", " " &amp; '97-19 Jobs in Aggregate SIC07'!$A$3:$A$68 &amp; " ")) + ('97-19 Jobs in Aggregate SIC07'!$A$3:$A$68=$A48)))</f>
        <v>1</v>
      </c>
      <c r="G48" cm="1">
        <f t="array" ref="G48">'97-19 Job Nums in SIC07'!G48 / INDEX('97-19 Jobs in Aggregate SIC07'!H:H, _xlfn._xlws.FILTER(ROW('97-19 Jobs in Aggregate SIC07'!$A$3:$A$68), ISNUMBER(SEARCH(" " &amp; $A48 &amp; " ", " " &amp; '97-19 Jobs in Aggregate SIC07'!$A$3:$A$68 &amp; " ")) + ('97-19 Jobs in Aggregate SIC07'!$A$3:$A$68=$A48)))</f>
        <v>1</v>
      </c>
      <c r="H48" cm="1">
        <f t="array" ref="H48">'97-19 Job Nums in SIC07'!H48 / INDEX('97-19 Jobs in Aggregate SIC07'!I:I, _xlfn._xlws.FILTER(ROW('97-19 Jobs in Aggregate SIC07'!$A$3:$A$68), ISNUMBER(SEARCH(" " &amp; $A48 &amp; " ", " " &amp; '97-19 Jobs in Aggregate SIC07'!$A$3:$A$68 &amp; " ")) + ('97-19 Jobs in Aggregate SIC07'!$A$3:$A$68=$A48)))</f>
        <v>1</v>
      </c>
      <c r="I48" cm="1">
        <f t="array" ref="I48">'97-19 Job Nums in SIC07'!I48 / INDEX('97-19 Jobs in Aggregate SIC07'!J:J, _xlfn._xlws.FILTER(ROW('97-19 Jobs in Aggregate SIC07'!$A$3:$A$68), ISNUMBER(SEARCH(" " &amp; $A48 &amp; " ", " " &amp; '97-19 Jobs in Aggregate SIC07'!$A$3:$A$68 &amp; " ")) + ('97-19 Jobs in Aggregate SIC07'!$A$3:$A$68=$A48)))</f>
        <v>1</v>
      </c>
      <c r="J48" cm="1">
        <f t="array" ref="J48">'97-19 Job Nums in SIC07'!J48 / INDEX('97-19 Jobs in Aggregate SIC07'!K:K, _xlfn._xlws.FILTER(ROW('97-19 Jobs in Aggregate SIC07'!$A$3:$A$68), ISNUMBER(SEARCH(" " &amp; $A48 &amp; " ", " " &amp; '97-19 Jobs in Aggregate SIC07'!$A$3:$A$68 &amp; " ")) + ('97-19 Jobs in Aggregate SIC07'!$A$3:$A$68=$A48)))</f>
        <v>1</v>
      </c>
      <c r="K48" cm="1">
        <f t="array" ref="K48">'97-19 Job Nums in SIC07'!K48 / INDEX('97-19 Jobs in Aggregate SIC07'!L:L, _xlfn._xlws.FILTER(ROW('97-19 Jobs in Aggregate SIC07'!$A$3:$A$68), ISNUMBER(SEARCH(" " &amp; $A48 &amp; " ", " " &amp; '97-19 Jobs in Aggregate SIC07'!$A$3:$A$68 &amp; " ")) + ('97-19 Jobs in Aggregate SIC07'!$A$3:$A$68=$A48)))</f>
        <v>1</v>
      </c>
      <c r="L48" cm="1">
        <f t="array" ref="L48">'97-19 Job Nums in SIC07'!L48 / INDEX('97-19 Jobs in Aggregate SIC07'!M:M, _xlfn._xlws.FILTER(ROW('97-19 Jobs in Aggregate SIC07'!$A$3:$A$68), ISNUMBER(SEARCH(" " &amp; $A48 &amp; " ", " " &amp; '97-19 Jobs in Aggregate SIC07'!$A$3:$A$68 &amp; " ")) + ('97-19 Jobs in Aggregate SIC07'!$A$3:$A$68=$A48)))</f>
        <v>1</v>
      </c>
      <c r="M48" cm="1">
        <f t="array" ref="M48">'97-19 Job Nums in SIC07'!M48 / INDEX('97-19 Jobs in Aggregate SIC07'!N:N, _xlfn._xlws.FILTER(ROW('97-19 Jobs in Aggregate SIC07'!$A$3:$A$68), ISNUMBER(SEARCH(" " &amp; $A48 &amp; " ", " " &amp; '97-19 Jobs in Aggregate SIC07'!$A$3:$A$68 &amp; " ")) + ('97-19 Jobs in Aggregate SIC07'!$A$3:$A$68=$A48)))</f>
        <v>1</v>
      </c>
      <c r="N48" cm="1">
        <f t="array" ref="N48">'97-19 Job Nums in SIC07'!N48 / INDEX('97-19 Jobs in Aggregate SIC07'!O:O, _xlfn._xlws.FILTER(ROW('97-19 Jobs in Aggregate SIC07'!$A$3:$A$68), ISNUMBER(SEARCH(" " &amp; $A48 &amp; " ", " " &amp; '97-19 Jobs in Aggregate SIC07'!$A$3:$A$68 &amp; " ")) + ('97-19 Jobs in Aggregate SIC07'!$A$3:$A$68=$A48)))</f>
        <v>1</v>
      </c>
      <c r="O48" cm="1">
        <f t="array" ref="O48">'97-19 Job Nums in SIC07'!O48 / INDEX('97-19 Jobs in Aggregate SIC07'!P:P, _xlfn._xlws.FILTER(ROW('97-19 Jobs in Aggregate SIC07'!$A$3:$A$68), ISNUMBER(SEARCH(" " &amp; $A48 &amp; " ", " " &amp; '97-19 Jobs in Aggregate SIC07'!$A$3:$A$68 &amp; " ")) + ('97-19 Jobs in Aggregate SIC07'!$A$3:$A$68=$A48)))</f>
        <v>1</v>
      </c>
      <c r="P48" cm="1">
        <f t="array" ref="P48">'97-19 Job Nums in SIC07'!P48 / INDEX('97-19 Jobs in Aggregate SIC07'!Q:Q, _xlfn._xlws.FILTER(ROW('97-19 Jobs in Aggregate SIC07'!$A$3:$A$68), ISNUMBER(SEARCH(" " &amp; $A48 &amp; " ", " " &amp; '97-19 Jobs in Aggregate SIC07'!$A$3:$A$68 &amp; " ")) + ('97-19 Jobs in Aggregate SIC07'!$A$3:$A$68=$A48)))</f>
        <v>1</v>
      </c>
      <c r="Q48" cm="1">
        <f t="array" ref="Q48">'97-19 Job Nums in SIC07'!Q48 / INDEX('97-19 Jobs in Aggregate SIC07'!R:R, _xlfn._xlws.FILTER(ROW('97-19 Jobs in Aggregate SIC07'!$A$3:$A$68), ISNUMBER(SEARCH(" " &amp; $A48 &amp; " ", " " &amp; '97-19 Jobs in Aggregate SIC07'!$A$3:$A$68 &amp; " ")) + ('97-19 Jobs in Aggregate SIC07'!$A$3:$A$68=$A48)))</f>
        <v>1</v>
      </c>
      <c r="R48" cm="1">
        <f t="array" ref="R48">'97-19 Job Nums in SIC07'!R48 / INDEX('97-19 Jobs in Aggregate SIC07'!S:S, _xlfn._xlws.FILTER(ROW('97-19 Jobs in Aggregate SIC07'!$A$3:$A$68), ISNUMBER(SEARCH(" " &amp; $A48 &amp; " ", " " &amp; '97-19 Jobs in Aggregate SIC07'!$A$3:$A$68 &amp; " ")) + ('97-19 Jobs in Aggregate SIC07'!$A$3:$A$68=$A48)))</f>
        <v>1</v>
      </c>
      <c r="S48" cm="1">
        <f t="array" ref="S48">'97-19 Job Nums in SIC07'!S48 / INDEX('97-19 Jobs in Aggregate SIC07'!T:T, _xlfn._xlws.FILTER(ROW('97-19 Jobs in Aggregate SIC07'!$A$3:$A$68), ISNUMBER(SEARCH(" " &amp; $A48 &amp; " ", " " &amp; '97-19 Jobs in Aggregate SIC07'!$A$3:$A$68 &amp; " ")) + ('97-19 Jobs in Aggregate SIC07'!$A$3:$A$68=$A48)))</f>
        <v>1</v>
      </c>
      <c r="T48" cm="1">
        <f t="array" ref="T48">'97-19 Job Nums in SIC07'!T48 / INDEX('97-19 Jobs in Aggregate SIC07'!U:U, _xlfn._xlws.FILTER(ROW('97-19 Jobs in Aggregate SIC07'!$A$3:$A$68), ISNUMBER(SEARCH(" " &amp; $A48 &amp; " ", " " &amp; '97-19 Jobs in Aggregate SIC07'!$A$3:$A$68 &amp; " ")) + ('97-19 Jobs in Aggregate SIC07'!$A$3:$A$68=$A48)))</f>
        <v>1</v>
      </c>
      <c r="U48" cm="1">
        <f t="array" ref="U48">'97-19 Job Nums in SIC07'!U48 / INDEX('97-19 Jobs in Aggregate SIC07'!V:V, _xlfn._xlws.FILTER(ROW('97-19 Jobs in Aggregate SIC07'!$A$3:$A$68), ISNUMBER(SEARCH(" " &amp; $A48 &amp; " ", " " &amp; '97-19 Jobs in Aggregate SIC07'!$A$3:$A$68 &amp; " ")) + ('97-19 Jobs in Aggregate SIC07'!$A$3:$A$68=$A48)))</f>
        <v>1</v>
      </c>
      <c r="V48" cm="1">
        <f t="array" ref="V48">'97-19 Job Nums in SIC07'!V48 / INDEX('97-19 Jobs in Aggregate SIC07'!W:W, _xlfn._xlws.FILTER(ROW('97-19 Jobs in Aggregate SIC07'!$A$3:$A$68), ISNUMBER(SEARCH(" " &amp; $A48 &amp; " ", " " &amp; '97-19 Jobs in Aggregate SIC07'!$A$3:$A$68 &amp; " ")) + ('97-19 Jobs in Aggregate SIC07'!$A$3:$A$68=$A48)))</f>
        <v>1</v>
      </c>
      <c r="W48" cm="1">
        <f t="array" ref="W48">'97-19 Job Nums in SIC07'!W48 / INDEX('97-19 Jobs in Aggregate SIC07'!X:X, _xlfn._xlws.FILTER(ROW('97-19 Jobs in Aggregate SIC07'!$A$3:$A$68), ISNUMBER(SEARCH(" " &amp; $A48 &amp; " ", " " &amp; '97-19 Jobs in Aggregate SIC07'!$A$3:$A$68 &amp; " ")) + ('97-19 Jobs in Aggregate SIC07'!$A$3:$A$68=$A48)))</f>
        <v>1</v>
      </c>
      <c r="X48" cm="1">
        <f t="array" ref="X48">'97-19 Job Nums in SIC07'!X48 / INDEX('97-19 Jobs in Aggregate SIC07'!Y:Y, _xlfn._xlws.FILTER(ROW('97-19 Jobs in Aggregate SIC07'!$A$3:$A$68), ISNUMBER(SEARCH(" " &amp; $A48 &amp; " ", " " &amp; '97-19 Jobs in Aggregate SIC07'!$A$3:$A$68 &amp; " ")) + ('97-19 Jobs in Aggregate SIC07'!$A$3:$A$68=$A48)))</f>
        <v>1</v>
      </c>
      <c r="Y48" cm="1">
        <f t="array" ref="Y48">'97-19 Job Nums in SIC07'!Y48 / INDEX('97-19 Jobs in Aggregate SIC07'!Z:Z, _xlfn._xlws.FILTER(ROW('97-19 Jobs in Aggregate SIC07'!$A$3:$A$68), ISNUMBER(SEARCH(" " &amp; $A48 &amp; " ", " " &amp; '97-19 Jobs in Aggregate SIC07'!$A$3:$A$68 &amp; " ")) + ('97-19 Jobs in Aggregate SIC07'!$A$3:$A$68=$A48)))</f>
        <v>1</v>
      </c>
      <c r="Z48" s="76">
        <f t="shared" si="0"/>
        <v>1</v>
      </c>
      <c r="AA48" s="77" cm="1">
        <f t="array" ref="AA48">Z48/SUM(VALUE(INDEX(Z:Z,MATCH(VALUE(_xlfn.TEXTSPLIT(AB48, " ")),A:A,0))))</f>
        <v>1</v>
      </c>
      <c r="AB48" cm="1">
        <f t="array" ref="AB48">INDEX('97-19 Jobs in Aggregate SIC07'!A:A, _xlfn._xlws.FILTER(ROW('97-19 Jobs in Aggregate SIC07'!$A$3:$A$68), ISNUMBER(SEARCH(" " &amp; $A48 &amp; " ", " " &amp; '97-19 Jobs in Aggregate SIC07'!$A$3:$A$68 &amp; " ")) + ('97-19 Jobs in Aggregate SIC07'!$A$3:$A$68=$A48)))</f>
        <v>43</v>
      </c>
    </row>
    <row r="49" spans="1:28" ht="45" x14ac:dyDescent="0.25">
      <c r="A49" s="65" t="s">
        <v>268</v>
      </c>
      <c r="B49" s="3" t="s">
        <v>51</v>
      </c>
      <c r="C49" t="e" cm="1">
        <f t="array" ref="C49">'97-19 Job Nums in SIC07'!C49 / INDEX('97-19 Jobs in Aggregate SIC07'!D:D,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D49" t="e" cm="1">
        <f t="array" ref="D49">'97-19 Job Nums in SIC07'!D49 / INDEX('97-19 Jobs in Aggregate SIC07'!E:E,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E49" t="e" cm="1">
        <f t="array" ref="E49">'97-19 Job Nums in SIC07'!E49 / INDEX('97-19 Jobs in Aggregate SIC07'!F:F,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F49" t="e" cm="1">
        <f t="array" ref="F49">'97-19 Job Nums in SIC07'!F49 / INDEX('97-19 Jobs in Aggregate SIC07'!G:G,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G49" t="e" cm="1">
        <f t="array" ref="G49">'97-19 Job Nums in SIC07'!G49 / INDEX('97-19 Jobs in Aggregate SIC07'!H:H,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H49" t="e" cm="1">
        <f t="array" ref="H49">'97-19 Job Nums in SIC07'!H49 / INDEX('97-19 Jobs in Aggregate SIC07'!I:I,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I49" t="e" cm="1">
        <f t="array" ref="I49">'97-19 Job Nums in SIC07'!I49 / INDEX('97-19 Jobs in Aggregate SIC07'!J:J,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J49" t="e" cm="1">
        <f t="array" ref="J49">'97-19 Job Nums in SIC07'!J49 / INDEX('97-19 Jobs in Aggregate SIC07'!K:K,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K49" t="e" cm="1">
        <f t="array" ref="K49">'97-19 Job Nums in SIC07'!K49 / INDEX('97-19 Jobs in Aggregate SIC07'!L:L,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L49" t="e" cm="1">
        <f t="array" ref="L49">'97-19 Job Nums in SIC07'!L49 / INDEX('97-19 Jobs in Aggregate SIC07'!M:M,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M49" t="e" cm="1">
        <f t="array" ref="M49">'97-19 Job Nums in SIC07'!M49 / INDEX('97-19 Jobs in Aggregate SIC07'!N:N,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N49" t="e" cm="1" vm="1">
        <f t="array" ref="N49">'97-19 Job Nums in SIC07'!N49 / INDEX('97-19 Jobs in Aggregate SIC07'!O:O,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O49" t="e" cm="1" vm="1">
        <f t="array" ref="O49">'97-19 Job Nums in SIC07'!O49 / INDEX('97-19 Jobs in Aggregate SIC07'!P:P,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P49" t="e" cm="1" vm="1">
        <f t="array" ref="P49">'97-19 Job Nums in SIC07'!P49 / INDEX('97-19 Jobs in Aggregate SIC07'!Q:Q,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Q49" t="e" cm="1" vm="1">
        <f t="array" ref="Q49">'97-19 Job Nums in SIC07'!Q49 / INDEX('97-19 Jobs in Aggregate SIC07'!R:R,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R49" t="e" cm="1" vm="1">
        <f t="array" ref="R49">'97-19 Job Nums in SIC07'!R49 / INDEX('97-19 Jobs in Aggregate SIC07'!S:S,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S49" t="e" cm="1" vm="1">
        <f t="array" ref="S49">'97-19 Job Nums in SIC07'!S49 / INDEX('97-19 Jobs in Aggregate SIC07'!T:T,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T49" t="e" cm="1" vm="1">
        <f t="array" ref="T49">'97-19 Job Nums in SIC07'!T49 / INDEX('97-19 Jobs in Aggregate SIC07'!U:U,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U49" t="e" cm="1" vm="1">
        <f t="array" ref="U49">'97-19 Job Nums in SIC07'!U49 / INDEX('97-19 Jobs in Aggregate SIC07'!V:V,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V49" t="e" cm="1" vm="1">
        <f t="array" ref="V49">'97-19 Job Nums in SIC07'!V49 / INDEX('97-19 Jobs in Aggregate SIC07'!W:W,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W49" t="e" cm="1" vm="1">
        <f t="array" ref="W49">'97-19 Job Nums in SIC07'!W49 / INDEX('97-19 Jobs in Aggregate SIC07'!X:X,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X49" t="e" cm="1" vm="1">
        <f t="array" ref="X49">'97-19 Job Nums in SIC07'!X49 / INDEX('97-19 Jobs in Aggregate SIC07'!Y:Y,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Y49" t="e" cm="1" vm="1">
        <f t="array" ref="Y49">'97-19 Job Nums in SIC07'!Y49 / INDEX('97-19 Jobs in Aggregate SIC07'!Z:Z, _xlfn._xlws.FILTER(ROW('97-19 Jobs in Aggregate SIC07'!$A$3:$A$68), ISNUMBER(SEARCH(" " &amp; $A49 &amp; " ", " " &amp; '97-19 Jobs in Aggregate SIC07'!$A$3:$A$68 &amp; " ")) + ('97-19 Jobs in Aggregate SIC07'!$A$3:$A$68=$A49)))</f>
        <v>#VALUE!</v>
      </c>
      <c r="Z49" s="76" t="e">
        <f t="shared" si="0"/>
        <v>#DIV/0!</v>
      </c>
      <c r="AA49" s="77" t="e" cm="1">
        <f t="array" ref="AA49">Z49/SUM(VALUE(INDEX(Z:Z,MATCH(VALUE(_xlfn.TEXTSPLIT(AB49, " ")),A:A,0))))</f>
        <v>#DIV/0!</v>
      </c>
      <c r="AB49" t="e" cm="1" vm="1">
        <f t="array" ref="AB49">INDEX('97-19 Jobs in Aggregate SIC07'!A:A, _xlfn._xlws.FILTER(ROW('97-19 Jobs in Aggregate SIC07'!$A$3:$A$68), ISNUMBER(SEARCH(" " &amp; $A49 &amp; " ", " " &amp; '97-19 Jobs in Aggregate SIC07'!$A$3:$A$68 &amp; " ")) + ('97-19 Jobs in Aggregate SIC07'!$A$3:$A$68=$A49)))</f>
        <v>#VALUE!</v>
      </c>
    </row>
    <row r="50" spans="1:28" ht="30" x14ac:dyDescent="0.25">
      <c r="A50" s="65">
        <v>45</v>
      </c>
      <c r="B50" s="3" t="s">
        <v>52</v>
      </c>
      <c r="C50" cm="1">
        <f t="array" ref="C50">'97-19 Job Nums in SIC07'!C50 / INDEX('97-19 Jobs in Aggregate SIC07'!D:D, _xlfn._xlws.FILTER(ROW('97-19 Jobs in Aggregate SIC07'!$A$3:$A$68), ISNUMBER(SEARCH(" " &amp; $A50 &amp; " ", " " &amp; '97-19 Jobs in Aggregate SIC07'!$A$3:$A$68 &amp; " ")) + ('97-19 Jobs in Aggregate SIC07'!$A$3:$A$68=$A50)))</f>
        <v>1</v>
      </c>
      <c r="D50" cm="1">
        <f t="array" ref="D50">'97-19 Job Nums in SIC07'!D50 / INDEX('97-19 Jobs in Aggregate SIC07'!E:E, _xlfn._xlws.FILTER(ROW('97-19 Jobs in Aggregate SIC07'!$A$3:$A$68), ISNUMBER(SEARCH(" " &amp; $A50 &amp; " ", " " &amp; '97-19 Jobs in Aggregate SIC07'!$A$3:$A$68 &amp; " ")) + ('97-19 Jobs in Aggregate SIC07'!$A$3:$A$68=$A50)))</f>
        <v>1</v>
      </c>
      <c r="E50" cm="1">
        <f t="array" ref="E50">'97-19 Job Nums in SIC07'!E50 / INDEX('97-19 Jobs in Aggregate SIC07'!F:F, _xlfn._xlws.FILTER(ROW('97-19 Jobs in Aggregate SIC07'!$A$3:$A$68), ISNUMBER(SEARCH(" " &amp; $A50 &amp; " ", " " &amp; '97-19 Jobs in Aggregate SIC07'!$A$3:$A$68 &amp; " ")) + ('97-19 Jobs in Aggregate SIC07'!$A$3:$A$68=$A50)))</f>
        <v>1</v>
      </c>
      <c r="F50" cm="1">
        <f t="array" ref="F50">'97-19 Job Nums in SIC07'!F50 / INDEX('97-19 Jobs in Aggregate SIC07'!G:G, _xlfn._xlws.FILTER(ROW('97-19 Jobs in Aggregate SIC07'!$A$3:$A$68), ISNUMBER(SEARCH(" " &amp; $A50 &amp; " ", " " &amp; '97-19 Jobs in Aggregate SIC07'!$A$3:$A$68 &amp; " ")) + ('97-19 Jobs in Aggregate SIC07'!$A$3:$A$68=$A50)))</f>
        <v>1</v>
      </c>
      <c r="G50" cm="1">
        <f t="array" ref="G50">'97-19 Job Nums in SIC07'!G50 / INDEX('97-19 Jobs in Aggregate SIC07'!H:H, _xlfn._xlws.FILTER(ROW('97-19 Jobs in Aggregate SIC07'!$A$3:$A$68), ISNUMBER(SEARCH(" " &amp; $A50 &amp; " ", " " &amp; '97-19 Jobs in Aggregate SIC07'!$A$3:$A$68 &amp; " ")) + ('97-19 Jobs in Aggregate SIC07'!$A$3:$A$68=$A50)))</f>
        <v>1</v>
      </c>
      <c r="H50" cm="1">
        <f t="array" ref="H50">'97-19 Job Nums in SIC07'!H50 / INDEX('97-19 Jobs in Aggregate SIC07'!I:I, _xlfn._xlws.FILTER(ROW('97-19 Jobs in Aggregate SIC07'!$A$3:$A$68), ISNUMBER(SEARCH(" " &amp; $A50 &amp; " ", " " &amp; '97-19 Jobs in Aggregate SIC07'!$A$3:$A$68 &amp; " ")) + ('97-19 Jobs in Aggregate SIC07'!$A$3:$A$68=$A50)))</f>
        <v>1</v>
      </c>
      <c r="I50" cm="1">
        <f t="array" ref="I50">'97-19 Job Nums in SIC07'!I50 / INDEX('97-19 Jobs in Aggregate SIC07'!J:J, _xlfn._xlws.FILTER(ROW('97-19 Jobs in Aggregate SIC07'!$A$3:$A$68), ISNUMBER(SEARCH(" " &amp; $A50 &amp; " ", " " &amp; '97-19 Jobs in Aggregate SIC07'!$A$3:$A$68 &amp; " ")) + ('97-19 Jobs in Aggregate SIC07'!$A$3:$A$68=$A50)))</f>
        <v>1</v>
      </c>
      <c r="J50" cm="1">
        <f t="array" ref="J50">'97-19 Job Nums in SIC07'!J50 / INDEX('97-19 Jobs in Aggregate SIC07'!K:K, _xlfn._xlws.FILTER(ROW('97-19 Jobs in Aggregate SIC07'!$A$3:$A$68), ISNUMBER(SEARCH(" " &amp; $A50 &amp; " ", " " &amp; '97-19 Jobs in Aggregate SIC07'!$A$3:$A$68 &amp; " ")) + ('97-19 Jobs in Aggregate SIC07'!$A$3:$A$68=$A50)))</f>
        <v>1</v>
      </c>
      <c r="K50" cm="1">
        <f t="array" ref="K50">'97-19 Job Nums in SIC07'!K50 / INDEX('97-19 Jobs in Aggregate SIC07'!L:L, _xlfn._xlws.FILTER(ROW('97-19 Jobs in Aggregate SIC07'!$A$3:$A$68), ISNUMBER(SEARCH(" " &amp; $A50 &amp; " ", " " &amp; '97-19 Jobs in Aggregate SIC07'!$A$3:$A$68 &amp; " ")) + ('97-19 Jobs in Aggregate SIC07'!$A$3:$A$68=$A50)))</f>
        <v>1</v>
      </c>
      <c r="L50" cm="1">
        <f t="array" ref="L50">'97-19 Job Nums in SIC07'!L50 / INDEX('97-19 Jobs in Aggregate SIC07'!M:M, _xlfn._xlws.FILTER(ROW('97-19 Jobs in Aggregate SIC07'!$A$3:$A$68), ISNUMBER(SEARCH(" " &amp; $A50 &amp; " ", " " &amp; '97-19 Jobs in Aggregate SIC07'!$A$3:$A$68 &amp; " ")) + ('97-19 Jobs in Aggregate SIC07'!$A$3:$A$68=$A50)))</f>
        <v>1</v>
      </c>
      <c r="M50" cm="1">
        <f t="array" ref="M50">'97-19 Job Nums in SIC07'!M50 / INDEX('97-19 Jobs in Aggregate SIC07'!N:N, _xlfn._xlws.FILTER(ROW('97-19 Jobs in Aggregate SIC07'!$A$3:$A$68), ISNUMBER(SEARCH(" " &amp; $A50 &amp; " ", " " &amp; '97-19 Jobs in Aggregate SIC07'!$A$3:$A$68 &amp; " ")) + ('97-19 Jobs in Aggregate SIC07'!$A$3:$A$68=$A50)))</f>
        <v>1</v>
      </c>
      <c r="N50" cm="1">
        <f t="array" ref="N50">'97-19 Job Nums in SIC07'!N50 / INDEX('97-19 Jobs in Aggregate SIC07'!O:O, _xlfn._xlws.FILTER(ROW('97-19 Jobs in Aggregate SIC07'!$A$3:$A$68), ISNUMBER(SEARCH(" " &amp; $A50 &amp; " ", " " &amp; '97-19 Jobs in Aggregate SIC07'!$A$3:$A$68 &amp; " ")) + ('97-19 Jobs in Aggregate SIC07'!$A$3:$A$68=$A50)))</f>
        <v>1</v>
      </c>
      <c r="O50" cm="1">
        <f t="array" ref="O50">'97-19 Job Nums in SIC07'!O50 / INDEX('97-19 Jobs in Aggregate SIC07'!P:P, _xlfn._xlws.FILTER(ROW('97-19 Jobs in Aggregate SIC07'!$A$3:$A$68), ISNUMBER(SEARCH(" " &amp; $A50 &amp; " ", " " &amp; '97-19 Jobs in Aggregate SIC07'!$A$3:$A$68 &amp; " ")) + ('97-19 Jobs in Aggregate SIC07'!$A$3:$A$68=$A50)))</f>
        <v>1</v>
      </c>
      <c r="P50" cm="1">
        <f t="array" ref="P50">'97-19 Job Nums in SIC07'!P50 / INDEX('97-19 Jobs in Aggregate SIC07'!Q:Q, _xlfn._xlws.FILTER(ROW('97-19 Jobs in Aggregate SIC07'!$A$3:$A$68), ISNUMBER(SEARCH(" " &amp; $A50 &amp; " ", " " &amp; '97-19 Jobs in Aggregate SIC07'!$A$3:$A$68 &amp; " ")) + ('97-19 Jobs in Aggregate SIC07'!$A$3:$A$68=$A50)))</f>
        <v>1</v>
      </c>
      <c r="Q50" cm="1">
        <f t="array" ref="Q50">'97-19 Job Nums in SIC07'!Q50 / INDEX('97-19 Jobs in Aggregate SIC07'!R:R, _xlfn._xlws.FILTER(ROW('97-19 Jobs in Aggregate SIC07'!$A$3:$A$68), ISNUMBER(SEARCH(" " &amp; $A50 &amp; " ", " " &amp; '97-19 Jobs in Aggregate SIC07'!$A$3:$A$68 &amp; " ")) + ('97-19 Jobs in Aggregate SIC07'!$A$3:$A$68=$A50)))</f>
        <v>1</v>
      </c>
      <c r="R50" cm="1">
        <f t="array" ref="R50">'97-19 Job Nums in SIC07'!R50 / INDEX('97-19 Jobs in Aggregate SIC07'!S:S, _xlfn._xlws.FILTER(ROW('97-19 Jobs in Aggregate SIC07'!$A$3:$A$68), ISNUMBER(SEARCH(" " &amp; $A50 &amp; " ", " " &amp; '97-19 Jobs in Aggregate SIC07'!$A$3:$A$68 &amp; " ")) + ('97-19 Jobs in Aggregate SIC07'!$A$3:$A$68=$A50)))</f>
        <v>1</v>
      </c>
      <c r="S50" cm="1">
        <f t="array" ref="S50">'97-19 Job Nums in SIC07'!S50 / INDEX('97-19 Jobs in Aggregate SIC07'!T:T, _xlfn._xlws.FILTER(ROW('97-19 Jobs in Aggregate SIC07'!$A$3:$A$68), ISNUMBER(SEARCH(" " &amp; $A50 &amp; " ", " " &amp; '97-19 Jobs in Aggregate SIC07'!$A$3:$A$68 &amp; " ")) + ('97-19 Jobs in Aggregate SIC07'!$A$3:$A$68=$A50)))</f>
        <v>1</v>
      </c>
      <c r="T50" cm="1">
        <f t="array" ref="T50">'97-19 Job Nums in SIC07'!T50 / INDEX('97-19 Jobs in Aggregate SIC07'!U:U, _xlfn._xlws.FILTER(ROW('97-19 Jobs in Aggregate SIC07'!$A$3:$A$68), ISNUMBER(SEARCH(" " &amp; $A50 &amp; " ", " " &amp; '97-19 Jobs in Aggregate SIC07'!$A$3:$A$68 &amp; " ")) + ('97-19 Jobs in Aggregate SIC07'!$A$3:$A$68=$A50)))</f>
        <v>1</v>
      </c>
      <c r="U50" cm="1">
        <f t="array" ref="U50">'97-19 Job Nums in SIC07'!U50 / INDEX('97-19 Jobs in Aggregate SIC07'!V:V, _xlfn._xlws.FILTER(ROW('97-19 Jobs in Aggregate SIC07'!$A$3:$A$68), ISNUMBER(SEARCH(" " &amp; $A50 &amp; " ", " " &amp; '97-19 Jobs in Aggregate SIC07'!$A$3:$A$68 &amp; " ")) + ('97-19 Jobs in Aggregate SIC07'!$A$3:$A$68=$A50)))</f>
        <v>1</v>
      </c>
      <c r="V50" cm="1">
        <f t="array" ref="V50">'97-19 Job Nums in SIC07'!V50 / INDEX('97-19 Jobs in Aggregate SIC07'!W:W, _xlfn._xlws.FILTER(ROW('97-19 Jobs in Aggregate SIC07'!$A$3:$A$68), ISNUMBER(SEARCH(" " &amp; $A50 &amp; " ", " " &amp; '97-19 Jobs in Aggregate SIC07'!$A$3:$A$68 &amp; " ")) + ('97-19 Jobs in Aggregate SIC07'!$A$3:$A$68=$A50)))</f>
        <v>1</v>
      </c>
      <c r="W50" cm="1">
        <f t="array" ref="W50">'97-19 Job Nums in SIC07'!W50 / INDEX('97-19 Jobs in Aggregate SIC07'!X:X, _xlfn._xlws.FILTER(ROW('97-19 Jobs in Aggregate SIC07'!$A$3:$A$68), ISNUMBER(SEARCH(" " &amp; $A50 &amp; " ", " " &amp; '97-19 Jobs in Aggregate SIC07'!$A$3:$A$68 &amp; " ")) + ('97-19 Jobs in Aggregate SIC07'!$A$3:$A$68=$A50)))</f>
        <v>1</v>
      </c>
      <c r="X50" cm="1">
        <f t="array" ref="X50">'97-19 Job Nums in SIC07'!X50 / INDEX('97-19 Jobs in Aggregate SIC07'!Y:Y, _xlfn._xlws.FILTER(ROW('97-19 Jobs in Aggregate SIC07'!$A$3:$A$68), ISNUMBER(SEARCH(" " &amp; $A50 &amp; " ", " " &amp; '97-19 Jobs in Aggregate SIC07'!$A$3:$A$68 &amp; " ")) + ('97-19 Jobs in Aggregate SIC07'!$A$3:$A$68=$A50)))</f>
        <v>1</v>
      </c>
      <c r="Y50" cm="1">
        <f t="array" ref="Y50">'97-19 Job Nums in SIC07'!Y50 / INDEX('97-19 Jobs in Aggregate SIC07'!Z:Z, _xlfn._xlws.FILTER(ROW('97-19 Jobs in Aggregate SIC07'!$A$3:$A$68), ISNUMBER(SEARCH(" " &amp; $A50 &amp; " ", " " &amp; '97-19 Jobs in Aggregate SIC07'!$A$3:$A$68 &amp; " ")) + ('97-19 Jobs in Aggregate SIC07'!$A$3:$A$68=$A50)))</f>
        <v>1</v>
      </c>
      <c r="Z50" s="76">
        <f t="shared" si="0"/>
        <v>1</v>
      </c>
      <c r="AA50" s="77" cm="1">
        <f t="array" ref="AA50">Z50/SUM(VALUE(INDEX(Z:Z,MATCH(VALUE(_xlfn.TEXTSPLIT(AB50, " ")),A:A,0))))</f>
        <v>1</v>
      </c>
      <c r="AB50" cm="1">
        <f t="array" ref="AB50">INDEX('97-19 Jobs in Aggregate SIC07'!A:A, _xlfn._xlws.FILTER(ROW('97-19 Jobs in Aggregate SIC07'!$A$3:$A$68), ISNUMBER(SEARCH(" " &amp; $A50 &amp; " ", " " &amp; '97-19 Jobs in Aggregate SIC07'!$A$3:$A$68 &amp; " ")) + ('97-19 Jobs in Aggregate SIC07'!$A$3:$A$68=$A50)))</f>
        <v>45</v>
      </c>
    </row>
    <row r="51" spans="1:28" ht="30" x14ac:dyDescent="0.25">
      <c r="A51" s="65">
        <v>46</v>
      </c>
      <c r="B51" s="3" t="s">
        <v>53</v>
      </c>
      <c r="C51" cm="1">
        <f t="array" ref="C51">'97-19 Job Nums in SIC07'!C51 / INDEX('97-19 Jobs in Aggregate SIC07'!D:D, _xlfn._xlws.FILTER(ROW('97-19 Jobs in Aggregate SIC07'!$A$3:$A$68), ISNUMBER(SEARCH(" " &amp; $A51 &amp; " ", " " &amp; '97-19 Jobs in Aggregate SIC07'!$A$3:$A$68 &amp; " ")) + ('97-19 Jobs in Aggregate SIC07'!$A$3:$A$68=$A51)))</f>
        <v>1</v>
      </c>
      <c r="D51" cm="1">
        <f t="array" ref="D51">'97-19 Job Nums in SIC07'!D51 / INDEX('97-19 Jobs in Aggregate SIC07'!E:E, _xlfn._xlws.FILTER(ROW('97-19 Jobs in Aggregate SIC07'!$A$3:$A$68), ISNUMBER(SEARCH(" " &amp; $A51 &amp; " ", " " &amp; '97-19 Jobs in Aggregate SIC07'!$A$3:$A$68 &amp; " ")) + ('97-19 Jobs in Aggregate SIC07'!$A$3:$A$68=$A51)))</f>
        <v>1</v>
      </c>
      <c r="E51" cm="1">
        <f t="array" ref="E51">'97-19 Job Nums in SIC07'!E51 / INDEX('97-19 Jobs in Aggregate SIC07'!F:F, _xlfn._xlws.FILTER(ROW('97-19 Jobs in Aggregate SIC07'!$A$3:$A$68), ISNUMBER(SEARCH(" " &amp; $A51 &amp; " ", " " &amp; '97-19 Jobs in Aggregate SIC07'!$A$3:$A$68 &amp; " ")) + ('97-19 Jobs in Aggregate SIC07'!$A$3:$A$68=$A51)))</f>
        <v>1</v>
      </c>
      <c r="F51" cm="1">
        <f t="array" ref="F51">'97-19 Job Nums in SIC07'!F51 / INDEX('97-19 Jobs in Aggregate SIC07'!G:G, _xlfn._xlws.FILTER(ROW('97-19 Jobs in Aggregate SIC07'!$A$3:$A$68), ISNUMBER(SEARCH(" " &amp; $A51 &amp; " ", " " &amp; '97-19 Jobs in Aggregate SIC07'!$A$3:$A$68 &amp; " ")) + ('97-19 Jobs in Aggregate SIC07'!$A$3:$A$68=$A51)))</f>
        <v>1</v>
      </c>
      <c r="G51" cm="1">
        <f t="array" ref="G51">'97-19 Job Nums in SIC07'!G51 / INDEX('97-19 Jobs in Aggregate SIC07'!H:H, _xlfn._xlws.FILTER(ROW('97-19 Jobs in Aggregate SIC07'!$A$3:$A$68), ISNUMBER(SEARCH(" " &amp; $A51 &amp; " ", " " &amp; '97-19 Jobs in Aggregate SIC07'!$A$3:$A$68 &amp; " ")) + ('97-19 Jobs in Aggregate SIC07'!$A$3:$A$68=$A51)))</f>
        <v>1</v>
      </c>
      <c r="H51" cm="1">
        <f t="array" ref="H51">'97-19 Job Nums in SIC07'!H51 / INDEX('97-19 Jobs in Aggregate SIC07'!I:I, _xlfn._xlws.FILTER(ROW('97-19 Jobs in Aggregate SIC07'!$A$3:$A$68), ISNUMBER(SEARCH(" " &amp; $A51 &amp; " ", " " &amp; '97-19 Jobs in Aggregate SIC07'!$A$3:$A$68 &amp; " ")) + ('97-19 Jobs in Aggregate SIC07'!$A$3:$A$68=$A51)))</f>
        <v>1</v>
      </c>
      <c r="I51" cm="1">
        <f t="array" ref="I51">'97-19 Job Nums in SIC07'!I51 / INDEX('97-19 Jobs in Aggregate SIC07'!J:J, _xlfn._xlws.FILTER(ROW('97-19 Jobs in Aggregate SIC07'!$A$3:$A$68), ISNUMBER(SEARCH(" " &amp; $A51 &amp; " ", " " &amp; '97-19 Jobs in Aggregate SIC07'!$A$3:$A$68 &amp; " ")) + ('97-19 Jobs in Aggregate SIC07'!$A$3:$A$68=$A51)))</f>
        <v>1</v>
      </c>
      <c r="J51" cm="1">
        <f t="array" ref="J51">'97-19 Job Nums in SIC07'!J51 / INDEX('97-19 Jobs in Aggregate SIC07'!K:K, _xlfn._xlws.FILTER(ROW('97-19 Jobs in Aggregate SIC07'!$A$3:$A$68), ISNUMBER(SEARCH(" " &amp; $A51 &amp; " ", " " &amp; '97-19 Jobs in Aggregate SIC07'!$A$3:$A$68 &amp; " ")) + ('97-19 Jobs in Aggregate SIC07'!$A$3:$A$68=$A51)))</f>
        <v>1</v>
      </c>
      <c r="K51" cm="1">
        <f t="array" ref="K51">'97-19 Job Nums in SIC07'!K51 / INDEX('97-19 Jobs in Aggregate SIC07'!L:L, _xlfn._xlws.FILTER(ROW('97-19 Jobs in Aggregate SIC07'!$A$3:$A$68), ISNUMBER(SEARCH(" " &amp; $A51 &amp; " ", " " &amp; '97-19 Jobs in Aggregate SIC07'!$A$3:$A$68 &amp; " ")) + ('97-19 Jobs in Aggregate SIC07'!$A$3:$A$68=$A51)))</f>
        <v>1</v>
      </c>
      <c r="L51" cm="1">
        <f t="array" ref="L51">'97-19 Job Nums in SIC07'!L51 / INDEX('97-19 Jobs in Aggregate SIC07'!M:M, _xlfn._xlws.FILTER(ROW('97-19 Jobs in Aggregate SIC07'!$A$3:$A$68), ISNUMBER(SEARCH(" " &amp; $A51 &amp; " ", " " &amp; '97-19 Jobs in Aggregate SIC07'!$A$3:$A$68 &amp; " ")) + ('97-19 Jobs in Aggregate SIC07'!$A$3:$A$68=$A51)))</f>
        <v>1</v>
      </c>
      <c r="M51" cm="1">
        <f t="array" ref="M51">'97-19 Job Nums in SIC07'!M51 / INDEX('97-19 Jobs in Aggregate SIC07'!N:N, _xlfn._xlws.FILTER(ROW('97-19 Jobs in Aggregate SIC07'!$A$3:$A$68), ISNUMBER(SEARCH(" " &amp; $A51 &amp; " ", " " &amp; '97-19 Jobs in Aggregate SIC07'!$A$3:$A$68 &amp; " ")) + ('97-19 Jobs in Aggregate SIC07'!$A$3:$A$68=$A51)))</f>
        <v>1</v>
      </c>
      <c r="N51" cm="1">
        <f t="array" ref="N51">'97-19 Job Nums in SIC07'!N51 / INDEX('97-19 Jobs in Aggregate SIC07'!O:O, _xlfn._xlws.FILTER(ROW('97-19 Jobs in Aggregate SIC07'!$A$3:$A$68), ISNUMBER(SEARCH(" " &amp; $A51 &amp; " ", " " &amp; '97-19 Jobs in Aggregate SIC07'!$A$3:$A$68 &amp; " ")) + ('97-19 Jobs in Aggregate SIC07'!$A$3:$A$68=$A51)))</f>
        <v>1</v>
      </c>
      <c r="O51" cm="1">
        <f t="array" ref="O51">'97-19 Job Nums in SIC07'!O51 / INDEX('97-19 Jobs in Aggregate SIC07'!P:P, _xlfn._xlws.FILTER(ROW('97-19 Jobs in Aggregate SIC07'!$A$3:$A$68), ISNUMBER(SEARCH(" " &amp; $A51 &amp; " ", " " &amp; '97-19 Jobs in Aggregate SIC07'!$A$3:$A$68 &amp; " ")) + ('97-19 Jobs in Aggregate SIC07'!$A$3:$A$68=$A51)))</f>
        <v>1</v>
      </c>
      <c r="P51" cm="1">
        <f t="array" ref="P51">'97-19 Job Nums in SIC07'!P51 / INDEX('97-19 Jobs in Aggregate SIC07'!Q:Q, _xlfn._xlws.FILTER(ROW('97-19 Jobs in Aggregate SIC07'!$A$3:$A$68), ISNUMBER(SEARCH(" " &amp; $A51 &amp; " ", " " &amp; '97-19 Jobs in Aggregate SIC07'!$A$3:$A$68 &amp; " ")) + ('97-19 Jobs in Aggregate SIC07'!$A$3:$A$68=$A51)))</f>
        <v>1</v>
      </c>
      <c r="Q51" cm="1">
        <f t="array" ref="Q51">'97-19 Job Nums in SIC07'!Q51 / INDEX('97-19 Jobs in Aggregate SIC07'!R:R, _xlfn._xlws.FILTER(ROW('97-19 Jobs in Aggregate SIC07'!$A$3:$A$68), ISNUMBER(SEARCH(" " &amp; $A51 &amp; " ", " " &amp; '97-19 Jobs in Aggregate SIC07'!$A$3:$A$68 &amp; " ")) + ('97-19 Jobs in Aggregate SIC07'!$A$3:$A$68=$A51)))</f>
        <v>1</v>
      </c>
      <c r="R51" cm="1">
        <f t="array" ref="R51">'97-19 Job Nums in SIC07'!R51 / INDEX('97-19 Jobs in Aggregate SIC07'!S:S, _xlfn._xlws.FILTER(ROW('97-19 Jobs in Aggregate SIC07'!$A$3:$A$68), ISNUMBER(SEARCH(" " &amp; $A51 &amp; " ", " " &amp; '97-19 Jobs in Aggregate SIC07'!$A$3:$A$68 &amp; " ")) + ('97-19 Jobs in Aggregate SIC07'!$A$3:$A$68=$A51)))</f>
        <v>1</v>
      </c>
      <c r="S51" cm="1">
        <f t="array" ref="S51">'97-19 Job Nums in SIC07'!S51 / INDEX('97-19 Jobs in Aggregate SIC07'!T:T, _xlfn._xlws.FILTER(ROW('97-19 Jobs in Aggregate SIC07'!$A$3:$A$68), ISNUMBER(SEARCH(" " &amp; $A51 &amp; " ", " " &amp; '97-19 Jobs in Aggregate SIC07'!$A$3:$A$68 &amp; " ")) + ('97-19 Jobs in Aggregate SIC07'!$A$3:$A$68=$A51)))</f>
        <v>1</v>
      </c>
      <c r="T51" cm="1">
        <f t="array" ref="T51">'97-19 Job Nums in SIC07'!T51 / INDEX('97-19 Jobs in Aggregate SIC07'!U:U, _xlfn._xlws.FILTER(ROW('97-19 Jobs in Aggregate SIC07'!$A$3:$A$68), ISNUMBER(SEARCH(" " &amp; $A51 &amp; " ", " " &amp; '97-19 Jobs in Aggregate SIC07'!$A$3:$A$68 &amp; " ")) + ('97-19 Jobs in Aggregate SIC07'!$A$3:$A$68=$A51)))</f>
        <v>1</v>
      </c>
      <c r="U51" cm="1">
        <f t="array" ref="U51">'97-19 Job Nums in SIC07'!U51 / INDEX('97-19 Jobs in Aggregate SIC07'!V:V, _xlfn._xlws.FILTER(ROW('97-19 Jobs in Aggregate SIC07'!$A$3:$A$68), ISNUMBER(SEARCH(" " &amp; $A51 &amp; " ", " " &amp; '97-19 Jobs in Aggregate SIC07'!$A$3:$A$68 &amp; " ")) + ('97-19 Jobs in Aggregate SIC07'!$A$3:$A$68=$A51)))</f>
        <v>1</v>
      </c>
      <c r="V51" cm="1">
        <f t="array" ref="V51">'97-19 Job Nums in SIC07'!V51 / INDEX('97-19 Jobs in Aggregate SIC07'!W:W, _xlfn._xlws.FILTER(ROW('97-19 Jobs in Aggregate SIC07'!$A$3:$A$68), ISNUMBER(SEARCH(" " &amp; $A51 &amp; " ", " " &amp; '97-19 Jobs in Aggregate SIC07'!$A$3:$A$68 &amp; " ")) + ('97-19 Jobs in Aggregate SIC07'!$A$3:$A$68=$A51)))</f>
        <v>1</v>
      </c>
      <c r="W51" cm="1">
        <f t="array" ref="W51">'97-19 Job Nums in SIC07'!W51 / INDEX('97-19 Jobs in Aggregate SIC07'!X:X, _xlfn._xlws.FILTER(ROW('97-19 Jobs in Aggregate SIC07'!$A$3:$A$68), ISNUMBER(SEARCH(" " &amp; $A51 &amp; " ", " " &amp; '97-19 Jobs in Aggregate SIC07'!$A$3:$A$68 &amp; " ")) + ('97-19 Jobs in Aggregate SIC07'!$A$3:$A$68=$A51)))</f>
        <v>1</v>
      </c>
      <c r="X51" cm="1">
        <f t="array" ref="X51">'97-19 Job Nums in SIC07'!X51 / INDEX('97-19 Jobs in Aggregate SIC07'!Y:Y, _xlfn._xlws.FILTER(ROW('97-19 Jobs in Aggregate SIC07'!$A$3:$A$68), ISNUMBER(SEARCH(" " &amp; $A51 &amp; " ", " " &amp; '97-19 Jobs in Aggregate SIC07'!$A$3:$A$68 &amp; " ")) + ('97-19 Jobs in Aggregate SIC07'!$A$3:$A$68=$A51)))</f>
        <v>1</v>
      </c>
      <c r="Y51" cm="1">
        <f t="array" ref="Y51">'97-19 Job Nums in SIC07'!Y51 / INDEX('97-19 Jobs in Aggregate SIC07'!Z:Z, _xlfn._xlws.FILTER(ROW('97-19 Jobs in Aggregate SIC07'!$A$3:$A$68), ISNUMBER(SEARCH(" " &amp; $A51 &amp; " ", " " &amp; '97-19 Jobs in Aggregate SIC07'!$A$3:$A$68 &amp; " ")) + ('97-19 Jobs in Aggregate SIC07'!$A$3:$A$68=$A51)))</f>
        <v>1</v>
      </c>
      <c r="Z51" s="76">
        <f t="shared" si="0"/>
        <v>1</v>
      </c>
      <c r="AA51" s="77" cm="1">
        <f t="array" ref="AA51">Z51/SUM(VALUE(INDEX(Z:Z,MATCH(VALUE(_xlfn.TEXTSPLIT(AB51, " ")),A:A,0))))</f>
        <v>1</v>
      </c>
      <c r="AB51" cm="1">
        <f t="array" ref="AB51">INDEX('97-19 Jobs in Aggregate SIC07'!A:A, _xlfn._xlws.FILTER(ROW('97-19 Jobs in Aggregate SIC07'!$A$3:$A$68), ISNUMBER(SEARCH(" " &amp; $A51 &amp; " ", " " &amp; '97-19 Jobs in Aggregate SIC07'!$A$3:$A$68 &amp; " ")) + ('97-19 Jobs in Aggregate SIC07'!$A$3:$A$68=$A51)))</f>
        <v>46</v>
      </c>
    </row>
    <row r="52" spans="1:28" ht="30" x14ac:dyDescent="0.25">
      <c r="A52" s="65">
        <v>47</v>
      </c>
      <c r="B52" s="3" t="s">
        <v>54</v>
      </c>
      <c r="C52" cm="1">
        <f t="array" ref="C52">'97-19 Job Nums in SIC07'!C52 / INDEX('97-19 Jobs in Aggregate SIC07'!D:D, _xlfn._xlws.FILTER(ROW('97-19 Jobs in Aggregate SIC07'!$A$3:$A$68), ISNUMBER(SEARCH(" " &amp; $A52 &amp; " ", " " &amp; '97-19 Jobs in Aggregate SIC07'!$A$3:$A$68 &amp; " ")) + ('97-19 Jobs in Aggregate SIC07'!$A$3:$A$68=$A52)))</f>
        <v>1</v>
      </c>
      <c r="D52" cm="1">
        <f t="array" ref="D52">'97-19 Job Nums in SIC07'!D52 / INDEX('97-19 Jobs in Aggregate SIC07'!E:E, _xlfn._xlws.FILTER(ROW('97-19 Jobs in Aggregate SIC07'!$A$3:$A$68), ISNUMBER(SEARCH(" " &amp; $A52 &amp; " ", " " &amp; '97-19 Jobs in Aggregate SIC07'!$A$3:$A$68 &amp; " ")) + ('97-19 Jobs in Aggregate SIC07'!$A$3:$A$68=$A52)))</f>
        <v>1</v>
      </c>
      <c r="E52" cm="1">
        <f t="array" ref="E52">'97-19 Job Nums in SIC07'!E52 / INDEX('97-19 Jobs in Aggregate SIC07'!F:F, _xlfn._xlws.FILTER(ROW('97-19 Jobs in Aggregate SIC07'!$A$3:$A$68), ISNUMBER(SEARCH(" " &amp; $A52 &amp; " ", " " &amp; '97-19 Jobs in Aggregate SIC07'!$A$3:$A$68 &amp; " ")) + ('97-19 Jobs in Aggregate SIC07'!$A$3:$A$68=$A52)))</f>
        <v>1</v>
      </c>
      <c r="F52" cm="1">
        <f t="array" ref="F52">'97-19 Job Nums in SIC07'!F52 / INDEX('97-19 Jobs in Aggregate SIC07'!G:G, _xlfn._xlws.FILTER(ROW('97-19 Jobs in Aggregate SIC07'!$A$3:$A$68), ISNUMBER(SEARCH(" " &amp; $A52 &amp; " ", " " &amp; '97-19 Jobs in Aggregate SIC07'!$A$3:$A$68 &amp; " ")) + ('97-19 Jobs in Aggregate SIC07'!$A$3:$A$68=$A52)))</f>
        <v>1</v>
      </c>
      <c r="G52" cm="1">
        <f t="array" ref="G52">'97-19 Job Nums in SIC07'!G52 / INDEX('97-19 Jobs in Aggregate SIC07'!H:H, _xlfn._xlws.FILTER(ROW('97-19 Jobs in Aggregate SIC07'!$A$3:$A$68), ISNUMBER(SEARCH(" " &amp; $A52 &amp; " ", " " &amp; '97-19 Jobs in Aggregate SIC07'!$A$3:$A$68 &amp; " ")) + ('97-19 Jobs in Aggregate SIC07'!$A$3:$A$68=$A52)))</f>
        <v>1</v>
      </c>
      <c r="H52" cm="1">
        <f t="array" ref="H52">'97-19 Job Nums in SIC07'!H52 / INDEX('97-19 Jobs in Aggregate SIC07'!I:I, _xlfn._xlws.FILTER(ROW('97-19 Jobs in Aggregate SIC07'!$A$3:$A$68), ISNUMBER(SEARCH(" " &amp; $A52 &amp; " ", " " &amp; '97-19 Jobs in Aggregate SIC07'!$A$3:$A$68 &amp; " ")) + ('97-19 Jobs in Aggregate SIC07'!$A$3:$A$68=$A52)))</f>
        <v>1</v>
      </c>
      <c r="I52" cm="1">
        <f t="array" ref="I52">'97-19 Job Nums in SIC07'!I52 / INDEX('97-19 Jobs in Aggregate SIC07'!J:J, _xlfn._xlws.FILTER(ROW('97-19 Jobs in Aggregate SIC07'!$A$3:$A$68), ISNUMBER(SEARCH(" " &amp; $A52 &amp; " ", " " &amp; '97-19 Jobs in Aggregate SIC07'!$A$3:$A$68 &amp; " ")) + ('97-19 Jobs in Aggregate SIC07'!$A$3:$A$68=$A52)))</f>
        <v>1</v>
      </c>
      <c r="J52" cm="1">
        <f t="array" ref="J52">'97-19 Job Nums in SIC07'!J52 / INDEX('97-19 Jobs in Aggregate SIC07'!K:K, _xlfn._xlws.FILTER(ROW('97-19 Jobs in Aggregate SIC07'!$A$3:$A$68), ISNUMBER(SEARCH(" " &amp; $A52 &amp; " ", " " &amp; '97-19 Jobs in Aggregate SIC07'!$A$3:$A$68 &amp; " ")) + ('97-19 Jobs in Aggregate SIC07'!$A$3:$A$68=$A52)))</f>
        <v>1</v>
      </c>
      <c r="K52" cm="1">
        <f t="array" ref="K52">'97-19 Job Nums in SIC07'!K52 / INDEX('97-19 Jobs in Aggregate SIC07'!L:L, _xlfn._xlws.FILTER(ROW('97-19 Jobs in Aggregate SIC07'!$A$3:$A$68), ISNUMBER(SEARCH(" " &amp; $A52 &amp; " ", " " &amp; '97-19 Jobs in Aggregate SIC07'!$A$3:$A$68 &amp; " ")) + ('97-19 Jobs in Aggregate SIC07'!$A$3:$A$68=$A52)))</f>
        <v>1</v>
      </c>
      <c r="L52" cm="1">
        <f t="array" ref="L52">'97-19 Job Nums in SIC07'!L52 / INDEX('97-19 Jobs in Aggregate SIC07'!M:M, _xlfn._xlws.FILTER(ROW('97-19 Jobs in Aggregate SIC07'!$A$3:$A$68), ISNUMBER(SEARCH(" " &amp; $A52 &amp; " ", " " &amp; '97-19 Jobs in Aggregate SIC07'!$A$3:$A$68 &amp; " ")) + ('97-19 Jobs in Aggregate SIC07'!$A$3:$A$68=$A52)))</f>
        <v>1</v>
      </c>
      <c r="M52" cm="1">
        <f t="array" ref="M52">'97-19 Job Nums in SIC07'!M52 / INDEX('97-19 Jobs in Aggregate SIC07'!N:N, _xlfn._xlws.FILTER(ROW('97-19 Jobs in Aggregate SIC07'!$A$3:$A$68), ISNUMBER(SEARCH(" " &amp; $A52 &amp; " ", " " &amp; '97-19 Jobs in Aggregate SIC07'!$A$3:$A$68 &amp; " ")) + ('97-19 Jobs in Aggregate SIC07'!$A$3:$A$68=$A52)))</f>
        <v>1</v>
      </c>
      <c r="N52" cm="1">
        <f t="array" ref="N52">'97-19 Job Nums in SIC07'!N52 / INDEX('97-19 Jobs in Aggregate SIC07'!O:O, _xlfn._xlws.FILTER(ROW('97-19 Jobs in Aggregate SIC07'!$A$3:$A$68), ISNUMBER(SEARCH(" " &amp; $A52 &amp; " ", " " &amp; '97-19 Jobs in Aggregate SIC07'!$A$3:$A$68 &amp; " ")) + ('97-19 Jobs in Aggregate SIC07'!$A$3:$A$68=$A52)))</f>
        <v>1</v>
      </c>
      <c r="O52" cm="1">
        <f t="array" ref="O52">'97-19 Job Nums in SIC07'!O52 / INDEX('97-19 Jobs in Aggregate SIC07'!P:P, _xlfn._xlws.FILTER(ROW('97-19 Jobs in Aggregate SIC07'!$A$3:$A$68), ISNUMBER(SEARCH(" " &amp; $A52 &amp; " ", " " &amp; '97-19 Jobs in Aggregate SIC07'!$A$3:$A$68 &amp; " ")) + ('97-19 Jobs in Aggregate SIC07'!$A$3:$A$68=$A52)))</f>
        <v>1</v>
      </c>
      <c r="P52" cm="1">
        <f t="array" ref="P52">'97-19 Job Nums in SIC07'!P52 / INDEX('97-19 Jobs in Aggregate SIC07'!Q:Q, _xlfn._xlws.FILTER(ROW('97-19 Jobs in Aggregate SIC07'!$A$3:$A$68), ISNUMBER(SEARCH(" " &amp; $A52 &amp; " ", " " &amp; '97-19 Jobs in Aggregate SIC07'!$A$3:$A$68 &amp; " ")) + ('97-19 Jobs in Aggregate SIC07'!$A$3:$A$68=$A52)))</f>
        <v>1</v>
      </c>
      <c r="Q52" cm="1">
        <f t="array" ref="Q52">'97-19 Job Nums in SIC07'!Q52 / INDEX('97-19 Jobs in Aggregate SIC07'!R:R, _xlfn._xlws.FILTER(ROW('97-19 Jobs in Aggregate SIC07'!$A$3:$A$68), ISNUMBER(SEARCH(" " &amp; $A52 &amp; " ", " " &amp; '97-19 Jobs in Aggregate SIC07'!$A$3:$A$68 &amp; " ")) + ('97-19 Jobs in Aggregate SIC07'!$A$3:$A$68=$A52)))</f>
        <v>1</v>
      </c>
      <c r="R52" cm="1">
        <f t="array" ref="R52">'97-19 Job Nums in SIC07'!R52 / INDEX('97-19 Jobs in Aggregate SIC07'!S:S, _xlfn._xlws.FILTER(ROW('97-19 Jobs in Aggregate SIC07'!$A$3:$A$68), ISNUMBER(SEARCH(" " &amp; $A52 &amp; " ", " " &amp; '97-19 Jobs in Aggregate SIC07'!$A$3:$A$68 &amp; " ")) + ('97-19 Jobs in Aggregate SIC07'!$A$3:$A$68=$A52)))</f>
        <v>1</v>
      </c>
      <c r="S52" cm="1">
        <f t="array" ref="S52">'97-19 Job Nums in SIC07'!S52 / INDEX('97-19 Jobs in Aggregate SIC07'!T:T, _xlfn._xlws.FILTER(ROW('97-19 Jobs in Aggregate SIC07'!$A$3:$A$68), ISNUMBER(SEARCH(" " &amp; $A52 &amp; " ", " " &amp; '97-19 Jobs in Aggregate SIC07'!$A$3:$A$68 &amp; " ")) + ('97-19 Jobs in Aggregate SIC07'!$A$3:$A$68=$A52)))</f>
        <v>1</v>
      </c>
      <c r="T52" cm="1">
        <f t="array" ref="T52">'97-19 Job Nums in SIC07'!T52 / INDEX('97-19 Jobs in Aggregate SIC07'!U:U, _xlfn._xlws.FILTER(ROW('97-19 Jobs in Aggregate SIC07'!$A$3:$A$68), ISNUMBER(SEARCH(" " &amp; $A52 &amp; " ", " " &amp; '97-19 Jobs in Aggregate SIC07'!$A$3:$A$68 &amp; " ")) + ('97-19 Jobs in Aggregate SIC07'!$A$3:$A$68=$A52)))</f>
        <v>1</v>
      </c>
      <c r="U52" cm="1">
        <f t="array" ref="U52">'97-19 Job Nums in SIC07'!U52 / INDEX('97-19 Jobs in Aggregate SIC07'!V:V, _xlfn._xlws.FILTER(ROW('97-19 Jobs in Aggregate SIC07'!$A$3:$A$68), ISNUMBER(SEARCH(" " &amp; $A52 &amp; " ", " " &amp; '97-19 Jobs in Aggregate SIC07'!$A$3:$A$68 &amp; " ")) + ('97-19 Jobs in Aggregate SIC07'!$A$3:$A$68=$A52)))</f>
        <v>1</v>
      </c>
      <c r="V52" cm="1">
        <f t="array" ref="V52">'97-19 Job Nums in SIC07'!V52 / INDEX('97-19 Jobs in Aggregate SIC07'!W:W, _xlfn._xlws.FILTER(ROW('97-19 Jobs in Aggregate SIC07'!$A$3:$A$68), ISNUMBER(SEARCH(" " &amp; $A52 &amp; " ", " " &amp; '97-19 Jobs in Aggregate SIC07'!$A$3:$A$68 &amp; " ")) + ('97-19 Jobs in Aggregate SIC07'!$A$3:$A$68=$A52)))</f>
        <v>1</v>
      </c>
      <c r="W52" cm="1">
        <f t="array" ref="W52">'97-19 Job Nums in SIC07'!W52 / INDEX('97-19 Jobs in Aggregate SIC07'!X:X, _xlfn._xlws.FILTER(ROW('97-19 Jobs in Aggregate SIC07'!$A$3:$A$68), ISNUMBER(SEARCH(" " &amp; $A52 &amp; " ", " " &amp; '97-19 Jobs in Aggregate SIC07'!$A$3:$A$68 &amp; " ")) + ('97-19 Jobs in Aggregate SIC07'!$A$3:$A$68=$A52)))</f>
        <v>1</v>
      </c>
      <c r="X52" cm="1">
        <f t="array" ref="X52">'97-19 Job Nums in SIC07'!X52 / INDEX('97-19 Jobs in Aggregate SIC07'!Y:Y, _xlfn._xlws.FILTER(ROW('97-19 Jobs in Aggregate SIC07'!$A$3:$A$68), ISNUMBER(SEARCH(" " &amp; $A52 &amp; " ", " " &amp; '97-19 Jobs in Aggregate SIC07'!$A$3:$A$68 &amp; " ")) + ('97-19 Jobs in Aggregate SIC07'!$A$3:$A$68=$A52)))</f>
        <v>1</v>
      </c>
      <c r="Y52" cm="1">
        <f t="array" ref="Y52">'97-19 Job Nums in SIC07'!Y52 / INDEX('97-19 Jobs in Aggregate SIC07'!Z:Z, _xlfn._xlws.FILTER(ROW('97-19 Jobs in Aggregate SIC07'!$A$3:$A$68), ISNUMBER(SEARCH(" " &amp; $A52 &amp; " ", " " &amp; '97-19 Jobs in Aggregate SIC07'!$A$3:$A$68 &amp; " ")) + ('97-19 Jobs in Aggregate SIC07'!$A$3:$A$68=$A52)))</f>
        <v>1</v>
      </c>
      <c r="Z52" s="76">
        <f t="shared" si="0"/>
        <v>1</v>
      </c>
      <c r="AA52" s="77" cm="1">
        <f t="array" ref="AA52">Z52/SUM(VALUE(INDEX(Z:Z,MATCH(VALUE(_xlfn.TEXTSPLIT(AB52, " ")),A:A,0))))</f>
        <v>1</v>
      </c>
      <c r="AB52" cm="1">
        <f t="array" ref="AB52">INDEX('97-19 Jobs in Aggregate SIC07'!A:A, _xlfn._xlws.FILTER(ROW('97-19 Jobs in Aggregate SIC07'!$A$3:$A$68), ISNUMBER(SEARCH(" " &amp; $A52 &amp; " ", " " &amp; '97-19 Jobs in Aggregate SIC07'!$A$3:$A$68 &amp; " ")) + ('97-19 Jobs in Aggregate SIC07'!$A$3:$A$68=$A52)))</f>
        <v>47</v>
      </c>
    </row>
    <row r="53" spans="1:28" x14ac:dyDescent="0.25">
      <c r="A53" s="65" t="s">
        <v>322</v>
      </c>
      <c r="B53" s="3" t="s">
        <v>55</v>
      </c>
      <c r="C53" t="e" cm="1">
        <f t="array" ref="C53">'97-19 Job Nums in SIC07'!C53 / INDEX('97-19 Jobs in Aggregate SIC07'!D:D,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D53" t="e" cm="1">
        <f t="array" ref="D53">'97-19 Job Nums in SIC07'!D53 / INDEX('97-19 Jobs in Aggregate SIC07'!E:E,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E53" t="e" cm="1">
        <f t="array" ref="E53">'97-19 Job Nums in SIC07'!E53 / INDEX('97-19 Jobs in Aggregate SIC07'!F:F,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F53" t="e" cm="1">
        <f t="array" ref="F53">'97-19 Job Nums in SIC07'!F53 / INDEX('97-19 Jobs in Aggregate SIC07'!G:G,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G53" t="e" cm="1">
        <f t="array" ref="G53">'97-19 Job Nums in SIC07'!G53 / INDEX('97-19 Jobs in Aggregate SIC07'!H:H,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H53" t="e" cm="1">
        <f t="array" ref="H53">'97-19 Job Nums in SIC07'!H53 / INDEX('97-19 Jobs in Aggregate SIC07'!I:I,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I53" t="e" cm="1">
        <f t="array" ref="I53">'97-19 Job Nums in SIC07'!I53 / INDEX('97-19 Jobs in Aggregate SIC07'!J:J,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J53" t="e" cm="1">
        <f t="array" ref="J53">'97-19 Job Nums in SIC07'!J53 / INDEX('97-19 Jobs in Aggregate SIC07'!K:K,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K53" t="e" cm="1">
        <f t="array" ref="K53">'97-19 Job Nums in SIC07'!K53 / INDEX('97-19 Jobs in Aggregate SIC07'!L:L,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L53" t="e" cm="1">
        <f t="array" ref="L53">'97-19 Job Nums in SIC07'!L53 / INDEX('97-19 Jobs in Aggregate SIC07'!M:M,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M53" t="e" cm="1">
        <f t="array" ref="M53">'97-19 Job Nums in SIC07'!M53 / INDEX('97-19 Jobs in Aggregate SIC07'!N:N,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N53" t="e" cm="1" vm="1">
        <f t="array" ref="N53">'97-19 Job Nums in SIC07'!N53 / INDEX('97-19 Jobs in Aggregate SIC07'!O:O,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O53" t="e" cm="1" vm="1">
        <f t="array" ref="O53">'97-19 Job Nums in SIC07'!O53 / INDEX('97-19 Jobs in Aggregate SIC07'!P:P,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P53" t="e" cm="1" vm="1">
        <f t="array" ref="P53">'97-19 Job Nums in SIC07'!P53 / INDEX('97-19 Jobs in Aggregate SIC07'!Q:Q,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Q53" t="e" cm="1" vm="1">
        <f t="array" ref="Q53">'97-19 Job Nums in SIC07'!Q53 / INDEX('97-19 Jobs in Aggregate SIC07'!R:R,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R53" t="e" cm="1" vm="1">
        <f t="array" ref="R53">'97-19 Job Nums in SIC07'!R53 / INDEX('97-19 Jobs in Aggregate SIC07'!S:S,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S53" t="e" cm="1" vm="1">
        <f t="array" ref="S53">'97-19 Job Nums in SIC07'!S53 / INDEX('97-19 Jobs in Aggregate SIC07'!T:T,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T53" t="e" cm="1" vm="1">
        <f t="array" ref="T53">'97-19 Job Nums in SIC07'!T53 / INDEX('97-19 Jobs in Aggregate SIC07'!U:U,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U53" t="e" cm="1" vm="1">
        <f t="array" ref="U53">'97-19 Job Nums in SIC07'!U53 / INDEX('97-19 Jobs in Aggregate SIC07'!V:V,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V53" t="e" cm="1" vm="1">
        <f t="array" ref="V53">'97-19 Job Nums in SIC07'!V53 / INDEX('97-19 Jobs in Aggregate SIC07'!W:W,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W53" t="e" cm="1" vm="1">
        <f t="array" ref="W53">'97-19 Job Nums in SIC07'!W53 / INDEX('97-19 Jobs in Aggregate SIC07'!X:X,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X53" t="e" cm="1" vm="1">
        <f t="array" ref="X53">'97-19 Job Nums in SIC07'!X53 / INDEX('97-19 Jobs in Aggregate SIC07'!Y:Y,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Y53" t="e" cm="1" vm="1">
        <f t="array" ref="Y53">'97-19 Job Nums in SIC07'!Y53 / INDEX('97-19 Jobs in Aggregate SIC07'!Z:Z, _xlfn._xlws.FILTER(ROW('97-19 Jobs in Aggregate SIC07'!$A$3:$A$68), ISNUMBER(SEARCH(" " &amp; $A53 &amp; " ", " " &amp; '97-19 Jobs in Aggregate SIC07'!$A$3:$A$68 &amp; " ")) + ('97-19 Jobs in Aggregate SIC07'!$A$3:$A$68=$A53)))</f>
        <v>#VALUE!</v>
      </c>
      <c r="Z53" s="76" t="e">
        <f t="shared" si="0"/>
        <v>#DIV/0!</v>
      </c>
      <c r="AA53" s="77" t="e" cm="1">
        <f t="array" ref="AA53">Z53/SUM(VALUE(INDEX(Z:Z,MATCH(VALUE(_xlfn.TEXTSPLIT(AB53, " ")),A:A,0))))</f>
        <v>#DIV/0!</v>
      </c>
      <c r="AB53" t="e" cm="1" vm="1">
        <f t="array" ref="AB53">INDEX('97-19 Jobs in Aggregate SIC07'!A:A, _xlfn._xlws.FILTER(ROW('97-19 Jobs in Aggregate SIC07'!$A$3:$A$68), ISNUMBER(SEARCH(" " &amp; $A53 &amp; " ", " " &amp; '97-19 Jobs in Aggregate SIC07'!$A$3:$A$68 &amp; " ")) + ('97-19 Jobs in Aggregate SIC07'!$A$3:$A$68=$A53)))</f>
        <v>#VALUE!</v>
      </c>
    </row>
    <row r="54" spans="1:28" ht="30" x14ac:dyDescent="0.25">
      <c r="A54" s="65">
        <v>49</v>
      </c>
      <c r="B54" s="3" t="s">
        <v>56</v>
      </c>
      <c r="C54" cm="1">
        <f t="array" ref="C54">'97-19 Job Nums in SIC07'!C54 / INDEX('97-19 Jobs in Aggregate SIC07'!D:D, _xlfn._xlws.FILTER(ROW('97-19 Jobs in Aggregate SIC07'!$A$3:$A$68), ISNUMBER(SEARCH(" " &amp; $A54 &amp; " ", " " &amp; '97-19 Jobs in Aggregate SIC07'!$A$3:$A$68 &amp; " ")) + ('97-19 Jobs in Aggregate SIC07'!$A$3:$A$68=$A54)))</f>
        <v>1</v>
      </c>
      <c r="D54" cm="1">
        <f t="array" ref="D54">'97-19 Job Nums in SIC07'!D54 / INDEX('97-19 Jobs in Aggregate SIC07'!E:E, _xlfn._xlws.FILTER(ROW('97-19 Jobs in Aggregate SIC07'!$A$3:$A$68), ISNUMBER(SEARCH(" " &amp; $A54 &amp; " ", " " &amp; '97-19 Jobs in Aggregate SIC07'!$A$3:$A$68 &amp; " ")) + ('97-19 Jobs in Aggregate SIC07'!$A$3:$A$68=$A54)))</f>
        <v>1</v>
      </c>
      <c r="E54" cm="1">
        <f t="array" ref="E54">'97-19 Job Nums in SIC07'!E54 / INDEX('97-19 Jobs in Aggregate SIC07'!F:F, _xlfn._xlws.FILTER(ROW('97-19 Jobs in Aggregate SIC07'!$A$3:$A$68), ISNUMBER(SEARCH(" " &amp; $A54 &amp; " ", " " &amp; '97-19 Jobs in Aggregate SIC07'!$A$3:$A$68 &amp; " ")) + ('97-19 Jobs in Aggregate SIC07'!$A$3:$A$68=$A54)))</f>
        <v>1</v>
      </c>
      <c r="F54" cm="1">
        <f t="array" ref="F54">'97-19 Job Nums in SIC07'!F54 / INDEX('97-19 Jobs in Aggregate SIC07'!G:G, _xlfn._xlws.FILTER(ROW('97-19 Jobs in Aggregate SIC07'!$A$3:$A$68), ISNUMBER(SEARCH(" " &amp; $A54 &amp; " ", " " &amp; '97-19 Jobs in Aggregate SIC07'!$A$3:$A$68 &amp; " ")) + ('97-19 Jobs in Aggregate SIC07'!$A$3:$A$68=$A54)))</f>
        <v>1</v>
      </c>
      <c r="G54" cm="1">
        <f t="array" ref="G54">'97-19 Job Nums in SIC07'!G54 / INDEX('97-19 Jobs in Aggregate SIC07'!H:H, _xlfn._xlws.FILTER(ROW('97-19 Jobs in Aggregate SIC07'!$A$3:$A$68), ISNUMBER(SEARCH(" " &amp; $A54 &amp; " ", " " &amp; '97-19 Jobs in Aggregate SIC07'!$A$3:$A$68 &amp; " ")) + ('97-19 Jobs in Aggregate SIC07'!$A$3:$A$68=$A54)))</f>
        <v>1</v>
      </c>
      <c r="H54" cm="1">
        <f t="array" ref="H54">'97-19 Job Nums in SIC07'!H54 / INDEX('97-19 Jobs in Aggregate SIC07'!I:I, _xlfn._xlws.FILTER(ROW('97-19 Jobs in Aggregate SIC07'!$A$3:$A$68), ISNUMBER(SEARCH(" " &amp; $A54 &amp; " ", " " &amp; '97-19 Jobs in Aggregate SIC07'!$A$3:$A$68 &amp; " ")) + ('97-19 Jobs in Aggregate SIC07'!$A$3:$A$68=$A54)))</f>
        <v>1</v>
      </c>
      <c r="I54" cm="1">
        <f t="array" ref="I54">'97-19 Job Nums in SIC07'!I54 / INDEX('97-19 Jobs in Aggregate SIC07'!J:J, _xlfn._xlws.FILTER(ROW('97-19 Jobs in Aggregate SIC07'!$A$3:$A$68), ISNUMBER(SEARCH(" " &amp; $A54 &amp; " ", " " &amp; '97-19 Jobs in Aggregate SIC07'!$A$3:$A$68 &amp; " ")) + ('97-19 Jobs in Aggregate SIC07'!$A$3:$A$68=$A54)))</f>
        <v>1</v>
      </c>
      <c r="J54" cm="1">
        <f t="array" ref="J54">'97-19 Job Nums in SIC07'!J54 / INDEX('97-19 Jobs in Aggregate SIC07'!K:K, _xlfn._xlws.FILTER(ROW('97-19 Jobs in Aggregate SIC07'!$A$3:$A$68), ISNUMBER(SEARCH(" " &amp; $A54 &amp; " ", " " &amp; '97-19 Jobs in Aggregate SIC07'!$A$3:$A$68 &amp; " ")) + ('97-19 Jobs in Aggregate SIC07'!$A$3:$A$68=$A54)))</f>
        <v>1</v>
      </c>
      <c r="K54" cm="1">
        <f t="array" ref="K54">'97-19 Job Nums in SIC07'!K54 / INDEX('97-19 Jobs in Aggregate SIC07'!L:L, _xlfn._xlws.FILTER(ROW('97-19 Jobs in Aggregate SIC07'!$A$3:$A$68), ISNUMBER(SEARCH(" " &amp; $A54 &amp; " ", " " &amp; '97-19 Jobs in Aggregate SIC07'!$A$3:$A$68 &amp; " ")) + ('97-19 Jobs in Aggregate SIC07'!$A$3:$A$68=$A54)))</f>
        <v>1</v>
      </c>
      <c r="L54" cm="1">
        <f t="array" ref="L54">'97-19 Job Nums in SIC07'!L54 / INDEX('97-19 Jobs in Aggregate SIC07'!M:M, _xlfn._xlws.FILTER(ROW('97-19 Jobs in Aggregate SIC07'!$A$3:$A$68), ISNUMBER(SEARCH(" " &amp; $A54 &amp; " ", " " &amp; '97-19 Jobs in Aggregate SIC07'!$A$3:$A$68 &amp; " ")) + ('97-19 Jobs in Aggregate SIC07'!$A$3:$A$68=$A54)))</f>
        <v>1</v>
      </c>
      <c r="M54" cm="1">
        <f t="array" ref="M54">'97-19 Job Nums in SIC07'!M54 / INDEX('97-19 Jobs in Aggregate SIC07'!N:N, _xlfn._xlws.FILTER(ROW('97-19 Jobs in Aggregate SIC07'!$A$3:$A$68), ISNUMBER(SEARCH(" " &amp; $A54 &amp; " ", " " &amp; '97-19 Jobs in Aggregate SIC07'!$A$3:$A$68 &amp; " ")) + ('97-19 Jobs in Aggregate SIC07'!$A$3:$A$68=$A54)))</f>
        <v>1</v>
      </c>
      <c r="N54" cm="1">
        <f t="array" ref="N54">'97-19 Job Nums in SIC07'!N54 / INDEX('97-19 Jobs in Aggregate SIC07'!O:O, _xlfn._xlws.FILTER(ROW('97-19 Jobs in Aggregate SIC07'!$A$3:$A$68), ISNUMBER(SEARCH(" " &amp; $A54 &amp; " ", " " &amp; '97-19 Jobs in Aggregate SIC07'!$A$3:$A$68 &amp; " ")) + ('97-19 Jobs in Aggregate SIC07'!$A$3:$A$68=$A54)))</f>
        <v>1</v>
      </c>
      <c r="O54" cm="1">
        <f t="array" ref="O54">'97-19 Job Nums in SIC07'!O54 / INDEX('97-19 Jobs in Aggregate SIC07'!P:P, _xlfn._xlws.FILTER(ROW('97-19 Jobs in Aggregate SIC07'!$A$3:$A$68), ISNUMBER(SEARCH(" " &amp; $A54 &amp; " ", " " &amp; '97-19 Jobs in Aggregate SIC07'!$A$3:$A$68 &amp; " ")) + ('97-19 Jobs in Aggregate SIC07'!$A$3:$A$68=$A54)))</f>
        <v>1</v>
      </c>
      <c r="P54" cm="1">
        <f t="array" ref="P54">'97-19 Job Nums in SIC07'!P54 / INDEX('97-19 Jobs in Aggregate SIC07'!Q:Q, _xlfn._xlws.FILTER(ROW('97-19 Jobs in Aggregate SIC07'!$A$3:$A$68), ISNUMBER(SEARCH(" " &amp; $A54 &amp; " ", " " &amp; '97-19 Jobs in Aggregate SIC07'!$A$3:$A$68 &amp; " ")) + ('97-19 Jobs in Aggregate SIC07'!$A$3:$A$68=$A54)))</f>
        <v>1</v>
      </c>
      <c r="Q54" cm="1">
        <f t="array" ref="Q54">'97-19 Job Nums in SIC07'!Q54 / INDEX('97-19 Jobs in Aggregate SIC07'!R:R, _xlfn._xlws.FILTER(ROW('97-19 Jobs in Aggregate SIC07'!$A$3:$A$68), ISNUMBER(SEARCH(" " &amp; $A54 &amp; " ", " " &amp; '97-19 Jobs in Aggregate SIC07'!$A$3:$A$68 &amp; " ")) + ('97-19 Jobs in Aggregate SIC07'!$A$3:$A$68=$A54)))</f>
        <v>1</v>
      </c>
      <c r="R54" cm="1">
        <f t="array" ref="R54">'97-19 Job Nums in SIC07'!R54 / INDEX('97-19 Jobs in Aggregate SIC07'!S:S, _xlfn._xlws.FILTER(ROW('97-19 Jobs in Aggregate SIC07'!$A$3:$A$68), ISNUMBER(SEARCH(" " &amp; $A54 &amp; " ", " " &amp; '97-19 Jobs in Aggregate SIC07'!$A$3:$A$68 &amp; " ")) + ('97-19 Jobs in Aggregate SIC07'!$A$3:$A$68=$A54)))</f>
        <v>1</v>
      </c>
      <c r="S54" cm="1">
        <f t="array" ref="S54">'97-19 Job Nums in SIC07'!S54 / INDEX('97-19 Jobs in Aggregate SIC07'!T:T, _xlfn._xlws.FILTER(ROW('97-19 Jobs in Aggregate SIC07'!$A$3:$A$68), ISNUMBER(SEARCH(" " &amp; $A54 &amp; " ", " " &amp; '97-19 Jobs in Aggregate SIC07'!$A$3:$A$68 &amp; " ")) + ('97-19 Jobs in Aggregate SIC07'!$A$3:$A$68=$A54)))</f>
        <v>1</v>
      </c>
      <c r="T54" cm="1">
        <f t="array" ref="T54">'97-19 Job Nums in SIC07'!T54 / INDEX('97-19 Jobs in Aggregate SIC07'!U:U, _xlfn._xlws.FILTER(ROW('97-19 Jobs in Aggregate SIC07'!$A$3:$A$68), ISNUMBER(SEARCH(" " &amp; $A54 &amp; " ", " " &amp; '97-19 Jobs in Aggregate SIC07'!$A$3:$A$68 &amp; " ")) + ('97-19 Jobs in Aggregate SIC07'!$A$3:$A$68=$A54)))</f>
        <v>1</v>
      </c>
      <c r="U54" cm="1">
        <f t="array" ref="U54">'97-19 Job Nums in SIC07'!U54 / INDEX('97-19 Jobs in Aggregate SIC07'!V:V, _xlfn._xlws.FILTER(ROW('97-19 Jobs in Aggregate SIC07'!$A$3:$A$68), ISNUMBER(SEARCH(" " &amp; $A54 &amp; " ", " " &amp; '97-19 Jobs in Aggregate SIC07'!$A$3:$A$68 &amp; " ")) + ('97-19 Jobs in Aggregate SIC07'!$A$3:$A$68=$A54)))</f>
        <v>1</v>
      </c>
      <c r="V54" cm="1">
        <f t="array" ref="V54">'97-19 Job Nums in SIC07'!V54 / INDEX('97-19 Jobs in Aggregate SIC07'!W:W, _xlfn._xlws.FILTER(ROW('97-19 Jobs in Aggregate SIC07'!$A$3:$A$68), ISNUMBER(SEARCH(" " &amp; $A54 &amp; " ", " " &amp; '97-19 Jobs in Aggregate SIC07'!$A$3:$A$68 &amp; " ")) + ('97-19 Jobs in Aggregate SIC07'!$A$3:$A$68=$A54)))</f>
        <v>1</v>
      </c>
      <c r="W54" cm="1">
        <f t="array" ref="W54">'97-19 Job Nums in SIC07'!W54 / INDEX('97-19 Jobs in Aggregate SIC07'!X:X, _xlfn._xlws.FILTER(ROW('97-19 Jobs in Aggregate SIC07'!$A$3:$A$68), ISNUMBER(SEARCH(" " &amp; $A54 &amp; " ", " " &amp; '97-19 Jobs in Aggregate SIC07'!$A$3:$A$68 &amp; " ")) + ('97-19 Jobs in Aggregate SIC07'!$A$3:$A$68=$A54)))</f>
        <v>1</v>
      </c>
      <c r="X54" cm="1">
        <f t="array" ref="X54">'97-19 Job Nums in SIC07'!X54 / INDEX('97-19 Jobs in Aggregate SIC07'!Y:Y, _xlfn._xlws.FILTER(ROW('97-19 Jobs in Aggregate SIC07'!$A$3:$A$68), ISNUMBER(SEARCH(" " &amp; $A54 &amp; " ", " " &amp; '97-19 Jobs in Aggregate SIC07'!$A$3:$A$68 &amp; " ")) + ('97-19 Jobs in Aggregate SIC07'!$A$3:$A$68=$A54)))</f>
        <v>1</v>
      </c>
      <c r="Y54" cm="1">
        <f t="array" ref="Y54">'97-19 Job Nums in SIC07'!Y54 / INDEX('97-19 Jobs in Aggregate SIC07'!Z:Z, _xlfn._xlws.FILTER(ROW('97-19 Jobs in Aggregate SIC07'!$A$3:$A$68), ISNUMBER(SEARCH(" " &amp; $A54 &amp; " ", " " &amp; '97-19 Jobs in Aggregate SIC07'!$A$3:$A$68 &amp; " ")) + ('97-19 Jobs in Aggregate SIC07'!$A$3:$A$68=$A54)))</f>
        <v>1</v>
      </c>
      <c r="Z54" s="76">
        <f t="shared" si="0"/>
        <v>1</v>
      </c>
      <c r="AA54" s="77" cm="1">
        <f t="array" ref="AA54">Z54/SUM(VALUE(INDEX(Z:Z,MATCH(VALUE(_xlfn.TEXTSPLIT(AB54, " ")),A:A,0))))</f>
        <v>1</v>
      </c>
      <c r="AB54" cm="1">
        <f t="array" ref="AB54">INDEX('97-19 Jobs in Aggregate SIC07'!A:A, _xlfn._xlws.FILTER(ROW('97-19 Jobs in Aggregate SIC07'!$A$3:$A$68), ISNUMBER(SEARCH(" " &amp; $A54 &amp; " ", " " &amp; '97-19 Jobs in Aggregate SIC07'!$A$3:$A$68 &amp; " ")) + ('97-19 Jobs in Aggregate SIC07'!$A$3:$A$68=$A54)))</f>
        <v>49</v>
      </c>
    </row>
    <row r="55" spans="1:28" x14ac:dyDescent="0.25">
      <c r="A55" s="65">
        <v>50</v>
      </c>
      <c r="B55" s="3" t="s">
        <v>57</v>
      </c>
      <c r="C55" cm="1">
        <f t="array" ref="C55">'97-19 Job Nums in SIC07'!C55 / INDEX('97-19 Jobs in Aggregate SIC07'!D:D, _xlfn._xlws.FILTER(ROW('97-19 Jobs in Aggregate SIC07'!$A$3:$A$68), ISNUMBER(SEARCH(" " &amp; $A55 &amp; " ", " " &amp; '97-19 Jobs in Aggregate SIC07'!$A$3:$A$68 &amp; " ")) + ('97-19 Jobs in Aggregate SIC07'!$A$3:$A$68=$A55)))</f>
        <v>1</v>
      </c>
      <c r="D55" cm="1">
        <f t="array" ref="D55">'97-19 Job Nums in SIC07'!D55 / INDEX('97-19 Jobs in Aggregate SIC07'!E:E, _xlfn._xlws.FILTER(ROW('97-19 Jobs in Aggregate SIC07'!$A$3:$A$68), ISNUMBER(SEARCH(" " &amp; $A55 &amp; " ", " " &amp; '97-19 Jobs in Aggregate SIC07'!$A$3:$A$68 &amp; " ")) + ('97-19 Jobs in Aggregate SIC07'!$A$3:$A$68=$A55)))</f>
        <v>1</v>
      </c>
      <c r="E55" cm="1">
        <f t="array" ref="E55">'97-19 Job Nums in SIC07'!E55 / INDEX('97-19 Jobs in Aggregate SIC07'!F:F, _xlfn._xlws.FILTER(ROW('97-19 Jobs in Aggregate SIC07'!$A$3:$A$68), ISNUMBER(SEARCH(" " &amp; $A55 &amp; " ", " " &amp; '97-19 Jobs in Aggregate SIC07'!$A$3:$A$68 &amp; " ")) + ('97-19 Jobs in Aggregate SIC07'!$A$3:$A$68=$A55)))</f>
        <v>1</v>
      </c>
      <c r="F55" cm="1">
        <f t="array" ref="F55">'97-19 Job Nums in SIC07'!F55 / INDEX('97-19 Jobs in Aggregate SIC07'!G:G, _xlfn._xlws.FILTER(ROW('97-19 Jobs in Aggregate SIC07'!$A$3:$A$68), ISNUMBER(SEARCH(" " &amp; $A55 &amp; " ", " " &amp; '97-19 Jobs in Aggregate SIC07'!$A$3:$A$68 &amp; " ")) + ('97-19 Jobs in Aggregate SIC07'!$A$3:$A$68=$A55)))</f>
        <v>1</v>
      </c>
      <c r="G55" cm="1">
        <f t="array" ref="G55">'97-19 Job Nums in SIC07'!G55 / INDEX('97-19 Jobs in Aggregate SIC07'!H:H, _xlfn._xlws.FILTER(ROW('97-19 Jobs in Aggregate SIC07'!$A$3:$A$68), ISNUMBER(SEARCH(" " &amp; $A55 &amp; " ", " " &amp; '97-19 Jobs in Aggregate SIC07'!$A$3:$A$68 &amp; " ")) + ('97-19 Jobs in Aggregate SIC07'!$A$3:$A$68=$A55)))</f>
        <v>1</v>
      </c>
      <c r="H55" cm="1">
        <f t="array" ref="H55">'97-19 Job Nums in SIC07'!H55 / INDEX('97-19 Jobs in Aggregate SIC07'!I:I, _xlfn._xlws.FILTER(ROW('97-19 Jobs in Aggregate SIC07'!$A$3:$A$68), ISNUMBER(SEARCH(" " &amp; $A55 &amp; " ", " " &amp; '97-19 Jobs in Aggregate SIC07'!$A$3:$A$68 &amp; " ")) + ('97-19 Jobs in Aggregate SIC07'!$A$3:$A$68=$A55)))</f>
        <v>1</v>
      </c>
      <c r="I55" cm="1">
        <f t="array" ref="I55">'97-19 Job Nums in SIC07'!I55 / INDEX('97-19 Jobs in Aggregate SIC07'!J:J, _xlfn._xlws.FILTER(ROW('97-19 Jobs in Aggregate SIC07'!$A$3:$A$68), ISNUMBER(SEARCH(" " &amp; $A55 &amp; " ", " " &amp; '97-19 Jobs in Aggregate SIC07'!$A$3:$A$68 &amp; " ")) + ('97-19 Jobs in Aggregate SIC07'!$A$3:$A$68=$A55)))</f>
        <v>1</v>
      </c>
      <c r="J55" cm="1">
        <f t="array" ref="J55">'97-19 Job Nums in SIC07'!J55 / INDEX('97-19 Jobs in Aggregate SIC07'!K:K, _xlfn._xlws.FILTER(ROW('97-19 Jobs in Aggregate SIC07'!$A$3:$A$68), ISNUMBER(SEARCH(" " &amp; $A55 &amp; " ", " " &amp; '97-19 Jobs in Aggregate SIC07'!$A$3:$A$68 &amp; " ")) + ('97-19 Jobs in Aggregate SIC07'!$A$3:$A$68=$A55)))</f>
        <v>1</v>
      </c>
      <c r="K55" cm="1">
        <f t="array" ref="K55">'97-19 Job Nums in SIC07'!K55 / INDEX('97-19 Jobs in Aggregate SIC07'!L:L, _xlfn._xlws.FILTER(ROW('97-19 Jobs in Aggregate SIC07'!$A$3:$A$68), ISNUMBER(SEARCH(" " &amp; $A55 &amp; " ", " " &amp; '97-19 Jobs in Aggregate SIC07'!$A$3:$A$68 &amp; " ")) + ('97-19 Jobs in Aggregate SIC07'!$A$3:$A$68=$A55)))</f>
        <v>1</v>
      </c>
      <c r="L55" cm="1">
        <f t="array" ref="L55">'97-19 Job Nums in SIC07'!L55 / INDEX('97-19 Jobs in Aggregate SIC07'!M:M, _xlfn._xlws.FILTER(ROW('97-19 Jobs in Aggregate SIC07'!$A$3:$A$68), ISNUMBER(SEARCH(" " &amp; $A55 &amp; " ", " " &amp; '97-19 Jobs in Aggregate SIC07'!$A$3:$A$68 &amp; " ")) + ('97-19 Jobs in Aggregate SIC07'!$A$3:$A$68=$A55)))</f>
        <v>1</v>
      </c>
      <c r="M55" cm="1">
        <f t="array" ref="M55">'97-19 Job Nums in SIC07'!M55 / INDEX('97-19 Jobs in Aggregate SIC07'!N:N, _xlfn._xlws.FILTER(ROW('97-19 Jobs in Aggregate SIC07'!$A$3:$A$68), ISNUMBER(SEARCH(" " &amp; $A55 &amp; " ", " " &amp; '97-19 Jobs in Aggregate SIC07'!$A$3:$A$68 &amp; " ")) + ('97-19 Jobs in Aggregate SIC07'!$A$3:$A$68=$A55)))</f>
        <v>1</v>
      </c>
      <c r="N55" cm="1">
        <f t="array" ref="N55">'97-19 Job Nums in SIC07'!N55 / INDEX('97-19 Jobs in Aggregate SIC07'!O:O, _xlfn._xlws.FILTER(ROW('97-19 Jobs in Aggregate SIC07'!$A$3:$A$68), ISNUMBER(SEARCH(" " &amp; $A55 &amp; " ", " " &amp; '97-19 Jobs in Aggregate SIC07'!$A$3:$A$68 &amp; " ")) + ('97-19 Jobs in Aggregate SIC07'!$A$3:$A$68=$A55)))</f>
        <v>1</v>
      </c>
      <c r="O55" cm="1">
        <f t="array" ref="O55">'97-19 Job Nums in SIC07'!O55 / INDEX('97-19 Jobs in Aggregate SIC07'!P:P, _xlfn._xlws.FILTER(ROW('97-19 Jobs in Aggregate SIC07'!$A$3:$A$68), ISNUMBER(SEARCH(" " &amp; $A55 &amp; " ", " " &amp; '97-19 Jobs in Aggregate SIC07'!$A$3:$A$68 &amp; " ")) + ('97-19 Jobs in Aggregate SIC07'!$A$3:$A$68=$A55)))</f>
        <v>1</v>
      </c>
      <c r="P55" cm="1">
        <f t="array" ref="P55">'97-19 Job Nums in SIC07'!P55 / INDEX('97-19 Jobs in Aggregate SIC07'!Q:Q, _xlfn._xlws.FILTER(ROW('97-19 Jobs in Aggregate SIC07'!$A$3:$A$68), ISNUMBER(SEARCH(" " &amp; $A55 &amp; " ", " " &amp; '97-19 Jobs in Aggregate SIC07'!$A$3:$A$68 &amp; " ")) + ('97-19 Jobs in Aggregate SIC07'!$A$3:$A$68=$A55)))</f>
        <v>1</v>
      </c>
      <c r="Q55" cm="1">
        <f t="array" ref="Q55">'97-19 Job Nums in SIC07'!Q55 / INDEX('97-19 Jobs in Aggregate SIC07'!R:R, _xlfn._xlws.FILTER(ROW('97-19 Jobs in Aggregate SIC07'!$A$3:$A$68), ISNUMBER(SEARCH(" " &amp; $A55 &amp; " ", " " &amp; '97-19 Jobs in Aggregate SIC07'!$A$3:$A$68 &amp; " ")) + ('97-19 Jobs in Aggregate SIC07'!$A$3:$A$68=$A55)))</f>
        <v>1</v>
      </c>
      <c r="R55" cm="1">
        <f t="array" ref="R55">'97-19 Job Nums in SIC07'!R55 / INDEX('97-19 Jobs in Aggregate SIC07'!S:S, _xlfn._xlws.FILTER(ROW('97-19 Jobs in Aggregate SIC07'!$A$3:$A$68), ISNUMBER(SEARCH(" " &amp; $A55 &amp; " ", " " &amp; '97-19 Jobs in Aggregate SIC07'!$A$3:$A$68 &amp; " ")) + ('97-19 Jobs in Aggregate SIC07'!$A$3:$A$68=$A55)))</f>
        <v>1</v>
      </c>
      <c r="S55" cm="1">
        <f t="array" ref="S55">'97-19 Job Nums in SIC07'!S55 / INDEX('97-19 Jobs in Aggregate SIC07'!T:T, _xlfn._xlws.FILTER(ROW('97-19 Jobs in Aggregate SIC07'!$A$3:$A$68), ISNUMBER(SEARCH(" " &amp; $A55 &amp; " ", " " &amp; '97-19 Jobs in Aggregate SIC07'!$A$3:$A$68 &amp; " ")) + ('97-19 Jobs in Aggregate SIC07'!$A$3:$A$68=$A55)))</f>
        <v>1</v>
      </c>
      <c r="T55" cm="1">
        <f t="array" ref="T55">'97-19 Job Nums in SIC07'!T55 / INDEX('97-19 Jobs in Aggregate SIC07'!U:U, _xlfn._xlws.FILTER(ROW('97-19 Jobs in Aggregate SIC07'!$A$3:$A$68), ISNUMBER(SEARCH(" " &amp; $A55 &amp; " ", " " &amp; '97-19 Jobs in Aggregate SIC07'!$A$3:$A$68 &amp; " ")) + ('97-19 Jobs in Aggregate SIC07'!$A$3:$A$68=$A55)))</f>
        <v>1</v>
      </c>
      <c r="U55" cm="1">
        <f t="array" ref="U55">'97-19 Job Nums in SIC07'!U55 / INDEX('97-19 Jobs in Aggregate SIC07'!V:V, _xlfn._xlws.FILTER(ROW('97-19 Jobs in Aggregate SIC07'!$A$3:$A$68), ISNUMBER(SEARCH(" " &amp; $A55 &amp; " ", " " &amp; '97-19 Jobs in Aggregate SIC07'!$A$3:$A$68 &amp; " ")) + ('97-19 Jobs in Aggregate SIC07'!$A$3:$A$68=$A55)))</f>
        <v>1</v>
      </c>
      <c r="V55" cm="1">
        <f t="array" ref="V55">'97-19 Job Nums in SIC07'!V55 / INDEX('97-19 Jobs in Aggregate SIC07'!W:W, _xlfn._xlws.FILTER(ROW('97-19 Jobs in Aggregate SIC07'!$A$3:$A$68), ISNUMBER(SEARCH(" " &amp; $A55 &amp; " ", " " &amp; '97-19 Jobs in Aggregate SIC07'!$A$3:$A$68 &amp; " ")) + ('97-19 Jobs in Aggregate SIC07'!$A$3:$A$68=$A55)))</f>
        <v>1</v>
      </c>
      <c r="W55" cm="1">
        <f t="array" ref="W55">'97-19 Job Nums in SIC07'!W55 / INDEX('97-19 Jobs in Aggregate SIC07'!X:X, _xlfn._xlws.FILTER(ROW('97-19 Jobs in Aggregate SIC07'!$A$3:$A$68), ISNUMBER(SEARCH(" " &amp; $A55 &amp; " ", " " &amp; '97-19 Jobs in Aggregate SIC07'!$A$3:$A$68 &amp; " ")) + ('97-19 Jobs in Aggregate SIC07'!$A$3:$A$68=$A55)))</f>
        <v>1</v>
      </c>
      <c r="X55" cm="1">
        <f t="array" ref="X55">'97-19 Job Nums in SIC07'!X55 / INDEX('97-19 Jobs in Aggregate SIC07'!Y:Y, _xlfn._xlws.FILTER(ROW('97-19 Jobs in Aggregate SIC07'!$A$3:$A$68), ISNUMBER(SEARCH(" " &amp; $A55 &amp; " ", " " &amp; '97-19 Jobs in Aggregate SIC07'!$A$3:$A$68 &amp; " ")) + ('97-19 Jobs in Aggregate SIC07'!$A$3:$A$68=$A55)))</f>
        <v>1</v>
      </c>
      <c r="Y55" cm="1">
        <f t="array" ref="Y55">'97-19 Job Nums in SIC07'!Y55 / INDEX('97-19 Jobs in Aggregate SIC07'!Z:Z, _xlfn._xlws.FILTER(ROW('97-19 Jobs in Aggregate SIC07'!$A$3:$A$68), ISNUMBER(SEARCH(" " &amp; $A55 &amp; " ", " " &amp; '97-19 Jobs in Aggregate SIC07'!$A$3:$A$68 &amp; " ")) + ('97-19 Jobs in Aggregate SIC07'!$A$3:$A$68=$A55)))</f>
        <v>1</v>
      </c>
      <c r="Z55" s="76">
        <f t="shared" si="0"/>
        <v>1</v>
      </c>
      <c r="AA55" s="77" cm="1">
        <f t="array" ref="AA55">Z55/SUM(VALUE(INDEX(Z:Z,MATCH(VALUE(_xlfn.TEXTSPLIT(AB55, " ")),A:A,0))))</f>
        <v>1</v>
      </c>
      <c r="AB55" cm="1">
        <f t="array" ref="AB55">INDEX('97-19 Jobs in Aggregate SIC07'!A:A, _xlfn._xlws.FILTER(ROW('97-19 Jobs in Aggregate SIC07'!$A$3:$A$68), ISNUMBER(SEARCH(" " &amp; $A55 &amp; " ", " " &amp; '97-19 Jobs in Aggregate SIC07'!$A$3:$A$68 &amp; " ")) + ('97-19 Jobs in Aggregate SIC07'!$A$3:$A$68=$A55)))</f>
        <v>50</v>
      </c>
    </row>
    <row r="56" spans="1:28" x14ac:dyDescent="0.25">
      <c r="A56" s="65">
        <v>51</v>
      </c>
      <c r="B56" s="3" t="s">
        <v>58</v>
      </c>
      <c r="C56" cm="1">
        <f t="array" ref="C56">'97-19 Job Nums in SIC07'!C56 / INDEX('97-19 Jobs in Aggregate SIC07'!D:D, _xlfn._xlws.FILTER(ROW('97-19 Jobs in Aggregate SIC07'!$A$3:$A$68), ISNUMBER(SEARCH(" " &amp; $A56 &amp; " ", " " &amp; '97-19 Jobs in Aggregate SIC07'!$A$3:$A$68 &amp; " ")) + ('97-19 Jobs in Aggregate SIC07'!$A$3:$A$68=$A56)))</f>
        <v>1</v>
      </c>
      <c r="D56" cm="1">
        <f t="array" ref="D56">'97-19 Job Nums in SIC07'!D56 / INDEX('97-19 Jobs in Aggregate SIC07'!E:E, _xlfn._xlws.FILTER(ROW('97-19 Jobs in Aggregate SIC07'!$A$3:$A$68), ISNUMBER(SEARCH(" " &amp; $A56 &amp; " ", " " &amp; '97-19 Jobs in Aggregate SIC07'!$A$3:$A$68 &amp; " ")) + ('97-19 Jobs in Aggregate SIC07'!$A$3:$A$68=$A56)))</f>
        <v>1</v>
      </c>
      <c r="E56" cm="1">
        <f t="array" ref="E56">'97-19 Job Nums in SIC07'!E56 / INDEX('97-19 Jobs in Aggregate SIC07'!F:F, _xlfn._xlws.FILTER(ROW('97-19 Jobs in Aggregate SIC07'!$A$3:$A$68), ISNUMBER(SEARCH(" " &amp; $A56 &amp; " ", " " &amp; '97-19 Jobs in Aggregate SIC07'!$A$3:$A$68 &amp; " ")) + ('97-19 Jobs in Aggregate SIC07'!$A$3:$A$68=$A56)))</f>
        <v>1</v>
      </c>
      <c r="F56" cm="1">
        <f t="array" ref="F56">'97-19 Job Nums in SIC07'!F56 / INDEX('97-19 Jobs in Aggregate SIC07'!G:G, _xlfn._xlws.FILTER(ROW('97-19 Jobs in Aggregate SIC07'!$A$3:$A$68), ISNUMBER(SEARCH(" " &amp; $A56 &amp; " ", " " &amp; '97-19 Jobs in Aggregate SIC07'!$A$3:$A$68 &amp; " ")) + ('97-19 Jobs in Aggregate SIC07'!$A$3:$A$68=$A56)))</f>
        <v>1</v>
      </c>
      <c r="G56" cm="1">
        <f t="array" ref="G56">'97-19 Job Nums in SIC07'!G56 / INDEX('97-19 Jobs in Aggregate SIC07'!H:H, _xlfn._xlws.FILTER(ROW('97-19 Jobs in Aggregate SIC07'!$A$3:$A$68), ISNUMBER(SEARCH(" " &amp; $A56 &amp; " ", " " &amp; '97-19 Jobs in Aggregate SIC07'!$A$3:$A$68 &amp; " ")) + ('97-19 Jobs in Aggregate SIC07'!$A$3:$A$68=$A56)))</f>
        <v>1</v>
      </c>
      <c r="H56" cm="1">
        <f t="array" ref="H56">'97-19 Job Nums in SIC07'!H56 / INDEX('97-19 Jobs in Aggregate SIC07'!I:I, _xlfn._xlws.FILTER(ROW('97-19 Jobs in Aggregate SIC07'!$A$3:$A$68), ISNUMBER(SEARCH(" " &amp; $A56 &amp; " ", " " &amp; '97-19 Jobs in Aggregate SIC07'!$A$3:$A$68 &amp; " ")) + ('97-19 Jobs in Aggregate SIC07'!$A$3:$A$68=$A56)))</f>
        <v>1</v>
      </c>
      <c r="I56" cm="1">
        <f t="array" ref="I56">'97-19 Job Nums in SIC07'!I56 / INDEX('97-19 Jobs in Aggregate SIC07'!J:J, _xlfn._xlws.FILTER(ROW('97-19 Jobs in Aggregate SIC07'!$A$3:$A$68), ISNUMBER(SEARCH(" " &amp; $A56 &amp; " ", " " &amp; '97-19 Jobs in Aggregate SIC07'!$A$3:$A$68 &amp; " ")) + ('97-19 Jobs in Aggregate SIC07'!$A$3:$A$68=$A56)))</f>
        <v>1</v>
      </c>
      <c r="J56" cm="1">
        <f t="array" ref="J56">'97-19 Job Nums in SIC07'!J56 / INDEX('97-19 Jobs in Aggregate SIC07'!K:K, _xlfn._xlws.FILTER(ROW('97-19 Jobs in Aggregate SIC07'!$A$3:$A$68), ISNUMBER(SEARCH(" " &amp; $A56 &amp; " ", " " &amp; '97-19 Jobs in Aggregate SIC07'!$A$3:$A$68 &amp; " ")) + ('97-19 Jobs in Aggregate SIC07'!$A$3:$A$68=$A56)))</f>
        <v>1</v>
      </c>
      <c r="K56" cm="1">
        <f t="array" ref="K56">'97-19 Job Nums in SIC07'!K56 / INDEX('97-19 Jobs in Aggregate SIC07'!L:L, _xlfn._xlws.FILTER(ROW('97-19 Jobs in Aggregate SIC07'!$A$3:$A$68), ISNUMBER(SEARCH(" " &amp; $A56 &amp; " ", " " &amp; '97-19 Jobs in Aggregate SIC07'!$A$3:$A$68 &amp; " ")) + ('97-19 Jobs in Aggregate SIC07'!$A$3:$A$68=$A56)))</f>
        <v>1</v>
      </c>
      <c r="L56" cm="1">
        <f t="array" ref="L56">'97-19 Job Nums in SIC07'!L56 / INDEX('97-19 Jobs in Aggregate SIC07'!M:M, _xlfn._xlws.FILTER(ROW('97-19 Jobs in Aggregate SIC07'!$A$3:$A$68), ISNUMBER(SEARCH(" " &amp; $A56 &amp; " ", " " &amp; '97-19 Jobs in Aggregate SIC07'!$A$3:$A$68 &amp; " ")) + ('97-19 Jobs in Aggregate SIC07'!$A$3:$A$68=$A56)))</f>
        <v>1</v>
      </c>
      <c r="M56" cm="1">
        <f t="array" ref="M56">'97-19 Job Nums in SIC07'!M56 / INDEX('97-19 Jobs in Aggregate SIC07'!N:N, _xlfn._xlws.FILTER(ROW('97-19 Jobs in Aggregate SIC07'!$A$3:$A$68), ISNUMBER(SEARCH(" " &amp; $A56 &amp; " ", " " &amp; '97-19 Jobs in Aggregate SIC07'!$A$3:$A$68 &amp; " ")) + ('97-19 Jobs in Aggregate SIC07'!$A$3:$A$68=$A56)))</f>
        <v>1</v>
      </c>
      <c r="N56" cm="1">
        <f t="array" ref="N56">'97-19 Job Nums in SIC07'!N56 / INDEX('97-19 Jobs in Aggregate SIC07'!O:O, _xlfn._xlws.FILTER(ROW('97-19 Jobs in Aggregate SIC07'!$A$3:$A$68), ISNUMBER(SEARCH(" " &amp; $A56 &amp; " ", " " &amp; '97-19 Jobs in Aggregate SIC07'!$A$3:$A$68 &amp; " ")) + ('97-19 Jobs in Aggregate SIC07'!$A$3:$A$68=$A56)))</f>
        <v>1</v>
      </c>
      <c r="O56" cm="1">
        <f t="array" ref="O56">'97-19 Job Nums in SIC07'!O56 / INDEX('97-19 Jobs in Aggregate SIC07'!P:P, _xlfn._xlws.FILTER(ROW('97-19 Jobs in Aggregate SIC07'!$A$3:$A$68), ISNUMBER(SEARCH(" " &amp; $A56 &amp; " ", " " &amp; '97-19 Jobs in Aggregate SIC07'!$A$3:$A$68 &amp; " ")) + ('97-19 Jobs in Aggregate SIC07'!$A$3:$A$68=$A56)))</f>
        <v>1</v>
      </c>
      <c r="P56" cm="1">
        <f t="array" ref="P56">'97-19 Job Nums in SIC07'!P56 / INDEX('97-19 Jobs in Aggregate SIC07'!Q:Q, _xlfn._xlws.FILTER(ROW('97-19 Jobs in Aggregate SIC07'!$A$3:$A$68), ISNUMBER(SEARCH(" " &amp; $A56 &amp; " ", " " &amp; '97-19 Jobs in Aggregate SIC07'!$A$3:$A$68 &amp; " ")) + ('97-19 Jobs in Aggregate SIC07'!$A$3:$A$68=$A56)))</f>
        <v>1</v>
      </c>
      <c r="Q56" cm="1">
        <f t="array" ref="Q56">'97-19 Job Nums in SIC07'!Q56 / INDEX('97-19 Jobs in Aggregate SIC07'!R:R, _xlfn._xlws.FILTER(ROW('97-19 Jobs in Aggregate SIC07'!$A$3:$A$68), ISNUMBER(SEARCH(" " &amp; $A56 &amp; " ", " " &amp; '97-19 Jobs in Aggregate SIC07'!$A$3:$A$68 &amp; " ")) + ('97-19 Jobs in Aggregate SIC07'!$A$3:$A$68=$A56)))</f>
        <v>1</v>
      </c>
      <c r="R56" cm="1">
        <f t="array" ref="R56">'97-19 Job Nums in SIC07'!R56 / INDEX('97-19 Jobs in Aggregate SIC07'!S:S, _xlfn._xlws.FILTER(ROW('97-19 Jobs in Aggregate SIC07'!$A$3:$A$68), ISNUMBER(SEARCH(" " &amp; $A56 &amp; " ", " " &amp; '97-19 Jobs in Aggregate SIC07'!$A$3:$A$68 &amp; " ")) + ('97-19 Jobs in Aggregate SIC07'!$A$3:$A$68=$A56)))</f>
        <v>1</v>
      </c>
      <c r="S56" cm="1">
        <f t="array" ref="S56">'97-19 Job Nums in SIC07'!S56 / INDEX('97-19 Jobs in Aggregate SIC07'!T:T, _xlfn._xlws.FILTER(ROW('97-19 Jobs in Aggregate SIC07'!$A$3:$A$68), ISNUMBER(SEARCH(" " &amp; $A56 &amp; " ", " " &amp; '97-19 Jobs in Aggregate SIC07'!$A$3:$A$68 &amp; " ")) + ('97-19 Jobs in Aggregate SIC07'!$A$3:$A$68=$A56)))</f>
        <v>1</v>
      </c>
      <c r="T56" cm="1">
        <f t="array" ref="T56">'97-19 Job Nums in SIC07'!T56 / INDEX('97-19 Jobs in Aggregate SIC07'!U:U, _xlfn._xlws.FILTER(ROW('97-19 Jobs in Aggregate SIC07'!$A$3:$A$68), ISNUMBER(SEARCH(" " &amp; $A56 &amp; " ", " " &amp; '97-19 Jobs in Aggregate SIC07'!$A$3:$A$68 &amp; " ")) + ('97-19 Jobs in Aggregate SIC07'!$A$3:$A$68=$A56)))</f>
        <v>1</v>
      </c>
      <c r="U56" cm="1">
        <f t="array" ref="U56">'97-19 Job Nums in SIC07'!U56 / INDEX('97-19 Jobs in Aggregate SIC07'!V:V, _xlfn._xlws.FILTER(ROW('97-19 Jobs in Aggregate SIC07'!$A$3:$A$68), ISNUMBER(SEARCH(" " &amp; $A56 &amp; " ", " " &amp; '97-19 Jobs in Aggregate SIC07'!$A$3:$A$68 &amp; " ")) + ('97-19 Jobs in Aggregate SIC07'!$A$3:$A$68=$A56)))</f>
        <v>1</v>
      </c>
      <c r="V56" cm="1">
        <f t="array" ref="V56">'97-19 Job Nums in SIC07'!V56 / INDEX('97-19 Jobs in Aggregate SIC07'!W:W, _xlfn._xlws.FILTER(ROW('97-19 Jobs in Aggregate SIC07'!$A$3:$A$68), ISNUMBER(SEARCH(" " &amp; $A56 &amp; " ", " " &amp; '97-19 Jobs in Aggregate SIC07'!$A$3:$A$68 &amp; " ")) + ('97-19 Jobs in Aggregate SIC07'!$A$3:$A$68=$A56)))</f>
        <v>1</v>
      </c>
      <c r="W56" cm="1">
        <f t="array" ref="W56">'97-19 Job Nums in SIC07'!W56 / INDEX('97-19 Jobs in Aggregate SIC07'!X:X, _xlfn._xlws.FILTER(ROW('97-19 Jobs in Aggregate SIC07'!$A$3:$A$68), ISNUMBER(SEARCH(" " &amp; $A56 &amp; " ", " " &amp; '97-19 Jobs in Aggregate SIC07'!$A$3:$A$68 &amp; " ")) + ('97-19 Jobs in Aggregate SIC07'!$A$3:$A$68=$A56)))</f>
        <v>1</v>
      </c>
      <c r="X56" cm="1">
        <f t="array" ref="X56">'97-19 Job Nums in SIC07'!X56 / INDEX('97-19 Jobs in Aggregate SIC07'!Y:Y, _xlfn._xlws.FILTER(ROW('97-19 Jobs in Aggregate SIC07'!$A$3:$A$68), ISNUMBER(SEARCH(" " &amp; $A56 &amp; " ", " " &amp; '97-19 Jobs in Aggregate SIC07'!$A$3:$A$68 &amp; " ")) + ('97-19 Jobs in Aggregate SIC07'!$A$3:$A$68=$A56)))</f>
        <v>1</v>
      </c>
      <c r="Y56" cm="1">
        <f t="array" ref="Y56">'97-19 Job Nums in SIC07'!Y56 / INDEX('97-19 Jobs in Aggregate SIC07'!Z:Z, _xlfn._xlws.FILTER(ROW('97-19 Jobs in Aggregate SIC07'!$A$3:$A$68), ISNUMBER(SEARCH(" " &amp; $A56 &amp; " ", " " &amp; '97-19 Jobs in Aggregate SIC07'!$A$3:$A$68 &amp; " ")) + ('97-19 Jobs in Aggregate SIC07'!$A$3:$A$68=$A56)))</f>
        <v>1</v>
      </c>
      <c r="Z56" s="76">
        <f t="shared" si="0"/>
        <v>1</v>
      </c>
      <c r="AA56" s="77" cm="1">
        <f t="array" ref="AA56">Z56/SUM(VALUE(INDEX(Z:Z,MATCH(VALUE(_xlfn.TEXTSPLIT(AB56, " ")),A:A,0))))</f>
        <v>1</v>
      </c>
      <c r="AB56" cm="1">
        <f t="array" ref="AB56">INDEX('97-19 Jobs in Aggregate SIC07'!A:A, _xlfn._xlws.FILTER(ROW('97-19 Jobs in Aggregate SIC07'!$A$3:$A$68), ISNUMBER(SEARCH(" " &amp; $A56 &amp; " ", " " &amp; '97-19 Jobs in Aggregate SIC07'!$A$3:$A$68 &amp; " ")) + ('97-19 Jobs in Aggregate SIC07'!$A$3:$A$68=$A56)))</f>
        <v>51</v>
      </c>
    </row>
    <row r="57" spans="1:28" ht="30" x14ac:dyDescent="0.25">
      <c r="A57" s="65">
        <v>52</v>
      </c>
      <c r="B57" s="3" t="s">
        <v>59</v>
      </c>
      <c r="C57" cm="1">
        <f t="array" ref="C57">'97-19 Job Nums in SIC07'!C57 / INDEX('97-19 Jobs in Aggregate SIC07'!D:D, _xlfn._xlws.FILTER(ROW('97-19 Jobs in Aggregate SIC07'!$A$3:$A$68), ISNUMBER(SEARCH(" " &amp; $A57 &amp; " ", " " &amp; '97-19 Jobs in Aggregate SIC07'!$A$3:$A$68 &amp; " ")) + ('97-19 Jobs in Aggregate SIC07'!$A$3:$A$68=$A57)))</f>
        <v>1</v>
      </c>
      <c r="D57" cm="1">
        <f t="array" ref="D57">'97-19 Job Nums in SIC07'!D57 / INDEX('97-19 Jobs in Aggregate SIC07'!E:E, _xlfn._xlws.FILTER(ROW('97-19 Jobs in Aggregate SIC07'!$A$3:$A$68), ISNUMBER(SEARCH(" " &amp; $A57 &amp; " ", " " &amp; '97-19 Jobs in Aggregate SIC07'!$A$3:$A$68 &amp; " ")) + ('97-19 Jobs in Aggregate SIC07'!$A$3:$A$68=$A57)))</f>
        <v>1</v>
      </c>
      <c r="E57" cm="1">
        <f t="array" ref="E57">'97-19 Job Nums in SIC07'!E57 / INDEX('97-19 Jobs in Aggregate SIC07'!F:F, _xlfn._xlws.FILTER(ROW('97-19 Jobs in Aggregate SIC07'!$A$3:$A$68), ISNUMBER(SEARCH(" " &amp; $A57 &amp; " ", " " &amp; '97-19 Jobs in Aggregate SIC07'!$A$3:$A$68 &amp; " ")) + ('97-19 Jobs in Aggregate SIC07'!$A$3:$A$68=$A57)))</f>
        <v>1</v>
      </c>
      <c r="F57" cm="1">
        <f t="array" ref="F57">'97-19 Job Nums in SIC07'!F57 / INDEX('97-19 Jobs in Aggregate SIC07'!G:G, _xlfn._xlws.FILTER(ROW('97-19 Jobs in Aggregate SIC07'!$A$3:$A$68), ISNUMBER(SEARCH(" " &amp; $A57 &amp; " ", " " &amp; '97-19 Jobs in Aggregate SIC07'!$A$3:$A$68 &amp; " ")) + ('97-19 Jobs in Aggregate SIC07'!$A$3:$A$68=$A57)))</f>
        <v>1</v>
      </c>
      <c r="G57" cm="1">
        <f t="array" ref="G57">'97-19 Job Nums in SIC07'!G57 / INDEX('97-19 Jobs in Aggregate SIC07'!H:H, _xlfn._xlws.FILTER(ROW('97-19 Jobs in Aggregate SIC07'!$A$3:$A$68), ISNUMBER(SEARCH(" " &amp; $A57 &amp; " ", " " &amp; '97-19 Jobs in Aggregate SIC07'!$A$3:$A$68 &amp; " ")) + ('97-19 Jobs in Aggregate SIC07'!$A$3:$A$68=$A57)))</f>
        <v>1</v>
      </c>
      <c r="H57" cm="1">
        <f t="array" ref="H57">'97-19 Job Nums in SIC07'!H57 / INDEX('97-19 Jobs in Aggregate SIC07'!I:I, _xlfn._xlws.FILTER(ROW('97-19 Jobs in Aggregate SIC07'!$A$3:$A$68), ISNUMBER(SEARCH(" " &amp; $A57 &amp; " ", " " &amp; '97-19 Jobs in Aggregate SIC07'!$A$3:$A$68 &amp; " ")) + ('97-19 Jobs in Aggregate SIC07'!$A$3:$A$68=$A57)))</f>
        <v>1</v>
      </c>
      <c r="I57" cm="1">
        <f t="array" ref="I57">'97-19 Job Nums in SIC07'!I57 / INDEX('97-19 Jobs in Aggregate SIC07'!J:J, _xlfn._xlws.FILTER(ROW('97-19 Jobs in Aggregate SIC07'!$A$3:$A$68), ISNUMBER(SEARCH(" " &amp; $A57 &amp; " ", " " &amp; '97-19 Jobs in Aggregate SIC07'!$A$3:$A$68 &amp; " ")) + ('97-19 Jobs in Aggregate SIC07'!$A$3:$A$68=$A57)))</f>
        <v>1</v>
      </c>
      <c r="J57" cm="1">
        <f t="array" ref="J57">'97-19 Job Nums in SIC07'!J57 / INDEX('97-19 Jobs in Aggregate SIC07'!K:K, _xlfn._xlws.FILTER(ROW('97-19 Jobs in Aggregate SIC07'!$A$3:$A$68), ISNUMBER(SEARCH(" " &amp; $A57 &amp; " ", " " &amp; '97-19 Jobs in Aggregate SIC07'!$A$3:$A$68 &amp; " ")) + ('97-19 Jobs in Aggregate SIC07'!$A$3:$A$68=$A57)))</f>
        <v>1</v>
      </c>
      <c r="K57" cm="1">
        <f t="array" ref="K57">'97-19 Job Nums in SIC07'!K57 / INDEX('97-19 Jobs in Aggregate SIC07'!L:L, _xlfn._xlws.FILTER(ROW('97-19 Jobs in Aggregate SIC07'!$A$3:$A$68), ISNUMBER(SEARCH(" " &amp; $A57 &amp; " ", " " &amp; '97-19 Jobs in Aggregate SIC07'!$A$3:$A$68 &amp; " ")) + ('97-19 Jobs in Aggregate SIC07'!$A$3:$A$68=$A57)))</f>
        <v>1</v>
      </c>
      <c r="L57" cm="1">
        <f t="array" ref="L57">'97-19 Job Nums in SIC07'!L57 / INDEX('97-19 Jobs in Aggregate SIC07'!M:M, _xlfn._xlws.FILTER(ROW('97-19 Jobs in Aggregate SIC07'!$A$3:$A$68), ISNUMBER(SEARCH(" " &amp; $A57 &amp; " ", " " &amp; '97-19 Jobs in Aggregate SIC07'!$A$3:$A$68 &amp; " ")) + ('97-19 Jobs in Aggregate SIC07'!$A$3:$A$68=$A57)))</f>
        <v>1</v>
      </c>
      <c r="M57" cm="1">
        <f t="array" ref="M57">'97-19 Job Nums in SIC07'!M57 / INDEX('97-19 Jobs in Aggregate SIC07'!N:N, _xlfn._xlws.FILTER(ROW('97-19 Jobs in Aggregate SIC07'!$A$3:$A$68), ISNUMBER(SEARCH(" " &amp; $A57 &amp; " ", " " &amp; '97-19 Jobs in Aggregate SIC07'!$A$3:$A$68 &amp; " ")) + ('97-19 Jobs in Aggregate SIC07'!$A$3:$A$68=$A57)))</f>
        <v>1</v>
      </c>
      <c r="N57" cm="1">
        <f t="array" ref="N57">'97-19 Job Nums in SIC07'!N57 / INDEX('97-19 Jobs in Aggregate SIC07'!O:O, _xlfn._xlws.FILTER(ROW('97-19 Jobs in Aggregate SIC07'!$A$3:$A$68), ISNUMBER(SEARCH(" " &amp; $A57 &amp; " ", " " &amp; '97-19 Jobs in Aggregate SIC07'!$A$3:$A$68 &amp; " ")) + ('97-19 Jobs in Aggregate SIC07'!$A$3:$A$68=$A57)))</f>
        <v>1</v>
      </c>
      <c r="O57" cm="1">
        <f t="array" ref="O57">'97-19 Job Nums in SIC07'!O57 / INDEX('97-19 Jobs in Aggregate SIC07'!P:P, _xlfn._xlws.FILTER(ROW('97-19 Jobs in Aggregate SIC07'!$A$3:$A$68), ISNUMBER(SEARCH(" " &amp; $A57 &amp; " ", " " &amp; '97-19 Jobs in Aggregate SIC07'!$A$3:$A$68 &amp; " ")) + ('97-19 Jobs in Aggregate SIC07'!$A$3:$A$68=$A57)))</f>
        <v>1</v>
      </c>
      <c r="P57" cm="1">
        <f t="array" ref="P57">'97-19 Job Nums in SIC07'!P57 / INDEX('97-19 Jobs in Aggregate SIC07'!Q:Q, _xlfn._xlws.FILTER(ROW('97-19 Jobs in Aggregate SIC07'!$A$3:$A$68), ISNUMBER(SEARCH(" " &amp; $A57 &amp; " ", " " &amp; '97-19 Jobs in Aggregate SIC07'!$A$3:$A$68 &amp; " ")) + ('97-19 Jobs in Aggregate SIC07'!$A$3:$A$68=$A57)))</f>
        <v>1</v>
      </c>
      <c r="Q57" cm="1">
        <f t="array" ref="Q57">'97-19 Job Nums in SIC07'!Q57 / INDEX('97-19 Jobs in Aggregate SIC07'!R:R, _xlfn._xlws.FILTER(ROW('97-19 Jobs in Aggregate SIC07'!$A$3:$A$68), ISNUMBER(SEARCH(" " &amp; $A57 &amp; " ", " " &amp; '97-19 Jobs in Aggregate SIC07'!$A$3:$A$68 &amp; " ")) + ('97-19 Jobs in Aggregate SIC07'!$A$3:$A$68=$A57)))</f>
        <v>1</v>
      </c>
      <c r="R57" cm="1">
        <f t="array" ref="R57">'97-19 Job Nums in SIC07'!R57 / INDEX('97-19 Jobs in Aggregate SIC07'!S:S, _xlfn._xlws.FILTER(ROW('97-19 Jobs in Aggregate SIC07'!$A$3:$A$68), ISNUMBER(SEARCH(" " &amp; $A57 &amp; " ", " " &amp; '97-19 Jobs in Aggregate SIC07'!$A$3:$A$68 &amp; " ")) + ('97-19 Jobs in Aggregate SIC07'!$A$3:$A$68=$A57)))</f>
        <v>1</v>
      </c>
      <c r="S57" cm="1">
        <f t="array" ref="S57">'97-19 Job Nums in SIC07'!S57 / INDEX('97-19 Jobs in Aggregate SIC07'!T:T, _xlfn._xlws.FILTER(ROW('97-19 Jobs in Aggregate SIC07'!$A$3:$A$68), ISNUMBER(SEARCH(" " &amp; $A57 &amp; " ", " " &amp; '97-19 Jobs in Aggregate SIC07'!$A$3:$A$68 &amp; " ")) + ('97-19 Jobs in Aggregate SIC07'!$A$3:$A$68=$A57)))</f>
        <v>1</v>
      </c>
      <c r="T57" cm="1">
        <f t="array" ref="T57">'97-19 Job Nums in SIC07'!T57 / INDEX('97-19 Jobs in Aggregate SIC07'!U:U, _xlfn._xlws.FILTER(ROW('97-19 Jobs in Aggregate SIC07'!$A$3:$A$68), ISNUMBER(SEARCH(" " &amp; $A57 &amp; " ", " " &amp; '97-19 Jobs in Aggregate SIC07'!$A$3:$A$68 &amp; " ")) + ('97-19 Jobs in Aggregate SIC07'!$A$3:$A$68=$A57)))</f>
        <v>1</v>
      </c>
      <c r="U57" cm="1">
        <f t="array" ref="U57">'97-19 Job Nums in SIC07'!U57 / INDEX('97-19 Jobs in Aggregate SIC07'!V:V, _xlfn._xlws.FILTER(ROW('97-19 Jobs in Aggregate SIC07'!$A$3:$A$68), ISNUMBER(SEARCH(" " &amp; $A57 &amp; " ", " " &amp; '97-19 Jobs in Aggregate SIC07'!$A$3:$A$68 &amp; " ")) + ('97-19 Jobs in Aggregate SIC07'!$A$3:$A$68=$A57)))</f>
        <v>1</v>
      </c>
      <c r="V57" cm="1">
        <f t="array" ref="V57">'97-19 Job Nums in SIC07'!V57 / INDEX('97-19 Jobs in Aggregate SIC07'!W:W, _xlfn._xlws.FILTER(ROW('97-19 Jobs in Aggregate SIC07'!$A$3:$A$68), ISNUMBER(SEARCH(" " &amp; $A57 &amp; " ", " " &amp; '97-19 Jobs in Aggregate SIC07'!$A$3:$A$68 &amp; " ")) + ('97-19 Jobs in Aggregate SIC07'!$A$3:$A$68=$A57)))</f>
        <v>1</v>
      </c>
      <c r="W57" cm="1">
        <f t="array" ref="W57">'97-19 Job Nums in SIC07'!W57 / INDEX('97-19 Jobs in Aggregate SIC07'!X:X, _xlfn._xlws.FILTER(ROW('97-19 Jobs in Aggregate SIC07'!$A$3:$A$68), ISNUMBER(SEARCH(" " &amp; $A57 &amp; " ", " " &amp; '97-19 Jobs in Aggregate SIC07'!$A$3:$A$68 &amp; " ")) + ('97-19 Jobs in Aggregate SIC07'!$A$3:$A$68=$A57)))</f>
        <v>1</v>
      </c>
      <c r="X57" cm="1">
        <f t="array" ref="X57">'97-19 Job Nums in SIC07'!X57 / INDEX('97-19 Jobs in Aggregate SIC07'!Y:Y, _xlfn._xlws.FILTER(ROW('97-19 Jobs in Aggregate SIC07'!$A$3:$A$68), ISNUMBER(SEARCH(" " &amp; $A57 &amp; " ", " " &amp; '97-19 Jobs in Aggregate SIC07'!$A$3:$A$68 &amp; " ")) + ('97-19 Jobs in Aggregate SIC07'!$A$3:$A$68=$A57)))</f>
        <v>1</v>
      </c>
      <c r="Y57" cm="1">
        <f t="array" ref="Y57">'97-19 Job Nums in SIC07'!Y57 / INDEX('97-19 Jobs in Aggregate SIC07'!Z:Z, _xlfn._xlws.FILTER(ROW('97-19 Jobs in Aggregate SIC07'!$A$3:$A$68), ISNUMBER(SEARCH(" " &amp; $A57 &amp; " ", " " &amp; '97-19 Jobs in Aggregate SIC07'!$A$3:$A$68 &amp; " ")) + ('97-19 Jobs in Aggregate SIC07'!$A$3:$A$68=$A57)))</f>
        <v>1</v>
      </c>
      <c r="Z57" s="76">
        <f t="shared" si="0"/>
        <v>1</v>
      </c>
      <c r="AA57" s="77" cm="1">
        <f t="array" ref="AA57">Z57/SUM(VALUE(INDEX(Z:Z,MATCH(VALUE(_xlfn.TEXTSPLIT(AB57, " ")),A:A,0))))</f>
        <v>1</v>
      </c>
      <c r="AB57" cm="1">
        <f t="array" ref="AB57">INDEX('97-19 Jobs in Aggregate SIC07'!A:A, _xlfn._xlws.FILTER(ROW('97-19 Jobs in Aggregate SIC07'!$A$3:$A$68), ISNUMBER(SEARCH(" " &amp; $A57 &amp; " ", " " &amp; '97-19 Jobs in Aggregate SIC07'!$A$3:$A$68 &amp; " ")) + ('97-19 Jobs in Aggregate SIC07'!$A$3:$A$68=$A57)))</f>
        <v>52</v>
      </c>
    </row>
    <row r="58" spans="1:28" x14ac:dyDescent="0.25">
      <c r="A58" s="65">
        <v>53</v>
      </c>
      <c r="B58" s="3" t="s">
        <v>60</v>
      </c>
      <c r="C58" cm="1">
        <f t="array" ref="C58">'97-19 Job Nums in SIC07'!C58 / INDEX('97-19 Jobs in Aggregate SIC07'!D:D, _xlfn._xlws.FILTER(ROW('97-19 Jobs in Aggregate SIC07'!$A$3:$A$68), ISNUMBER(SEARCH(" " &amp; $A58 &amp; " ", " " &amp; '97-19 Jobs in Aggregate SIC07'!$A$3:$A$68 &amp; " ")) + ('97-19 Jobs in Aggregate SIC07'!$A$3:$A$68=$A58)))</f>
        <v>1</v>
      </c>
      <c r="D58" cm="1">
        <f t="array" ref="D58">'97-19 Job Nums in SIC07'!D58 / INDEX('97-19 Jobs in Aggregate SIC07'!E:E, _xlfn._xlws.FILTER(ROW('97-19 Jobs in Aggregate SIC07'!$A$3:$A$68), ISNUMBER(SEARCH(" " &amp; $A58 &amp; " ", " " &amp; '97-19 Jobs in Aggregate SIC07'!$A$3:$A$68 &amp; " ")) + ('97-19 Jobs in Aggregate SIC07'!$A$3:$A$68=$A58)))</f>
        <v>1</v>
      </c>
      <c r="E58" cm="1">
        <f t="array" ref="E58">'97-19 Job Nums in SIC07'!E58 / INDEX('97-19 Jobs in Aggregate SIC07'!F:F, _xlfn._xlws.FILTER(ROW('97-19 Jobs in Aggregate SIC07'!$A$3:$A$68), ISNUMBER(SEARCH(" " &amp; $A58 &amp; " ", " " &amp; '97-19 Jobs in Aggregate SIC07'!$A$3:$A$68 &amp; " ")) + ('97-19 Jobs in Aggregate SIC07'!$A$3:$A$68=$A58)))</f>
        <v>1</v>
      </c>
      <c r="F58" cm="1">
        <f t="array" ref="F58">'97-19 Job Nums in SIC07'!F58 / INDEX('97-19 Jobs in Aggregate SIC07'!G:G, _xlfn._xlws.FILTER(ROW('97-19 Jobs in Aggregate SIC07'!$A$3:$A$68), ISNUMBER(SEARCH(" " &amp; $A58 &amp; " ", " " &amp; '97-19 Jobs in Aggregate SIC07'!$A$3:$A$68 &amp; " ")) + ('97-19 Jobs in Aggregate SIC07'!$A$3:$A$68=$A58)))</f>
        <v>1</v>
      </c>
      <c r="G58" cm="1">
        <f t="array" ref="G58">'97-19 Job Nums in SIC07'!G58 / INDEX('97-19 Jobs in Aggregate SIC07'!H:H, _xlfn._xlws.FILTER(ROW('97-19 Jobs in Aggregate SIC07'!$A$3:$A$68), ISNUMBER(SEARCH(" " &amp; $A58 &amp; " ", " " &amp; '97-19 Jobs in Aggregate SIC07'!$A$3:$A$68 &amp; " ")) + ('97-19 Jobs in Aggregate SIC07'!$A$3:$A$68=$A58)))</f>
        <v>1</v>
      </c>
      <c r="H58" cm="1">
        <f t="array" ref="H58">'97-19 Job Nums in SIC07'!H58 / INDEX('97-19 Jobs in Aggregate SIC07'!I:I, _xlfn._xlws.FILTER(ROW('97-19 Jobs in Aggregate SIC07'!$A$3:$A$68), ISNUMBER(SEARCH(" " &amp; $A58 &amp; " ", " " &amp; '97-19 Jobs in Aggregate SIC07'!$A$3:$A$68 &amp; " ")) + ('97-19 Jobs in Aggregate SIC07'!$A$3:$A$68=$A58)))</f>
        <v>1</v>
      </c>
      <c r="I58" cm="1">
        <f t="array" ref="I58">'97-19 Job Nums in SIC07'!I58 / INDEX('97-19 Jobs in Aggregate SIC07'!J:J, _xlfn._xlws.FILTER(ROW('97-19 Jobs in Aggregate SIC07'!$A$3:$A$68), ISNUMBER(SEARCH(" " &amp; $A58 &amp; " ", " " &amp; '97-19 Jobs in Aggregate SIC07'!$A$3:$A$68 &amp; " ")) + ('97-19 Jobs in Aggregate SIC07'!$A$3:$A$68=$A58)))</f>
        <v>1</v>
      </c>
      <c r="J58" cm="1">
        <f t="array" ref="J58">'97-19 Job Nums in SIC07'!J58 / INDEX('97-19 Jobs in Aggregate SIC07'!K:K, _xlfn._xlws.FILTER(ROW('97-19 Jobs in Aggregate SIC07'!$A$3:$A$68), ISNUMBER(SEARCH(" " &amp; $A58 &amp; " ", " " &amp; '97-19 Jobs in Aggregate SIC07'!$A$3:$A$68 &amp; " ")) + ('97-19 Jobs in Aggregate SIC07'!$A$3:$A$68=$A58)))</f>
        <v>1</v>
      </c>
      <c r="K58" cm="1">
        <f t="array" ref="K58">'97-19 Job Nums in SIC07'!K58 / INDEX('97-19 Jobs in Aggregate SIC07'!L:L, _xlfn._xlws.FILTER(ROW('97-19 Jobs in Aggregate SIC07'!$A$3:$A$68), ISNUMBER(SEARCH(" " &amp; $A58 &amp; " ", " " &amp; '97-19 Jobs in Aggregate SIC07'!$A$3:$A$68 &amp; " ")) + ('97-19 Jobs in Aggregate SIC07'!$A$3:$A$68=$A58)))</f>
        <v>1</v>
      </c>
      <c r="L58" cm="1">
        <f t="array" ref="L58">'97-19 Job Nums in SIC07'!L58 / INDEX('97-19 Jobs in Aggregate SIC07'!M:M, _xlfn._xlws.FILTER(ROW('97-19 Jobs in Aggregate SIC07'!$A$3:$A$68), ISNUMBER(SEARCH(" " &amp; $A58 &amp; " ", " " &amp; '97-19 Jobs in Aggregate SIC07'!$A$3:$A$68 &amp; " ")) + ('97-19 Jobs in Aggregate SIC07'!$A$3:$A$68=$A58)))</f>
        <v>1</v>
      </c>
      <c r="M58" cm="1">
        <f t="array" ref="M58">'97-19 Job Nums in SIC07'!M58 / INDEX('97-19 Jobs in Aggregate SIC07'!N:N, _xlfn._xlws.FILTER(ROW('97-19 Jobs in Aggregate SIC07'!$A$3:$A$68), ISNUMBER(SEARCH(" " &amp; $A58 &amp; " ", " " &amp; '97-19 Jobs in Aggregate SIC07'!$A$3:$A$68 &amp; " ")) + ('97-19 Jobs in Aggregate SIC07'!$A$3:$A$68=$A58)))</f>
        <v>1</v>
      </c>
      <c r="N58" cm="1">
        <f t="array" ref="N58">'97-19 Job Nums in SIC07'!N58 / INDEX('97-19 Jobs in Aggregate SIC07'!O:O, _xlfn._xlws.FILTER(ROW('97-19 Jobs in Aggregate SIC07'!$A$3:$A$68), ISNUMBER(SEARCH(" " &amp; $A58 &amp; " ", " " &amp; '97-19 Jobs in Aggregate SIC07'!$A$3:$A$68 &amp; " ")) + ('97-19 Jobs in Aggregate SIC07'!$A$3:$A$68=$A58)))</f>
        <v>1</v>
      </c>
      <c r="O58" cm="1">
        <f t="array" ref="O58">'97-19 Job Nums in SIC07'!O58 / INDEX('97-19 Jobs in Aggregate SIC07'!P:P, _xlfn._xlws.FILTER(ROW('97-19 Jobs in Aggregate SIC07'!$A$3:$A$68), ISNUMBER(SEARCH(" " &amp; $A58 &amp; " ", " " &amp; '97-19 Jobs in Aggregate SIC07'!$A$3:$A$68 &amp; " ")) + ('97-19 Jobs in Aggregate SIC07'!$A$3:$A$68=$A58)))</f>
        <v>1</v>
      </c>
      <c r="P58" cm="1">
        <f t="array" ref="P58">'97-19 Job Nums in SIC07'!P58 / INDEX('97-19 Jobs in Aggregate SIC07'!Q:Q, _xlfn._xlws.FILTER(ROW('97-19 Jobs in Aggregate SIC07'!$A$3:$A$68), ISNUMBER(SEARCH(" " &amp; $A58 &amp; " ", " " &amp; '97-19 Jobs in Aggregate SIC07'!$A$3:$A$68 &amp; " ")) + ('97-19 Jobs in Aggregate SIC07'!$A$3:$A$68=$A58)))</f>
        <v>1</v>
      </c>
      <c r="Q58" cm="1">
        <f t="array" ref="Q58">'97-19 Job Nums in SIC07'!Q58 / INDEX('97-19 Jobs in Aggregate SIC07'!R:R, _xlfn._xlws.FILTER(ROW('97-19 Jobs in Aggregate SIC07'!$A$3:$A$68), ISNUMBER(SEARCH(" " &amp; $A58 &amp; " ", " " &amp; '97-19 Jobs in Aggregate SIC07'!$A$3:$A$68 &amp; " ")) + ('97-19 Jobs in Aggregate SIC07'!$A$3:$A$68=$A58)))</f>
        <v>1</v>
      </c>
      <c r="R58" cm="1">
        <f t="array" ref="R58">'97-19 Job Nums in SIC07'!R58 / INDEX('97-19 Jobs in Aggregate SIC07'!S:S, _xlfn._xlws.FILTER(ROW('97-19 Jobs in Aggregate SIC07'!$A$3:$A$68), ISNUMBER(SEARCH(" " &amp; $A58 &amp; " ", " " &amp; '97-19 Jobs in Aggregate SIC07'!$A$3:$A$68 &amp; " ")) + ('97-19 Jobs in Aggregate SIC07'!$A$3:$A$68=$A58)))</f>
        <v>1</v>
      </c>
      <c r="S58" cm="1">
        <f t="array" ref="S58">'97-19 Job Nums in SIC07'!S58 / INDEX('97-19 Jobs in Aggregate SIC07'!T:T, _xlfn._xlws.FILTER(ROW('97-19 Jobs in Aggregate SIC07'!$A$3:$A$68), ISNUMBER(SEARCH(" " &amp; $A58 &amp; " ", " " &amp; '97-19 Jobs in Aggregate SIC07'!$A$3:$A$68 &amp; " ")) + ('97-19 Jobs in Aggregate SIC07'!$A$3:$A$68=$A58)))</f>
        <v>1</v>
      </c>
      <c r="T58" cm="1">
        <f t="array" ref="T58">'97-19 Job Nums in SIC07'!T58 / INDEX('97-19 Jobs in Aggregate SIC07'!U:U, _xlfn._xlws.FILTER(ROW('97-19 Jobs in Aggregate SIC07'!$A$3:$A$68), ISNUMBER(SEARCH(" " &amp; $A58 &amp; " ", " " &amp; '97-19 Jobs in Aggregate SIC07'!$A$3:$A$68 &amp; " ")) + ('97-19 Jobs in Aggregate SIC07'!$A$3:$A$68=$A58)))</f>
        <v>1</v>
      </c>
      <c r="U58" cm="1">
        <f t="array" ref="U58">'97-19 Job Nums in SIC07'!U58 / INDEX('97-19 Jobs in Aggregate SIC07'!V:V, _xlfn._xlws.FILTER(ROW('97-19 Jobs in Aggregate SIC07'!$A$3:$A$68), ISNUMBER(SEARCH(" " &amp; $A58 &amp; " ", " " &amp; '97-19 Jobs in Aggregate SIC07'!$A$3:$A$68 &amp; " ")) + ('97-19 Jobs in Aggregate SIC07'!$A$3:$A$68=$A58)))</f>
        <v>1</v>
      </c>
      <c r="V58" cm="1">
        <f t="array" ref="V58">'97-19 Job Nums in SIC07'!V58 / INDEX('97-19 Jobs in Aggregate SIC07'!W:W, _xlfn._xlws.FILTER(ROW('97-19 Jobs in Aggregate SIC07'!$A$3:$A$68), ISNUMBER(SEARCH(" " &amp; $A58 &amp; " ", " " &amp; '97-19 Jobs in Aggregate SIC07'!$A$3:$A$68 &amp; " ")) + ('97-19 Jobs in Aggregate SIC07'!$A$3:$A$68=$A58)))</f>
        <v>1</v>
      </c>
      <c r="W58" cm="1">
        <f t="array" ref="W58">'97-19 Job Nums in SIC07'!W58 / INDEX('97-19 Jobs in Aggregate SIC07'!X:X, _xlfn._xlws.FILTER(ROW('97-19 Jobs in Aggregate SIC07'!$A$3:$A$68), ISNUMBER(SEARCH(" " &amp; $A58 &amp; " ", " " &amp; '97-19 Jobs in Aggregate SIC07'!$A$3:$A$68 &amp; " ")) + ('97-19 Jobs in Aggregate SIC07'!$A$3:$A$68=$A58)))</f>
        <v>1</v>
      </c>
      <c r="X58" cm="1">
        <f t="array" ref="X58">'97-19 Job Nums in SIC07'!X58 / INDEX('97-19 Jobs in Aggregate SIC07'!Y:Y, _xlfn._xlws.FILTER(ROW('97-19 Jobs in Aggregate SIC07'!$A$3:$A$68), ISNUMBER(SEARCH(" " &amp; $A58 &amp; " ", " " &amp; '97-19 Jobs in Aggregate SIC07'!$A$3:$A$68 &amp; " ")) + ('97-19 Jobs in Aggregate SIC07'!$A$3:$A$68=$A58)))</f>
        <v>1</v>
      </c>
      <c r="Y58" cm="1">
        <f t="array" ref="Y58">'97-19 Job Nums in SIC07'!Y58 / INDEX('97-19 Jobs in Aggregate SIC07'!Z:Z, _xlfn._xlws.FILTER(ROW('97-19 Jobs in Aggregate SIC07'!$A$3:$A$68), ISNUMBER(SEARCH(" " &amp; $A58 &amp; " ", " " &amp; '97-19 Jobs in Aggregate SIC07'!$A$3:$A$68 &amp; " ")) + ('97-19 Jobs in Aggregate SIC07'!$A$3:$A$68=$A58)))</f>
        <v>1</v>
      </c>
      <c r="Z58" s="76">
        <f t="shared" si="0"/>
        <v>1</v>
      </c>
      <c r="AA58" s="77" cm="1">
        <f t="array" ref="AA58">Z58/SUM(VALUE(INDEX(Z:Z,MATCH(VALUE(_xlfn.TEXTSPLIT(AB58, " ")),A:A,0))))</f>
        <v>1</v>
      </c>
      <c r="AB58" cm="1">
        <f t="array" ref="AB58">INDEX('97-19 Jobs in Aggregate SIC07'!A:A, _xlfn._xlws.FILTER(ROW('97-19 Jobs in Aggregate SIC07'!$A$3:$A$68), ISNUMBER(SEARCH(" " &amp; $A58 &amp; " ", " " &amp; '97-19 Jobs in Aggregate SIC07'!$A$3:$A$68 &amp; " ")) + ('97-19 Jobs in Aggregate SIC07'!$A$3:$A$68=$A58)))</f>
        <v>53</v>
      </c>
    </row>
    <row r="59" spans="1:28" ht="30" x14ac:dyDescent="0.25">
      <c r="A59" s="65" t="s">
        <v>325</v>
      </c>
      <c r="B59" s="3" t="s">
        <v>61</v>
      </c>
      <c r="C59" t="e" cm="1">
        <f t="array" ref="C59">'97-19 Job Nums in SIC07'!C59 / INDEX('97-19 Jobs in Aggregate SIC07'!D:D,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D59" t="e" cm="1">
        <f t="array" ref="D59">'97-19 Job Nums in SIC07'!D59 / INDEX('97-19 Jobs in Aggregate SIC07'!E:E,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E59" t="e" cm="1">
        <f t="array" ref="E59">'97-19 Job Nums in SIC07'!E59 / INDEX('97-19 Jobs in Aggregate SIC07'!F:F,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F59" t="e" cm="1">
        <f t="array" ref="F59">'97-19 Job Nums in SIC07'!F59 / INDEX('97-19 Jobs in Aggregate SIC07'!G:G,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G59" t="e" cm="1">
        <f t="array" ref="G59">'97-19 Job Nums in SIC07'!G59 / INDEX('97-19 Jobs in Aggregate SIC07'!H:H,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H59" t="e" cm="1">
        <f t="array" ref="H59">'97-19 Job Nums in SIC07'!H59 / INDEX('97-19 Jobs in Aggregate SIC07'!I:I,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I59" t="e" cm="1">
        <f t="array" ref="I59">'97-19 Job Nums in SIC07'!I59 / INDEX('97-19 Jobs in Aggregate SIC07'!J:J,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J59" t="e" cm="1">
        <f t="array" ref="J59">'97-19 Job Nums in SIC07'!J59 / INDEX('97-19 Jobs in Aggregate SIC07'!K:K,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K59" t="e" cm="1">
        <f t="array" ref="K59">'97-19 Job Nums in SIC07'!K59 / INDEX('97-19 Jobs in Aggregate SIC07'!L:L,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L59" t="e" cm="1">
        <f t="array" ref="L59">'97-19 Job Nums in SIC07'!L59 / INDEX('97-19 Jobs in Aggregate SIC07'!M:M,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M59" t="e" cm="1">
        <f t="array" ref="M59">'97-19 Job Nums in SIC07'!M59 / INDEX('97-19 Jobs in Aggregate SIC07'!N:N,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N59" t="e" cm="1" vm="1">
        <f t="array" ref="N59">'97-19 Job Nums in SIC07'!N59 / INDEX('97-19 Jobs in Aggregate SIC07'!O:O,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O59" t="e" cm="1" vm="1">
        <f t="array" ref="O59">'97-19 Job Nums in SIC07'!O59 / INDEX('97-19 Jobs in Aggregate SIC07'!P:P,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P59" t="e" cm="1" vm="1">
        <f t="array" ref="P59">'97-19 Job Nums in SIC07'!P59 / INDEX('97-19 Jobs in Aggregate SIC07'!Q:Q,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Q59" t="e" cm="1" vm="1">
        <f t="array" ref="Q59">'97-19 Job Nums in SIC07'!Q59 / INDEX('97-19 Jobs in Aggregate SIC07'!R:R,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R59" t="e" cm="1" vm="1">
        <f t="array" ref="R59">'97-19 Job Nums in SIC07'!R59 / INDEX('97-19 Jobs in Aggregate SIC07'!S:S,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S59" t="e" cm="1" vm="1">
        <f t="array" ref="S59">'97-19 Job Nums in SIC07'!S59 / INDEX('97-19 Jobs in Aggregate SIC07'!T:T,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T59" t="e" cm="1" vm="1">
        <f t="array" ref="T59">'97-19 Job Nums in SIC07'!T59 / INDEX('97-19 Jobs in Aggregate SIC07'!U:U,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U59" t="e" cm="1" vm="1">
        <f t="array" ref="U59">'97-19 Job Nums in SIC07'!U59 / INDEX('97-19 Jobs in Aggregate SIC07'!V:V,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V59" t="e" cm="1" vm="1">
        <f t="array" ref="V59">'97-19 Job Nums in SIC07'!V59 / INDEX('97-19 Jobs in Aggregate SIC07'!W:W,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W59" t="e" cm="1" vm="1">
        <f t="array" ref="W59">'97-19 Job Nums in SIC07'!W59 / INDEX('97-19 Jobs in Aggregate SIC07'!X:X,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X59" t="e" cm="1" vm="1">
        <f t="array" ref="X59">'97-19 Job Nums in SIC07'!X59 / INDEX('97-19 Jobs in Aggregate SIC07'!Y:Y,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Y59" t="e" cm="1" vm="1">
        <f t="array" ref="Y59">'97-19 Job Nums in SIC07'!Y59 / INDEX('97-19 Jobs in Aggregate SIC07'!Z:Z, _xlfn._xlws.FILTER(ROW('97-19 Jobs in Aggregate SIC07'!$A$3:$A$68), ISNUMBER(SEARCH(" " &amp; $A59 &amp; " ", " " &amp; '97-19 Jobs in Aggregate SIC07'!$A$3:$A$68 &amp; " ")) + ('97-19 Jobs in Aggregate SIC07'!$A$3:$A$68=$A59)))</f>
        <v>#VALUE!</v>
      </c>
      <c r="Z59" s="76" t="e">
        <f t="shared" si="0"/>
        <v>#DIV/0!</v>
      </c>
      <c r="AA59" s="77" t="e" cm="1">
        <f t="array" ref="AA59">Z59/SUM(VALUE(INDEX(Z:Z,MATCH(VALUE(_xlfn.TEXTSPLIT(AB59, " ")),A:A,0))))</f>
        <v>#DIV/0!</v>
      </c>
      <c r="AB59" t="e" cm="1" vm="1">
        <f t="array" ref="AB59">INDEX('97-19 Jobs in Aggregate SIC07'!A:A, _xlfn._xlws.FILTER(ROW('97-19 Jobs in Aggregate SIC07'!$A$3:$A$68), ISNUMBER(SEARCH(" " &amp; $A59 &amp; " ", " " &amp; '97-19 Jobs in Aggregate SIC07'!$A$3:$A$68 &amp; " ")) + ('97-19 Jobs in Aggregate SIC07'!$A$3:$A$68=$A59)))</f>
        <v>#VALUE!</v>
      </c>
    </row>
    <row r="60" spans="1:28" x14ac:dyDescent="0.25">
      <c r="A60" s="65">
        <v>55</v>
      </c>
      <c r="B60" s="3" t="s">
        <v>62</v>
      </c>
      <c r="C60" cm="1">
        <f t="array" ref="C60">'97-19 Job Nums in SIC07'!C60 / INDEX('97-19 Jobs in Aggregate SIC07'!D:D, _xlfn._xlws.FILTER(ROW('97-19 Jobs in Aggregate SIC07'!$A$3:$A$68), ISNUMBER(SEARCH(" " &amp; $A60 &amp; " ", " " &amp; '97-19 Jobs in Aggregate SIC07'!$A$3:$A$68 &amp; " ")) + ('97-19 Jobs in Aggregate SIC07'!$A$3:$A$68=$A60)))</f>
        <v>1</v>
      </c>
      <c r="D60" cm="1">
        <f t="array" ref="D60">'97-19 Job Nums in SIC07'!D60 / INDEX('97-19 Jobs in Aggregate SIC07'!E:E, _xlfn._xlws.FILTER(ROW('97-19 Jobs in Aggregate SIC07'!$A$3:$A$68), ISNUMBER(SEARCH(" " &amp; $A60 &amp; " ", " " &amp; '97-19 Jobs in Aggregate SIC07'!$A$3:$A$68 &amp; " ")) + ('97-19 Jobs in Aggregate SIC07'!$A$3:$A$68=$A60)))</f>
        <v>1</v>
      </c>
      <c r="E60" cm="1">
        <f t="array" ref="E60">'97-19 Job Nums in SIC07'!E60 / INDEX('97-19 Jobs in Aggregate SIC07'!F:F, _xlfn._xlws.FILTER(ROW('97-19 Jobs in Aggregate SIC07'!$A$3:$A$68), ISNUMBER(SEARCH(" " &amp; $A60 &amp; " ", " " &amp; '97-19 Jobs in Aggregate SIC07'!$A$3:$A$68 &amp; " ")) + ('97-19 Jobs in Aggregate SIC07'!$A$3:$A$68=$A60)))</f>
        <v>1</v>
      </c>
      <c r="F60" cm="1">
        <f t="array" ref="F60">'97-19 Job Nums in SIC07'!F60 / INDEX('97-19 Jobs in Aggregate SIC07'!G:G, _xlfn._xlws.FILTER(ROW('97-19 Jobs in Aggregate SIC07'!$A$3:$A$68), ISNUMBER(SEARCH(" " &amp; $A60 &amp; " ", " " &amp; '97-19 Jobs in Aggregate SIC07'!$A$3:$A$68 &amp; " ")) + ('97-19 Jobs in Aggregate SIC07'!$A$3:$A$68=$A60)))</f>
        <v>1</v>
      </c>
      <c r="G60" cm="1">
        <f t="array" ref="G60">'97-19 Job Nums in SIC07'!G60 / INDEX('97-19 Jobs in Aggregate SIC07'!H:H, _xlfn._xlws.FILTER(ROW('97-19 Jobs in Aggregate SIC07'!$A$3:$A$68), ISNUMBER(SEARCH(" " &amp; $A60 &amp; " ", " " &amp; '97-19 Jobs in Aggregate SIC07'!$A$3:$A$68 &amp; " ")) + ('97-19 Jobs in Aggregate SIC07'!$A$3:$A$68=$A60)))</f>
        <v>1</v>
      </c>
      <c r="H60" cm="1">
        <f t="array" ref="H60">'97-19 Job Nums in SIC07'!H60 / INDEX('97-19 Jobs in Aggregate SIC07'!I:I, _xlfn._xlws.FILTER(ROW('97-19 Jobs in Aggregate SIC07'!$A$3:$A$68), ISNUMBER(SEARCH(" " &amp; $A60 &amp; " ", " " &amp; '97-19 Jobs in Aggregate SIC07'!$A$3:$A$68 &amp; " ")) + ('97-19 Jobs in Aggregate SIC07'!$A$3:$A$68=$A60)))</f>
        <v>1</v>
      </c>
      <c r="I60" cm="1">
        <f t="array" ref="I60">'97-19 Job Nums in SIC07'!I60 / INDEX('97-19 Jobs in Aggregate SIC07'!J:J, _xlfn._xlws.FILTER(ROW('97-19 Jobs in Aggregate SIC07'!$A$3:$A$68), ISNUMBER(SEARCH(" " &amp; $A60 &amp; " ", " " &amp; '97-19 Jobs in Aggregate SIC07'!$A$3:$A$68 &amp; " ")) + ('97-19 Jobs in Aggregate SIC07'!$A$3:$A$68=$A60)))</f>
        <v>1</v>
      </c>
      <c r="J60" cm="1">
        <f t="array" ref="J60">'97-19 Job Nums in SIC07'!J60 / INDEX('97-19 Jobs in Aggregate SIC07'!K:K, _xlfn._xlws.FILTER(ROW('97-19 Jobs in Aggregate SIC07'!$A$3:$A$68), ISNUMBER(SEARCH(" " &amp; $A60 &amp; " ", " " &amp; '97-19 Jobs in Aggregate SIC07'!$A$3:$A$68 &amp; " ")) + ('97-19 Jobs in Aggregate SIC07'!$A$3:$A$68=$A60)))</f>
        <v>1</v>
      </c>
      <c r="K60" cm="1">
        <f t="array" ref="K60">'97-19 Job Nums in SIC07'!K60 / INDEX('97-19 Jobs in Aggregate SIC07'!L:L, _xlfn._xlws.FILTER(ROW('97-19 Jobs in Aggregate SIC07'!$A$3:$A$68), ISNUMBER(SEARCH(" " &amp; $A60 &amp; " ", " " &amp; '97-19 Jobs in Aggregate SIC07'!$A$3:$A$68 &amp; " ")) + ('97-19 Jobs in Aggregate SIC07'!$A$3:$A$68=$A60)))</f>
        <v>1</v>
      </c>
      <c r="L60" cm="1">
        <f t="array" ref="L60">'97-19 Job Nums in SIC07'!L60 / INDEX('97-19 Jobs in Aggregate SIC07'!M:M, _xlfn._xlws.FILTER(ROW('97-19 Jobs in Aggregate SIC07'!$A$3:$A$68), ISNUMBER(SEARCH(" " &amp; $A60 &amp; " ", " " &amp; '97-19 Jobs in Aggregate SIC07'!$A$3:$A$68 &amp; " ")) + ('97-19 Jobs in Aggregate SIC07'!$A$3:$A$68=$A60)))</f>
        <v>1</v>
      </c>
      <c r="M60" cm="1">
        <f t="array" ref="M60">'97-19 Job Nums in SIC07'!M60 / INDEX('97-19 Jobs in Aggregate SIC07'!N:N, _xlfn._xlws.FILTER(ROW('97-19 Jobs in Aggregate SIC07'!$A$3:$A$68), ISNUMBER(SEARCH(" " &amp; $A60 &amp; " ", " " &amp; '97-19 Jobs in Aggregate SIC07'!$A$3:$A$68 &amp; " ")) + ('97-19 Jobs in Aggregate SIC07'!$A$3:$A$68=$A60)))</f>
        <v>1</v>
      </c>
      <c r="N60" cm="1">
        <f t="array" ref="N60">'97-19 Job Nums in SIC07'!N60 / INDEX('97-19 Jobs in Aggregate SIC07'!O:O, _xlfn._xlws.FILTER(ROW('97-19 Jobs in Aggregate SIC07'!$A$3:$A$68), ISNUMBER(SEARCH(" " &amp; $A60 &amp; " ", " " &amp; '97-19 Jobs in Aggregate SIC07'!$A$3:$A$68 &amp; " ")) + ('97-19 Jobs in Aggregate SIC07'!$A$3:$A$68=$A60)))</f>
        <v>1</v>
      </c>
      <c r="O60" cm="1">
        <f t="array" ref="O60">'97-19 Job Nums in SIC07'!O60 / INDEX('97-19 Jobs in Aggregate SIC07'!P:P, _xlfn._xlws.FILTER(ROW('97-19 Jobs in Aggregate SIC07'!$A$3:$A$68), ISNUMBER(SEARCH(" " &amp; $A60 &amp; " ", " " &amp; '97-19 Jobs in Aggregate SIC07'!$A$3:$A$68 &amp; " ")) + ('97-19 Jobs in Aggregate SIC07'!$A$3:$A$68=$A60)))</f>
        <v>1</v>
      </c>
      <c r="P60" cm="1">
        <f t="array" ref="P60">'97-19 Job Nums in SIC07'!P60 / INDEX('97-19 Jobs in Aggregate SIC07'!Q:Q, _xlfn._xlws.FILTER(ROW('97-19 Jobs in Aggregate SIC07'!$A$3:$A$68), ISNUMBER(SEARCH(" " &amp; $A60 &amp; " ", " " &amp; '97-19 Jobs in Aggregate SIC07'!$A$3:$A$68 &amp; " ")) + ('97-19 Jobs in Aggregate SIC07'!$A$3:$A$68=$A60)))</f>
        <v>1</v>
      </c>
      <c r="Q60" cm="1">
        <f t="array" ref="Q60">'97-19 Job Nums in SIC07'!Q60 / INDEX('97-19 Jobs in Aggregate SIC07'!R:R, _xlfn._xlws.FILTER(ROW('97-19 Jobs in Aggregate SIC07'!$A$3:$A$68), ISNUMBER(SEARCH(" " &amp; $A60 &amp; " ", " " &amp; '97-19 Jobs in Aggregate SIC07'!$A$3:$A$68 &amp; " ")) + ('97-19 Jobs in Aggregate SIC07'!$A$3:$A$68=$A60)))</f>
        <v>1</v>
      </c>
      <c r="R60" cm="1">
        <f t="array" ref="R60">'97-19 Job Nums in SIC07'!R60 / INDEX('97-19 Jobs in Aggregate SIC07'!S:S, _xlfn._xlws.FILTER(ROW('97-19 Jobs in Aggregate SIC07'!$A$3:$A$68), ISNUMBER(SEARCH(" " &amp; $A60 &amp; " ", " " &amp; '97-19 Jobs in Aggregate SIC07'!$A$3:$A$68 &amp; " ")) + ('97-19 Jobs in Aggregate SIC07'!$A$3:$A$68=$A60)))</f>
        <v>1</v>
      </c>
      <c r="S60" cm="1">
        <f t="array" ref="S60">'97-19 Job Nums in SIC07'!S60 / INDEX('97-19 Jobs in Aggregate SIC07'!T:T, _xlfn._xlws.FILTER(ROW('97-19 Jobs in Aggregate SIC07'!$A$3:$A$68), ISNUMBER(SEARCH(" " &amp; $A60 &amp; " ", " " &amp; '97-19 Jobs in Aggregate SIC07'!$A$3:$A$68 &amp; " ")) + ('97-19 Jobs in Aggregate SIC07'!$A$3:$A$68=$A60)))</f>
        <v>1</v>
      </c>
      <c r="T60" cm="1">
        <f t="array" ref="T60">'97-19 Job Nums in SIC07'!T60 / INDEX('97-19 Jobs in Aggregate SIC07'!U:U, _xlfn._xlws.FILTER(ROW('97-19 Jobs in Aggregate SIC07'!$A$3:$A$68), ISNUMBER(SEARCH(" " &amp; $A60 &amp; " ", " " &amp; '97-19 Jobs in Aggregate SIC07'!$A$3:$A$68 &amp; " ")) + ('97-19 Jobs in Aggregate SIC07'!$A$3:$A$68=$A60)))</f>
        <v>1</v>
      </c>
      <c r="U60" cm="1">
        <f t="array" ref="U60">'97-19 Job Nums in SIC07'!U60 / INDEX('97-19 Jobs in Aggregate SIC07'!V:V, _xlfn._xlws.FILTER(ROW('97-19 Jobs in Aggregate SIC07'!$A$3:$A$68), ISNUMBER(SEARCH(" " &amp; $A60 &amp; " ", " " &amp; '97-19 Jobs in Aggregate SIC07'!$A$3:$A$68 &amp; " ")) + ('97-19 Jobs in Aggregate SIC07'!$A$3:$A$68=$A60)))</f>
        <v>1</v>
      </c>
      <c r="V60" cm="1">
        <f t="array" ref="V60">'97-19 Job Nums in SIC07'!V60 / INDEX('97-19 Jobs in Aggregate SIC07'!W:W, _xlfn._xlws.FILTER(ROW('97-19 Jobs in Aggregate SIC07'!$A$3:$A$68), ISNUMBER(SEARCH(" " &amp; $A60 &amp; " ", " " &amp; '97-19 Jobs in Aggregate SIC07'!$A$3:$A$68 &amp; " ")) + ('97-19 Jobs in Aggregate SIC07'!$A$3:$A$68=$A60)))</f>
        <v>1</v>
      </c>
      <c r="W60" cm="1">
        <f t="array" ref="W60">'97-19 Job Nums in SIC07'!W60 / INDEX('97-19 Jobs in Aggregate SIC07'!X:X, _xlfn._xlws.FILTER(ROW('97-19 Jobs in Aggregate SIC07'!$A$3:$A$68), ISNUMBER(SEARCH(" " &amp; $A60 &amp; " ", " " &amp; '97-19 Jobs in Aggregate SIC07'!$A$3:$A$68 &amp; " ")) + ('97-19 Jobs in Aggregate SIC07'!$A$3:$A$68=$A60)))</f>
        <v>1</v>
      </c>
      <c r="X60" cm="1">
        <f t="array" ref="X60">'97-19 Job Nums in SIC07'!X60 / INDEX('97-19 Jobs in Aggregate SIC07'!Y:Y, _xlfn._xlws.FILTER(ROW('97-19 Jobs in Aggregate SIC07'!$A$3:$A$68), ISNUMBER(SEARCH(" " &amp; $A60 &amp; " ", " " &amp; '97-19 Jobs in Aggregate SIC07'!$A$3:$A$68 &amp; " ")) + ('97-19 Jobs in Aggregate SIC07'!$A$3:$A$68=$A60)))</f>
        <v>1</v>
      </c>
      <c r="Y60" cm="1">
        <f t="array" ref="Y60">'97-19 Job Nums in SIC07'!Y60 / INDEX('97-19 Jobs in Aggregate SIC07'!Z:Z, _xlfn._xlws.FILTER(ROW('97-19 Jobs in Aggregate SIC07'!$A$3:$A$68), ISNUMBER(SEARCH(" " &amp; $A60 &amp; " ", " " &amp; '97-19 Jobs in Aggregate SIC07'!$A$3:$A$68 &amp; " ")) + ('97-19 Jobs in Aggregate SIC07'!$A$3:$A$68=$A60)))</f>
        <v>1</v>
      </c>
      <c r="Z60" s="76">
        <f t="shared" si="0"/>
        <v>1</v>
      </c>
      <c r="AA60" s="77" cm="1">
        <f t="array" ref="AA60">Z60/SUM(VALUE(INDEX(Z:Z,MATCH(VALUE(_xlfn.TEXTSPLIT(AB60, " ")),A:A,0))))</f>
        <v>1</v>
      </c>
      <c r="AB60" cm="1">
        <f t="array" ref="AB60">INDEX('97-19 Jobs in Aggregate SIC07'!A:A, _xlfn._xlws.FILTER(ROW('97-19 Jobs in Aggregate SIC07'!$A$3:$A$68), ISNUMBER(SEARCH(" " &amp; $A60 &amp; " ", " " &amp; '97-19 Jobs in Aggregate SIC07'!$A$3:$A$68 &amp; " ")) + ('97-19 Jobs in Aggregate SIC07'!$A$3:$A$68=$A60)))</f>
        <v>55</v>
      </c>
    </row>
    <row r="61" spans="1:28" x14ac:dyDescent="0.25">
      <c r="A61" s="65">
        <v>56</v>
      </c>
      <c r="B61" s="3" t="s">
        <v>63</v>
      </c>
      <c r="C61" cm="1">
        <f t="array" ref="C61">'97-19 Job Nums in SIC07'!C61 / INDEX('97-19 Jobs in Aggregate SIC07'!D:D, _xlfn._xlws.FILTER(ROW('97-19 Jobs in Aggregate SIC07'!$A$3:$A$68), ISNUMBER(SEARCH(" " &amp; $A61 &amp; " ", " " &amp; '97-19 Jobs in Aggregate SIC07'!$A$3:$A$68 &amp; " ")) + ('97-19 Jobs in Aggregate SIC07'!$A$3:$A$68=$A61)))</f>
        <v>1</v>
      </c>
      <c r="D61" cm="1">
        <f t="array" ref="D61">'97-19 Job Nums in SIC07'!D61 / INDEX('97-19 Jobs in Aggregate SIC07'!E:E, _xlfn._xlws.FILTER(ROW('97-19 Jobs in Aggregate SIC07'!$A$3:$A$68), ISNUMBER(SEARCH(" " &amp; $A61 &amp; " ", " " &amp; '97-19 Jobs in Aggregate SIC07'!$A$3:$A$68 &amp; " ")) + ('97-19 Jobs in Aggregate SIC07'!$A$3:$A$68=$A61)))</f>
        <v>1</v>
      </c>
      <c r="E61" cm="1">
        <f t="array" ref="E61">'97-19 Job Nums in SIC07'!E61 / INDEX('97-19 Jobs in Aggregate SIC07'!F:F, _xlfn._xlws.FILTER(ROW('97-19 Jobs in Aggregate SIC07'!$A$3:$A$68), ISNUMBER(SEARCH(" " &amp; $A61 &amp; " ", " " &amp; '97-19 Jobs in Aggregate SIC07'!$A$3:$A$68 &amp; " ")) + ('97-19 Jobs in Aggregate SIC07'!$A$3:$A$68=$A61)))</f>
        <v>1</v>
      </c>
      <c r="F61" cm="1">
        <f t="array" ref="F61">'97-19 Job Nums in SIC07'!F61 / INDEX('97-19 Jobs in Aggregate SIC07'!G:G, _xlfn._xlws.FILTER(ROW('97-19 Jobs in Aggregate SIC07'!$A$3:$A$68), ISNUMBER(SEARCH(" " &amp; $A61 &amp; " ", " " &amp; '97-19 Jobs in Aggregate SIC07'!$A$3:$A$68 &amp; " ")) + ('97-19 Jobs in Aggregate SIC07'!$A$3:$A$68=$A61)))</f>
        <v>1</v>
      </c>
      <c r="G61" cm="1">
        <f t="array" ref="G61">'97-19 Job Nums in SIC07'!G61 / INDEX('97-19 Jobs in Aggregate SIC07'!H:H, _xlfn._xlws.FILTER(ROW('97-19 Jobs in Aggregate SIC07'!$A$3:$A$68), ISNUMBER(SEARCH(" " &amp; $A61 &amp; " ", " " &amp; '97-19 Jobs in Aggregate SIC07'!$A$3:$A$68 &amp; " ")) + ('97-19 Jobs in Aggregate SIC07'!$A$3:$A$68=$A61)))</f>
        <v>1</v>
      </c>
      <c r="H61" cm="1">
        <f t="array" ref="H61">'97-19 Job Nums in SIC07'!H61 / INDEX('97-19 Jobs in Aggregate SIC07'!I:I, _xlfn._xlws.FILTER(ROW('97-19 Jobs in Aggregate SIC07'!$A$3:$A$68), ISNUMBER(SEARCH(" " &amp; $A61 &amp; " ", " " &amp; '97-19 Jobs in Aggregate SIC07'!$A$3:$A$68 &amp; " ")) + ('97-19 Jobs in Aggregate SIC07'!$A$3:$A$68=$A61)))</f>
        <v>1</v>
      </c>
      <c r="I61" cm="1">
        <f t="array" ref="I61">'97-19 Job Nums in SIC07'!I61 / INDEX('97-19 Jobs in Aggregate SIC07'!J:J, _xlfn._xlws.FILTER(ROW('97-19 Jobs in Aggregate SIC07'!$A$3:$A$68), ISNUMBER(SEARCH(" " &amp; $A61 &amp; " ", " " &amp; '97-19 Jobs in Aggregate SIC07'!$A$3:$A$68 &amp; " ")) + ('97-19 Jobs in Aggregate SIC07'!$A$3:$A$68=$A61)))</f>
        <v>1</v>
      </c>
      <c r="J61" cm="1">
        <f t="array" ref="J61">'97-19 Job Nums in SIC07'!J61 / INDEX('97-19 Jobs in Aggregate SIC07'!K:K, _xlfn._xlws.FILTER(ROW('97-19 Jobs in Aggregate SIC07'!$A$3:$A$68), ISNUMBER(SEARCH(" " &amp; $A61 &amp; " ", " " &amp; '97-19 Jobs in Aggregate SIC07'!$A$3:$A$68 &amp; " ")) + ('97-19 Jobs in Aggregate SIC07'!$A$3:$A$68=$A61)))</f>
        <v>1</v>
      </c>
      <c r="K61" cm="1">
        <f t="array" ref="K61">'97-19 Job Nums in SIC07'!K61 / INDEX('97-19 Jobs in Aggregate SIC07'!L:L, _xlfn._xlws.FILTER(ROW('97-19 Jobs in Aggregate SIC07'!$A$3:$A$68), ISNUMBER(SEARCH(" " &amp; $A61 &amp; " ", " " &amp; '97-19 Jobs in Aggregate SIC07'!$A$3:$A$68 &amp; " ")) + ('97-19 Jobs in Aggregate SIC07'!$A$3:$A$68=$A61)))</f>
        <v>1</v>
      </c>
      <c r="L61" cm="1">
        <f t="array" ref="L61">'97-19 Job Nums in SIC07'!L61 / INDEX('97-19 Jobs in Aggregate SIC07'!M:M, _xlfn._xlws.FILTER(ROW('97-19 Jobs in Aggregate SIC07'!$A$3:$A$68), ISNUMBER(SEARCH(" " &amp; $A61 &amp; " ", " " &amp; '97-19 Jobs in Aggregate SIC07'!$A$3:$A$68 &amp; " ")) + ('97-19 Jobs in Aggregate SIC07'!$A$3:$A$68=$A61)))</f>
        <v>1</v>
      </c>
      <c r="M61" cm="1">
        <f t="array" ref="M61">'97-19 Job Nums in SIC07'!M61 / INDEX('97-19 Jobs in Aggregate SIC07'!N:N, _xlfn._xlws.FILTER(ROW('97-19 Jobs in Aggregate SIC07'!$A$3:$A$68), ISNUMBER(SEARCH(" " &amp; $A61 &amp; " ", " " &amp; '97-19 Jobs in Aggregate SIC07'!$A$3:$A$68 &amp; " ")) + ('97-19 Jobs in Aggregate SIC07'!$A$3:$A$68=$A61)))</f>
        <v>1</v>
      </c>
      <c r="N61" cm="1">
        <f t="array" ref="N61">'97-19 Job Nums in SIC07'!N61 / INDEX('97-19 Jobs in Aggregate SIC07'!O:O, _xlfn._xlws.FILTER(ROW('97-19 Jobs in Aggregate SIC07'!$A$3:$A$68), ISNUMBER(SEARCH(" " &amp; $A61 &amp; " ", " " &amp; '97-19 Jobs in Aggregate SIC07'!$A$3:$A$68 &amp; " ")) + ('97-19 Jobs in Aggregate SIC07'!$A$3:$A$68=$A61)))</f>
        <v>1</v>
      </c>
      <c r="O61" cm="1">
        <f t="array" ref="O61">'97-19 Job Nums in SIC07'!O61 / INDEX('97-19 Jobs in Aggregate SIC07'!P:P, _xlfn._xlws.FILTER(ROW('97-19 Jobs in Aggregate SIC07'!$A$3:$A$68), ISNUMBER(SEARCH(" " &amp; $A61 &amp; " ", " " &amp; '97-19 Jobs in Aggregate SIC07'!$A$3:$A$68 &amp; " ")) + ('97-19 Jobs in Aggregate SIC07'!$A$3:$A$68=$A61)))</f>
        <v>1</v>
      </c>
      <c r="P61" cm="1">
        <f t="array" ref="P61">'97-19 Job Nums in SIC07'!P61 / INDEX('97-19 Jobs in Aggregate SIC07'!Q:Q, _xlfn._xlws.FILTER(ROW('97-19 Jobs in Aggregate SIC07'!$A$3:$A$68), ISNUMBER(SEARCH(" " &amp; $A61 &amp; " ", " " &amp; '97-19 Jobs in Aggregate SIC07'!$A$3:$A$68 &amp; " ")) + ('97-19 Jobs in Aggregate SIC07'!$A$3:$A$68=$A61)))</f>
        <v>1</v>
      </c>
      <c r="Q61" cm="1">
        <f t="array" ref="Q61">'97-19 Job Nums in SIC07'!Q61 / INDEX('97-19 Jobs in Aggregate SIC07'!R:R, _xlfn._xlws.FILTER(ROW('97-19 Jobs in Aggregate SIC07'!$A$3:$A$68), ISNUMBER(SEARCH(" " &amp; $A61 &amp; " ", " " &amp; '97-19 Jobs in Aggregate SIC07'!$A$3:$A$68 &amp; " ")) + ('97-19 Jobs in Aggregate SIC07'!$A$3:$A$68=$A61)))</f>
        <v>1</v>
      </c>
      <c r="R61" cm="1">
        <f t="array" ref="R61">'97-19 Job Nums in SIC07'!R61 / INDEX('97-19 Jobs in Aggregate SIC07'!S:S, _xlfn._xlws.FILTER(ROW('97-19 Jobs in Aggregate SIC07'!$A$3:$A$68), ISNUMBER(SEARCH(" " &amp; $A61 &amp; " ", " " &amp; '97-19 Jobs in Aggregate SIC07'!$A$3:$A$68 &amp; " ")) + ('97-19 Jobs in Aggregate SIC07'!$A$3:$A$68=$A61)))</f>
        <v>1</v>
      </c>
      <c r="S61" cm="1">
        <f t="array" ref="S61">'97-19 Job Nums in SIC07'!S61 / INDEX('97-19 Jobs in Aggregate SIC07'!T:T, _xlfn._xlws.FILTER(ROW('97-19 Jobs in Aggregate SIC07'!$A$3:$A$68), ISNUMBER(SEARCH(" " &amp; $A61 &amp; " ", " " &amp; '97-19 Jobs in Aggregate SIC07'!$A$3:$A$68 &amp; " ")) + ('97-19 Jobs in Aggregate SIC07'!$A$3:$A$68=$A61)))</f>
        <v>1</v>
      </c>
      <c r="T61" cm="1">
        <f t="array" ref="T61">'97-19 Job Nums in SIC07'!T61 / INDEX('97-19 Jobs in Aggregate SIC07'!U:U, _xlfn._xlws.FILTER(ROW('97-19 Jobs in Aggregate SIC07'!$A$3:$A$68), ISNUMBER(SEARCH(" " &amp; $A61 &amp; " ", " " &amp; '97-19 Jobs in Aggregate SIC07'!$A$3:$A$68 &amp; " ")) + ('97-19 Jobs in Aggregate SIC07'!$A$3:$A$68=$A61)))</f>
        <v>1</v>
      </c>
      <c r="U61" cm="1">
        <f t="array" ref="U61">'97-19 Job Nums in SIC07'!U61 / INDEX('97-19 Jobs in Aggregate SIC07'!V:V, _xlfn._xlws.FILTER(ROW('97-19 Jobs in Aggregate SIC07'!$A$3:$A$68), ISNUMBER(SEARCH(" " &amp; $A61 &amp; " ", " " &amp; '97-19 Jobs in Aggregate SIC07'!$A$3:$A$68 &amp; " ")) + ('97-19 Jobs in Aggregate SIC07'!$A$3:$A$68=$A61)))</f>
        <v>1</v>
      </c>
      <c r="V61" cm="1">
        <f t="array" ref="V61">'97-19 Job Nums in SIC07'!V61 / INDEX('97-19 Jobs in Aggregate SIC07'!W:W, _xlfn._xlws.FILTER(ROW('97-19 Jobs in Aggregate SIC07'!$A$3:$A$68), ISNUMBER(SEARCH(" " &amp; $A61 &amp; " ", " " &amp; '97-19 Jobs in Aggregate SIC07'!$A$3:$A$68 &amp; " ")) + ('97-19 Jobs in Aggregate SIC07'!$A$3:$A$68=$A61)))</f>
        <v>1</v>
      </c>
      <c r="W61" cm="1">
        <f t="array" ref="W61">'97-19 Job Nums in SIC07'!W61 / INDEX('97-19 Jobs in Aggregate SIC07'!X:X, _xlfn._xlws.FILTER(ROW('97-19 Jobs in Aggregate SIC07'!$A$3:$A$68), ISNUMBER(SEARCH(" " &amp; $A61 &amp; " ", " " &amp; '97-19 Jobs in Aggregate SIC07'!$A$3:$A$68 &amp; " ")) + ('97-19 Jobs in Aggregate SIC07'!$A$3:$A$68=$A61)))</f>
        <v>1</v>
      </c>
      <c r="X61" cm="1">
        <f t="array" ref="X61">'97-19 Job Nums in SIC07'!X61 / INDEX('97-19 Jobs in Aggregate SIC07'!Y:Y, _xlfn._xlws.FILTER(ROW('97-19 Jobs in Aggregate SIC07'!$A$3:$A$68), ISNUMBER(SEARCH(" " &amp; $A61 &amp; " ", " " &amp; '97-19 Jobs in Aggregate SIC07'!$A$3:$A$68 &amp; " ")) + ('97-19 Jobs in Aggregate SIC07'!$A$3:$A$68=$A61)))</f>
        <v>1</v>
      </c>
      <c r="Y61" cm="1">
        <f t="array" ref="Y61">'97-19 Job Nums in SIC07'!Y61 / INDEX('97-19 Jobs in Aggregate SIC07'!Z:Z, _xlfn._xlws.FILTER(ROW('97-19 Jobs in Aggregate SIC07'!$A$3:$A$68), ISNUMBER(SEARCH(" " &amp; $A61 &amp; " ", " " &amp; '97-19 Jobs in Aggregate SIC07'!$A$3:$A$68 &amp; " ")) + ('97-19 Jobs in Aggregate SIC07'!$A$3:$A$68=$A61)))</f>
        <v>1</v>
      </c>
      <c r="Z61" s="76">
        <f t="shared" si="0"/>
        <v>1</v>
      </c>
      <c r="AA61" s="77" cm="1">
        <f t="array" ref="AA61">Z61/SUM(VALUE(INDEX(Z:Z,MATCH(VALUE(_xlfn.TEXTSPLIT(AB61, " ")),A:A,0))))</f>
        <v>1</v>
      </c>
      <c r="AB61" cm="1">
        <f t="array" ref="AB61">INDEX('97-19 Jobs in Aggregate SIC07'!A:A, _xlfn._xlws.FILTER(ROW('97-19 Jobs in Aggregate SIC07'!$A$3:$A$68), ISNUMBER(SEARCH(" " &amp; $A61 &amp; " ", " " &amp; '97-19 Jobs in Aggregate SIC07'!$A$3:$A$68 &amp; " ")) + ('97-19 Jobs in Aggregate SIC07'!$A$3:$A$68=$A61)))</f>
        <v>56</v>
      </c>
    </row>
    <row r="62" spans="1:28" x14ac:dyDescent="0.25">
      <c r="A62" s="65" t="s">
        <v>327</v>
      </c>
      <c r="B62" s="3" t="s">
        <v>64</v>
      </c>
      <c r="C62" t="e" cm="1">
        <f t="array" ref="C62">'97-19 Job Nums in SIC07'!C62 / INDEX('97-19 Jobs in Aggregate SIC07'!D:D,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D62" t="e" cm="1">
        <f t="array" ref="D62">'97-19 Job Nums in SIC07'!D62 / INDEX('97-19 Jobs in Aggregate SIC07'!E:E,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E62" t="e" cm="1">
        <f t="array" ref="E62">'97-19 Job Nums in SIC07'!E62 / INDEX('97-19 Jobs in Aggregate SIC07'!F:F,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F62" t="e" cm="1">
        <f t="array" ref="F62">'97-19 Job Nums in SIC07'!F62 / INDEX('97-19 Jobs in Aggregate SIC07'!G:G,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G62" t="e" cm="1">
        <f t="array" ref="G62">'97-19 Job Nums in SIC07'!G62 / INDEX('97-19 Jobs in Aggregate SIC07'!H:H,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H62" t="e" cm="1">
        <f t="array" ref="H62">'97-19 Job Nums in SIC07'!H62 / INDEX('97-19 Jobs in Aggregate SIC07'!I:I,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I62" t="e" cm="1">
        <f t="array" ref="I62">'97-19 Job Nums in SIC07'!I62 / INDEX('97-19 Jobs in Aggregate SIC07'!J:J,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J62" t="e" cm="1">
        <f t="array" ref="J62">'97-19 Job Nums in SIC07'!J62 / INDEX('97-19 Jobs in Aggregate SIC07'!K:K,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K62" t="e" cm="1">
        <f t="array" ref="K62">'97-19 Job Nums in SIC07'!K62 / INDEX('97-19 Jobs in Aggregate SIC07'!L:L,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L62" t="e" cm="1">
        <f t="array" ref="L62">'97-19 Job Nums in SIC07'!L62 / INDEX('97-19 Jobs in Aggregate SIC07'!M:M,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M62" t="e" cm="1">
        <f t="array" ref="M62">'97-19 Job Nums in SIC07'!M62 / INDEX('97-19 Jobs in Aggregate SIC07'!N:N,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N62" t="e" cm="1" vm="1">
        <f t="array" ref="N62">'97-19 Job Nums in SIC07'!N62 / INDEX('97-19 Jobs in Aggregate SIC07'!O:O,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O62" t="e" cm="1" vm="1">
        <f t="array" ref="O62">'97-19 Job Nums in SIC07'!O62 / INDEX('97-19 Jobs in Aggregate SIC07'!P:P,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P62" t="e" cm="1" vm="1">
        <f t="array" ref="P62">'97-19 Job Nums in SIC07'!P62 / INDEX('97-19 Jobs in Aggregate SIC07'!Q:Q,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Q62" t="e" cm="1" vm="1">
        <f t="array" ref="Q62">'97-19 Job Nums in SIC07'!Q62 / INDEX('97-19 Jobs in Aggregate SIC07'!R:R,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R62" t="e" cm="1" vm="1">
        <f t="array" ref="R62">'97-19 Job Nums in SIC07'!R62 / INDEX('97-19 Jobs in Aggregate SIC07'!S:S,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S62" t="e" cm="1" vm="1">
        <f t="array" ref="S62">'97-19 Job Nums in SIC07'!S62 / INDEX('97-19 Jobs in Aggregate SIC07'!T:T,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T62" t="e" cm="1" vm="1">
        <f t="array" ref="T62">'97-19 Job Nums in SIC07'!T62 / INDEX('97-19 Jobs in Aggregate SIC07'!U:U,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U62" t="e" cm="1" vm="1">
        <f t="array" ref="U62">'97-19 Job Nums in SIC07'!U62 / INDEX('97-19 Jobs in Aggregate SIC07'!V:V,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V62" t="e" cm="1" vm="1">
        <f t="array" ref="V62">'97-19 Job Nums in SIC07'!V62 / INDEX('97-19 Jobs in Aggregate SIC07'!W:W,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W62" t="e" cm="1" vm="1">
        <f t="array" ref="W62">'97-19 Job Nums in SIC07'!W62 / INDEX('97-19 Jobs in Aggregate SIC07'!X:X,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X62" t="e" cm="1" vm="1">
        <f t="array" ref="X62">'97-19 Job Nums in SIC07'!X62 / INDEX('97-19 Jobs in Aggregate SIC07'!Y:Y,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Y62" t="e" cm="1" vm="1">
        <f t="array" ref="Y62">'97-19 Job Nums in SIC07'!Y62 / INDEX('97-19 Jobs in Aggregate SIC07'!Z:Z, _xlfn._xlws.FILTER(ROW('97-19 Jobs in Aggregate SIC07'!$A$3:$A$68), ISNUMBER(SEARCH(" " &amp; $A62 &amp; " ", " " &amp; '97-19 Jobs in Aggregate SIC07'!$A$3:$A$68 &amp; " ")) + ('97-19 Jobs in Aggregate SIC07'!$A$3:$A$68=$A62)))</f>
        <v>#VALUE!</v>
      </c>
      <c r="Z62" s="76" t="e">
        <f t="shared" si="0"/>
        <v>#DIV/0!</v>
      </c>
      <c r="AA62" s="77" t="e" cm="1">
        <f t="array" ref="AA62">Z62/SUM(VALUE(INDEX(Z:Z,MATCH(VALUE(_xlfn.TEXTSPLIT(AB62, " ")),A:A,0))))</f>
        <v>#DIV/0!</v>
      </c>
      <c r="AB62" t="e" cm="1" vm="1">
        <f t="array" ref="AB62">INDEX('97-19 Jobs in Aggregate SIC07'!A:A, _xlfn._xlws.FILTER(ROW('97-19 Jobs in Aggregate SIC07'!$A$3:$A$68), ISNUMBER(SEARCH(" " &amp; $A62 &amp; " ", " " &amp; '97-19 Jobs in Aggregate SIC07'!$A$3:$A$68 &amp; " ")) + ('97-19 Jobs in Aggregate SIC07'!$A$3:$A$68=$A62)))</f>
        <v>#VALUE!</v>
      </c>
    </row>
    <row r="63" spans="1:28" x14ac:dyDescent="0.25">
      <c r="A63" s="65">
        <v>58</v>
      </c>
      <c r="B63" s="3" t="s">
        <v>65</v>
      </c>
      <c r="C63" cm="1">
        <f t="array" ref="C63">'97-19 Job Nums in SIC07'!C63 / INDEX('97-19 Jobs in Aggregate SIC07'!D:D, _xlfn._xlws.FILTER(ROW('97-19 Jobs in Aggregate SIC07'!$A$3:$A$68), ISNUMBER(SEARCH(" " &amp; $A63 &amp; " ", " " &amp; '97-19 Jobs in Aggregate SIC07'!$A$3:$A$68 &amp; " ")) + ('97-19 Jobs in Aggregate SIC07'!$A$3:$A$68=$A63)))</f>
        <v>1</v>
      </c>
      <c r="D63" cm="1">
        <f t="array" ref="D63">'97-19 Job Nums in SIC07'!D63 / INDEX('97-19 Jobs in Aggregate SIC07'!E:E, _xlfn._xlws.FILTER(ROW('97-19 Jobs in Aggregate SIC07'!$A$3:$A$68), ISNUMBER(SEARCH(" " &amp; $A63 &amp; " ", " " &amp; '97-19 Jobs in Aggregate SIC07'!$A$3:$A$68 &amp; " ")) + ('97-19 Jobs in Aggregate SIC07'!$A$3:$A$68=$A63)))</f>
        <v>1</v>
      </c>
      <c r="E63" cm="1">
        <f t="array" ref="E63">'97-19 Job Nums in SIC07'!E63 / INDEX('97-19 Jobs in Aggregate SIC07'!F:F, _xlfn._xlws.FILTER(ROW('97-19 Jobs in Aggregate SIC07'!$A$3:$A$68), ISNUMBER(SEARCH(" " &amp; $A63 &amp; " ", " " &amp; '97-19 Jobs in Aggregate SIC07'!$A$3:$A$68 &amp; " ")) + ('97-19 Jobs in Aggregate SIC07'!$A$3:$A$68=$A63)))</f>
        <v>1</v>
      </c>
      <c r="F63" cm="1">
        <f t="array" ref="F63">'97-19 Job Nums in SIC07'!F63 / INDEX('97-19 Jobs in Aggregate SIC07'!G:G, _xlfn._xlws.FILTER(ROW('97-19 Jobs in Aggregate SIC07'!$A$3:$A$68), ISNUMBER(SEARCH(" " &amp; $A63 &amp; " ", " " &amp; '97-19 Jobs in Aggregate SIC07'!$A$3:$A$68 &amp; " ")) + ('97-19 Jobs in Aggregate SIC07'!$A$3:$A$68=$A63)))</f>
        <v>1</v>
      </c>
      <c r="G63" cm="1">
        <f t="array" ref="G63">'97-19 Job Nums in SIC07'!G63 / INDEX('97-19 Jobs in Aggregate SIC07'!H:H, _xlfn._xlws.FILTER(ROW('97-19 Jobs in Aggregate SIC07'!$A$3:$A$68), ISNUMBER(SEARCH(" " &amp; $A63 &amp; " ", " " &amp; '97-19 Jobs in Aggregate SIC07'!$A$3:$A$68 &amp; " ")) + ('97-19 Jobs in Aggregate SIC07'!$A$3:$A$68=$A63)))</f>
        <v>1</v>
      </c>
      <c r="H63" cm="1">
        <f t="array" ref="H63">'97-19 Job Nums in SIC07'!H63 / INDEX('97-19 Jobs in Aggregate SIC07'!I:I, _xlfn._xlws.FILTER(ROW('97-19 Jobs in Aggregate SIC07'!$A$3:$A$68), ISNUMBER(SEARCH(" " &amp; $A63 &amp; " ", " " &amp; '97-19 Jobs in Aggregate SIC07'!$A$3:$A$68 &amp; " ")) + ('97-19 Jobs in Aggregate SIC07'!$A$3:$A$68=$A63)))</f>
        <v>1</v>
      </c>
      <c r="I63" cm="1">
        <f t="array" ref="I63">'97-19 Job Nums in SIC07'!I63 / INDEX('97-19 Jobs in Aggregate SIC07'!J:J, _xlfn._xlws.FILTER(ROW('97-19 Jobs in Aggregate SIC07'!$A$3:$A$68), ISNUMBER(SEARCH(" " &amp; $A63 &amp; " ", " " &amp; '97-19 Jobs in Aggregate SIC07'!$A$3:$A$68 &amp; " ")) + ('97-19 Jobs in Aggregate SIC07'!$A$3:$A$68=$A63)))</f>
        <v>1</v>
      </c>
      <c r="J63" cm="1">
        <f t="array" ref="J63">'97-19 Job Nums in SIC07'!J63 / INDEX('97-19 Jobs in Aggregate SIC07'!K:K, _xlfn._xlws.FILTER(ROW('97-19 Jobs in Aggregate SIC07'!$A$3:$A$68), ISNUMBER(SEARCH(" " &amp; $A63 &amp; " ", " " &amp; '97-19 Jobs in Aggregate SIC07'!$A$3:$A$68 &amp; " ")) + ('97-19 Jobs in Aggregate SIC07'!$A$3:$A$68=$A63)))</f>
        <v>1</v>
      </c>
      <c r="K63" cm="1">
        <f t="array" ref="K63">'97-19 Job Nums in SIC07'!K63 / INDEX('97-19 Jobs in Aggregate SIC07'!L:L, _xlfn._xlws.FILTER(ROW('97-19 Jobs in Aggregate SIC07'!$A$3:$A$68), ISNUMBER(SEARCH(" " &amp; $A63 &amp; " ", " " &amp; '97-19 Jobs in Aggregate SIC07'!$A$3:$A$68 &amp; " ")) + ('97-19 Jobs in Aggregate SIC07'!$A$3:$A$68=$A63)))</f>
        <v>1</v>
      </c>
      <c r="L63" cm="1">
        <f t="array" ref="L63">'97-19 Job Nums in SIC07'!L63 / INDEX('97-19 Jobs in Aggregate SIC07'!M:M, _xlfn._xlws.FILTER(ROW('97-19 Jobs in Aggregate SIC07'!$A$3:$A$68), ISNUMBER(SEARCH(" " &amp; $A63 &amp; " ", " " &amp; '97-19 Jobs in Aggregate SIC07'!$A$3:$A$68 &amp; " ")) + ('97-19 Jobs in Aggregate SIC07'!$A$3:$A$68=$A63)))</f>
        <v>1</v>
      </c>
      <c r="M63" cm="1">
        <f t="array" ref="M63">'97-19 Job Nums in SIC07'!M63 / INDEX('97-19 Jobs in Aggregate SIC07'!N:N, _xlfn._xlws.FILTER(ROW('97-19 Jobs in Aggregate SIC07'!$A$3:$A$68), ISNUMBER(SEARCH(" " &amp; $A63 &amp; " ", " " &amp; '97-19 Jobs in Aggregate SIC07'!$A$3:$A$68 &amp; " ")) + ('97-19 Jobs in Aggregate SIC07'!$A$3:$A$68=$A63)))</f>
        <v>1</v>
      </c>
      <c r="N63" cm="1">
        <f t="array" ref="N63">'97-19 Job Nums in SIC07'!N63 / INDEX('97-19 Jobs in Aggregate SIC07'!O:O, _xlfn._xlws.FILTER(ROW('97-19 Jobs in Aggregate SIC07'!$A$3:$A$68), ISNUMBER(SEARCH(" " &amp; $A63 &amp; " ", " " &amp; '97-19 Jobs in Aggregate SIC07'!$A$3:$A$68 &amp; " ")) + ('97-19 Jobs in Aggregate SIC07'!$A$3:$A$68=$A63)))</f>
        <v>1</v>
      </c>
      <c r="O63" cm="1">
        <f t="array" ref="O63">'97-19 Job Nums in SIC07'!O63 / INDEX('97-19 Jobs in Aggregate SIC07'!P:P, _xlfn._xlws.FILTER(ROW('97-19 Jobs in Aggregate SIC07'!$A$3:$A$68), ISNUMBER(SEARCH(" " &amp; $A63 &amp; " ", " " &amp; '97-19 Jobs in Aggregate SIC07'!$A$3:$A$68 &amp; " ")) + ('97-19 Jobs in Aggregate SIC07'!$A$3:$A$68=$A63)))</f>
        <v>1</v>
      </c>
      <c r="P63" cm="1">
        <f t="array" ref="P63">'97-19 Job Nums in SIC07'!P63 / INDEX('97-19 Jobs in Aggregate SIC07'!Q:Q, _xlfn._xlws.FILTER(ROW('97-19 Jobs in Aggregate SIC07'!$A$3:$A$68), ISNUMBER(SEARCH(" " &amp; $A63 &amp; " ", " " &amp; '97-19 Jobs in Aggregate SIC07'!$A$3:$A$68 &amp; " ")) + ('97-19 Jobs in Aggregate SIC07'!$A$3:$A$68=$A63)))</f>
        <v>1</v>
      </c>
      <c r="Q63" cm="1">
        <f t="array" ref="Q63">'97-19 Job Nums in SIC07'!Q63 / INDEX('97-19 Jobs in Aggregate SIC07'!R:R, _xlfn._xlws.FILTER(ROW('97-19 Jobs in Aggregate SIC07'!$A$3:$A$68), ISNUMBER(SEARCH(" " &amp; $A63 &amp; " ", " " &amp; '97-19 Jobs in Aggregate SIC07'!$A$3:$A$68 &amp; " ")) + ('97-19 Jobs in Aggregate SIC07'!$A$3:$A$68=$A63)))</f>
        <v>1</v>
      </c>
      <c r="R63" cm="1">
        <f t="array" ref="R63">'97-19 Job Nums in SIC07'!R63 / INDEX('97-19 Jobs in Aggregate SIC07'!S:S, _xlfn._xlws.FILTER(ROW('97-19 Jobs in Aggregate SIC07'!$A$3:$A$68), ISNUMBER(SEARCH(" " &amp; $A63 &amp; " ", " " &amp; '97-19 Jobs in Aggregate SIC07'!$A$3:$A$68 &amp; " ")) + ('97-19 Jobs in Aggregate SIC07'!$A$3:$A$68=$A63)))</f>
        <v>1</v>
      </c>
      <c r="S63" cm="1">
        <f t="array" ref="S63">'97-19 Job Nums in SIC07'!S63 / INDEX('97-19 Jobs in Aggregate SIC07'!T:T, _xlfn._xlws.FILTER(ROW('97-19 Jobs in Aggregate SIC07'!$A$3:$A$68), ISNUMBER(SEARCH(" " &amp; $A63 &amp; " ", " " &amp; '97-19 Jobs in Aggregate SIC07'!$A$3:$A$68 &amp; " ")) + ('97-19 Jobs in Aggregate SIC07'!$A$3:$A$68=$A63)))</f>
        <v>1</v>
      </c>
      <c r="T63" cm="1">
        <f t="array" ref="T63">'97-19 Job Nums in SIC07'!T63 / INDEX('97-19 Jobs in Aggregate SIC07'!U:U, _xlfn._xlws.FILTER(ROW('97-19 Jobs in Aggregate SIC07'!$A$3:$A$68), ISNUMBER(SEARCH(" " &amp; $A63 &amp; " ", " " &amp; '97-19 Jobs in Aggregate SIC07'!$A$3:$A$68 &amp; " ")) + ('97-19 Jobs in Aggregate SIC07'!$A$3:$A$68=$A63)))</f>
        <v>1</v>
      </c>
      <c r="U63" cm="1">
        <f t="array" ref="U63">'97-19 Job Nums in SIC07'!U63 / INDEX('97-19 Jobs in Aggregate SIC07'!V:V, _xlfn._xlws.FILTER(ROW('97-19 Jobs in Aggregate SIC07'!$A$3:$A$68), ISNUMBER(SEARCH(" " &amp; $A63 &amp; " ", " " &amp; '97-19 Jobs in Aggregate SIC07'!$A$3:$A$68 &amp; " ")) + ('97-19 Jobs in Aggregate SIC07'!$A$3:$A$68=$A63)))</f>
        <v>1</v>
      </c>
      <c r="V63" cm="1">
        <f t="array" ref="V63">'97-19 Job Nums in SIC07'!V63 / INDEX('97-19 Jobs in Aggregate SIC07'!W:W, _xlfn._xlws.FILTER(ROW('97-19 Jobs in Aggregate SIC07'!$A$3:$A$68), ISNUMBER(SEARCH(" " &amp; $A63 &amp; " ", " " &amp; '97-19 Jobs in Aggregate SIC07'!$A$3:$A$68 &amp; " ")) + ('97-19 Jobs in Aggregate SIC07'!$A$3:$A$68=$A63)))</f>
        <v>1</v>
      </c>
      <c r="W63" cm="1">
        <f t="array" ref="W63">'97-19 Job Nums in SIC07'!W63 / INDEX('97-19 Jobs in Aggregate SIC07'!X:X, _xlfn._xlws.FILTER(ROW('97-19 Jobs in Aggregate SIC07'!$A$3:$A$68), ISNUMBER(SEARCH(" " &amp; $A63 &amp; " ", " " &amp; '97-19 Jobs in Aggregate SIC07'!$A$3:$A$68 &amp; " ")) + ('97-19 Jobs in Aggregate SIC07'!$A$3:$A$68=$A63)))</f>
        <v>1</v>
      </c>
      <c r="X63" cm="1">
        <f t="array" ref="X63">'97-19 Job Nums in SIC07'!X63 / INDEX('97-19 Jobs in Aggregate SIC07'!Y:Y, _xlfn._xlws.FILTER(ROW('97-19 Jobs in Aggregate SIC07'!$A$3:$A$68), ISNUMBER(SEARCH(" " &amp; $A63 &amp; " ", " " &amp; '97-19 Jobs in Aggregate SIC07'!$A$3:$A$68 &amp; " ")) + ('97-19 Jobs in Aggregate SIC07'!$A$3:$A$68=$A63)))</f>
        <v>1</v>
      </c>
      <c r="Y63" cm="1">
        <f t="array" ref="Y63">'97-19 Job Nums in SIC07'!Y63 / INDEX('97-19 Jobs in Aggregate SIC07'!Z:Z, _xlfn._xlws.FILTER(ROW('97-19 Jobs in Aggregate SIC07'!$A$3:$A$68), ISNUMBER(SEARCH(" " &amp; $A63 &amp; " ", " " &amp; '97-19 Jobs in Aggregate SIC07'!$A$3:$A$68 &amp; " ")) + ('97-19 Jobs in Aggregate SIC07'!$A$3:$A$68=$A63)))</f>
        <v>1</v>
      </c>
      <c r="Z63" s="76">
        <f t="shared" si="0"/>
        <v>1</v>
      </c>
      <c r="AA63" s="77" cm="1">
        <f t="array" ref="AA63">Z63/SUM(VALUE(INDEX(Z:Z,MATCH(VALUE(_xlfn.TEXTSPLIT(AB63, " ")),A:A,0))))</f>
        <v>1</v>
      </c>
      <c r="AB63" cm="1">
        <f t="array" ref="AB63">INDEX('97-19 Jobs in Aggregate SIC07'!A:A, _xlfn._xlws.FILTER(ROW('97-19 Jobs in Aggregate SIC07'!$A$3:$A$68), ISNUMBER(SEARCH(" " &amp; $A63 &amp; " ", " " &amp; '97-19 Jobs in Aggregate SIC07'!$A$3:$A$68 &amp; " ")) + ('97-19 Jobs in Aggregate SIC07'!$A$3:$A$68=$A63)))</f>
        <v>58</v>
      </c>
    </row>
    <row r="64" spans="1:28" ht="60" x14ac:dyDescent="0.25">
      <c r="A64" s="65">
        <v>59</v>
      </c>
      <c r="B64" s="3" t="s">
        <v>66</v>
      </c>
      <c r="C64" cm="1">
        <f t="array" ref="C64">'97-19 Job Nums in SIC07'!C64 / INDEX('97-19 Jobs in Aggregate SIC07'!D:D, _xlfn._xlws.FILTER(ROW('97-19 Jobs in Aggregate SIC07'!$A$3:$A$68), ISNUMBER(SEARCH(" " &amp; $A64 &amp; " ", " " &amp; '97-19 Jobs in Aggregate SIC07'!$A$3:$A$68 &amp; " ")) + ('97-19 Jobs in Aggregate SIC07'!$A$3:$A$68=$A64)))</f>
        <v>1</v>
      </c>
      <c r="D64" cm="1">
        <f t="array" ref="D64">'97-19 Job Nums in SIC07'!D64 / INDEX('97-19 Jobs in Aggregate SIC07'!E:E, _xlfn._xlws.FILTER(ROW('97-19 Jobs in Aggregate SIC07'!$A$3:$A$68), ISNUMBER(SEARCH(" " &amp; $A64 &amp; " ", " " &amp; '97-19 Jobs in Aggregate SIC07'!$A$3:$A$68 &amp; " ")) + ('97-19 Jobs in Aggregate SIC07'!$A$3:$A$68=$A64)))</f>
        <v>1</v>
      </c>
      <c r="E64" cm="1">
        <f t="array" ref="E64">'97-19 Job Nums in SIC07'!E64 / INDEX('97-19 Jobs in Aggregate SIC07'!F:F, _xlfn._xlws.FILTER(ROW('97-19 Jobs in Aggregate SIC07'!$A$3:$A$68), ISNUMBER(SEARCH(" " &amp; $A64 &amp; " ", " " &amp; '97-19 Jobs in Aggregate SIC07'!$A$3:$A$68 &amp; " ")) + ('97-19 Jobs in Aggregate SIC07'!$A$3:$A$68=$A64)))</f>
        <v>1</v>
      </c>
      <c r="F64" cm="1">
        <f t="array" ref="F64">'97-19 Job Nums in SIC07'!F64 / INDEX('97-19 Jobs in Aggregate SIC07'!G:G, _xlfn._xlws.FILTER(ROW('97-19 Jobs in Aggregate SIC07'!$A$3:$A$68), ISNUMBER(SEARCH(" " &amp; $A64 &amp; " ", " " &amp; '97-19 Jobs in Aggregate SIC07'!$A$3:$A$68 &amp; " ")) + ('97-19 Jobs in Aggregate SIC07'!$A$3:$A$68=$A64)))</f>
        <v>1</v>
      </c>
      <c r="G64" cm="1">
        <f t="array" ref="G64">'97-19 Job Nums in SIC07'!G64 / INDEX('97-19 Jobs in Aggregate SIC07'!H:H, _xlfn._xlws.FILTER(ROW('97-19 Jobs in Aggregate SIC07'!$A$3:$A$68), ISNUMBER(SEARCH(" " &amp; $A64 &amp; " ", " " &amp; '97-19 Jobs in Aggregate SIC07'!$A$3:$A$68 &amp; " ")) + ('97-19 Jobs in Aggregate SIC07'!$A$3:$A$68=$A64)))</f>
        <v>1</v>
      </c>
      <c r="H64" cm="1">
        <f t="array" ref="H64">'97-19 Job Nums in SIC07'!H64 / INDEX('97-19 Jobs in Aggregate SIC07'!I:I, _xlfn._xlws.FILTER(ROW('97-19 Jobs in Aggregate SIC07'!$A$3:$A$68), ISNUMBER(SEARCH(" " &amp; $A64 &amp; " ", " " &amp; '97-19 Jobs in Aggregate SIC07'!$A$3:$A$68 &amp; " ")) + ('97-19 Jobs in Aggregate SIC07'!$A$3:$A$68=$A64)))</f>
        <v>1</v>
      </c>
      <c r="I64" cm="1">
        <f t="array" ref="I64">'97-19 Job Nums in SIC07'!I64 / INDEX('97-19 Jobs in Aggregate SIC07'!J:J, _xlfn._xlws.FILTER(ROW('97-19 Jobs in Aggregate SIC07'!$A$3:$A$68), ISNUMBER(SEARCH(" " &amp; $A64 &amp; " ", " " &amp; '97-19 Jobs in Aggregate SIC07'!$A$3:$A$68 &amp; " ")) + ('97-19 Jobs in Aggregate SIC07'!$A$3:$A$68=$A64)))</f>
        <v>1</v>
      </c>
      <c r="J64" cm="1">
        <f t="array" ref="J64">'97-19 Job Nums in SIC07'!J64 / INDEX('97-19 Jobs in Aggregate SIC07'!K:K, _xlfn._xlws.FILTER(ROW('97-19 Jobs in Aggregate SIC07'!$A$3:$A$68), ISNUMBER(SEARCH(" " &amp; $A64 &amp; " ", " " &amp; '97-19 Jobs in Aggregate SIC07'!$A$3:$A$68 &amp; " ")) + ('97-19 Jobs in Aggregate SIC07'!$A$3:$A$68=$A64)))</f>
        <v>1</v>
      </c>
      <c r="K64" cm="1">
        <f t="array" ref="K64">'97-19 Job Nums in SIC07'!K64 / INDEX('97-19 Jobs in Aggregate SIC07'!L:L, _xlfn._xlws.FILTER(ROW('97-19 Jobs in Aggregate SIC07'!$A$3:$A$68), ISNUMBER(SEARCH(" " &amp; $A64 &amp; " ", " " &amp; '97-19 Jobs in Aggregate SIC07'!$A$3:$A$68 &amp; " ")) + ('97-19 Jobs in Aggregate SIC07'!$A$3:$A$68=$A64)))</f>
        <v>1</v>
      </c>
      <c r="L64" cm="1">
        <f t="array" ref="L64">'97-19 Job Nums in SIC07'!L64 / INDEX('97-19 Jobs in Aggregate SIC07'!M:M, _xlfn._xlws.FILTER(ROW('97-19 Jobs in Aggregate SIC07'!$A$3:$A$68), ISNUMBER(SEARCH(" " &amp; $A64 &amp; " ", " " &amp; '97-19 Jobs in Aggregate SIC07'!$A$3:$A$68 &amp; " ")) + ('97-19 Jobs in Aggregate SIC07'!$A$3:$A$68=$A64)))</f>
        <v>1</v>
      </c>
      <c r="M64" cm="1">
        <f t="array" ref="M64">'97-19 Job Nums in SIC07'!M64 / INDEX('97-19 Jobs in Aggregate SIC07'!N:N, _xlfn._xlws.FILTER(ROW('97-19 Jobs in Aggregate SIC07'!$A$3:$A$68), ISNUMBER(SEARCH(" " &amp; $A64 &amp; " ", " " &amp; '97-19 Jobs in Aggregate SIC07'!$A$3:$A$68 &amp; " ")) + ('97-19 Jobs in Aggregate SIC07'!$A$3:$A$68=$A64)))</f>
        <v>1</v>
      </c>
      <c r="N64" cm="1">
        <f t="array" ref="N64">'97-19 Job Nums in SIC07'!N64 / INDEX('97-19 Jobs in Aggregate SIC07'!O:O, _xlfn._xlws.FILTER(ROW('97-19 Jobs in Aggregate SIC07'!$A$3:$A$68), ISNUMBER(SEARCH(" " &amp; $A64 &amp; " ", " " &amp; '97-19 Jobs in Aggregate SIC07'!$A$3:$A$68 &amp; " ")) + ('97-19 Jobs in Aggregate SIC07'!$A$3:$A$68=$A64)))</f>
        <v>1</v>
      </c>
      <c r="O64" cm="1">
        <f t="array" ref="O64">'97-19 Job Nums in SIC07'!O64 / INDEX('97-19 Jobs in Aggregate SIC07'!P:P, _xlfn._xlws.FILTER(ROW('97-19 Jobs in Aggregate SIC07'!$A$3:$A$68), ISNUMBER(SEARCH(" " &amp; $A64 &amp; " ", " " &amp; '97-19 Jobs in Aggregate SIC07'!$A$3:$A$68 &amp; " ")) + ('97-19 Jobs in Aggregate SIC07'!$A$3:$A$68=$A64)))</f>
        <v>1</v>
      </c>
      <c r="P64" cm="1">
        <f t="array" ref="P64">'97-19 Job Nums in SIC07'!P64 / INDEX('97-19 Jobs in Aggregate SIC07'!Q:Q, _xlfn._xlws.FILTER(ROW('97-19 Jobs in Aggregate SIC07'!$A$3:$A$68), ISNUMBER(SEARCH(" " &amp; $A64 &amp; " ", " " &amp; '97-19 Jobs in Aggregate SIC07'!$A$3:$A$68 &amp; " ")) + ('97-19 Jobs in Aggregate SIC07'!$A$3:$A$68=$A64)))</f>
        <v>1</v>
      </c>
      <c r="Q64" cm="1">
        <f t="array" ref="Q64">'97-19 Job Nums in SIC07'!Q64 / INDEX('97-19 Jobs in Aggregate SIC07'!R:R, _xlfn._xlws.FILTER(ROW('97-19 Jobs in Aggregate SIC07'!$A$3:$A$68), ISNUMBER(SEARCH(" " &amp; $A64 &amp; " ", " " &amp; '97-19 Jobs in Aggregate SIC07'!$A$3:$A$68 &amp; " ")) + ('97-19 Jobs in Aggregate SIC07'!$A$3:$A$68=$A64)))</f>
        <v>1</v>
      </c>
      <c r="R64" cm="1">
        <f t="array" ref="R64">'97-19 Job Nums in SIC07'!R64 / INDEX('97-19 Jobs in Aggregate SIC07'!S:S, _xlfn._xlws.FILTER(ROW('97-19 Jobs in Aggregate SIC07'!$A$3:$A$68), ISNUMBER(SEARCH(" " &amp; $A64 &amp; " ", " " &amp; '97-19 Jobs in Aggregate SIC07'!$A$3:$A$68 &amp; " ")) + ('97-19 Jobs in Aggregate SIC07'!$A$3:$A$68=$A64)))</f>
        <v>1</v>
      </c>
      <c r="S64" cm="1">
        <f t="array" ref="S64">'97-19 Job Nums in SIC07'!S64 / INDEX('97-19 Jobs in Aggregate SIC07'!T:T, _xlfn._xlws.FILTER(ROW('97-19 Jobs in Aggregate SIC07'!$A$3:$A$68), ISNUMBER(SEARCH(" " &amp; $A64 &amp; " ", " " &amp; '97-19 Jobs in Aggregate SIC07'!$A$3:$A$68 &amp; " ")) + ('97-19 Jobs in Aggregate SIC07'!$A$3:$A$68=$A64)))</f>
        <v>1</v>
      </c>
      <c r="T64" cm="1">
        <f t="array" ref="T64">'97-19 Job Nums in SIC07'!T64 / INDEX('97-19 Jobs in Aggregate SIC07'!U:U, _xlfn._xlws.FILTER(ROW('97-19 Jobs in Aggregate SIC07'!$A$3:$A$68), ISNUMBER(SEARCH(" " &amp; $A64 &amp; " ", " " &amp; '97-19 Jobs in Aggregate SIC07'!$A$3:$A$68 &amp; " ")) + ('97-19 Jobs in Aggregate SIC07'!$A$3:$A$68=$A64)))</f>
        <v>1</v>
      </c>
      <c r="U64" cm="1">
        <f t="array" ref="U64">'97-19 Job Nums in SIC07'!U64 / INDEX('97-19 Jobs in Aggregate SIC07'!V:V, _xlfn._xlws.FILTER(ROW('97-19 Jobs in Aggregate SIC07'!$A$3:$A$68), ISNUMBER(SEARCH(" " &amp; $A64 &amp; " ", " " &amp; '97-19 Jobs in Aggregate SIC07'!$A$3:$A$68 &amp; " ")) + ('97-19 Jobs in Aggregate SIC07'!$A$3:$A$68=$A64)))</f>
        <v>1</v>
      </c>
      <c r="V64" cm="1">
        <f t="array" ref="V64">'97-19 Job Nums in SIC07'!V64 / INDEX('97-19 Jobs in Aggregate SIC07'!W:W, _xlfn._xlws.FILTER(ROW('97-19 Jobs in Aggregate SIC07'!$A$3:$A$68), ISNUMBER(SEARCH(" " &amp; $A64 &amp; " ", " " &amp; '97-19 Jobs in Aggregate SIC07'!$A$3:$A$68 &amp; " ")) + ('97-19 Jobs in Aggregate SIC07'!$A$3:$A$68=$A64)))</f>
        <v>1</v>
      </c>
      <c r="W64" cm="1">
        <f t="array" ref="W64">'97-19 Job Nums in SIC07'!W64 / INDEX('97-19 Jobs in Aggregate SIC07'!X:X, _xlfn._xlws.FILTER(ROW('97-19 Jobs in Aggregate SIC07'!$A$3:$A$68), ISNUMBER(SEARCH(" " &amp; $A64 &amp; " ", " " &amp; '97-19 Jobs in Aggregate SIC07'!$A$3:$A$68 &amp; " ")) + ('97-19 Jobs in Aggregate SIC07'!$A$3:$A$68=$A64)))</f>
        <v>1</v>
      </c>
      <c r="X64" cm="1">
        <f t="array" ref="X64">'97-19 Job Nums in SIC07'!X64 / INDEX('97-19 Jobs in Aggregate SIC07'!Y:Y, _xlfn._xlws.FILTER(ROW('97-19 Jobs in Aggregate SIC07'!$A$3:$A$68), ISNUMBER(SEARCH(" " &amp; $A64 &amp; " ", " " &amp; '97-19 Jobs in Aggregate SIC07'!$A$3:$A$68 &amp; " ")) + ('97-19 Jobs in Aggregate SIC07'!$A$3:$A$68=$A64)))</f>
        <v>1</v>
      </c>
      <c r="Y64" cm="1">
        <f t="array" ref="Y64">'97-19 Job Nums in SIC07'!Y64 / INDEX('97-19 Jobs in Aggregate SIC07'!Z:Z, _xlfn._xlws.FILTER(ROW('97-19 Jobs in Aggregate SIC07'!$A$3:$A$68), ISNUMBER(SEARCH(" " &amp; $A64 &amp; " ", " " &amp; '97-19 Jobs in Aggregate SIC07'!$A$3:$A$68 &amp; " ")) + ('97-19 Jobs in Aggregate SIC07'!$A$3:$A$68=$A64)))</f>
        <v>1</v>
      </c>
      <c r="Z64" s="76">
        <f t="shared" si="0"/>
        <v>1</v>
      </c>
      <c r="AA64" s="77" cm="1">
        <f t="array" ref="AA64">Z64/SUM(VALUE(INDEX(Z:Z,MATCH(VALUE(_xlfn.TEXTSPLIT(AB64, " ")),A:A,0))))</f>
        <v>1</v>
      </c>
      <c r="AB64" cm="1">
        <f t="array" ref="AB64">INDEX('97-19 Jobs in Aggregate SIC07'!A:A, _xlfn._xlws.FILTER(ROW('97-19 Jobs in Aggregate SIC07'!$A$3:$A$68), ISNUMBER(SEARCH(" " &amp; $A64 &amp; " ", " " &amp; '97-19 Jobs in Aggregate SIC07'!$A$3:$A$68 &amp; " ")) + ('97-19 Jobs in Aggregate SIC07'!$A$3:$A$68=$A64)))</f>
        <v>59</v>
      </c>
    </row>
    <row r="65" spans="1:28" ht="30" x14ac:dyDescent="0.25">
      <c r="A65" s="65">
        <v>60</v>
      </c>
      <c r="B65" s="3" t="s">
        <v>67</v>
      </c>
      <c r="C65" cm="1">
        <f t="array" ref="C65">'97-19 Job Nums in SIC07'!C65 / INDEX('97-19 Jobs in Aggregate SIC07'!D:D, _xlfn._xlws.FILTER(ROW('97-19 Jobs in Aggregate SIC07'!$A$3:$A$68), ISNUMBER(SEARCH(" " &amp; $A65 &amp; " ", " " &amp; '97-19 Jobs in Aggregate SIC07'!$A$3:$A$68 &amp; " ")) + ('97-19 Jobs in Aggregate SIC07'!$A$3:$A$68=$A65)))</f>
        <v>1</v>
      </c>
      <c r="D65" cm="1">
        <f t="array" ref="D65">'97-19 Job Nums in SIC07'!D65 / INDEX('97-19 Jobs in Aggregate SIC07'!E:E, _xlfn._xlws.FILTER(ROW('97-19 Jobs in Aggregate SIC07'!$A$3:$A$68), ISNUMBER(SEARCH(" " &amp; $A65 &amp; " ", " " &amp; '97-19 Jobs in Aggregate SIC07'!$A$3:$A$68 &amp; " ")) + ('97-19 Jobs in Aggregate SIC07'!$A$3:$A$68=$A65)))</f>
        <v>1</v>
      </c>
      <c r="E65" cm="1">
        <f t="array" ref="E65">'97-19 Job Nums in SIC07'!E65 / INDEX('97-19 Jobs in Aggregate SIC07'!F:F, _xlfn._xlws.FILTER(ROW('97-19 Jobs in Aggregate SIC07'!$A$3:$A$68), ISNUMBER(SEARCH(" " &amp; $A65 &amp; " ", " " &amp; '97-19 Jobs in Aggregate SIC07'!$A$3:$A$68 &amp; " ")) + ('97-19 Jobs in Aggregate SIC07'!$A$3:$A$68=$A65)))</f>
        <v>1</v>
      </c>
      <c r="F65" cm="1">
        <f t="array" ref="F65">'97-19 Job Nums in SIC07'!F65 / INDEX('97-19 Jobs in Aggregate SIC07'!G:G, _xlfn._xlws.FILTER(ROW('97-19 Jobs in Aggregate SIC07'!$A$3:$A$68), ISNUMBER(SEARCH(" " &amp; $A65 &amp; " ", " " &amp; '97-19 Jobs in Aggregate SIC07'!$A$3:$A$68 &amp; " ")) + ('97-19 Jobs in Aggregate SIC07'!$A$3:$A$68=$A65)))</f>
        <v>1</v>
      </c>
      <c r="G65" cm="1">
        <f t="array" ref="G65">'97-19 Job Nums in SIC07'!G65 / INDEX('97-19 Jobs in Aggregate SIC07'!H:H, _xlfn._xlws.FILTER(ROW('97-19 Jobs in Aggregate SIC07'!$A$3:$A$68), ISNUMBER(SEARCH(" " &amp; $A65 &amp; " ", " " &amp; '97-19 Jobs in Aggregate SIC07'!$A$3:$A$68 &amp; " ")) + ('97-19 Jobs in Aggregate SIC07'!$A$3:$A$68=$A65)))</f>
        <v>1</v>
      </c>
      <c r="H65" cm="1">
        <f t="array" ref="H65">'97-19 Job Nums in SIC07'!H65 / INDEX('97-19 Jobs in Aggregate SIC07'!I:I, _xlfn._xlws.FILTER(ROW('97-19 Jobs in Aggregate SIC07'!$A$3:$A$68), ISNUMBER(SEARCH(" " &amp; $A65 &amp; " ", " " &amp; '97-19 Jobs in Aggregate SIC07'!$A$3:$A$68 &amp; " ")) + ('97-19 Jobs in Aggregate SIC07'!$A$3:$A$68=$A65)))</f>
        <v>1</v>
      </c>
      <c r="I65" cm="1">
        <f t="array" ref="I65">'97-19 Job Nums in SIC07'!I65 / INDEX('97-19 Jobs in Aggregate SIC07'!J:J, _xlfn._xlws.FILTER(ROW('97-19 Jobs in Aggregate SIC07'!$A$3:$A$68), ISNUMBER(SEARCH(" " &amp; $A65 &amp; " ", " " &amp; '97-19 Jobs in Aggregate SIC07'!$A$3:$A$68 &amp; " ")) + ('97-19 Jobs in Aggregate SIC07'!$A$3:$A$68=$A65)))</f>
        <v>1</v>
      </c>
      <c r="J65" cm="1">
        <f t="array" ref="J65">'97-19 Job Nums in SIC07'!J65 / INDEX('97-19 Jobs in Aggregate SIC07'!K:K, _xlfn._xlws.FILTER(ROW('97-19 Jobs in Aggregate SIC07'!$A$3:$A$68), ISNUMBER(SEARCH(" " &amp; $A65 &amp; " ", " " &amp; '97-19 Jobs in Aggregate SIC07'!$A$3:$A$68 &amp; " ")) + ('97-19 Jobs in Aggregate SIC07'!$A$3:$A$68=$A65)))</f>
        <v>1</v>
      </c>
      <c r="K65" cm="1">
        <f t="array" ref="K65">'97-19 Job Nums in SIC07'!K65 / INDEX('97-19 Jobs in Aggregate SIC07'!L:L, _xlfn._xlws.FILTER(ROW('97-19 Jobs in Aggregate SIC07'!$A$3:$A$68), ISNUMBER(SEARCH(" " &amp; $A65 &amp; " ", " " &amp; '97-19 Jobs in Aggregate SIC07'!$A$3:$A$68 &amp; " ")) + ('97-19 Jobs in Aggregate SIC07'!$A$3:$A$68=$A65)))</f>
        <v>1</v>
      </c>
      <c r="L65" cm="1">
        <f t="array" ref="L65">'97-19 Job Nums in SIC07'!L65 / INDEX('97-19 Jobs in Aggregate SIC07'!M:M, _xlfn._xlws.FILTER(ROW('97-19 Jobs in Aggregate SIC07'!$A$3:$A$68), ISNUMBER(SEARCH(" " &amp; $A65 &amp; " ", " " &amp; '97-19 Jobs in Aggregate SIC07'!$A$3:$A$68 &amp; " ")) + ('97-19 Jobs in Aggregate SIC07'!$A$3:$A$68=$A65)))</f>
        <v>1</v>
      </c>
      <c r="M65" cm="1">
        <f t="array" ref="M65">'97-19 Job Nums in SIC07'!M65 / INDEX('97-19 Jobs in Aggregate SIC07'!N:N, _xlfn._xlws.FILTER(ROW('97-19 Jobs in Aggregate SIC07'!$A$3:$A$68), ISNUMBER(SEARCH(" " &amp; $A65 &amp; " ", " " &amp; '97-19 Jobs in Aggregate SIC07'!$A$3:$A$68 &amp; " ")) + ('97-19 Jobs in Aggregate SIC07'!$A$3:$A$68=$A65)))</f>
        <v>1</v>
      </c>
      <c r="N65" cm="1">
        <f t="array" ref="N65">'97-19 Job Nums in SIC07'!N65 / INDEX('97-19 Jobs in Aggregate SIC07'!O:O, _xlfn._xlws.FILTER(ROW('97-19 Jobs in Aggregate SIC07'!$A$3:$A$68), ISNUMBER(SEARCH(" " &amp; $A65 &amp; " ", " " &amp; '97-19 Jobs in Aggregate SIC07'!$A$3:$A$68 &amp; " ")) + ('97-19 Jobs in Aggregate SIC07'!$A$3:$A$68=$A65)))</f>
        <v>1</v>
      </c>
      <c r="O65" cm="1">
        <f t="array" ref="O65">'97-19 Job Nums in SIC07'!O65 / INDEX('97-19 Jobs in Aggregate SIC07'!P:P, _xlfn._xlws.FILTER(ROW('97-19 Jobs in Aggregate SIC07'!$A$3:$A$68), ISNUMBER(SEARCH(" " &amp; $A65 &amp; " ", " " &amp; '97-19 Jobs in Aggregate SIC07'!$A$3:$A$68 &amp; " ")) + ('97-19 Jobs in Aggregate SIC07'!$A$3:$A$68=$A65)))</f>
        <v>1</v>
      </c>
      <c r="P65" cm="1">
        <f t="array" ref="P65">'97-19 Job Nums in SIC07'!P65 / INDEX('97-19 Jobs in Aggregate SIC07'!Q:Q, _xlfn._xlws.FILTER(ROW('97-19 Jobs in Aggregate SIC07'!$A$3:$A$68), ISNUMBER(SEARCH(" " &amp; $A65 &amp; " ", " " &amp; '97-19 Jobs in Aggregate SIC07'!$A$3:$A$68 &amp; " ")) + ('97-19 Jobs in Aggregate SIC07'!$A$3:$A$68=$A65)))</f>
        <v>1</v>
      </c>
      <c r="Q65" cm="1">
        <f t="array" ref="Q65">'97-19 Job Nums in SIC07'!Q65 / INDEX('97-19 Jobs in Aggregate SIC07'!R:R, _xlfn._xlws.FILTER(ROW('97-19 Jobs in Aggregate SIC07'!$A$3:$A$68), ISNUMBER(SEARCH(" " &amp; $A65 &amp; " ", " " &amp; '97-19 Jobs in Aggregate SIC07'!$A$3:$A$68 &amp; " ")) + ('97-19 Jobs in Aggregate SIC07'!$A$3:$A$68=$A65)))</f>
        <v>1</v>
      </c>
      <c r="R65" cm="1">
        <f t="array" ref="R65">'97-19 Job Nums in SIC07'!R65 / INDEX('97-19 Jobs in Aggregate SIC07'!S:S, _xlfn._xlws.FILTER(ROW('97-19 Jobs in Aggregate SIC07'!$A$3:$A$68), ISNUMBER(SEARCH(" " &amp; $A65 &amp; " ", " " &amp; '97-19 Jobs in Aggregate SIC07'!$A$3:$A$68 &amp; " ")) + ('97-19 Jobs in Aggregate SIC07'!$A$3:$A$68=$A65)))</f>
        <v>1</v>
      </c>
      <c r="S65" cm="1">
        <f t="array" ref="S65">'97-19 Job Nums in SIC07'!S65 / INDEX('97-19 Jobs in Aggregate SIC07'!T:T, _xlfn._xlws.FILTER(ROW('97-19 Jobs in Aggregate SIC07'!$A$3:$A$68), ISNUMBER(SEARCH(" " &amp; $A65 &amp; " ", " " &amp; '97-19 Jobs in Aggregate SIC07'!$A$3:$A$68 &amp; " ")) + ('97-19 Jobs in Aggregate SIC07'!$A$3:$A$68=$A65)))</f>
        <v>1</v>
      </c>
      <c r="T65" cm="1">
        <f t="array" ref="T65">'97-19 Job Nums in SIC07'!T65 / INDEX('97-19 Jobs in Aggregate SIC07'!U:U, _xlfn._xlws.FILTER(ROW('97-19 Jobs in Aggregate SIC07'!$A$3:$A$68), ISNUMBER(SEARCH(" " &amp; $A65 &amp; " ", " " &amp; '97-19 Jobs in Aggregate SIC07'!$A$3:$A$68 &amp; " ")) + ('97-19 Jobs in Aggregate SIC07'!$A$3:$A$68=$A65)))</f>
        <v>1</v>
      </c>
      <c r="U65" cm="1">
        <f t="array" ref="U65">'97-19 Job Nums in SIC07'!U65 / INDEX('97-19 Jobs in Aggregate SIC07'!V:V, _xlfn._xlws.FILTER(ROW('97-19 Jobs in Aggregate SIC07'!$A$3:$A$68), ISNUMBER(SEARCH(" " &amp; $A65 &amp; " ", " " &amp; '97-19 Jobs in Aggregate SIC07'!$A$3:$A$68 &amp; " ")) + ('97-19 Jobs in Aggregate SIC07'!$A$3:$A$68=$A65)))</f>
        <v>1</v>
      </c>
      <c r="V65" cm="1">
        <f t="array" ref="V65">'97-19 Job Nums in SIC07'!V65 / INDEX('97-19 Jobs in Aggregate SIC07'!W:W, _xlfn._xlws.FILTER(ROW('97-19 Jobs in Aggregate SIC07'!$A$3:$A$68), ISNUMBER(SEARCH(" " &amp; $A65 &amp; " ", " " &amp; '97-19 Jobs in Aggregate SIC07'!$A$3:$A$68 &amp; " ")) + ('97-19 Jobs in Aggregate SIC07'!$A$3:$A$68=$A65)))</f>
        <v>1</v>
      </c>
      <c r="W65" cm="1">
        <f t="array" ref="W65">'97-19 Job Nums in SIC07'!W65 / INDEX('97-19 Jobs in Aggregate SIC07'!X:X, _xlfn._xlws.FILTER(ROW('97-19 Jobs in Aggregate SIC07'!$A$3:$A$68), ISNUMBER(SEARCH(" " &amp; $A65 &amp; " ", " " &amp; '97-19 Jobs in Aggregate SIC07'!$A$3:$A$68 &amp; " ")) + ('97-19 Jobs in Aggregate SIC07'!$A$3:$A$68=$A65)))</f>
        <v>1</v>
      </c>
      <c r="X65" cm="1">
        <f t="array" ref="X65">'97-19 Job Nums in SIC07'!X65 / INDEX('97-19 Jobs in Aggregate SIC07'!Y:Y, _xlfn._xlws.FILTER(ROW('97-19 Jobs in Aggregate SIC07'!$A$3:$A$68), ISNUMBER(SEARCH(" " &amp; $A65 &amp; " ", " " &amp; '97-19 Jobs in Aggregate SIC07'!$A$3:$A$68 &amp; " ")) + ('97-19 Jobs in Aggregate SIC07'!$A$3:$A$68=$A65)))</f>
        <v>1</v>
      </c>
      <c r="Y65" cm="1">
        <f t="array" ref="Y65">'97-19 Job Nums in SIC07'!Y65 / INDEX('97-19 Jobs in Aggregate SIC07'!Z:Z, _xlfn._xlws.FILTER(ROW('97-19 Jobs in Aggregate SIC07'!$A$3:$A$68), ISNUMBER(SEARCH(" " &amp; $A65 &amp; " ", " " &amp; '97-19 Jobs in Aggregate SIC07'!$A$3:$A$68 &amp; " ")) + ('97-19 Jobs in Aggregate SIC07'!$A$3:$A$68=$A65)))</f>
        <v>1</v>
      </c>
      <c r="Z65" s="76">
        <f t="shared" si="0"/>
        <v>1</v>
      </c>
      <c r="AA65" s="77" cm="1">
        <f t="array" ref="AA65">Z65/SUM(VALUE(INDEX(Z:Z,MATCH(VALUE(_xlfn.TEXTSPLIT(AB65, " ")),A:A,0))))</f>
        <v>1</v>
      </c>
      <c r="AB65" cm="1">
        <f t="array" ref="AB65">INDEX('97-19 Jobs in Aggregate SIC07'!A:A, _xlfn._xlws.FILTER(ROW('97-19 Jobs in Aggregate SIC07'!$A$3:$A$68), ISNUMBER(SEARCH(" " &amp; $A65 &amp; " ", " " &amp; '97-19 Jobs in Aggregate SIC07'!$A$3:$A$68 &amp; " ")) + ('97-19 Jobs in Aggregate SIC07'!$A$3:$A$68=$A65)))</f>
        <v>60</v>
      </c>
    </row>
    <row r="66" spans="1:28" x14ac:dyDescent="0.25">
      <c r="A66" s="65">
        <v>61</v>
      </c>
      <c r="B66" s="3" t="s">
        <v>68</v>
      </c>
      <c r="C66" cm="1">
        <f t="array" ref="C66">'97-19 Job Nums in SIC07'!C66 / INDEX('97-19 Jobs in Aggregate SIC07'!D:D, _xlfn._xlws.FILTER(ROW('97-19 Jobs in Aggregate SIC07'!$A$3:$A$68), ISNUMBER(SEARCH(" " &amp; $A66 &amp; " ", " " &amp; '97-19 Jobs in Aggregate SIC07'!$A$3:$A$68 &amp; " ")) + ('97-19 Jobs in Aggregate SIC07'!$A$3:$A$68=$A66)))</f>
        <v>1</v>
      </c>
      <c r="D66" cm="1">
        <f t="array" ref="D66">'97-19 Job Nums in SIC07'!D66 / INDEX('97-19 Jobs in Aggregate SIC07'!E:E, _xlfn._xlws.FILTER(ROW('97-19 Jobs in Aggregate SIC07'!$A$3:$A$68), ISNUMBER(SEARCH(" " &amp; $A66 &amp; " ", " " &amp; '97-19 Jobs in Aggregate SIC07'!$A$3:$A$68 &amp; " ")) + ('97-19 Jobs in Aggregate SIC07'!$A$3:$A$68=$A66)))</f>
        <v>1</v>
      </c>
      <c r="E66" cm="1">
        <f t="array" ref="E66">'97-19 Job Nums in SIC07'!E66 / INDEX('97-19 Jobs in Aggregate SIC07'!F:F, _xlfn._xlws.FILTER(ROW('97-19 Jobs in Aggregate SIC07'!$A$3:$A$68), ISNUMBER(SEARCH(" " &amp; $A66 &amp; " ", " " &amp; '97-19 Jobs in Aggregate SIC07'!$A$3:$A$68 &amp; " ")) + ('97-19 Jobs in Aggregate SIC07'!$A$3:$A$68=$A66)))</f>
        <v>1</v>
      </c>
      <c r="F66" cm="1">
        <f t="array" ref="F66">'97-19 Job Nums in SIC07'!F66 / INDEX('97-19 Jobs in Aggregate SIC07'!G:G, _xlfn._xlws.FILTER(ROW('97-19 Jobs in Aggregate SIC07'!$A$3:$A$68), ISNUMBER(SEARCH(" " &amp; $A66 &amp; " ", " " &amp; '97-19 Jobs in Aggregate SIC07'!$A$3:$A$68 &amp; " ")) + ('97-19 Jobs in Aggregate SIC07'!$A$3:$A$68=$A66)))</f>
        <v>1</v>
      </c>
      <c r="G66" cm="1">
        <f t="array" ref="G66">'97-19 Job Nums in SIC07'!G66 / INDEX('97-19 Jobs in Aggregate SIC07'!H:H, _xlfn._xlws.FILTER(ROW('97-19 Jobs in Aggregate SIC07'!$A$3:$A$68), ISNUMBER(SEARCH(" " &amp; $A66 &amp; " ", " " &amp; '97-19 Jobs in Aggregate SIC07'!$A$3:$A$68 &amp; " ")) + ('97-19 Jobs in Aggregate SIC07'!$A$3:$A$68=$A66)))</f>
        <v>1</v>
      </c>
      <c r="H66" cm="1">
        <f t="array" ref="H66">'97-19 Job Nums in SIC07'!H66 / INDEX('97-19 Jobs in Aggregate SIC07'!I:I, _xlfn._xlws.FILTER(ROW('97-19 Jobs in Aggregate SIC07'!$A$3:$A$68), ISNUMBER(SEARCH(" " &amp; $A66 &amp; " ", " " &amp; '97-19 Jobs in Aggregate SIC07'!$A$3:$A$68 &amp; " ")) + ('97-19 Jobs in Aggregate SIC07'!$A$3:$A$68=$A66)))</f>
        <v>1</v>
      </c>
      <c r="I66" cm="1">
        <f t="array" ref="I66">'97-19 Job Nums in SIC07'!I66 / INDEX('97-19 Jobs in Aggregate SIC07'!J:J, _xlfn._xlws.FILTER(ROW('97-19 Jobs in Aggregate SIC07'!$A$3:$A$68), ISNUMBER(SEARCH(" " &amp; $A66 &amp; " ", " " &amp; '97-19 Jobs in Aggregate SIC07'!$A$3:$A$68 &amp; " ")) + ('97-19 Jobs in Aggregate SIC07'!$A$3:$A$68=$A66)))</f>
        <v>1</v>
      </c>
      <c r="J66" cm="1">
        <f t="array" ref="J66">'97-19 Job Nums in SIC07'!J66 / INDEX('97-19 Jobs in Aggregate SIC07'!K:K, _xlfn._xlws.FILTER(ROW('97-19 Jobs in Aggregate SIC07'!$A$3:$A$68), ISNUMBER(SEARCH(" " &amp; $A66 &amp; " ", " " &amp; '97-19 Jobs in Aggregate SIC07'!$A$3:$A$68 &amp; " ")) + ('97-19 Jobs in Aggregate SIC07'!$A$3:$A$68=$A66)))</f>
        <v>1</v>
      </c>
      <c r="K66" cm="1">
        <f t="array" ref="K66">'97-19 Job Nums in SIC07'!K66 / INDEX('97-19 Jobs in Aggregate SIC07'!L:L, _xlfn._xlws.FILTER(ROW('97-19 Jobs in Aggregate SIC07'!$A$3:$A$68), ISNUMBER(SEARCH(" " &amp; $A66 &amp; " ", " " &amp; '97-19 Jobs in Aggregate SIC07'!$A$3:$A$68 &amp; " ")) + ('97-19 Jobs in Aggregate SIC07'!$A$3:$A$68=$A66)))</f>
        <v>1</v>
      </c>
      <c r="L66" cm="1">
        <f t="array" ref="L66">'97-19 Job Nums in SIC07'!L66 / INDEX('97-19 Jobs in Aggregate SIC07'!M:M, _xlfn._xlws.FILTER(ROW('97-19 Jobs in Aggregate SIC07'!$A$3:$A$68), ISNUMBER(SEARCH(" " &amp; $A66 &amp; " ", " " &amp; '97-19 Jobs in Aggregate SIC07'!$A$3:$A$68 &amp; " ")) + ('97-19 Jobs in Aggregate SIC07'!$A$3:$A$68=$A66)))</f>
        <v>1</v>
      </c>
      <c r="M66" cm="1">
        <f t="array" ref="M66">'97-19 Job Nums in SIC07'!M66 / INDEX('97-19 Jobs in Aggregate SIC07'!N:N, _xlfn._xlws.FILTER(ROW('97-19 Jobs in Aggregate SIC07'!$A$3:$A$68), ISNUMBER(SEARCH(" " &amp; $A66 &amp; " ", " " &amp; '97-19 Jobs in Aggregate SIC07'!$A$3:$A$68 &amp; " ")) + ('97-19 Jobs in Aggregate SIC07'!$A$3:$A$68=$A66)))</f>
        <v>1</v>
      </c>
      <c r="N66" cm="1">
        <f t="array" ref="N66">'97-19 Job Nums in SIC07'!N66 / INDEX('97-19 Jobs in Aggregate SIC07'!O:O, _xlfn._xlws.FILTER(ROW('97-19 Jobs in Aggregate SIC07'!$A$3:$A$68), ISNUMBER(SEARCH(" " &amp; $A66 &amp; " ", " " &amp; '97-19 Jobs in Aggregate SIC07'!$A$3:$A$68 &amp; " ")) + ('97-19 Jobs in Aggregate SIC07'!$A$3:$A$68=$A66)))</f>
        <v>1</v>
      </c>
      <c r="O66" cm="1">
        <f t="array" ref="O66">'97-19 Job Nums in SIC07'!O66 / INDEX('97-19 Jobs in Aggregate SIC07'!P:P, _xlfn._xlws.FILTER(ROW('97-19 Jobs in Aggregate SIC07'!$A$3:$A$68), ISNUMBER(SEARCH(" " &amp; $A66 &amp; " ", " " &amp; '97-19 Jobs in Aggregate SIC07'!$A$3:$A$68 &amp; " ")) + ('97-19 Jobs in Aggregate SIC07'!$A$3:$A$68=$A66)))</f>
        <v>1</v>
      </c>
      <c r="P66" cm="1">
        <f t="array" ref="P66">'97-19 Job Nums in SIC07'!P66 / INDEX('97-19 Jobs in Aggregate SIC07'!Q:Q, _xlfn._xlws.FILTER(ROW('97-19 Jobs in Aggregate SIC07'!$A$3:$A$68), ISNUMBER(SEARCH(" " &amp; $A66 &amp; " ", " " &amp; '97-19 Jobs in Aggregate SIC07'!$A$3:$A$68 &amp; " ")) + ('97-19 Jobs in Aggregate SIC07'!$A$3:$A$68=$A66)))</f>
        <v>1</v>
      </c>
      <c r="Q66" cm="1">
        <f t="array" ref="Q66">'97-19 Job Nums in SIC07'!Q66 / INDEX('97-19 Jobs in Aggregate SIC07'!R:R, _xlfn._xlws.FILTER(ROW('97-19 Jobs in Aggregate SIC07'!$A$3:$A$68), ISNUMBER(SEARCH(" " &amp; $A66 &amp; " ", " " &amp; '97-19 Jobs in Aggregate SIC07'!$A$3:$A$68 &amp; " ")) + ('97-19 Jobs in Aggregate SIC07'!$A$3:$A$68=$A66)))</f>
        <v>1</v>
      </c>
      <c r="R66" cm="1">
        <f t="array" ref="R66">'97-19 Job Nums in SIC07'!R66 / INDEX('97-19 Jobs in Aggregate SIC07'!S:S, _xlfn._xlws.FILTER(ROW('97-19 Jobs in Aggregate SIC07'!$A$3:$A$68), ISNUMBER(SEARCH(" " &amp; $A66 &amp; " ", " " &amp; '97-19 Jobs in Aggregate SIC07'!$A$3:$A$68 &amp; " ")) + ('97-19 Jobs in Aggregate SIC07'!$A$3:$A$68=$A66)))</f>
        <v>1</v>
      </c>
      <c r="S66" cm="1">
        <f t="array" ref="S66">'97-19 Job Nums in SIC07'!S66 / INDEX('97-19 Jobs in Aggregate SIC07'!T:T, _xlfn._xlws.FILTER(ROW('97-19 Jobs in Aggregate SIC07'!$A$3:$A$68), ISNUMBER(SEARCH(" " &amp; $A66 &amp; " ", " " &amp; '97-19 Jobs in Aggregate SIC07'!$A$3:$A$68 &amp; " ")) + ('97-19 Jobs in Aggregate SIC07'!$A$3:$A$68=$A66)))</f>
        <v>1</v>
      </c>
      <c r="T66" cm="1">
        <f t="array" ref="T66">'97-19 Job Nums in SIC07'!T66 / INDEX('97-19 Jobs in Aggregate SIC07'!U:U, _xlfn._xlws.FILTER(ROW('97-19 Jobs in Aggregate SIC07'!$A$3:$A$68), ISNUMBER(SEARCH(" " &amp; $A66 &amp; " ", " " &amp; '97-19 Jobs in Aggregate SIC07'!$A$3:$A$68 &amp; " ")) + ('97-19 Jobs in Aggregate SIC07'!$A$3:$A$68=$A66)))</f>
        <v>1</v>
      </c>
      <c r="U66" cm="1">
        <f t="array" ref="U66">'97-19 Job Nums in SIC07'!U66 / INDEX('97-19 Jobs in Aggregate SIC07'!V:V, _xlfn._xlws.FILTER(ROW('97-19 Jobs in Aggregate SIC07'!$A$3:$A$68), ISNUMBER(SEARCH(" " &amp; $A66 &amp; " ", " " &amp; '97-19 Jobs in Aggregate SIC07'!$A$3:$A$68 &amp; " ")) + ('97-19 Jobs in Aggregate SIC07'!$A$3:$A$68=$A66)))</f>
        <v>1</v>
      </c>
      <c r="V66" cm="1">
        <f t="array" ref="V66">'97-19 Job Nums in SIC07'!V66 / INDEX('97-19 Jobs in Aggregate SIC07'!W:W, _xlfn._xlws.FILTER(ROW('97-19 Jobs in Aggregate SIC07'!$A$3:$A$68), ISNUMBER(SEARCH(" " &amp; $A66 &amp; " ", " " &amp; '97-19 Jobs in Aggregate SIC07'!$A$3:$A$68 &amp; " ")) + ('97-19 Jobs in Aggregate SIC07'!$A$3:$A$68=$A66)))</f>
        <v>1</v>
      </c>
      <c r="W66" cm="1">
        <f t="array" ref="W66">'97-19 Job Nums in SIC07'!W66 / INDEX('97-19 Jobs in Aggregate SIC07'!X:X, _xlfn._xlws.FILTER(ROW('97-19 Jobs in Aggregate SIC07'!$A$3:$A$68), ISNUMBER(SEARCH(" " &amp; $A66 &amp; " ", " " &amp; '97-19 Jobs in Aggregate SIC07'!$A$3:$A$68 &amp; " ")) + ('97-19 Jobs in Aggregate SIC07'!$A$3:$A$68=$A66)))</f>
        <v>1</v>
      </c>
      <c r="X66" cm="1">
        <f t="array" ref="X66">'97-19 Job Nums in SIC07'!X66 / INDEX('97-19 Jobs in Aggregate SIC07'!Y:Y, _xlfn._xlws.FILTER(ROW('97-19 Jobs in Aggregate SIC07'!$A$3:$A$68), ISNUMBER(SEARCH(" " &amp; $A66 &amp; " ", " " &amp; '97-19 Jobs in Aggregate SIC07'!$A$3:$A$68 &amp; " ")) + ('97-19 Jobs in Aggregate SIC07'!$A$3:$A$68=$A66)))</f>
        <v>1</v>
      </c>
      <c r="Y66" cm="1">
        <f t="array" ref="Y66">'97-19 Job Nums in SIC07'!Y66 / INDEX('97-19 Jobs in Aggregate SIC07'!Z:Z, _xlfn._xlws.FILTER(ROW('97-19 Jobs in Aggregate SIC07'!$A$3:$A$68), ISNUMBER(SEARCH(" " &amp; $A66 &amp; " ", " " &amp; '97-19 Jobs in Aggregate SIC07'!$A$3:$A$68 &amp; " ")) + ('97-19 Jobs in Aggregate SIC07'!$A$3:$A$68=$A66)))</f>
        <v>1</v>
      </c>
      <c r="Z66" s="76">
        <f t="shared" si="0"/>
        <v>1</v>
      </c>
      <c r="AA66" s="77" cm="1">
        <f t="array" ref="AA66">Z66/SUM(VALUE(INDEX(Z:Z,MATCH(VALUE(_xlfn.TEXTSPLIT(AB66, " ")),A:A,0))))</f>
        <v>1</v>
      </c>
      <c r="AB66" cm="1">
        <f t="array" ref="AB66">INDEX('97-19 Jobs in Aggregate SIC07'!A:A, _xlfn._xlws.FILTER(ROW('97-19 Jobs in Aggregate SIC07'!$A$3:$A$68), ISNUMBER(SEARCH(" " &amp; $A66 &amp; " ", " " &amp; '97-19 Jobs in Aggregate SIC07'!$A$3:$A$68 &amp; " ")) + ('97-19 Jobs in Aggregate SIC07'!$A$3:$A$68=$A66)))</f>
        <v>61</v>
      </c>
    </row>
    <row r="67" spans="1:28" ht="30" x14ac:dyDescent="0.25">
      <c r="A67" s="65">
        <v>62</v>
      </c>
      <c r="B67" s="3" t="s">
        <v>69</v>
      </c>
      <c r="C67" cm="1">
        <f t="array" ref="C67">'97-19 Job Nums in SIC07'!C67 / INDEX('97-19 Jobs in Aggregate SIC07'!D:D, _xlfn._xlws.FILTER(ROW('97-19 Jobs in Aggregate SIC07'!$A$3:$A$68), ISNUMBER(SEARCH(" " &amp; $A67 &amp; " ", " " &amp; '97-19 Jobs in Aggregate SIC07'!$A$3:$A$68 &amp; " ")) + ('97-19 Jobs in Aggregate SIC07'!$A$3:$A$68=$A67)))</f>
        <v>1</v>
      </c>
      <c r="D67" cm="1">
        <f t="array" ref="D67">'97-19 Job Nums in SIC07'!D67 / INDEX('97-19 Jobs in Aggregate SIC07'!E:E, _xlfn._xlws.FILTER(ROW('97-19 Jobs in Aggregate SIC07'!$A$3:$A$68), ISNUMBER(SEARCH(" " &amp; $A67 &amp; " ", " " &amp; '97-19 Jobs in Aggregate SIC07'!$A$3:$A$68 &amp; " ")) + ('97-19 Jobs in Aggregate SIC07'!$A$3:$A$68=$A67)))</f>
        <v>1</v>
      </c>
      <c r="E67" cm="1">
        <f t="array" ref="E67">'97-19 Job Nums in SIC07'!E67 / INDEX('97-19 Jobs in Aggregate SIC07'!F:F, _xlfn._xlws.FILTER(ROW('97-19 Jobs in Aggregate SIC07'!$A$3:$A$68), ISNUMBER(SEARCH(" " &amp; $A67 &amp; " ", " " &amp; '97-19 Jobs in Aggregate SIC07'!$A$3:$A$68 &amp; " ")) + ('97-19 Jobs in Aggregate SIC07'!$A$3:$A$68=$A67)))</f>
        <v>1</v>
      </c>
      <c r="F67" cm="1">
        <f t="array" ref="F67">'97-19 Job Nums in SIC07'!F67 / INDEX('97-19 Jobs in Aggregate SIC07'!G:G, _xlfn._xlws.FILTER(ROW('97-19 Jobs in Aggregate SIC07'!$A$3:$A$68), ISNUMBER(SEARCH(" " &amp; $A67 &amp; " ", " " &amp; '97-19 Jobs in Aggregate SIC07'!$A$3:$A$68 &amp; " ")) + ('97-19 Jobs in Aggregate SIC07'!$A$3:$A$68=$A67)))</f>
        <v>1</v>
      </c>
      <c r="G67" cm="1">
        <f t="array" ref="G67">'97-19 Job Nums in SIC07'!G67 / INDEX('97-19 Jobs in Aggregate SIC07'!H:H, _xlfn._xlws.FILTER(ROW('97-19 Jobs in Aggregate SIC07'!$A$3:$A$68), ISNUMBER(SEARCH(" " &amp; $A67 &amp; " ", " " &amp; '97-19 Jobs in Aggregate SIC07'!$A$3:$A$68 &amp; " ")) + ('97-19 Jobs in Aggregate SIC07'!$A$3:$A$68=$A67)))</f>
        <v>1</v>
      </c>
      <c r="H67" cm="1">
        <f t="array" ref="H67">'97-19 Job Nums in SIC07'!H67 / INDEX('97-19 Jobs in Aggregate SIC07'!I:I, _xlfn._xlws.FILTER(ROW('97-19 Jobs in Aggregate SIC07'!$A$3:$A$68), ISNUMBER(SEARCH(" " &amp; $A67 &amp; " ", " " &amp; '97-19 Jobs in Aggregate SIC07'!$A$3:$A$68 &amp; " ")) + ('97-19 Jobs in Aggregate SIC07'!$A$3:$A$68=$A67)))</f>
        <v>1</v>
      </c>
      <c r="I67" cm="1">
        <f t="array" ref="I67">'97-19 Job Nums in SIC07'!I67 / INDEX('97-19 Jobs in Aggregate SIC07'!J:J, _xlfn._xlws.FILTER(ROW('97-19 Jobs in Aggregate SIC07'!$A$3:$A$68), ISNUMBER(SEARCH(" " &amp; $A67 &amp; " ", " " &amp; '97-19 Jobs in Aggregate SIC07'!$A$3:$A$68 &amp; " ")) + ('97-19 Jobs in Aggregate SIC07'!$A$3:$A$68=$A67)))</f>
        <v>1</v>
      </c>
      <c r="J67" cm="1">
        <f t="array" ref="J67">'97-19 Job Nums in SIC07'!J67 / INDEX('97-19 Jobs in Aggregate SIC07'!K:K, _xlfn._xlws.FILTER(ROW('97-19 Jobs in Aggregate SIC07'!$A$3:$A$68), ISNUMBER(SEARCH(" " &amp; $A67 &amp; " ", " " &amp; '97-19 Jobs in Aggregate SIC07'!$A$3:$A$68 &amp; " ")) + ('97-19 Jobs in Aggregate SIC07'!$A$3:$A$68=$A67)))</f>
        <v>1</v>
      </c>
      <c r="K67" cm="1">
        <f t="array" ref="K67">'97-19 Job Nums in SIC07'!K67 / INDEX('97-19 Jobs in Aggregate SIC07'!L:L, _xlfn._xlws.FILTER(ROW('97-19 Jobs in Aggregate SIC07'!$A$3:$A$68), ISNUMBER(SEARCH(" " &amp; $A67 &amp; " ", " " &amp; '97-19 Jobs in Aggregate SIC07'!$A$3:$A$68 &amp; " ")) + ('97-19 Jobs in Aggregate SIC07'!$A$3:$A$68=$A67)))</f>
        <v>1</v>
      </c>
      <c r="L67" cm="1">
        <f t="array" ref="L67">'97-19 Job Nums in SIC07'!L67 / INDEX('97-19 Jobs in Aggregate SIC07'!M:M, _xlfn._xlws.FILTER(ROW('97-19 Jobs in Aggregate SIC07'!$A$3:$A$68), ISNUMBER(SEARCH(" " &amp; $A67 &amp; " ", " " &amp; '97-19 Jobs in Aggregate SIC07'!$A$3:$A$68 &amp; " ")) + ('97-19 Jobs in Aggregate SIC07'!$A$3:$A$68=$A67)))</f>
        <v>1</v>
      </c>
      <c r="M67" cm="1">
        <f t="array" ref="M67">'97-19 Job Nums in SIC07'!M67 / INDEX('97-19 Jobs in Aggregate SIC07'!N:N, _xlfn._xlws.FILTER(ROW('97-19 Jobs in Aggregate SIC07'!$A$3:$A$68), ISNUMBER(SEARCH(" " &amp; $A67 &amp; " ", " " &amp; '97-19 Jobs in Aggregate SIC07'!$A$3:$A$68 &amp; " ")) + ('97-19 Jobs in Aggregate SIC07'!$A$3:$A$68=$A67)))</f>
        <v>1</v>
      </c>
      <c r="N67" cm="1">
        <f t="array" ref="N67">'97-19 Job Nums in SIC07'!N67 / INDEX('97-19 Jobs in Aggregate SIC07'!O:O, _xlfn._xlws.FILTER(ROW('97-19 Jobs in Aggregate SIC07'!$A$3:$A$68), ISNUMBER(SEARCH(" " &amp; $A67 &amp; " ", " " &amp; '97-19 Jobs in Aggregate SIC07'!$A$3:$A$68 &amp; " ")) + ('97-19 Jobs in Aggregate SIC07'!$A$3:$A$68=$A67)))</f>
        <v>1</v>
      </c>
      <c r="O67" cm="1">
        <f t="array" ref="O67">'97-19 Job Nums in SIC07'!O67 / INDEX('97-19 Jobs in Aggregate SIC07'!P:P, _xlfn._xlws.FILTER(ROW('97-19 Jobs in Aggregate SIC07'!$A$3:$A$68), ISNUMBER(SEARCH(" " &amp; $A67 &amp; " ", " " &amp; '97-19 Jobs in Aggregate SIC07'!$A$3:$A$68 &amp; " ")) + ('97-19 Jobs in Aggregate SIC07'!$A$3:$A$68=$A67)))</f>
        <v>1</v>
      </c>
      <c r="P67" cm="1">
        <f t="array" ref="P67">'97-19 Job Nums in SIC07'!P67 / INDEX('97-19 Jobs in Aggregate SIC07'!Q:Q, _xlfn._xlws.FILTER(ROW('97-19 Jobs in Aggregate SIC07'!$A$3:$A$68), ISNUMBER(SEARCH(" " &amp; $A67 &amp; " ", " " &amp; '97-19 Jobs in Aggregate SIC07'!$A$3:$A$68 &amp; " ")) + ('97-19 Jobs in Aggregate SIC07'!$A$3:$A$68=$A67)))</f>
        <v>1</v>
      </c>
      <c r="Q67" cm="1">
        <f t="array" ref="Q67">'97-19 Job Nums in SIC07'!Q67 / INDEX('97-19 Jobs in Aggregate SIC07'!R:R, _xlfn._xlws.FILTER(ROW('97-19 Jobs in Aggregate SIC07'!$A$3:$A$68), ISNUMBER(SEARCH(" " &amp; $A67 &amp; " ", " " &amp; '97-19 Jobs in Aggregate SIC07'!$A$3:$A$68 &amp; " ")) + ('97-19 Jobs in Aggregate SIC07'!$A$3:$A$68=$A67)))</f>
        <v>1</v>
      </c>
      <c r="R67" cm="1">
        <f t="array" ref="R67">'97-19 Job Nums in SIC07'!R67 / INDEX('97-19 Jobs in Aggregate SIC07'!S:S, _xlfn._xlws.FILTER(ROW('97-19 Jobs in Aggregate SIC07'!$A$3:$A$68), ISNUMBER(SEARCH(" " &amp; $A67 &amp; " ", " " &amp; '97-19 Jobs in Aggregate SIC07'!$A$3:$A$68 &amp; " ")) + ('97-19 Jobs in Aggregate SIC07'!$A$3:$A$68=$A67)))</f>
        <v>1</v>
      </c>
      <c r="S67" cm="1">
        <f t="array" ref="S67">'97-19 Job Nums in SIC07'!S67 / INDEX('97-19 Jobs in Aggregate SIC07'!T:T, _xlfn._xlws.FILTER(ROW('97-19 Jobs in Aggregate SIC07'!$A$3:$A$68), ISNUMBER(SEARCH(" " &amp; $A67 &amp; " ", " " &amp; '97-19 Jobs in Aggregate SIC07'!$A$3:$A$68 &amp; " ")) + ('97-19 Jobs in Aggregate SIC07'!$A$3:$A$68=$A67)))</f>
        <v>1</v>
      </c>
      <c r="T67" cm="1">
        <f t="array" ref="T67">'97-19 Job Nums in SIC07'!T67 / INDEX('97-19 Jobs in Aggregate SIC07'!U:U, _xlfn._xlws.FILTER(ROW('97-19 Jobs in Aggregate SIC07'!$A$3:$A$68), ISNUMBER(SEARCH(" " &amp; $A67 &amp; " ", " " &amp; '97-19 Jobs in Aggregate SIC07'!$A$3:$A$68 &amp; " ")) + ('97-19 Jobs in Aggregate SIC07'!$A$3:$A$68=$A67)))</f>
        <v>1</v>
      </c>
      <c r="U67" cm="1">
        <f t="array" ref="U67">'97-19 Job Nums in SIC07'!U67 / INDEX('97-19 Jobs in Aggregate SIC07'!V:V, _xlfn._xlws.FILTER(ROW('97-19 Jobs in Aggregate SIC07'!$A$3:$A$68), ISNUMBER(SEARCH(" " &amp; $A67 &amp; " ", " " &amp; '97-19 Jobs in Aggregate SIC07'!$A$3:$A$68 &amp; " ")) + ('97-19 Jobs in Aggregate SIC07'!$A$3:$A$68=$A67)))</f>
        <v>1</v>
      </c>
      <c r="V67" cm="1">
        <f t="array" ref="V67">'97-19 Job Nums in SIC07'!V67 / INDEX('97-19 Jobs in Aggregate SIC07'!W:W, _xlfn._xlws.FILTER(ROW('97-19 Jobs in Aggregate SIC07'!$A$3:$A$68), ISNUMBER(SEARCH(" " &amp; $A67 &amp; " ", " " &amp; '97-19 Jobs in Aggregate SIC07'!$A$3:$A$68 &amp; " ")) + ('97-19 Jobs in Aggregate SIC07'!$A$3:$A$68=$A67)))</f>
        <v>1</v>
      </c>
      <c r="W67" cm="1">
        <f t="array" ref="W67">'97-19 Job Nums in SIC07'!W67 / INDEX('97-19 Jobs in Aggregate SIC07'!X:X, _xlfn._xlws.FILTER(ROW('97-19 Jobs in Aggregate SIC07'!$A$3:$A$68), ISNUMBER(SEARCH(" " &amp; $A67 &amp; " ", " " &amp; '97-19 Jobs in Aggregate SIC07'!$A$3:$A$68 &amp; " ")) + ('97-19 Jobs in Aggregate SIC07'!$A$3:$A$68=$A67)))</f>
        <v>1</v>
      </c>
      <c r="X67" cm="1">
        <f t="array" ref="X67">'97-19 Job Nums in SIC07'!X67 / INDEX('97-19 Jobs in Aggregate SIC07'!Y:Y, _xlfn._xlws.FILTER(ROW('97-19 Jobs in Aggregate SIC07'!$A$3:$A$68), ISNUMBER(SEARCH(" " &amp; $A67 &amp; " ", " " &amp; '97-19 Jobs in Aggregate SIC07'!$A$3:$A$68 &amp; " ")) + ('97-19 Jobs in Aggregate SIC07'!$A$3:$A$68=$A67)))</f>
        <v>1</v>
      </c>
      <c r="Y67" cm="1">
        <f t="array" ref="Y67">'97-19 Job Nums in SIC07'!Y67 / INDEX('97-19 Jobs in Aggregate SIC07'!Z:Z, _xlfn._xlws.FILTER(ROW('97-19 Jobs in Aggregate SIC07'!$A$3:$A$68), ISNUMBER(SEARCH(" " &amp; $A67 &amp; " ", " " &amp; '97-19 Jobs in Aggregate SIC07'!$A$3:$A$68 &amp; " ")) + ('97-19 Jobs in Aggregate SIC07'!$A$3:$A$68=$A67)))</f>
        <v>1</v>
      </c>
      <c r="Z67" s="76">
        <f t="shared" si="0"/>
        <v>1</v>
      </c>
      <c r="AA67" s="77" cm="1">
        <f t="array" ref="AA67">Z67/SUM(VALUE(INDEX(Z:Z,MATCH(VALUE(_xlfn.TEXTSPLIT(AB67, " ")),A:A,0))))</f>
        <v>1</v>
      </c>
      <c r="AB67" cm="1">
        <f t="array" ref="AB67">INDEX('97-19 Jobs in Aggregate SIC07'!A:A, _xlfn._xlws.FILTER(ROW('97-19 Jobs in Aggregate SIC07'!$A$3:$A$68), ISNUMBER(SEARCH(" " &amp; $A67 &amp; " ", " " &amp; '97-19 Jobs in Aggregate SIC07'!$A$3:$A$68 &amp; " ")) + ('97-19 Jobs in Aggregate SIC07'!$A$3:$A$68=$A67)))</f>
        <v>62</v>
      </c>
    </row>
    <row r="68" spans="1:28" x14ac:dyDescent="0.25">
      <c r="A68" s="65">
        <v>63</v>
      </c>
      <c r="B68" s="3" t="s">
        <v>70</v>
      </c>
      <c r="C68" cm="1">
        <f t="array" ref="C68">'97-19 Job Nums in SIC07'!C68 / INDEX('97-19 Jobs in Aggregate SIC07'!D:D, _xlfn._xlws.FILTER(ROW('97-19 Jobs in Aggregate SIC07'!$A$3:$A$68), ISNUMBER(SEARCH(" " &amp; $A68 &amp; " ", " " &amp; '97-19 Jobs in Aggregate SIC07'!$A$3:$A$68 &amp; " ")) + ('97-19 Jobs in Aggregate SIC07'!$A$3:$A$68=$A68)))</f>
        <v>1</v>
      </c>
      <c r="D68" cm="1">
        <f t="array" ref="D68">'97-19 Job Nums in SIC07'!D68 / INDEX('97-19 Jobs in Aggregate SIC07'!E:E, _xlfn._xlws.FILTER(ROW('97-19 Jobs in Aggregate SIC07'!$A$3:$A$68), ISNUMBER(SEARCH(" " &amp; $A68 &amp; " ", " " &amp; '97-19 Jobs in Aggregate SIC07'!$A$3:$A$68 &amp; " ")) + ('97-19 Jobs in Aggregate SIC07'!$A$3:$A$68=$A68)))</f>
        <v>1</v>
      </c>
      <c r="E68" cm="1">
        <f t="array" ref="E68">'97-19 Job Nums in SIC07'!E68 / INDEX('97-19 Jobs in Aggregate SIC07'!F:F, _xlfn._xlws.FILTER(ROW('97-19 Jobs in Aggregate SIC07'!$A$3:$A$68), ISNUMBER(SEARCH(" " &amp; $A68 &amp; " ", " " &amp; '97-19 Jobs in Aggregate SIC07'!$A$3:$A$68 &amp; " ")) + ('97-19 Jobs in Aggregate SIC07'!$A$3:$A$68=$A68)))</f>
        <v>1</v>
      </c>
      <c r="F68" cm="1">
        <f t="array" ref="F68">'97-19 Job Nums in SIC07'!F68 / INDEX('97-19 Jobs in Aggregate SIC07'!G:G, _xlfn._xlws.FILTER(ROW('97-19 Jobs in Aggregate SIC07'!$A$3:$A$68), ISNUMBER(SEARCH(" " &amp; $A68 &amp; " ", " " &amp; '97-19 Jobs in Aggregate SIC07'!$A$3:$A$68 &amp; " ")) + ('97-19 Jobs in Aggregate SIC07'!$A$3:$A$68=$A68)))</f>
        <v>1</v>
      </c>
      <c r="G68" cm="1">
        <f t="array" ref="G68">'97-19 Job Nums in SIC07'!G68 / INDEX('97-19 Jobs in Aggregate SIC07'!H:H, _xlfn._xlws.FILTER(ROW('97-19 Jobs in Aggregate SIC07'!$A$3:$A$68), ISNUMBER(SEARCH(" " &amp; $A68 &amp; " ", " " &amp; '97-19 Jobs in Aggregate SIC07'!$A$3:$A$68 &amp; " ")) + ('97-19 Jobs in Aggregate SIC07'!$A$3:$A$68=$A68)))</f>
        <v>1</v>
      </c>
      <c r="H68" cm="1">
        <f t="array" ref="H68">'97-19 Job Nums in SIC07'!H68 / INDEX('97-19 Jobs in Aggregate SIC07'!I:I, _xlfn._xlws.FILTER(ROW('97-19 Jobs in Aggregate SIC07'!$A$3:$A$68), ISNUMBER(SEARCH(" " &amp; $A68 &amp; " ", " " &amp; '97-19 Jobs in Aggregate SIC07'!$A$3:$A$68 &amp; " ")) + ('97-19 Jobs in Aggregate SIC07'!$A$3:$A$68=$A68)))</f>
        <v>1</v>
      </c>
      <c r="I68" cm="1">
        <f t="array" ref="I68">'97-19 Job Nums in SIC07'!I68 / INDEX('97-19 Jobs in Aggregate SIC07'!J:J, _xlfn._xlws.FILTER(ROW('97-19 Jobs in Aggregate SIC07'!$A$3:$A$68), ISNUMBER(SEARCH(" " &amp; $A68 &amp; " ", " " &amp; '97-19 Jobs in Aggregate SIC07'!$A$3:$A$68 &amp; " ")) + ('97-19 Jobs in Aggregate SIC07'!$A$3:$A$68=$A68)))</f>
        <v>1</v>
      </c>
      <c r="J68" cm="1">
        <f t="array" ref="J68">'97-19 Job Nums in SIC07'!J68 / INDEX('97-19 Jobs in Aggregate SIC07'!K:K, _xlfn._xlws.FILTER(ROW('97-19 Jobs in Aggregate SIC07'!$A$3:$A$68), ISNUMBER(SEARCH(" " &amp; $A68 &amp; " ", " " &amp; '97-19 Jobs in Aggregate SIC07'!$A$3:$A$68 &amp; " ")) + ('97-19 Jobs in Aggregate SIC07'!$A$3:$A$68=$A68)))</f>
        <v>1</v>
      </c>
      <c r="K68" cm="1">
        <f t="array" ref="K68">'97-19 Job Nums in SIC07'!K68 / INDEX('97-19 Jobs in Aggregate SIC07'!L:L, _xlfn._xlws.FILTER(ROW('97-19 Jobs in Aggregate SIC07'!$A$3:$A$68), ISNUMBER(SEARCH(" " &amp; $A68 &amp; " ", " " &amp; '97-19 Jobs in Aggregate SIC07'!$A$3:$A$68 &amp; " ")) + ('97-19 Jobs in Aggregate SIC07'!$A$3:$A$68=$A68)))</f>
        <v>1</v>
      </c>
      <c r="L68" cm="1">
        <f t="array" ref="L68">'97-19 Job Nums in SIC07'!L68 / INDEX('97-19 Jobs in Aggregate SIC07'!M:M, _xlfn._xlws.FILTER(ROW('97-19 Jobs in Aggregate SIC07'!$A$3:$A$68), ISNUMBER(SEARCH(" " &amp; $A68 &amp; " ", " " &amp; '97-19 Jobs in Aggregate SIC07'!$A$3:$A$68 &amp; " ")) + ('97-19 Jobs in Aggregate SIC07'!$A$3:$A$68=$A68)))</f>
        <v>1</v>
      </c>
      <c r="M68" cm="1">
        <f t="array" ref="M68">'97-19 Job Nums in SIC07'!M68 / INDEX('97-19 Jobs in Aggregate SIC07'!N:N, _xlfn._xlws.FILTER(ROW('97-19 Jobs in Aggregate SIC07'!$A$3:$A$68), ISNUMBER(SEARCH(" " &amp; $A68 &amp; " ", " " &amp; '97-19 Jobs in Aggregate SIC07'!$A$3:$A$68 &amp; " ")) + ('97-19 Jobs in Aggregate SIC07'!$A$3:$A$68=$A68)))</f>
        <v>1</v>
      </c>
      <c r="N68" cm="1">
        <f t="array" ref="N68">'97-19 Job Nums in SIC07'!N68 / INDEX('97-19 Jobs in Aggregate SIC07'!O:O, _xlfn._xlws.FILTER(ROW('97-19 Jobs in Aggregate SIC07'!$A$3:$A$68), ISNUMBER(SEARCH(" " &amp; $A68 &amp; " ", " " &amp; '97-19 Jobs in Aggregate SIC07'!$A$3:$A$68 &amp; " ")) + ('97-19 Jobs in Aggregate SIC07'!$A$3:$A$68=$A68)))</f>
        <v>1</v>
      </c>
      <c r="O68" cm="1">
        <f t="array" ref="O68">'97-19 Job Nums in SIC07'!O68 / INDEX('97-19 Jobs in Aggregate SIC07'!P:P, _xlfn._xlws.FILTER(ROW('97-19 Jobs in Aggregate SIC07'!$A$3:$A$68), ISNUMBER(SEARCH(" " &amp; $A68 &amp; " ", " " &amp; '97-19 Jobs in Aggregate SIC07'!$A$3:$A$68 &amp; " ")) + ('97-19 Jobs in Aggregate SIC07'!$A$3:$A$68=$A68)))</f>
        <v>1</v>
      </c>
      <c r="P68" cm="1">
        <f t="array" ref="P68">'97-19 Job Nums in SIC07'!P68 / INDEX('97-19 Jobs in Aggregate SIC07'!Q:Q, _xlfn._xlws.FILTER(ROW('97-19 Jobs in Aggregate SIC07'!$A$3:$A$68), ISNUMBER(SEARCH(" " &amp; $A68 &amp; " ", " " &amp; '97-19 Jobs in Aggregate SIC07'!$A$3:$A$68 &amp; " ")) + ('97-19 Jobs in Aggregate SIC07'!$A$3:$A$68=$A68)))</f>
        <v>1</v>
      </c>
      <c r="Q68" cm="1">
        <f t="array" ref="Q68">'97-19 Job Nums in SIC07'!Q68 / INDEX('97-19 Jobs in Aggregate SIC07'!R:R, _xlfn._xlws.FILTER(ROW('97-19 Jobs in Aggregate SIC07'!$A$3:$A$68), ISNUMBER(SEARCH(" " &amp; $A68 &amp; " ", " " &amp; '97-19 Jobs in Aggregate SIC07'!$A$3:$A$68 &amp; " ")) + ('97-19 Jobs in Aggregate SIC07'!$A$3:$A$68=$A68)))</f>
        <v>1</v>
      </c>
      <c r="R68" cm="1">
        <f t="array" ref="R68">'97-19 Job Nums in SIC07'!R68 / INDEX('97-19 Jobs in Aggregate SIC07'!S:S, _xlfn._xlws.FILTER(ROW('97-19 Jobs in Aggregate SIC07'!$A$3:$A$68), ISNUMBER(SEARCH(" " &amp; $A68 &amp; " ", " " &amp; '97-19 Jobs in Aggregate SIC07'!$A$3:$A$68 &amp; " ")) + ('97-19 Jobs in Aggregate SIC07'!$A$3:$A$68=$A68)))</f>
        <v>1</v>
      </c>
      <c r="S68" cm="1">
        <f t="array" ref="S68">'97-19 Job Nums in SIC07'!S68 / INDEX('97-19 Jobs in Aggregate SIC07'!T:T, _xlfn._xlws.FILTER(ROW('97-19 Jobs in Aggregate SIC07'!$A$3:$A$68), ISNUMBER(SEARCH(" " &amp; $A68 &amp; " ", " " &amp; '97-19 Jobs in Aggregate SIC07'!$A$3:$A$68 &amp; " ")) + ('97-19 Jobs in Aggregate SIC07'!$A$3:$A$68=$A68)))</f>
        <v>1</v>
      </c>
      <c r="T68" cm="1">
        <f t="array" ref="T68">'97-19 Job Nums in SIC07'!T68 / INDEX('97-19 Jobs in Aggregate SIC07'!U:U, _xlfn._xlws.FILTER(ROW('97-19 Jobs in Aggregate SIC07'!$A$3:$A$68), ISNUMBER(SEARCH(" " &amp; $A68 &amp; " ", " " &amp; '97-19 Jobs in Aggregate SIC07'!$A$3:$A$68 &amp; " ")) + ('97-19 Jobs in Aggregate SIC07'!$A$3:$A$68=$A68)))</f>
        <v>1</v>
      </c>
      <c r="U68" cm="1">
        <f t="array" ref="U68">'97-19 Job Nums in SIC07'!U68 / INDEX('97-19 Jobs in Aggregate SIC07'!V:V, _xlfn._xlws.FILTER(ROW('97-19 Jobs in Aggregate SIC07'!$A$3:$A$68), ISNUMBER(SEARCH(" " &amp; $A68 &amp; " ", " " &amp; '97-19 Jobs in Aggregate SIC07'!$A$3:$A$68 &amp; " ")) + ('97-19 Jobs in Aggregate SIC07'!$A$3:$A$68=$A68)))</f>
        <v>1</v>
      </c>
      <c r="V68" cm="1">
        <f t="array" ref="V68">'97-19 Job Nums in SIC07'!V68 / INDEX('97-19 Jobs in Aggregate SIC07'!W:W, _xlfn._xlws.FILTER(ROW('97-19 Jobs in Aggregate SIC07'!$A$3:$A$68), ISNUMBER(SEARCH(" " &amp; $A68 &amp; " ", " " &amp; '97-19 Jobs in Aggregate SIC07'!$A$3:$A$68 &amp; " ")) + ('97-19 Jobs in Aggregate SIC07'!$A$3:$A$68=$A68)))</f>
        <v>1</v>
      </c>
      <c r="W68" cm="1">
        <f t="array" ref="W68">'97-19 Job Nums in SIC07'!W68 / INDEX('97-19 Jobs in Aggregate SIC07'!X:X, _xlfn._xlws.FILTER(ROW('97-19 Jobs in Aggregate SIC07'!$A$3:$A$68), ISNUMBER(SEARCH(" " &amp; $A68 &amp; " ", " " &amp; '97-19 Jobs in Aggregate SIC07'!$A$3:$A$68 &amp; " ")) + ('97-19 Jobs in Aggregate SIC07'!$A$3:$A$68=$A68)))</f>
        <v>1</v>
      </c>
      <c r="X68" cm="1">
        <f t="array" ref="X68">'97-19 Job Nums in SIC07'!X68 / INDEX('97-19 Jobs in Aggregate SIC07'!Y:Y, _xlfn._xlws.FILTER(ROW('97-19 Jobs in Aggregate SIC07'!$A$3:$A$68), ISNUMBER(SEARCH(" " &amp; $A68 &amp; " ", " " &amp; '97-19 Jobs in Aggregate SIC07'!$A$3:$A$68 &amp; " ")) + ('97-19 Jobs in Aggregate SIC07'!$A$3:$A$68=$A68)))</f>
        <v>1</v>
      </c>
      <c r="Y68" cm="1">
        <f t="array" ref="Y68">'97-19 Job Nums in SIC07'!Y68 / INDEX('97-19 Jobs in Aggregate SIC07'!Z:Z, _xlfn._xlws.FILTER(ROW('97-19 Jobs in Aggregate SIC07'!$A$3:$A$68), ISNUMBER(SEARCH(" " &amp; $A68 &amp; " ", " " &amp; '97-19 Jobs in Aggregate SIC07'!$A$3:$A$68 &amp; " ")) + ('97-19 Jobs in Aggregate SIC07'!$A$3:$A$68=$A68)))</f>
        <v>1</v>
      </c>
      <c r="Z68" s="76">
        <f t="shared" ref="Z68:Z112" si="1">_xlfn.AGGREGATE(1,6,C68:Y68)</f>
        <v>1</v>
      </c>
      <c r="AA68" s="77" cm="1">
        <f t="array" ref="AA68">Z68/SUM(VALUE(INDEX(Z:Z,MATCH(VALUE(_xlfn.TEXTSPLIT(AB68, " ")),A:A,0))))</f>
        <v>1</v>
      </c>
      <c r="AB68" cm="1">
        <f t="array" ref="AB68">INDEX('97-19 Jobs in Aggregate SIC07'!A:A, _xlfn._xlws.FILTER(ROW('97-19 Jobs in Aggregate SIC07'!$A$3:$A$68), ISNUMBER(SEARCH(" " &amp; $A68 &amp; " ", " " &amp; '97-19 Jobs in Aggregate SIC07'!$A$3:$A$68 &amp; " ")) + ('97-19 Jobs in Aggregate SIC07'!$A$3:$A$68=$A68)))</f>
        <v>63</v>
      </c>
    </row>
    <row r="69" spans="1:28" ht="30" x14ac:dyDescent="0.25">
      <c r="A69" s="65" t="s">
        <v>330</v>
      </c>
      <c r="B69" s="3" t="s">
        <v>71</v>
      </c>
      <c r="C69" t="e" cm="1">
        <f t="array" ref="C69">'97-19 Job Nums in SIC07'!C69 / INDEX('97-19 Jobs in Aggregate SIC07'!D:D,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D69" t="e" cm="1">
        <f t="array" ref="D69">'97-19 Job Nums in SIC07'!D69 / INDEX('97-19 Jobs in Aggregate SIC07'!E:E,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E69" t="e" cm="1">
        <f t="array" ref="E69">'97-19 Job Nums in SIC07'!E69 / INDEX('97-19 Jobs in Aggregate SIC07'!F:F,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F69" t="e" cm="1">
        <f t="array" ref="F69">'97-19 Job Nums in SIC07'!F69 / INDEX('97-19 Jobs in Aggregate SIC07'!G:G,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G69" t="e" cm="1">
        <f t="array" ref="G69">'97-19 Job Nums in SIC07'!G69 / INDEX('97-19 Jobs in Aggregate SIC07'!H:H,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H69" t="e" cm="1">
        <f t="array" ref="H69">'97-19 Job Nums in SIC07'!H69 / INDEX('97-19 Jobs in Aggregate SIC07'!I:I,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I69" t="e" cm="1">
        <f t="array" ref="I69">'97-19 Job Nums in SIC07'!I69 / INDEX('97-19 Jobs in Aggregate SIC07'!J:J,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J69" t="e" cm="1">
        <f t="array" ref="J69">'97-19 Job Nums in SIC07'!J69 / INDEX('97-19 Jobs in Aggregate SIC07'!K:K,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K69" t="e" cm="1">
        <f t="array" ref="K69">'97-19 Job Nums in SIC07'!K69 / INDEX('97-19 Jobs in Aggregate SIC07'!L:L,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L69" t="e" cm="1">
        <f t="array" ref="L69">'97-19 Job Nums in SIC07'!L69 / INDEX('97-19 Jobs in Aggregate SIC07'!M:M,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M69" t="e" cm="1">
        <f t="array" ref="M69">'97-19 Job Nums in SIC07'!M69 / INDEX('97-19 Jobs in Aggregate SIC07'!N:N,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N69" t="e" cm="1" vm="1">
        <f t="array" ref="N69">'97-19 Job Nums in SIC07'!N69 / INDEX('97-19 Jobs in Aggregate SIC07'!O:O,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O69" t="e" cm="1" vm="1">
        <f t="array" ref="O69">'97-19 Job Nums in SIC07'!O69 / INDEX('97-19 Jobs in Aggregate SIC07'!P:P,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P69" t="e" cm="1" vm="1">
        <f t="array" ref="P69">'97-19 Job Nums in SIC07'!P69 / INDEX('97-19 Jobs in Aggregate SIC07'!Q:Q,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Q69" t="e" cm="1" vm="1">
        <f t="array" ref="Q69">'97-19 Job Nums in SIC07'!Q69 / INDEX('97-19 Jobs in Aggregate SIC07'!R:R,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R69" t="e" cm="1" vm="1">
        <f t="array" ref="R69">'97-19 Job Nums in SIC07'!R69 / INDEX('97-19 Jobs in Aggregate SIC07'!S:S,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S69" t="e" cm="1" vm="1">
        <f t="array" ref="S69">'97-19 Job Nums in SIC07'!S69 / INDEX('97-19 Jobs in Aggregate SIC07'!T:T,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T69" t="e" cm="1" vm="1">
        <f t="array" ref="T69">'97-19 Job Nums in SIC07'!T69 / INDEX('97-19 Jobs in Aggregate SIC07'!U:U,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U69" t="e" cm="1" vm="1">
        <f t="array" ref="U69">'97-19 Job Nums in SIC07'!U69 / INDEX('97-19 Jobs in Aggregate SIC07'!V:V,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V69" t="e" cm="1" vm="1">
        <f t="array" ref="V69">'97-19 Job Nums in SIC07'!V69 / INDEX('97-19 Jobs in Aggregate SIC07'!W:W,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W69" t="e" cm="1" vm="1">
        <f t="array" ref="W69">'97-19 Job Nums in SIC07'!W69 / INDEX('97-19 Jobs in Aggregate SIC07'!X:X,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X69" t="e" cm="1" vm="1">
        <f t="array" ref="X69">'97-19 Job Nums in SIC07'!X69 / INDEX('97-19 Jobs in Aggregate SIC07'!Y:Y,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Y69" t="e" cm="1" vm="1">
        <f t="array" ref="Y69">'97-19 Job Nums in SIC07'!Y69 / INDEX('97-19 Jobs in Aggregate SIC07'!Z:Z, _xlfn._xlws.FILTER(ROW('97-19 Jobs in Aggregate SIC07'!$A$3:$A$68), ISNUMBER(SEARCH(" " &amp; $A69 &amp; " ", " " &amp; '97-19 Jobs in Aggregate SIC07'!$A$3:$A$68 &amp; " ")) + ('97-19 Jobs in Aggregate SIC07'!$A$3:$A$68=$A69)))</f>
        <v>#VALUE!</v>
      </c>
      <c r="Z69" s="76" t="e">
        <f t="shared" si="1"/>
        <v>#DIV/0!</v>
      </c>
      <c r="AA69" s="77" t="e" cm="1">
        <f t="array" ref="AA69">Z69/SUM(VALUE(INDEX(Z:Z,MATCH(VALUE(_xlfn.TEXTSPLIT(AB69, " ")),A:A,0))))</f>
        <v>#DIV/0!</v>
      </c>
      <c r="AB69" t="e" cm="1" vm="1">
        <f t="array" ref="AB69">INDEX('97-19 Jobs in Aggregate SIC07'!A:A, _xlfn._xlws.FILTER(ROW('97-19 Jobs in Aggregate SIC07'!$A$3:$A$68), ISNUMBER(SEARCH(" " &amp; $A69 &amp; " ", " " &amp; '97-19 Jobs in Aggregate SIC07'!$A$3:$A$68 &amp; " ")) + ('97-19 Jobs in Aggregate SIC07'!$A$3:$A$68=$A69)))</f>
        <v>#VALUE!</v>
      </c>
    </row>
    <row r="70" spans="1:28" ht="30" x14ac:dyDescent="0.25">
      <c r="A70" s="65">
        <v>64</v>
      </c>
      <c r="B70" s="3" t="s">
        <v>72</v>
      </c>
      <c r="C70" cm="1">
        <f t="array" ref="C70">'97-19 Job Nums in SIC07'!C70 / INDEX('97-19 Jobs in Aggregate SIC07'!D:D, _xlfn._xlws.FILTER(ROW('97-19 Jobs in Aggregate SIC07'!$A$3:$A$68), ISNUMBER(SEARCH(" " &amp; $A70 &amp; " ", " " &amp; '97-19 Jobs in Aggregate SIC07'!$A$3:$A$68 &amp; " ")) + ('97-19 Jobs in Aggregate SIC07'!$A$3:$A$68=$A70)))</f>
        <v>1</v>
      </c>
      <c r="D70" cm="1">
        <f t="array" ref="D70">'97-19 Job Nums in SIC07'!D70 / INDEX('97-19 Jobs in Aggregate SIC07'!E:E, _xlfn._xlws.FILTER(ROW('97-19 Jobs in Aggregate SIC07'!$A$3:$A$68), ISNUMBER(SEARCH(" " &amp; $A70 &amp; " ", " " &amp; '97-19 Jobs in Aggregate SIC07'!$A$3:$A$68 &amp; " ")) + ('97-19 Jobs in Aggregate SIC07'!$A$3:$A$68=$A70)))</f>
        <v>1</v>
      </c>
      <c r="E70" cm="1">
        <f t="array" ref="E70">'97-19 Job Nums in SIC07'!E70 / INDEX('97-19 Jobs in Aggregate SIC07'!F:F, _xlfn._xlws.FILTER(ROW('97-19 Jobs in Aggregate SIC07'!$A$3:$A$68), ISNUMBER(SEARCH(" " &amp; $A70 &amp; " ", " " &amp; '97-19 Jobs in Aggregate SIC07'!$A$3:$A$68 &amp; " ")) + ('97-19 Jobs in Aggregate SIC07'!$A$3:$A$68=$A70)))</f>
        <v>1</v>
      </c>
      <c r="F70" cm="1">
        <f t="array" ref="F70">'97-19 Job Nums in SIC07'!F70 / INDEX('97-19 Jobs in Aggregate SIC07'!G:G, _xlfn._xlws.FILTER(ROW('97-19 Jobs in Aggregate SIC07'!$A$3:$A$68), ISNUMBER(SEARCH(" " &amp; $A70 &amp; " ", " " &amp; '97-19 Jobs in Aggregate SIC07'!$A$3:$A$68 &amp; " ")) + ('97-19 Jobs in Aggregate SIC07'!$A$3:$A$68=$A70)))</f>
        <v>1</v>
      </c>
      <c r="G70" cm="1">
        <f t="array" ref="G70">'97-19 Job Nums in SIC07'!G70 / INDEX('97-19 Jobs in Aggregate SIC07'!H:H, _xlfn._xlws.FILTER(ROW('97-19 Jobs in Aggregate SIC07'!$A$3:$A$68), ISNUMBER(SEARCH(" " &amp; $A70 &amp; " ", " " &amp; '97-19 Jobs in Aggregate SIC07'!$A$3:$A$68 &amp; " ")) + ('97-19 Jobs in Aggregate SIC07'!$A$3:$A$68=$A70)))</f>
        <v>1</v>
      </c>
      <c r="H70" cm="1">
        <f t="array" ref="H70">'97-19 Job Nums in SIC07'!H70 / INDEX('97-19 Jobs in Aggregate SIC07'!I:I, _xlfn._xlws.FILTER(ROW('97-19 Jobs in Aggregate SIC07'!$A$3:$A$68), ISNUMBER(SEARCH(" " &amp; $A70 &amp; " ", " " &amp; '97-19 Jobs in Aggregate SIC07'!$A$3:$A$68 &amp; " ")) + ('97-19 Jobs in Aggregate SIC07'!$A$3:$A$68=$A70)))</f>
        <v>1</v>
      </c>
      <c r="I70" cm="1">
        <f t="array" ref="I70">'97-19 Job Nums in SIC07'!I70 / INDEX('97-19 Jobs in Aggregate SIC07'!J:J, _xlfn._xlws.FILTER(ROW('97-19 Jobs in Aggregate SIC07'!$A$3:$A$68), ISNUMBER(SEARCH(" " &amp; $A70 &amp; " ", " " &amp; '97-19 Jobs in Aggregate SIC07'!$A$3:$A$68 &amp; " ")) + ('97-19 Jobs in Aggregate SIC07'!$A$3:$A$68=$A70)))</f>
        <v>1</v>
      </c>
      <c r="J70" cm="1">
        <f t="array" ref="J70">'97-19 Job Nums in SIC07'!J70 / INDEX('97-19 Jobs in Aggregate SIC07'!K:K, _xlfn._xlws.FILTER(ROW('97-19 Jobs in Aggregate SIC07'!$A$3:$A$68), ISNUMBER(SEARCH(" " &amp; $A70 &amp; " ", " " &amp; '97-19 Jobs in Aggregate SIC07'!$A$3:$A$68 &amp; " ")) + ('97-19 Jobs in Aggregate SIC07'!$A$3:$A$68=$A70)))</f>
        <v>1</v>
      </c>
      <c r="K70" cm="1">
        <f t="array" ref="K70">'97-19 Job Nums in SIC07'!K70 / INDEX('97-19 Jobs in Aggregate SIC07'!L:L, _xlfn._xlws.FILTER(ROW('97-19 Jobs in Aggregate SIC07'!$A$3:$A$68), ISNUMBER(SEARCH(" " &amp; $A70 &amp; " ", " " &amp; '97-19 Jobs in Aggregate SIC07'!$A$3:$A$68 &amp; " ")) + ('97-19 Jobs in Aggregate SIC07'!$A$3:$A$68=$A70)))</f>
        <v>1</v>
      </c>
      <c r="L70" cm="1">
        <f t="array" ref="L70">'97-19 Job Nums in SIC07'!L70 / INDEX('97-19 Jobs in Aggregate SIC07'!M:M, _xlfn._xlws.FILTER(ROW('97-19 Jobs in Aggregate SIC07'!$A$3:$A$68), ISNUMBER(SEARCH(" " &amp; $A70 &amp; " ", " " &amp; '97-19 Jobs in Aggregate SIC07'!$A$3:$A$68 &amp; " ")) + ('97-19 Jobs in Aggregate SIC07'!$A$3:$A$68=$A70)))</f>
        <v>1</v>
      </c>
      <c r="M70" cm="1">
        <f t="array" ref="M70">'97-19 Job Nums in SIC07'!M70 / INDEX('97-19 Jobs in Aggregate SIC07'!N:N, _xlfn._xlws.FILTER(ROW('97-19 Jobs in Aggregate SIC07'!$A$3:$A$68), ISNUMBER(SEARCH(" " &amp; $A70 &amp; " ", " " &amp; '97-19 Jobs in Aggregate SIC07'!$A$3:$A$68 &amp; " ")) + ('97-19 Jobs in Aggregate SIC07'!$A$3:$A$68=$A70)))</f>
        <v>1</v>
      </c>
      <c r="N70" cm="1">
        <f t="array" ref="N70">'97-19 Job Nums in SIC07'!N70 / INDEX('97-19 Jobs in Aggregate SIC07'!O:O, _xlfn._xlws.FILTER(ROW('97-19 Jobs in Aggregate SIC07'!$A$3:$A$68), ISNUMBER(SEARCH(" " &amp; $A70 &amp; " ", " " &amp; '97-19 Jobs in Aggregate SIC07'!$A$3:$A$68 &amp; " ")) + ('97-19 Jobs in Aggregate SIC07'!$A$3:$A$68=$A70)))</f>
        <v>1</v>
      </c>
      <c r="O70" cm="1">
        <f t="array" ref="O70">'97-19 Job Nums in SIC07'!O70 / INDEX('97-19 Jobs in Aggregate SIC07'!P:P, _xlfn._xlws.FILTER(ROW('97-19 Jobs in Aggregate SIC07'!$A$3:$A$68), ISNUMBER(SEARCH(" " &amp; $A70 &amp; " ", " " &amp; '97-19 Jobs in Aggregate SIC07'!$A$3:$A$68 &amp; " ")) + ('97-19 Jobs in Aggregate SIC07'!$A$3:$A$68=$A70)))</f>
        <v>1</v>
      </c>
      <c r="P70" cm="1">
        <f t="array" ref="P70">'97-19 Job Nums in SIC07'!P70 / INDEX('97-19 Jobs in Aggregate SIC07'!Q:Q, _xlfn._xlws.FILTER(ROW('97-19 Jobs in Aggregate SIC07'!$A$3:$A$68), ISNUMBER(SEARCH(" " &amp; $A70 &amp; " ", " " &amp; '97-19 Jobs in Aggregate SIC07'!$A$3:$A$68 &amp; " ")) + ('97-19 Jobs in Aggregate SIC07'!$A$3:$A$68=$A70)))</f>
        <v>1</v>
      </c>
      <c r="Q70" cm="1">
        <f t="array" ref="Q70">'97-19 Job Nums in SIC07'!Q70 / INDEX('97-19 Jobs in Aggregate SIC07'!R:R, _xlfn._xlws.FILTER(ROW('97-19 Jobs in Aggregate SIC07'!$A$3:$A$68), ISNUMBER(SEARCH(" " &amp; $A70 &amp; " ", " " &amp; '97-19 Jobs in Aggregate SIC07'!$A$3:$A$68 &amp; " ")) + ('97-19 Jobs in Aggregate SIC07'!$A$3:$A$68=$A70)))</f>
        <v>1</v>
      </c>
      <c r="R70" cm="1">
        <f t="array" ref="R70">'97-19 Job Nums in SIC07'!R70 / INDEX('97-19 Jobs in Aggregate SIC07'!S:S, _xlfn._xlws.FILTER(ROW('97-19 Jobs in Aggregate SIC07'!$A$3:$A$68), ISNUMBER(SEARCH(" " &amp; $A70 &amp; " ", " " &amp; '97-19 Jobs in Aggregate SIC07'!$A$3:$A$68 &amp; " ")) + ('97-19 Jobs in Aggregate SIC07'!$A$3:$A$68=$A70)))</f>
        <v>1</v>
      </c>
      <c r="S70" cm="1">
        <f t="array" ref="S70">'97-19 Job Nums in SIC07'!S70 / INDEX('97-19 Jobs in Aggregate SIC07'!T:T, _xlfn._xlws.FILTER(ROW('97-19 Jobs in Aggregate SIC07'!$A$3:$A$68), ISNUMBER(SEARCH(" " &amp; $A70 &amp; " ", " " &amp; '97-19 Jobs in Aggregate SIC07'!$A$3:$A$68 &amp; " ")) + ('97-19 Jobs in Aggregate SIC07'!$A$3:$A$68=$A70)))</f>
        <v>1</v>
      </c>
      <c r="T70" cm="1">
        <f t="array" ref="T70">'97-19 Job Nums in SIC07'!T70 / INDEX('97-19 Jobs in Aggregate SIC07'!U:U, _xlfn._xlws.FILTER(ROW('97-19 Jobs in Aggregate SIC07'!$A$3:$A$68), ISNUMBER(SEARCH(" " &amp; $A70 &amp; " ", " " &amp; '97-19 Jobs in Aggregate SIC07'!$A$3:$A$68 &amp; " ")) + ('97-19 Jobs in Aggregate SIC07'!$A$3:$A$68=$A70)))</f>
        <v>1</v>
      </c>
      <c r="U70" cm="1">
        <f t="array" ref="U70">'97-19 Job Nums in SIC07'!U70 / INDEX('97-19 Jobs in Aggregate SIC07'!V:V, _xlfn._xlws.FILTER(ROW('97-19 Jobs in Aggregate SIC07'!$A$3:$A$68), ISNUMBER(SEARCH(" " &amp; $A70 &amp; " ", " " &amp; '97-19 Jobs in Aggregate SIC07'!$A$3:$A$68 &amp; " ")) + ('97-19 Jobs in Aggregate SIC07'!$A$3:$A$68=$A70)))</f>
        <v>1</v>
      </c>
      <c r="V70" cm="1">
        <f t="array" ref="V70">'97-19 Job Nums in SIC07'!V70 / INDEX('97-19 Jobs in Aggregate SIC07'!W:W, _xlfn._xlws.FILTER(ROW('97-19 Jobs in Aggregate SIC07'!$A$3:$A$68), ISNUMBER(SEARCH(" " &amp; $A70 &amp; " ", " " &amp; '97-19 Jobs in Aggregate SIC07'!$A$3:$A$68 &amp; " ")) + ('97-19 Jobs in Aggregate SIC07'!$A$3:$A$68=$A70)))</f>
        <v>1</v>
      </c>
      <c r="W70" cm="1">
        <f t="array" ref="W70">'97-19 Job Nums in SIC07'!W70 / INDEX('97-19 Jobs in Aggregate SIC07'!X:X, _xlfn._xlws.FILTER(ROW('97-19 Jobs in Aggregate SIC07'!$A$3:$A$68), ISNUMBER(SEARCH(" " &amp; $A70 &amp; " ", " " &amp; '97-19 Jobs in Aggregate SIC07'!$A$3:$A$68 &amp; " ")) + ('97-19 Jobs in Aggregate SIC07'!$A$3:$A$68=$A70)))</f>
        <v>1</v>
      </c>
      <c r="X70" cm="1">
        <f t="array" ref="X70">'97-19 Job Nums in SIC07'!X70 / INDEX('97-19 Jobs in Aggregate SIC07'!Y:Y, _xlfn._xlws.FILTER(ROW('97-19 Jobs in Aggregate SIC07'!$A$3:$A$68), ISNUMBER(SEARCH(" " &amp; $A70 &amp; " ", " " &amp; '97-19 Jobs in Aggregate SIC07'!$A$3:$A$68 &amp; " ")) + ('97-19 Jobs in Aggregate SIC07'!$A$3:$A$68=$A70)))</f>
        <v>1</v>
      </c>
      <c r="Y70" cm="1">
        <f t="array" ref="Y70">'97-19 Job Nums in SIC07'!Y70 / INDEX('97-19 Jobs in Aggregate SIC07'!Z:Z, _xlfn._xlws.FILTER(ROW('97-19 Jobs in Aggregate SIC07'!$A$3:$A$68), ISNUMBER(SEARCH(" " &amp; $A70 &amp; " ", " " &amp; '97-19 Jobs in Aggregate SIC07'!$A$3:$A$68 &amp; " ")) + ('97-19 Jobs in Aggregate SIC07'!$A$3:$A$68=$A70)))</f>
        <v>1</v>
      </c>
      <c r="Z70" s="76">
        <f t="shared" si="1"/>
        <v>1</v>
      </c>
      <c r="AA70" s="77" cm="1">
        <f t="array" ref="AA70">Z70/SUM(VALUE(INDEX(Z:Z,MATCH(VALUE(_xlfn.TEXTSPLIT(AB70, " ")),A:A,0))))</f>
        <v>1</v>
      </c>
      <c r="AB70" cm="1">
        <f t="array" ref="AB70">INDEX('97-19 Jobs in Aggregate SIC07'!A:A, _xlfn._xlws.FILTER(ROW('97-19 Jobs in Aggregate SIC07'!$A$3:$A$68), ISNUMBER(SEARCH(" " &amp; $A70 &amp; " ", " " &amp; '97-19 Jobs in Aggregate SIC07'!$A$3:$A$68 &amp; " ")) + ('97-19 Jobs in Aggregate SIC07'!$A$3:$A$68=$A70)))</f>
        <v>64</v>
      </c>
    </row>
    <row r="71" spans="1:28" ht="45" x14ac:dyDescent="0.25">
      <c r="A71" s="65">
        <v>65</v>
      </c>
      <c r="B71" s="3" t="s">
        <v>73</v>
      </c>
      <c r="C71" cm="1">
        <f t="array" ref="C71">'97-19 Job Nums in SIC07'!C71 / INDEX('97-19 Jobs in Aggregate SIC07'!D:D, _xlfn._xlws.FILTER(ROW('97-19 Jobs in Aggregate SIC07'!$A$3:$A$68), ISNUMBER(SEARCH(" " &amp; $A71 &amp; " ", " " &amp; '97-19 Jobs in Aggregate SIC07'!$A$3:$A$68 &amp; " ")) + ('97-19 Jobs in Aggregate SIC07'!$A$3:$A$68=$A71)))</f>
        <v>1</v>
      </c>
      <c r="D71" cm="1">
        <f t="array" ref="D71">'97-19 Job Nums in SIC07'!D71 / INDEX('97-19 Jobs in Aggregate SIC07'!E:E, _xlfn._xlws.FILTER(ROW('97-19 Jobs in Aggregate SIC07'!$A$3:$A$68), ISNUMBER(SEARCH(" " &amp; $A71 &amp; " ", " " &amp; '97-19 Jobs in Aggregate SIC07'!$A$3:$A$68 &amp; " ")) + ('97-19 Jobs in Aggregate SIC07'!$A$3:$A$68=$A71)))</f>
        <v>1</v>
      </c>
      <c r="E71" cm="1">
        <f t="array" ref="E71">'97-19 Job Nums in SIC07'!E71 / INDEX('97-19 Jobs in Aggregate SIC07'!F:F, _xlfn._xlws.FILTER(ROW('97-19 Jobs in Aggregate SIC07'!$A$3:$A$68), ISNUMBER(SEARCH(" " &amp; $A71 &amp; " ", " " &amp; '97-19 Jobs in Aggregate SIC07'!$A$3:$A$68 &amp; " ")) + ('97-19 Jobs in Aggregate SIC07'!$A$3:$A$68=$A71)))</f>
        <v>1</v>
      </c>
      <c r="F71" cm="1">
        <f t="array" ref="F71">'97-19 Job Nums in SIC07'!F71 / INDEX('97-19 Jobs in Aggregate SIC07'!G:G, _xlfn._xlws.FILTER(ROW('97-19 Jobs in Aggregate SIC07'!$A$3:$A$68), ISNUMBER(SEARCH(" " &amp; $A71 &amp; " ", " " &amp; '97-19 Jobs in Aggregate SIC07'!$A$3:$A$68 &amp; " ")) + ('97-19 Jobs in Aggregate SIC07'!$A$3:$A$68=$A71)))</f>
        <v>1</v>
      </c>
      <c r="G71" cm="1">
        <f t="array" ref="G71">'97-19 Job Nums in SIC07'!G71 / INDEX('97-19 Jobs in Aggregate SIC07'!H:H, _xlfn._xlws.FILTER(ROW('97-19 Jobs in Aggregate SIC07'!$A$3:$A$68), ISNUMBER(SEARCH(" " &amp; $A71 &amp; " ", " " &amp; '97-19 Jobs in Aggregate SIC07'!$A$3:$A$68 &amp; " ")) + ('97-19 Jobs in Aggregate SIC07'!$A$3:$A$68=$A71)))</f>
        <v>1</v>
      </c>
      <c r="H71" cm="1">
        <f t="array" ref="H71">'97-19 Job Nums in SIC07'!H71 / INDEX('97-19 Jobs in Aggregate SIC07'!I:I, _xlfn._xlws.FILTER(ROW('97-19 Jobs in Aggregate SIC07'!$A$3:$A$68), ISNUMBER(SEARCH(" " &amp; $A71 &amp; " ", " " &amp; '97-19 Jobs in Aggregate SIC07'!$A$3:$A$68 &amp; " ")) + ('97-19 Jobs in Aggregate SIC07'!$A$3:$A$68=$A71)))</f>
        <v>1</v>
      </c>
      <c r="I71" cm="1">
        <f t="array" ref="I71">'97-19 Job Nums in SIC07'!I71 / INDEX('97-19 Jobs in Aggregate SIC07'!J:J, _xlfn._xlws.FILTER(ROW('97-19 Jobs in Aggregate SIC07'!$A$3:$A$68), ISNUMBER(SEARCH(" " &amp; $A71 &amp; " ", " " &amp; '97-19 Jobs in Aggregate SIC07'!$A$3:$A$68 &amp; " ")) + ('97-19 Jobs in Aggregate SIC07'!$A$3:$A$68=$A71)))</f>
        <v>1</v>
      </c>
      <c r="J71" cm="1">
        <f t="array" ref="J71">'97-19 Job Nums in SIC07'!J71 / INDEX('97-19 Jobs in Aggregate SIC07'!K:K, _xlfn._xlws.FILTER(ROW('97-19 Jobs in Aggregate SIC07'!$A$3:$A$68), ISNUMBER(SEARCH(" " &amp; $A71 &amp; " ", " " &amp; '97-19 Jobs in Aggregate SIC07'!$A$3:$A$68 &amp; " ")) + ('97-19 Jobs in Aggregate SIC07'!$A$3:$A$68=$A71)))</f>
        <v>1</v>
      </c>
      <c r="K71" cm="1">
        <f t="array" ref="K71">'97-19 Job Nums in SIC07'!K71 / INDEX('97-19 Jobs in Aggregate SIC07'!L:L, _xlfn._xlws.FILTER(ROW('97-19 Jobs in Aggregate SIC07'!$A$3:$A$68), ISNUMBER(SEARCH(" " &amp; $A71 &amp; " ", " " &amp; '97-19 Jobs in Aggregate SIC07'!$A$3:$A$68 &amp; " ")) + ('97-19 Jobs in Aggregate SIC07'!$A$3:$A$68=$A71)))</f>
        <v>1</v>
      </c>
      <c r="L71" cm="1">
        <f t="array" ref="L71">'97-19 Job Nums in SIC07'!L71 / INDEX('97-19 Jobs in Aggregate SIC07'!M:M, _xlfn._xlws.FILTER(ROW('97-19 Jobs in Aggregate SIC07'!$A$3:$A$68), ISNUMBER(SEARCH(" " &amp; $A71 &amp; " ", " " &amp; '97-19 Jobs in Aggregate SIC07'!$A$3:$A$68 &amp; " ")) + ('97-19 Jobs in Aggregate SIC07'!$A$3:$A$68=$A71)))</f>
        <v>1</v>
      </c>
      <c r="M71" cm="1">
        <f t="array" ref="M71">'97-19 Job Nums in SIC07'!M71 / INDEX('97-19 Jobs in Aggregate SIC07'!N:N, _xlfn._xlws.FILTER(ROW('97-19 Jobs in Aggregate SIC07'!$A$3:$A$68), ISNUMBER(SEARCH(" " &amp; $A71 &amp; " ", " " &amp; '97-19 Jobs in Aggregate SIC07'!$A$3:$A$68 &amp; " ")) + ('97-19 Jobs in Aggregate SIC07'!$A$3:$A$68=$A71)))</f>
        <v>1</v>
      </c>
      <c r="N71" cm="1">
        <f t="array" ref="N71">'97-19 Job Nums in SIC07'!N71 / INDEX('97-19 Jobs in Aggregate SIC07'!O:O, _xlfn._xlws.FILTER(ROW('97-19 Jobs in Aggregate SIC07'!$A$3:$A$68), ISNUMBER(SEARCH(" " &amp; $A71 &amp; " ", " " &amp; '97-19 Jobs in Aggregate SIC07'!$A$3:$A$68 &amp; " ")) + ('97-19 Jobs in Aggregate SIC07'!$A$3:$A$68=$A71)))</f>
        <v>1</v>
      </c>
      <c r="O71" cm="1">
        <f t="array" ref="O71">'97-19 Job Nums in SIC07'!O71 / INDEX('97-19 Jobs in Aggregate SIC07'!P:P, _xlfn._xlws.FILTER(ROW('97-19 Jobs in Aggregate SIC07'!$A$3:$A$68), ISNUMBER(SEARCH(" " &amp; $A71 &amp; " ", " " &amp; '97-19 Jobs in Aggregate SIC07'!$A$3:$A$68 &amp; " ")) + ('97-19 Jobs in Aggregate SIC07'!$A$3:$A$68=$A71)))</f>
        <v>1</v>
      </c>
      <c r="P71" cm="1">
        <f t="array" ref="P71">'97-19 Job Nums in SIC07'!P71 / INDEX('97-19 Jobs in Aggregate SIC07'!Q:Q, _xlfn._xlws.FILTER(ROW('97-19 Jobs in Aggregate SIC07'!$A$3:$A$68), ISNUMBER(SEARCH(" " &amp; $A71 &amp; " ", " " &amp; '97-19 Jobs in Aggregate SIC07'!$A$3:$A$68 &amp; " ")) + ('97-19 Jobs in Aggregate SIC07'!$A$3:$A$68=$A71)))</f>
        <v>1</v>
      </c>
      <c r="Q71" cm="1">
        <f t="array" ref="Q71">'97-19 Job Nums in SIC07'!Q71 / INDEX('97-19 Jobs in Aggregate SIC07'!R:R, _xlfn._xlws.FILTER(ROW('97-19 Jobs in Aggregate SIC07'!$A$3:$A$68), ISNUMBER(SEARCH(" " &amp; $A71 &amp; " ", " " &amp; '97-19 Jobs in Aggregate SIC07'!$A$3:$A$68 &amp; " ")) + ('97-19 Jobs in Aggregate SIC07'!$A$3:$A$68=$A71)))</f>
        <v>1</v>
      </c>
      <c r="R71" cm="1">
        <f t="array" ref="R71">'97-19 Job Nums in SIC07'!R71 / INDEX('97-19 Jobs in Aggregate SIC07'!S:S, _xlfn._xlws.FILTER(ROW('97-19 Jobs in Aggregate SIC07'!$A$3:$A$68), ISNUMBER(SEARCH(" " &amp; $A71 &amp; " ", " " &amp; '97-19 Jobs in Aggregate SIC07'!$A$3:$A$68 &amp; " ")) + ('97-19 Jobs in Aggregate SIC07'!$A$3:$A$68=$A71)))</f>
        <v>1</v>
      </c>
      <c r="S71" cm="1">
        <f t="array" ref="S71">'97-19 Job Nums in SIC07'!S71 / INDEX('97-19 Jobs in Aggregate SIC07'!T:T, _xlfn._xlws.FILTER(ROW('97-19 Jobs in Aggregate SIC07'!$A$3:$A$68), ISNUMBER(SEARCH(" " &amp; $A71 &amp; " ", " " &amp; '97-19 Jobs in Aggregate SIC07'!$A$3:$A$68 &amp; " ")) + ('97-19 Jobs in Aggregate SIC07'!$A$3:$A$68=$A71)))</f>
        <v>1</v>
      </c>
      <c r="T71" cm="1">
        <f t="array" ref="T71">'97-19 Job Nums in SIC07'!T71 / INDEX('97-19 Jobs in Aggregate SIC07'!U:U, _xlfn._xlws.FILTER(ROW('97-19 Jobs in Aggregate SIC07'!$A$3:$A$68), ISNUMBER(SEARCH(" " &amp; $A71 &amp; " ", " " &amp; '97-19 Jobs in Aggregate SIC07'!$A$3:$A$68 &amp; " ")) + ('97-19 Jobs in Aggregate SIC07'!$A$3:$A$68=$A71)))</f>
        <v>1</v>
      </c>
      <c r="U71" cm="1">
        <f t="array" ref="U71">'97-19 Job Nums in SIC07'!U71 / INDEX('97-19 Jobs in Aggregate SIC07'!V:V, _xlfn._xlws.FILTER(ROW('97-19 Jobs in Aggregate SIC07'!$A$3:$A$68), ISNUMBER(SEARCH(" " &amp; $A71 &amp; " ", " " &amp; '97-19 Jobs in Aggregate SIC07'!$A$3:$A$68 &amp; " ")) + ('97-19 Jobs in Aggregate SIC07'!$A$3:$A$68=$A71)))</f>
        <v>1</v>
      </c>
      <c r="V71" cm="1">
        <f t="array" ref="V71">'97-19 Job Nums in SIC07'!V71 / INDEX('97-19 Jobs in Aggregate SIC07'!W:W, _xlfn._xlws.FILTER(ROW('97-19 Jobs in Aggregate SIC07'!$A$3:$A$68), ISNUMBER(SEARCH(" " &amp; $A71 &amp; " ", " " &amp; '97-19 Jobs in Aggregate SIC07'!$A$3:$A$68 &amp; " ")) + ('97-19 Jobs in Aggregate SIC07'!$A$3:$A$68=$A71)))</f>
        <v>1</v>
      </c>
      <c r="W71" cm="1">
        <f t="array" ref="W71">'97-19 Job Nums in SIC07'!W71 / INDEX('97-19 Jobs in Aggregate SIC07'!X:X, _xlfn._xlws.FILTER(ROW('97-19 Jobs in Aggregate SIC07'!$A$3:$A$68), ISNUMBER(SEARCH(" " &amp; $A71 &amp; " ", " " &amp; '97-19 Jobs in Aggregate SIC07'!$A$3:$A$68 &amp; " ")) + ('97-19 Jobs in Aggregate SIC07'!$A$3:$A$68=$A71)))</f>
        <v>1</v>
      </c>
      <c r="X71" cm="1">
        <f t="array" ref="X71">'97-19 Job Nums in SIC07'!X71 / INDEX('97-19 Jobs in Aggregate SIC07'!Y:Y, _xlfn._xlws.FILTER(ROW('97-19 Jobs in Aggregate SIC07'!$A$3:$A$68), ISNUMBER(SEARCH(" " &amp; $A71 &amp; " ", " " &amp; '97-19 Jobs in Aggregate SIC07'!$A$3:$A$68 &amp; " ")) + ('97-19 Jobs in Aggregate SIC07'!$A$3:$A$68=$A71)))</f>
        <v>1</v>
      </c>
      <c r="Y71" cm="1">
        <f t="array" ref="Y71">'97-19 Job Nums in SIC07'!Y71 / INDEX('97-19 Jobs in Aggregate SIC07'!Z:Z, _xlfn._xlws.FILTER(ROW('97-19 Jobs in Aggregate SIC07'!$A$3:$A$68), ISNUMBER(SEARCH(" " &amp; $A71 &amp; " ", " " &amp; '97-19 Jobs in Aggregate SIC07'!$A$3:$A$68 &amp; " ")) + ('97-19 Jobs in Aggregate SIC07'!$A$3:$A$68=$A71)))</f>
        <v>1</v>
      </c>
      <c r="Z71" s="76">
        <f t="shared" si="1"/>
        <v>1</v>
      </c>
      <c r="AA71" s="77" cm="1">
        <f t="array" ref="AA71">Z71/SUM(VALUE(INDEX(Z:Z,MATCH(VALUE(_xlfn.TEXTSPLIT(AB71, " ")),A:A,0))))</f>
        <v>1</v>
      </c>
      <c r="AB71" cm="1">
        <f t="array" ref="AB71">INDEX('97-19 Jobs in Aggregate SIC07'!A:A, _xlfn._xlws.FILTER(ROW('97-19 Jobs in Aggregate SIC07'!$A$3:$A$68), ISNUMBER(SEARCH(" " &amp; $A71 &amp; " ", " " &amp; '97-19 Jobs in Aggregate SIC07'!$A$3:$A$68 &amp; " ")) + ('97-19 Jobs in Aggregate SIC07'!$A$3:$A$68=$A71)))</f>
        <v>65</v>
      </c>
    </row>
    <row r="72" spans="1:28" ht="30" x14ac:dyDescent="0.25">
      <c r="A72" s="65">
        <v>66</v>
      </c>
      <c r="B72" s="3" t="s">
        <v>74</v>
      </c>
      <c r="C72" cm="1">
        <f t="array" ref="C72">'97-19 Job Nums in SIC07'!C72 / INDEX('97-19 Jobs in Aggregate SIC07'!D:D, _xlfn._xlws.FILTER(ROW('97-19 Jobs in Aggregate SIC07'!$A$3:$A$68), ISNUMBER(SEARCH(" " &amp; $A72 &amp; " ", " " &amp; '97-19 Jobs in Aggregate SIC07'!$A$3:$A$68 &amp; " ")) + ('97-19 Jobs in Aggregate SIC07'!$A$3:$A$68=$A72)))</f>
        <v>1</v>
      </c>
      <c r="D72" cm="1">
        <f t="array" ref="D72">'97-19 Job Nums in SIC07'!D72 / INDEX('97-19 Jobs in Aggregate SIC07'!E:E, _xlfn._xlws.FILTER(ROW('97-19 Jobs in Aggregate SIC07'!$A$3:$A$68), ISNUMBER(SEARCH(" " &amp; $A72 &amp; " ", " " &amp; '97-19 Jobs in Aggregate SIC07'!$A$3:$A$68 &amp; " ")) + ('97-19 Jobs in Aggregate SIC07'!$A$3:$A$68=$A72)))</f>
        <v>1</v>
      </c>
      <c r="E72" cm="1">
        <f t="array" ref="E72">'97-19 Job Nums in SIC07'!E72 / INDEX('97-19 Jobs in Aggregate SIC07'!F:F, _xlfn._xlws.FILTER(ROW('97-19 Jobs in Aggregate SIC07'!$A$3:$A$68), ISNUMBER(SEARCH(" " &amp; $A72 &amp; " ", " " &amp; '97-19 Jobs in Aggregate SIC07'!$A$3:$A$68 &amp; " ")) + ('97-19 Jobs in Aggregate SIC07'!$A$3:$A$68=$A72)))</f>
        <v>1</v>
      </c>
      <c r="F72" cm="1">
        <f t="array" ref="F72">'97-19 Job Nums in SIC07'!F72 / INDEX('97-19 Jobs in Aggregate SIC07'!G:G, _xlfn._xlws.FILTER(ROW('97-19 Jobs in Aggregate SIC07'!$A$3:$A$68), ISNUMBER(SEARCH(" " &amp; $A72 &amp; " ", " " &amp; '97-19 Jobs in Aggregate SIC07'!$A$3:$A$68 &amp; " ")) + ('97-19 Jobs in Aggregate SIC07'!$A$3:$A$68=$A72)))</f>
        <v>1</v>
      </c>
      <c r="G72" cm="1">
        <f t="array" ref="G72">'97-19 Job Nums in SIC07'!G72 / INDEX('97-19 Jobs in Aggregate SIC07'!H:H, _xlfn._xlws.FILTER(ROW('97-19 Jobs in Aggregate SIC07'!$A$3:$A$68), ISNUMBER(SEARCH(" " &amp; $A72 &amp; " ", " " &amp; '97-19 Jobs in Aggregate SIC07'!$A$3:$A$68 &amp; " ")) + ('97-19 Jobs in Aggregate SIC07'!$A$3:$A$68=$A72)))</f>
        <v>1</v>
      </c>
      <c r="H72" cm="1">
        <f t="array" ref="H72">'97-19 Job Nums in SIC07'!H72 / INDEX('97-19 Jobs in Aggregate SIC07'!I:I, _xlfn._xlws.FILTER(ROW('97-19 Jobs in Aggregate SIC07'!$A$3:$A$68), ISNUMBER(SEARCH(" " &amp; $A72 &amp; " ", " " &amp; '97-19 Jobs in Aggregate SIC07'!$A$3:$A$68 &amp; " ")) + ('97-19 Jobs in Aggregate SIC07'!$A$3:$A$68=$A72)))</f>
        <v>1</v>
      </c>
      <c r="I72" cm="1">
        <f t="array" ref="I72">'97-19 Job Nums in SIC07'!I72 / INDEX('97-19 Jobs in Aggregate SIC07'!J:J, _xlfn._xlws.FILTER(ROW('97-19 Jobs in Aggregate SIC07'!$A$3:$A$68), ISNUMBER(SEARCH(" " &amp; $A72 &amp; " ", " " &amp; '97-19 Jobs in Aggregate SIC07'!$A$3:$A$68 &amp; " ")) + ('97-19 Jobs in Aggregate SIC07'!$A$3:$A$68=$A72)))</f>
        <v>1</v>
      </c>
      <c r="J72" cm="1">
        <f t="array" ref="J72">'97-19 Job Nums in SIC07'!J72 / INDEX('97-19 Jobs in Aggregate SIC07'!K:K, _xlfn._xlws.FILTER(ROW('97-19 Jobs in Aggregate SIC07'!$A$3:$A$68), ISNUMBER(SEARCH(" " &amp; $A72 &amp; " ", " " &amp; '97-19 Jobs in Aggregate SIC07'!$A$3:$A$68 &amp; " ")) + ('97-19 Jobs in Aggregate SIC07'!$A$3:$A$68=$A72)))</f>
        <v>1</v>
      </c>
      <c r="K72" cm="1">
        <f t="array" ref="K72">'97-19 Job Nums in SIC07'!K72 / INDEX('97-19 Jobs in Aggregate SIC07'!L:L, _xlfn._xlws.FILTER(ROW('97-19 Jobs in Aggregate SIC07'!$A$3:$A$68), ISNUMBER(SEARCH(" " &amp; $A72 &amp; " ", " " &amp; '97-19 Jobs in Aggregate SIC07'!$A$3:$A$68 &amp; " ")) + ('97-19 Jobs in Aggregate SIC07'!$A$3:$A$68=$A72)))</f>
        <v>1</v>
      </c>
      <c r="L72" cm="1">
        <f t="array" ref="L72">'97-19 Job Nums in SIC07'!L72 / INDEX('97-19 Jobs in Aggregate SIC07'!M:M, _xlfn._xlws.FILTER(ROW('97-19 Jobs in Aggregate SIC07'!$A$3:$A$68), ISNUMBER(SEARCH(" " &amp; $A72 &amp; " ", " " &amp; '97-19 Jobs in Aggregate SIC07'!$A$3:$A$68 &amp; " ")) + ('97-19 Jobs in Aggregate SIC07'!$A$3:$A$68=$A72)))</f>
        <v>1</v>
      </c>
      <c r="M72" cm="1">
        <f t="array" ref="M72">'97-19 Job Nums in SIC07'!M72 / INDEX('97-19 Jobs in Aggregate SIC07'!N:N, _xlfn._xlws.FILTER(ROW('97-19 Jobs in Aggregate SIC07'!$A$3:$A$68), ISNUMBER(SEARCH(" " &amp; $A72 &amp; " ", " " &amp; '97-19 Jobs in Aggregate SIC07'!$A$3:$A$68 &amp; " ")) + ('97-19 Jobs in Aggregate SIC07'!$A$3:$A$68=$A72)))</f>
        <v>1</v>
      </c>
      <c r="N72" cm="1">
        <f t="array" ref="N72">'97-19 Job Nums in SIC07'!N72 / INDEX('97-19 Jobs in Aggregate SIC07'!O:O, _xlfn._xlws.FILTER(ROW('97-19 Jobs in Aggregate SIC07'!$A$3:$A$68), ISNUMBER(SEARCH(" " &amp; $A72 &amp; " ", " " &amp; '97-19 Jobs in Aggregate SIC07'!$A$3:$A$68 &amp; " ")) + ('97-19 Jobs in Aggregate SIC07'!$A$3:$A$68=$A72)))</f>
        <v>1</v>
      </c>
      <c r="O72" cm="1">
        <f t="array" ref="O72">'97-19 Job Nums in SIC07'!O72 / INDEX('97-19 Jobs in Aggregate SIC07'!P:P, _xlfn._xlws.FILTER(ROW('97-19 Jobs in Aggregate SIC07'!$A$3:$A$68), ISNUMBER(SEARCH(" " &amp; $A72 &amp; " ", " " &amp; '97-19 Jobs in Aggregate SIC07'!$A$3:$A$68 &amp; " ")) + ('97-19 Jobs in Aggregate SIC07'!$A$3:$A$68=$A72)))</f>
        <v>1</v>
      </c>
      <c r="P72" cm="1">
        <f t="array" ref="P72">'97-19 Job Nums in SIC07'!P72 / INDEX('97-19 Jobs in Aggregate SIC07'!Q:Q, _xlfn._xlws.FILTER(ROW('97-19 Jobs in Aggregate SIC07'!$A$3:$A$68), ISNUMBER(SEARCH(" " &amp; $A72 &amp; " ", " " &amp; '97-19 Jobs in Aggregate SIC07'!$A$3:$A$68 &amp; " ")) + ('97-19 Jobs in Aggregate SIC07'!$A$3:$A$68=$A72)))</f>
        <v>1</v>
      </c>
      <c r="Q72" cm="1">
        <f t="array" ref="Q72">'97-19 Job Nums in SIC07'!Q72 / INDEX('97-19 Jobs in Aggregate SIC07'!R:R, _xlfn._xlws.FILTER(ROW('97-19 Jobs in Aggregate SIC07'!$A$3:$A$68), ISNUMBER(SEARCH(" " &amp; $A72 &amp; " ", " " &amp; '97-19 Jobs in Aggregate SIC07'!$A$3:$A$68 &amp; " ")) + ('97-19 Jobs in Aggregate SIC07'!$A$3:$A$68=$A72)))</f>
        <v>1</v>
      </c>
      <c r="R72" cm="1">
        <f t="array" ref="R72">'97-19 Job Nums in SIC07'!R72 / INDEX('97-19 Jobs in Aggregate SIC07'!S:S, _xlfn._xlws.FILTER(ROW('97-19 Jobs in Aggregate SIC07'!$A$3:$A$68), ISNUMBER(SEARCH(" " &amp; $A72 &amp; " ", " " &amp; '97-19 Jobs in Aggregate SIC07'!$A$3:$A$68 &amp; " ")) + ('97-19 Jobs in Aggregate SIC07'!$A$3:$A$68=$A72)))</f>
        <v>1</v>
      </c>
      <c r="S72" cm="1">
        <f t="array" ref="S72">'97-19 Job Nums in SIC07'!S72 / INDEX('97-19 Jobs in Aggregate SIC07'!T:T, _xlfn._xlws.FILTER(ROW('97-19 Jobs in Aggregate SIC07'!$A$3:$A$68), ISNUMBER(SEARCH(" " &amp; $A72 &amp; " ", " " &amp; '97-19 Jobs in Aggregate SIC07'!$A$3:$A$68 &amp; " ")) + ('97-19 Jobs in Aggregate SIC07'!$A$3:$A$68=$A72)))</f>
        <v>1</v>
      </c>
      <c r="T72" cm="1">
        <f t="array" ref="T72">'97-19 Job Nums in SIC07'!T72 / INDEX('97-19 Jobs in Aggregate SIC07'!U:U, _xlfn._xlws.FILTER(ROW('97-19 Jobs in Aggregate SIC07'!$A$3:$A$68), ISNUMBER(SEARCH(" " &amp; $A72 &amp; " ", " " &amp; '97-19 Jobs in Aggregate SIC07'!$A$3:$A$68 &amp; " ")) + ('97-19 Jobs in Aggregate SIC07'!$A$3:$A$68=$A72)))</f>
        <v>1</v>
      </c>
      <c r="U72" cm="1">
        <f t="array" ref="U72">'97-19 Job Nums in SIC07'!U72 / INDEX('97-19 Jobs in Aggregate SIC07'!V:V, _xlfn._xlws.FILTER(ROW('97-19 Jobs in Aggregate SIC07'!$A$3:$A$68), ISNUMBER(SEARCH(" " &amp; $A72 &amp; " ", " " &amp; '97-19 Jobs in Aggregate SIC07'!$A$3:$A$68 &amp; " ")) + ('97-19 Jobs in Aggregate SIC07'!$A$3:$A$68=$A72)))</f>
        <v>1</v>
      </c>
      <c r="V72" cm="1">
        <f t="array" ref="V72">'97-19 Job Nums in SIC07'!V72 / INDEX('97-19 Jobs in Aggregate SIC07'!W:W, _xlfn._xlws.FILTER(ROW('97-19 Jobs in Aggregate SIC07'!$A$3:$A$68), ISNUMBER(SEARCH(" " &amp; $A72 &amp; " ", " " &amp; '97-19 Jobs in Aggregate SIC07'!$A$3:$A$68 &amp; " ")) + ('97-19 Jobs in Aggregate SIC07'!$A$3:$A$68=$A72)))</f>
        <v>1</v>
      </c>
      <c r="W72" cm="1">
        <f t="array" ref="W72">'97-19 Job Nums in SIC07'!W72 / INDEX('97-19 Jobs in Aggregate SIC07'!X:X, _xlfn._xlws.FILTER(ROW('97-19 Jobs in Aggregate SIC07'!$A$3:$A$68), ISNUMBER(SEARCH(" " &amp; $A72 &amp; " ", " " &amp; '97-19 Jobs in Aggregate SIC07'!$A$3:$A$68 &amp; " ")) + ('97-19 Jobs in Aggregate SIC07'!$A$3:$A$68=$A72)))</f>
        <v>1</v>
      </c>
      <c r="X72" cm="1">
        <f t="array" ref="X72">'97-19 Job Nums in SIC07'!X72 / INDEX('97-19 Jobs in Aggregate SIC07'!Y:Y, _xlfn._xlws.FILTER(ROW('97-19 Jobs in Aggregate SIC07'!$A$3:$A$68), ISNUMBER(SEARCH(" " &amp; $A72 &amp; " ", " " &amp; '97-19 Jobs in Aggregate SIC07'!$A$3:$A$68 &amp; " ")) + ('97-19 Jobs in Aggregate SIC07'!$A$3:$A$68=$A72)))</f>
        <v>1</v>
      </c>
      <c r="Y72" cm="1">
        <f t="array" ref="Y72">'97-19 Job Nums in SIC07'!Y72 / INDEX('97-19 Jobs in Aggregate SIC07'!Z:Z, _xlfn._xlws.FILTER(ROW('97-19 Jobs in Aggregate SIC07'!$A$3:$A$68), ISNUMBER(SEARCH(" " &amp; $A72 &amp; " ", " " &amp; '97-19 Jobs in Aggregate SIC07'!$A$3:$A$68 &amp; " ")) + ('97-19 Jobs in Aggregate SIC07'!$A$3:$A$68=$A72)))</f>
        <v>1</v>
      </c>
      <c r="Z72" s="76">
        <f t="shared" si="1"/>
        <v>1</v>
      </c>
      <c r="AA72" s="77" cm="1">
        <f t="array" ref="AA72">Z72/SUM(VALUE(INDEX(Z:Z,MATCH(VALUE(_xlfn.TEXTSPLIT(AB72, " ")),A:A,0))))</f>
        <v>1</v>
      </c>
      <c r="AB72" cm="1">
        <f t="array" ref="AB72">INDEX('97-19 Jobs in Aggregate SIC07'!A:A, _xlfn._xlws.FILTER(ROW('97-19 Jobs in Aggregate SIC07'!$A$3:$A$68), ISNUMBER(SEARCH(" " &amp; $A72 &amp; " ", " " &amp; '97-19 Jobs in Aggregate SIC07'!$A$3:$A$68 &amp; " ")) + ('97-19 Jobs in Aggregate SIC07'!$A$3:$A$68=$A72)))</f>
        <v>66</v>
      </c>
    </row>
    <row r="73" spans="1:28" x14ac:dyDescent="0.25">
      <c r="A73" s="65" t="s">
        <v>331</v>
      </c>
      <c r="B73" s="3" t="s">
        <v>75</v>
      </c>
      <c r="C73" t="e" cm="1">
        <f t="array" ref="C73">'97-19 Job Nums in SIC07'!C73 / INDEX('97-19 Jobs in Aggregate SIC07'!D:D,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D73" t="e" cm="1">
        <f t="array" ref="D73">'97-19 Job Nums in SIC07'!D73 / INDEX('97-19 Jobs in Aggregate SIC07'!E:E,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E73" t="e" cm="1">
        <f t="array" ref="E73">'97-19 Job Nums in SIC07'!E73 / INDEX('97-19 Jobs in Aggregate SIC07'!F:F,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F73" t="e" cm="1">
        <f t="array" ref="F73">'97-19 Job Nums in SIC07'!F73 / INDEX('97-19 Jobs in Aggregate SIC07'!G:G,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G73" t="e" cm="1">
        <f t="array" ref="G73">'97-19 Job Nums in SIC07'!G73 / INDEX('97-19 Jobs in Aggregate SIC07'!H:H,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H73" t="e" cm="1">
        <f t="array" ref="H73">'97-19 Job Nums in SIC07'!H73 / INDEX('97-19 Jobs in Aggregate SIC07'!I:I,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I73" t="e" cm="1">
        <f t="array" ref="I73">'97-19 Job Nums in SIC07'!I73 / INDEX('97-19 Jobs in Aggregate SIC07'!J:J,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J73" t="e" cm="1">
        <f t="array" ref="J73">'97-19 Job Nums in SIC07'!J73 / INDEX('97-19 Jobs in Aggregate SIC07'!K:K,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K73" t="e" cm="1">
        <f t="array" ref="K73">'97-19 Job Nums in SIC07'!K73 / INDEX('97-19 Jobs in Aggregate SIC07'!L:L,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L73" t="e" cm="1">
        <f t="array" ref="L73">'97-19 Job Nums in SIC07'!L73 / INDEX('97-19 Jobs in Aggregate SIC07'!M:M,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M73" t="e" cm="1">
        <f t="array" ref="M73">'97-19 Job Nums in SIC07'!M73 / INDEX('97-19 Jobs in Aggregate SIC07'!N:N,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N73" t="e" cm="1" vm="1">
        <f t="array" ref="N73">'97-19 Job Nums in SIC07'!N73 / INDEX('97-19 Jobs in Aggregate SIC07'!O:O,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O73" t="e" cm="1" vm="1">
        <f t="array" ref="O73">'97-19 Job Nums in SIC07'!O73 / INDEX('97-19 Jobs in Aggregate SIC07'!P:P,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P73" t="e" cm="1" vm="1">
        <f t="array" ref="P73">'97-19 Job Nums in SIC07'!P73 / INDEX('97-19 Jobs in Aggregate SIC07'!Q:Q,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Q73" t="e" cm="1" vm="1">
        <f t="array" ref="Q73">'97-19 Job Nums in SIC07'!Q73 / INDEX('97-19 Jobs in Aggregate SIC07'!R:R,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R73" t="e" cm="1" vm="1">
        <f t="array" ref="R73">'97-19 Job Nums in SIC07'!R73 / INDEX('97-19 Jobs in Aggregate SIC07'!S:S,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S73" t="e" cm="1" vm="1">
        <f t="array" ref="S73">'97-19 Job Nums in SIC07'!S73 / INDEX('97-19 Jobs in Aggregate SIC07'!T:T,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T73" t="e" cm="1" vm="1">
        <f t="array" ref="T73">'97-19 Job Nums in SIC07'!T73 / INDEX('97-19 Jobs in Aggregate SIC07'!U:U,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U73" t="e" cm="1" vm="1">
        <f t="array" ref="U73">'97-19 Job Nums in SIC07'!U73 / INDEX('97-19 Jobs in Aggregate SIC07'!V:V,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V73" t="e" cm="1" vm="1">
        <f t="array" ref="V73">'97-19 Job Nums in SIC07'!V73 / INDEX('97-19 Jobs in Aggregate SIC07'!W:W,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W73" t="e" cm="1" vm="1">
        <f t="array" ref="W73">'97-19 Job Nums in SIC07'!W73 / INDEX('97-19 Jobs in Aggregate SIC07'!X:X,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X73" t="e" cm="1" vm="1">
        <f t="array" ref="X73">'97-19 Job Nums in SIC07'!X73 / INDEX('97-19 Jobs in Aggregate SIC07'!Y:Y,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Y73" t="e" cm="1" vm="1">
        <f t="array" ref="Y73">'97-19 Job Nums in SIC07'!Y73 / INDEX('97-19 Jobs in Aggregate SIC07'!Z:Z, _xlfn._xlws.FILTER(ROW('97-19 Jobs in Aggregate SIC07'!$A$3:$A$68), ISNUMBER(SEARCH(" " &amp; $A73 &amp; " ", " " &amp; '97-19 Jobs in Aggregate SIC07'!$A$3:$A$68 &amp; " ")) + ('97-19 Jobs in Aggregate SIC07'!$A$3:$A$68=$A73)))</f>
        <v>#VALUE!</v>
      </c>
      <c r="Z73" s="76" t="e">
        <f t="shared" si="1"/>
        <v>#DIV/0!</v>
      </c>
      <c r="AA73" s="77" t="e" cm="1">
        <f t="array" ref="AA73">Z73/SUM(VALUE(INDEX(Z:Z,MATCH(VALUE(_xlfn.TEXTSPLIT(AB73, " ")),A:A,0))))</f>
        <v>#DIV/0!</v>
      </c>
      <c r="AB73" t="e" cm="1" vm="1">
        <f t="array" ref="AB73">INDEX('97-19 Jobs in Aggregate SIC07'!A:A, _xlfn._xlws.FILTER(ROW('97-19 Jobs in Aggregate SIC07'!$A$3:$A$68), ISNUMBER(SEARCH(" " &amp; $A73 &amp; " ", " " &amp; '97-19 Jobs in Aggregate SIC07'!$A$3:$A$68 &amp; " ")) + ('97-19 Jobs in Aggregate SIC07'!$A$3:$A$68=$A73)))</f>
        <v>#VALUE!</v>
      </c>
    </row>
    <row r="74" spans="1:28" x14ac:dyDescent="0.25">
      <c r="A74" s="65">
        <v>68</v>
      </c>
      <c r="B74" s="3" t="s">
        <v>76</v>
      </c>
      <c r="C74" cm="1">
        <f t="array" ref="C74">'97-19 Job Nums in SIC07'!C74 / INDEX('97-19 Jobs in Aggregate SIC07'!D:D, _xlfn._xlws.FILTER(ROW('97-19 Jobs in Aggregate SIC07'!$A$3:$A$68), ISNUMBER(SEARCH(" " &amp; $A74 &amp; " ", " " &amp; '97-19 Jobs in Aggregate SIC07'!$A$3:$A$68 &amp; " ")) + ('97-19 Jobs in Aggregate SIC07'!$A$3:$A$68=$A74)))</f>
        <v>1</v>
      </c>
      <c r="D74" cm="1">
        <f t="array" ref="D74">'97-19 Job Nums in SIC07'!D74 / INDEX('97-19 Jobs in Aggregate SIC07'!E:E, _xlfn._xlws.FILTER(ROW('97-19 Jobs in Aggregate SIC07'!$A$3:$A$68), ISNUMBER(SEARCH(" " &amp; $A74 &amp; " ", " " &amp; '97-19 Jobs in Aggregate SIC07'!$A$3:$A$68 &amp; " ")) + ('97-19 Jobs in Aggregate SIC07'!$A$3:$A$68=$A74)))</f>
        <v>1</v>
      </c>
      <c r="E74" cm="1">
        <f t="array" ref="E74">'97-19 Job Nums in SIC07'!E74 / INDEX('97-19 Jobs in Aggregate SIC07'!F:F, _xlfn._xlws.FILTER(ROW('97-19 Jobs in Aggregate SIC07'!$A$3:$A$68), ISNUMBER(SEARCH(" " &amp; $A74 &amp; " ", " " &amp; '97-19 Jobs in Aggregate SIC07'!$A$3:$A$68 &amp; " ")) + ('97-19 Jobs in Aggregate SIC07'!$A$3:$A$68=$A74)))</f>
        <v>1</v>
      </c>
      <c r="F74" cm="1">
        <f t="array" ref="F74">'97-19 Job Nums in SIC07'!F74 / INDEX('97-19 Jobs in Aggregate SIC07'!G:G, _xlfn._xlws.FILTER(ROW('97-19 Jobs in Aggregate SIC07'!$A$3:$A$68), ISNUMBER(SEARCH(" " &amp; $A74 &amp; " ", " " &amp; '97-19 Jobs in Aggregate SIC07'!$A$3:$A$68 &amp; " ")) + ('97-19 Jobs in Aggregate SIC07'!$A$3:$A$68=$A74)))</f>
        <v>1</v>
      </c>
      <c r="G74" cm="1">
        <f t="array" ref="G74">'97-19 Job Nums in SIC07'!G74 / INDEX('97-19 Jobs in Aggregate SIC07'!H:H, _xlfn._xlws.FILTER(ROW('97-19 Jobs in Aggregate SIC07'!$A$3:$A$68), ISNUMBER(SEARCH(" " &amp; $A74 &amp; " ", " " &amp; '97-19 Jobs in Aggregate SIC07'!$A$3:$A$68 &amp; " ")) + ('97-19 Jobs in Aggregate SIC07'!$A$3:$A$68=$A74)))</f>
        <v>1</v>
      </c>
      <c r="H74" cm="1">
        <f t="array" ref="H74">'97-19 Job Nums in SIC07'!H74 / INDEX('97-19 Jobs in Aggregate SIC07'!I:I, _xlfn._xlws.FILTER(ROW('97-19 Jobs in Aggregate SIC07'!$A$3:$A$68), ISNUMBER(SEARCH(" " &amp; $A74 &amp; " ", " " &amp; '97-19 Jobs in Aggregate SIC07'!$A$3:$A$68 &amp; " ")) + ('97-19 Jobs in Aggregate SIC07'!$A$3:$A$68=$A74)))</f>
        <v>1</v>
      </c>
      <c r="I74" cm="1">
        <f t="array" ref="I74">'97-19 Job Nums in SIC07'!I74 / INDEX('97-19 Jobs in Aggregate SIC07'!J:J, _xlfn._xlws.FILTER(ROW('97-19 Jobs in Aggregate SIC07'!$A$3:$A$68), ISNUMBER(SEARCH(" " &amp; $A74 &amp; " ", " " &amp; '97-19 Jobs in Aggregate SIC07'!$A$3:$A$68 &amp; " ")) + ('97-19 Jobs in Aggregate SIC07'!$A$3:$A$68=$A74)))</f>
        <v>1</v>
      </c>
      <c r="J74" cm="1">
        <f t="array" ref="J74">'97-19 Job Nums in SIC07'!J74 / INDEX('97-19 Jobs in Aggregate SIC07'!K:K, _xlfn._xlws.FILTER(ROW('97-19 Jobs in Aggregate SIC07'!$A$3:$A$68), ISNUMBER(SEARCH(" " &amp; $A74 &amp; " ", " " &amp; '97-19 Jobs in Aggregate SIC07'!$A$3:$A$68 &amp; " ")) + ('97-19 Jobs in Aggregate SIC07'!$A$3:$A$68=$A74)))</f>
        <v>1</v>
      </c>
      <c r="K74" cm="1">
        <f t="array" ref="K74">'97-19 Job Nums in SIC07'!K74 / INDEX('97-19 Jobs in Aggregate SIC07'!L:L, _xlfn._xlws.FILTER(ROW('97-19 Jobs in Aggregate SIC07'!$A$3:$A$68), ISNUMBER(SEARCH(" " &amp; $A74 &amp; " ", " " &amp; '97-19 Jobs in Aggregate SIC07'!$A$3:$A$68 &amp; " ")) + ('97-19 Jobs in Aggregate SIC07'!$A$3:$A$68=$A74)))</f>
        <v>1</v>
      </c>
      <c r="L74" cm="1">
        <f t="array" ref="L74">'97-19 Job Nums in SIC07'!L74 / INDEX('97-19 Jobs in Aggregate SIC07'!M:M, _xlfn._xlws.FILTER(ROW('97-19 Jobs in Aggregate SIC07'!$A$3:$A$68), ISNUMBER(SEARCH(" " &amp; $A74 &amp; " ", " " &amp; '97-19 Jobs in Aggregate SIC07'!$A$3:$A$68 &amp; " ")) + ('97-19 Jobs in Aggregate SIC07'!$A$3:$A$68=$A74)))</f>
        <v>1</v>
      </c>
      <c r="M74" cm="1">
        <f t="array" ref="M74">'97-19 Job Nums in SIC07'!M74 / INDEX('97-19 Jobs in Aggregate SIC07'!N:N, _xlfn._xlws.FILTER(ROW('97-19 Jobs in Aggregate SIC07'!$A$3:$A$68), ISNUMBER(SEARCH(" " &amp; $A74 &amp; " ", " " &amp; '97-19 Jobs in Aggregate SIC07'!$A$3:$A$68 &amp; " ")) + ('97-19 Jobs in Aggregate SIC07'!$A$3:$A$68=$A74)))</f>
        <v>1</v>
      </c>
      <c r="N74" cm="1">
        <f t="array" ref="N74">'97-19 Job Nums in SIC07'!N74 / INDEX('97-19 Jobs in Aggregate SIC07'!O:O, _xlfn._xlws.FILTER(ROW('97-19 Jobs in Aggregate SIC07'!$A$3:$A$68), ISNUMBER(SEARCH(" " &amp; $A74 &amp; " ", " " &amp; '97-19 Jobs in Aggregate SIC07'!$A$3:$A$68 &amp; " ")) + ('97-19 Jobs in Aggregate SIC07'!$A$3:$A$68=$A74)))</f>
        <v>1</v>
      </c>
      <c r="O74" cm="1">
        <f t="array" ref="O74">'97-19 Job Nums in SIC07'!O74 / INDEX('97-19 Jobs in Aggregate SIC07'!P:P, _xlfn._xlws.FILTER(ROW('97-19 Jobs in Aggregate SIC07'!$A$3:$A$68), ISNUMBER(SEARCH(" " &amp; $A74 &amp; " ", " " &amp; '97-19 Jobs in Aggregate SIC07'!$A$3:$A$68 &amp; " ")) + ('97-19 Jobs in Aggregate SIC07'!$A$3:$A$68=$A74)))</f>
        <v>1</v>
      </c>
      <c r="P74" cm="1">
        <f t="array" ref="P74">'97-19 Job Nums in SIC07'!P74 / INDEX('97-19 Jobs in Aggregate SIC07'!Q:Q, _xlfn._xlws.FILTER(ROW('97-19 Jobs in Aggregate SIC07'!$A$3:$A$68), ISNUMBER(SEARCH(" " &amp; $A74 &amp; " ", " " &amp; '97-19 Jobs in Aggregate SIC07'!$A$3:$A$68 &amp; " ")) + ('97-19 Jobs in Aggregate SIC07'!$A$3:$A$68=$A74)))</f>
        <v>1</v>
      </c>
      <c r="Q74" cm="1">
        <f t="array" ref="Q74">'97-19 Job Nums in SIC07'!Q74 / INDEX('97-19 Jobs in Aggregate SIC07'!R:R, _xlfn._xlws.FILTER(ROW('97-19 Jobs in Aggregate SIC07'!$A$3:$A$68), ISNUMBER(SEARCH(" " &amp; $A74 &amp; " ", " " &amp; '97-19 Jobs in Aggregate SIC07'!$A$3:$A$68 &amp; " ")) + ('97-19 Jobs in Aggregate SIC07'!$A$3:$A$68=$A74)))</f>
        <v>1</v>
      </c>
      <c r="R74" cm="1">
        <f t="array" ref="R74">'97-19 Job Nums in SIC07'!R74 / INDEX('97-19 Jobs in Aggregate SIC07'!S:S, _xlfn._xlws.FILTER(ROW('97-19 Jobs in Aggregate SIC07'!$A$3:$A$68), ISNUMBER(SEARCH(" " &amp; $A74 &amp; " ", " " &amp; '97-19 Jobs in Aggregate SIC07'!$A$3:$A$68 &amp; " ")) + ('97-19 Jobs in Aggregate SIC07'!$A$3:$A$68=$A74)))</f>
        <v>1</v>
      </c>
      <c r="S74" cm="1">
        <f t="array" ref="S74">'97-19 Job Nums in SIC07'!S74 / INDEX('97-19 Jobs in Aggregate SIC07'!T:T, _xlfn._xlws.FILTER(ROW('97-19 Jobs in Aggregate SIC07'!$A$3:$A$68), ISNUMBER(SEARCH(" " &amp; $A74 &amp; " ", " " &amp; '97-19 Jobs in Aggregate SIC07'!$A$3:$A$68 &amp; " ")) + ('97-19 Jobs in Aggregate SIC07'!$A$3:$A$68=$A74)))</f>
        <v>1</v>
      </c>
      <c r="T74" cm="1">
        <f t="array" ref="T74">'97-19 Job Nums in SIC07'!T74 / INDEX('97-19 Jobs in Aggregate SIC07'!U:U, _xlfn._xlws.FILTER(ROW('97-19 Jobs in Aggregate SIC07'!$A$3:$A$68), ISNUMBER(SEARCH(" " &amp; $A74 &amp; " ", " " &amp; '97-19 Jobs in Aggregate SIC07'!$A$3:$A$68 &amp; " ")) + ('97-19 Jobs in Aggregate SIC07'!$A$3:$A$68=$A74)))</f>
        <v>1</v>
      </c>
      <c r="U74" cm="1">
        <f t="array" ref="U74">'97-19 Job Nums in SIC07'!U74 / INDEX('97-19 Jobs in Aggregate SIC07'!V:V, _xlfn._xlws.FILTER(ROW('97-19 Jobs in Aggregate SIC07'!$A$3:$A$68), ISNUMBER(SEARCH(" " &amp; $A74 &amp; " ", " " &amp; '97-19 Jobs in Aggregate SIC07'!$A$3:$A$68 &amp; " ")) + ('97-19 Jobs in Aggregate SIC07'!$A$3:$A$68=$A74)))</f>
        <v>1</v>
      </c>
      <c r="V74" cm="1">
        <f t="array" ref="V74">'97-19 Job Nums in SIC07'!V74 / INDEX('97-19 Jobs in Aggregate SIC07'!W:W, _xlfn._xlws.FILTER(ROW('97-19 Jobs in Aggregate SIC07'!$A$3:$A$68), ISNUMBER(SEARCH(" " &amp; $A74 &amp; " ", " " &amp; '97-19 Jobs in Aggregate SIC07'!$A$3:$A$68 &amp; " ")) + ('97-19 Jobs in Aggregate SIC07'!$A$3:$A$68=$A74)))</f>
        <v>1</v>
      </c>
      <c r="W74" cm="1">
        <f t="array" ref="W74">'97-19 Job Nums in SIC07'!W74 / INDEX('97-19 Jobs in Aggregate SIC07'!X:X, _xlfn._xlws.FILTER(ROW('97-19 Jobs in Aggregate SIC07'!$A$3:$A$68), ISNUMBER(SEARCH(" " &amp; $A74 &amp; " ", " " &amp; '97-19 Jobs in Aggregate SIC07'!$A$3:$A$68 &amp; " ")) + ('97-19 Jobs in Aggregate SIC07'!$A$3:$A$68=$A74)))</f>
        <v>1</v>
      </c>
      <c r="X74" cm="1">
        <f t="array" ref="X74">'97-19 Job Nums in SIC07'!X74 / INDEX('97-19 Jobs in Aggregate SIC07'!Y:Y, _xlfn._xlws.FILTER(ROW('97-19 Jobs in Aggregate SIC07'!$A$3:$A$68), ISNUMBER(SEARCH(" " &amp; $A74 &amp; " ", " " &amp; '97-19 Jobs in Aggregate SIC07'!$A$3:$A$68 &amp; " ")) + ('97-19 Jobs in Aggregate SIC07'!$A$3:$A$68=$A74)))</f>
        <v>1</v>
      </c>
      <c r="Y74" cm="1">
        <f t="array" ref="Y74">'97-19 Job Nums in SIC07'!Y74 / INDEX('97-19 Jobs in Aggregate SIC07'!Z:Z, _xlfn._xlws.FILTER(ROW('97-19 Jobs in Aggregate SIC07'!$A$3:$A$68), ISNUMBER(SEARCH(" " &amp; $A74 &amp; " ", " " &amp; '97-19 Jobs in Aggregate SIC07'!$A$3:$A$68 &amp; " ")) + ('97-19 Jobs in Aggregate SIC07'!$A$3:$A$68=$A74)))</f>
        <v>1</v>
      </c>
      <c r="Z74" s="76">
        <f t="shared" si="1"/>
        <v>1</v>
      </c>
      <c r="AA74" s="77" cm="1">
        <f t="array" ref="AA74">Z74/SUM(VALUE(INDEX(Z:Z,MATCH(VALUE(_xlfn.TEXTSPLIT(AB74, " ")),A:A,0))))</f>
        <v>1</v>
      </c>
      <c r="AB74" cm="1">
        <f t="array" ref="AB74">INDEX('97-19 Jobs in Aggregate SIC07'!A:A, _xlfn._xlws.FILTER(ROW('97-19 Jobs in Aggregate SIC07'!$A$3:$A$68), ISNUMBER(SEARCH(" " &amp; $A74 &amp; " ", " " &amp; '97-19 Jobs in Aggregate SIC07'!$A$3:$A$68 &amp; " ")) + ('97-19 Jobs in Aggregate SIC07'!$A$3:$A$68=$A74)))</f>
        <v>68</v>
      </c>
    </row>
    <row r="75" spans="1:28" ht="30" x14ac:dyDescent="0.25">
      <c r="A75" s="65" t="s">
        <v>333</v>
      </c>
      <c r="B75" s="3" t="s">
        <v>77</v>
      </c>
      <c r="C75" t="e" cm="1">
        <f t="array" ref="C75">'97-19 Job Nums in SIC07'!C75 / INDEX('97-19 Jobs in Aggregate SIC07'!D:D,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D75" t="e" cm="1">
        <f t="array" ref="D75">'97-19 Job Nums in SIC07'!D75 / INDEX('97-19 Jobs in Aggregate SIC07'!E:E,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E75" t="e" cm="1">
        <f t="array" ref="E75">'97-19 Job Nums in SIC07'!E75 / INDEX('97-19 Jobs in Aggregate SIC07'!F:F,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F75" t="e" cm="1">
        <f t="array" ref="F75">'97-19 Job Nums in SIC07'!F75 / INDEX('97-19 Jobs in Aggregate SIC07'!G:G,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G75" t="e" cm="1">
        <f t="array" ref="G75">'97-19 Job Nums in SIC07'!G75 / INDEX('97-19 Jobs in Aggregate SIC07'!H:H,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H75" t="e" cm="1">
        <f t="array" ref="H75">'97-19 Job Nums in SIC07'!H75 / INDEX('97-19 Jobs in Aggregate SIC07'!I:I,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I75" t="e" cm="1">
        <f t="array" ref="I75">'97-19 Job Nums in SIC07'!I75 / INDEX('97-19 Jobs in Aggregate SIC07'!J:J,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J75" t="e" cm="1">
        <f t="array" ref="J75">'97-19 Job Nums in SIC07'!J75 / INDEX('97-19 Jobs in Aggregate SIC07'!K:K,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K75" t="e" cm="1">
        <f t="array" ref="K75">'97-19 Job Nums in SIC07'!K75 / INDEX('97-19 Jobs in Aggregate SIC07'!L:L,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L75" t="e" cm="1">
        <f t="array" ref="L75">'97-19 Job Nums in SIC07'!L75 / INDEX('97-19 Jobs in Aggregate SIC07'!M:M,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M75" t="e" cm="1">
        <f t="array" ref="M75">'97-19 Job Nums in SIC07'!M75 / INDEX('97-19 Jobs in Aggregate SIC07'!N:N,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N75" t="e" cm="1" vm="1">
        <f t="array" ref="N75">'97-19 Job Nums in SIC07'!N75 / INDEX('97-19 Jobs in Aggregate SIC07'!O:O,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O75" t="e" cm="1" vm="1">
        <f t="array" ref="O75">'97-19 Job Nums in SIC07'!O75 / INDEX('97-19 Jobs in Aggregate SIC07'!P:P,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P75" t="e" cm="1" vm="1">
        <f t="array" ref="P75">'97-19 Job Nums in SIC07'!P75 / INDEX('97-19 Jobs in Aggregate SIC07'!Q:Q,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Q75" t="e" cm="1" vm="1">
        <f t="array" ref="Q75">'97-19 Job Nums in SIC07'!Q75 / INDEX('97-19 Jobs in Aggregate SIC07'!R:R,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R75" t="e" cm="1" vm="1">
        <f t="array" ref="R75">'97-19 Job Nums in SIC07'!R75 / INDEX('97-19 Jobs in Aggregate SIC07'!S:S,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S75" t="e" cm="1" vm="1">
        <f t="array" ref="S75">'97-19 Job Nums in SIC07'!S75 / INDEX('97-19 Jobs in Aggregate SIC07'!T:T,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T75" t="e" cm="1" vm="1">
        <f t="array" ref="T75">'97-19 Job Nums in SIC07'!T75 / INDEX('97-19 Jobs in Aggregate SIC07'!U:U,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U75" t="e" cm="1" vm="1">
        <f t="array" ref="U75">'97-19 Job Nums in SIC07'!U75 / INDEX('97-19 Jobs in Aggregate SIC07'!V:V,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V75" t="e" cm="1" vm="1">
        <f t="array" ref="V75">'97-19 Job Nums in SIC07'!V75 / INDEX('97-19 Jobs in Aggregate SIC07'!W:W,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W75" t="e" cm="1" vm="1">
        <f t="array" ref="W75">'97-19 Job Nums in SIC07'!W75 / INDEX('97-19 Jobs in Aggregate SIC07'!X:X,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X75" t="e" cm="1" vm="1">
        <f t="array" ref="X75">'97-19 Job Nums in SIC07'!X75 / INDEX('97-19 Jobs in Aggregate SIC07'!Y:Y,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Y75" t="e" cm="1" vm="1">
        <f t="array" ref="Y75">'97-19 Job Nums in SIC07'!Y75 / INDEX('97-19 Jobs in Aggregate SIC07'!Z:Z, _xlfn._xlws.FILTER(ROW('97-19 Jobs in Aggregate SIC07'!$A$3:$A$68), ISNUMBER(SEARCH(" " &amp; $A75 &amp; " ", " " &amp; '97-19 Jobs in Aggregate SIC07'!$A$3:$A$68 &amp; " ")) + ('97-19 Jobs in Aggregate SIC07'!$A$3:$A$68=$A75)))</f>
        <v>#VALUE!</v>
      </c>
      <c r="Z75" s="76" t="e">
        <f t="shared" si="1"/>
        <v>#DIV/0!</v>
      </c>
      <c r="AA75" s="77" t="e" cm="1">
        <f t="array" ref="AA75">Z75/SUM(VALUE(INDEX(Z:Z,MATCH(VALUE(_xlfn.TEXTSPLIT(AB75, " ")),A:A,0))))</f>
        <v>#DIV/0!</v>
      </c>
      <c r="AB75" t="e" cm="1" vm="1">
        <f t="array" ref="AB75">INDEX('97-19 Jobs in Aggregate SIC07'!A:A, _xlfn._xlws.FILTER(ROW('97-19 Jobs in Aggregate SIC07'!$A$3:$A$68), ISNUMBER(SEARCH(" " &amp; $A75 &amp; " ", " " &amp; '97-19 Jobs in Aggregate SIC07'!$A$3:$A$68 &amp; " ")) + ('97-19 Jobs in Aggregate SIC07'!$A$3:$A$68=$A75)))</f>
        <v>#VALUE!</v>
      </c>
    </row>
    <row r="76" spans="1:28" x14ac:dyDescent="0.25">
      <c r="A76" s="65">
        <v>69</v>
      </c>
      <c r="B76" s="3" t="s">
        <v>78</v>
      </c>
      <c r="C76" cm="1">
        <f t="array" ref="C76">'97-19 Job Nums in SIC07'!C76 / INDEX('97-19 Jobs in Aggregate SIC07'!D:D, _xlfn._xlws.FILTER(ROW('97-19 Jobs in Aggregate SIC07'!$A$3:$A$68), ISNUMBER(SEARCH(" " &amp; $A76 &amp; " ", " " &amp; '97-19 Jobs in Aggregate SIC07'!$A$3:$A$68 &amp; " ")) + ('97-19 Jobs in Aggregate SIC07'!$A$3:$A$68=$A76)))</f>
        <v>1</v>
      </c>
      <c r="D76" cm="1">
        <f t="array" ref="D76">'97-19 Job Nums in SIC07'!D76 / INDEX('97-19 Jobs in Aggregate SIC07'!E:E, _xlfn._xlws.FILTER(ROW('97-19 Jobs in Aggregate SIC07'!$A$3:$A$68), ISNUMBER(SEARCH(" " &amp; $A76 &amp; " ", " " &amp; '97-19 Jobs in Aggregate SIC07'!$A$3:$A$68 &amp; " ")) + ('97-19 Jobs in Aggregate SIC07'!$A$3:$A$68=$A76)))</f>
        <v>1</v>
      </c>
      <c r="E76" cm="1">
        <f t="array" ref="E76">'97-19 Job Nums in SIC07'!E76 / INDEX('97-19 Jobs in Aggregate SIC07'!F:F, _xlfn._xlws.FILTER(ROW('97-19 Jobs in Aggregate SIC07'!$A$3:$A$68), ISNUMBER(SEARCH(" " &amp; $A76 &amp; " ", " " &amp; '97-19 Jobs in Aggregate SIC07'!$A$3:$A$68 &amp; " ")) + ('97-19 Jobs in Aggregate SIC07'!$A$3:$A$68=$A76)))</f>
        <v>1</v>
      </c>
      <c r="F76" cm="1">
        <f t="array" ref="F76">'97-19 Job Nums in SIC07'!F76 / INDEX('97-19 Jobs in Aggregate SIC07'!G:G, _xlfn._xlws.FILTER(ROW('97-19 Jobs in Aggregate SIC07'!$A$3:$A$68), ISNUMBER(SEARCH(" " &amp; $A76 &amp; " ", " " &amp; '97-19 Jobs in Aggregate SIC07'!$A$3:$A$68 &amp; " ")) + ('97-19 Jobs in Aggregate SIC07'!$A$3:$A$68=$A76)))</f>
        <v>1</v>
      </c>
      <c r="G76" cm="1">
        <f t="array" ref="G76">'97-19 Job Nums in SIC07'!G76 / INDEX('97-19 Jobs in Aggregate SIC07'!H:H, _xlfn._xlws.FILTER(ROW('97-19 Jobs in Aggregate SIC07'!$A$3:$A$68), ISNUMBER(SEARCH(" " &amp; $A76 &amp; " ", " " &amp; '97-19 Jobs in Aggregate SIC07'!$A$3:$A$68 &amp; " ")) + ('97-19 Jobs in Aggregate SIC07'!$A$3:$A$68=$A76)))</f>
        <v>1</v>
      </c>
      <c r="H76" cm="1">
        <f t="array" ref="H76">'97-19 Job Nums in SIC07'!H76 / INDEX('97-19 Jobs in Aggregate SIC07'!I:I, _xlfn._xlws.FILTER(ROW('97-19 Jobs in Aggregate SIC07'!$A$3:$A$68), ISNUMBER(SEARCH(" " &amp; $A76 &amp; " ", " " &amp; '97-19 Jobs in Aggregate SIC07'!$A$3:$A$68 &amp; " ")) + ('97-19 Jobs in Aggregate SIC07'!$A$3:$A$68=$A76)))</f>
        <v>1</v>
      </c>
      <c r="I76" cm="1">
        <f t="array" ref="I76">'97-19 Job Nums in SIC07'!I76 / INDEX('97-19 Jobs in Aggregate SIC07'!J:J, _xlfn._xlws.FILTER(ROW('97-19 Jobs in Aggregate SIC07'!$A$3:$A$68), ISNUMBER(SEARCH(" " &amp; $A76 &amp; " ", " " &amp; '97-19 Jobs in Aggregate SIC07'!$A$3:$A$68 &amp; " ")) + ('97-19 Jobs in Aggregate SIC07'!$A$3:$A$68=$A76)))</f>
        <v>1</v>
      </c>
      <c r="J76" cm="1">
        <f t="array" ref="J76">'97-19 Job Nums in SIC07'!J76 / INDEX('97-19 Jobs in Aggregate SIC07'!K:K, _xlfn._xlws.FILTER(ROW('97-19 Jobs in Aggregate SIC07'!$A$3:$A$68), ISNUMBER(SEARCH(" " &amp; $A76 &amp; " ", " " &amp; '97-19 Jobs in Aggregate SIC07'!$A$3:$A$68 &amp; " ")) + ('97-19 Jobs in Aggregate SIC07'!$A$3:$A$68=$A76)))</f>
        <v>1</v>
      </c>
      <c r="K76" cm="1">
        <f t="array" ref="K76">'97-19 Job Nums in SIC07'!K76 / INDEX('97-19 Jobs in Aggregate SIC07'!L:L, _xlfn._xlws.FILTER(ROW('97-19 Jobs in Aggregate SIC07'!$A$3:$A$68), ISNUMBER(SEARCH(" " &amp; $A76 &amp; " ", " " &amp; '97-19 Jobs in Aggregate SIC07'!$A$3:$A$68 &amp; " ")) + ('97-19 Jobs in Aggregate SIC07'!$A$3:$A$68=$A76)))</f>
        <v>1</v>
      </c>
      <c r="L76" cm="1">
        <f t="array" ref="L76">'97-19 Job Nums in SIC07'!L76 / INDEX('97-19 Jobs in Aggregate SIC07'!M:M, _xlfn._xlws.FILTER(ROW('97-19 Jobs in Aggregate SIC07'!$A$3:$A$68), ISNUMBER(SEARCH(" " &amp; $A76 &amp; " ", " " &amp; '97-19 Jobs in Aggregate SIC07'!$A$3:$A$68 &amp; " ")) + ('97-19 Jobs in Aggregate SIC07'!$A$3:$A$68=$A76)))</f>
        <v>1</v>
      </c>
      <c r="M76" cm="1">
        <f t="array" ref="M76">'97-19 Job Nums in SIC07'!M76 / INDEX('97-19 Jobs in Aggregate SIC07'!N:N, _xlfn._xlws.FILTER(ROW('97-19 Jobs in Aggregate SIC07'!$A$3:$A$68), ISNUMBER(SEARCH(" " &amp; $A76 &amp; " ", " " &amp; '97-19 Jobs in Aggregate SIC07'!$A$3:$A$68 &amp; " ")) + ('97-19 Jobs in Aggregate SIC07'!$A$3:$A$68=$A76)))</f>
        <v>1</v>
      </c>
      <c r="N76" cm="1">
        <f t="array" ref="N76">'97-19 Job Nums in SIC07'!N76 / INDEX('97-19 Jobs in Aggregate SIC07'!O:O, _xlfn._xlws.FILTER(ROW('97-19 Jobs in Aggregate SIC07'!$A$3:$A$68), ISNUMBER(SEARCH(" " &amp; $A76 &amp; " ", " " &amp; '97-19 Jobs in Aggregate SIC07'!$A$3:$A$68 &amp; " ")) + ('97-19 Jobs in Aggregate SIC07'!$A$3:$A$68=$A76)))</f>
        <v>1</v>
      </c>
      <c r="O76" cm="1">
        <f t="array" ref="O76">'97-19 Job Nums in SIC07'!O76 / INDEX('97-19 Jobs in Aggregate SIC07'!P:P, _xlfn._xlws.FILTER(ROW('97-19 Jobs in Aggregate SIC07'!$A$3:$A$68), ISNUMBER(SEARCH(" " &amp; $A76 &amp; " ", " " &amp; '97-19 Jobs in Aggregate SIC07'!$A$3:$A$68 &amp; " ")) + ('97-19 Jobs in Aggregate SIC07'!$A$3:$A$68=$A76)))</f>
        <v>1</v>
      </c>
      <c r="P76" cm="1">
        <f t="array" ref="P76">'97-19 Job Nums in SIC07'!P76 / INDEX('97-19 Jobs in Aggregate SIC07'!Q:Q, _xlfn._xlws.FILTER(ROW('97-19 Jobs in Aggregate SIC07'!$A$3:$A$68), ISNUMBER(SEARCH(" " &amp; $A76 &amp; " ", " " &amp; '97-19 Jobs in Aggregate SIC07'!$A$3:$A$68 &amp; " ")) + ('97-19 Jobs in Aggregate SIC07'!$A$3:$A$68=$A76)))</f>
        <v>1</v>
      </c>
      <c r="Q76" cm="1">
        <f t="array" ref="Q76">'97-19 Job Nums in SIC07'!Q76 / INDEX('97-19 Jobs in Aggregate SIC07'!R:R, _xlfn._xlws.FILTER(ROW('97-19 Jobs in Aggregate SIC07'!$A$3:$A$68), ISNUMBER(SEARCH(" " &amp; $A76 &amp; " ", " " &amp; '97-19 Jobs in Aggregate SIC07'!$A$3:$A$68 &amp; " ")) + ('97-19 Jobs in Aggregate SIC07'!$A$3:$A$68=$A76)))</f>
        <v>1</v>
      </c>
      <c r="R76" cm="1">
        <f t="array" ref="R76">'97-19 Job Nums in SIC07'!R76 / INDEX('97-19 Jobs in Aggregate SIC07'!S:S, _xlfn._xlws.FILTER(ROW('97-19 Jobs in Aggregate SIC07'!$A$3:$A$68), ISNUMBER(SEARCH(" " &amp; $A76 &amp; " ", " " &amp; '97-19 Jobs in Aggregate SIC07'!$A$3:$A$68 &amp; " ")) + ('97-19 Jobs in Aggregate SIC07'!$A$3:$A$68=$A76)))</f>
        <v>1</v>
      </c>
      <c r="S76" cm="1">
        <f t="array" ref="S76">'97-19 Job Nums in SIC07'!S76 / INDEX('97-19 Jobs in Aggregate SIC07'!T:T, _xlfn._xlws.FILTER(ROW('97-19 Jobs in Aggregate SIC07'!$A$3:$A$68), ISNUMBER(SEARCH(" " &amp; $A76 &amp; " ", " " &amp; '97-19 Jobs in Aggregate SIC07'!$A$3:$A$68 &amp; " ")) + ('97-19 Jobs in Aggregate SIC07'!$A$3:$A$68=$A76)))</f>
        <v>1</v>
      </c>
      <c r="T76" cm="1">
        <f t="array" ref="T76">'97-19 Job Nums in SIC07'!T76 / INDEX('97-19 Jobs in Aggregate SIC07'!U:U, _xlfn._xlws.FILTER(ROW('97-19 Jobs in Aggregate SIC07'!$A$3:$A$68), ISNUMBER(SEARCH(" " &amp; $A76 &amp; " ", " " &amp; '97-19 Jobs in Aggregate SIC07'!$A$3:$A$68 &amp; " ")) + ('97-19 Jobs in Aggregate SIC07'!$A$3:$A$68=$A76)))</f>
        <v>1</v>
      </c>
      <c r="U76" cm="1">
        <f t="array" ref="U76">'97-19 Job Nums in SIC07'!U76 / INDEX('97-19 Jobs in Aggregate SIC07'!V:V, _xlfn._xlws.FILTER(ROW('97-19 Jobs in Aggregate SIC07'!$A$3:$A$68), ISNUMBER(SEARCH(" " &amp; $A76 &amp; " ", " " &amp; '97-19 Jobs in Aggregate SIC07'!$A$3:$A$68 &amp; " ")) + ('97-19 Jobs in Aggregate SIC07'!$A$3:$A$68=$A76)))</f>
        <v>1</v>
      </c>
      <c r="V76" cm="1">
        <f t="array" ref="V76">'97-19 Job Nums in SIC07'!V76 / INDEX('97-19 Jobs in Aggregate SIC07'!W:W, _xlfn._xlws.FILTER(ROW('97-19 Jobs in Aggregate SIC07'!$A$3:$A$68), ISNUMBER(SEARCH(" " &amp; $A76 &amp; " ", " " &amp; '97-19 Jobs in Aggregate SIC07'!$A$3:$A$68 &amp; " ")) + ('97-19 Jobs in Aggregate SIC07'!$A$3:$A$68=$A76)))</f>
        <v>1</v>
      </c>
      <c r="W76" cm="1">
        <f t="array" ref="W76">'97-19 Job Nums in SIC07'!W76 / INDEX('97-19 Jobs in Aggregate SIC07'!X:X, _xlfn._xlws.FILTER(ROW('97-19 Jobs in Aggregate SIC07'!$A$3:$A$68), ISNUMBER(SEARCH(" " &amp; $A76 &amp; " ", " " &amp; '97-19 Jobs in Aggregate SIC07'!$A$3:$A$68 &amp; " ")) + ('97-19 Jobs in Aggregate SIC07'!$A$3:$A$68=$A76)))</f>
        <v>1</v>
      </c>
      <c r="X76" cm="1">
        <f t="array" ref="X76">'97-19 Job Nums in SIC07'!X76 / INDEX('97-19 Jobs in Aggregate SIC07'!Y:Y, _xlfn._xlws.FILTER(ROW('97-19 Jobs in Aggregate SIC07'!$A$3:$A$68), ISNUMBER(SEARCH(" " &amp; $A76 &amp; " ", " " &amp; '97-19 Jobs in Aggregate SIC07'!$A$3:$A$68 &amp; " ")) + ('97-19 Jobs in Aggregate SIC07'!$A$3:$A$68=$A76)))</f>
        <v>1</v>
      </c>
      <c r="Y76" cm="1">
        <f t="array" ref="Y76">'97-19 Job Nums in SIC07'!Y76 / INDEX('97-19 Jobs in Aggregate SIC07'!Z:Z, _xlfn._xlws.FILTER(ROW('97-19 Jobs in Aggregate SIC07'!$A$3:$A$68), ISNUMBER(SEARCH(" " &amp; $A76 &amp; " ", " " &amp; '97-19 Jobs in Aggregate SIC07'!$A$3:$A$68 &amp; " ")) + ('97-19 Jobs in Aggregate SIC07'!$A$3:$A$68=$A76)))</f>
        <v>1</v>
      </c>
      <c r="Z76" s="76">
        <f t="shared" si="1"/>
        <v>1</v>
      </c>
      <c r="AA76" s="77" cm="1">
        <f t="array" ref="AA76">Z76/SUM(VALUE(INDEX(Z:Z,MATCH(VALUE(_xlfn.TEXTSPLIT(AB76, " ")),A:A,0))))</f>
        <v>1</v>
      </c>
      <c r="AB76" cm="1">
        <f t="array" ref="AB76">INDEX('97-19 Jobs in Aggregate SIC07'!A:A, _xlfn._xlws.FILTER(ROW('97-19 Jobs in Aggregate SIC07'!$A$3:$A$68), ISNUMBER(SEARCH(" " &amp; $A76 &amp; " ", " " &amp; '97-19 Jobs in Aggregate SIC07'!$A$3:$A$68 &amp; " ")) + ('97-19 Jobs in Aggregate SIC07'!$A$3:$A$68=$A76)))</f>
        <v>69</v>
      </c>
    </row>
    <row r="77" spans="1:28" ht="30" x14ac:dyDescent="0.25">
      <c r="A77" s="65">
        <v>70</v>
      </c>
      <c r="B77" s="3" t="s">
        <v>79</v>
      </c>
      <c r="C77" cm="1">
        <f t="array" ref="C77">'97-19 Job Nums in SIC07'!C77 / INDEX('97-19 Jobs in Aggregate SIC07'!D:D, _xlfn._xlws.FILTER(ROW('97-19 Jobs in Aggregate SIC07'!$A$3:$A$68), ISNUMBER(SEARCH(" " &amp; $A77 &amp; " ", " " &amp; '97-19 Jobs in Aggregate SIC07'!$A$3:$A$68 &amp; " ")) + ('97-19 Jobs in Aggregate SIC07'!$A$3:$A$68=$A77)))</f>
        <v>1</v>
      </c>
      <c r="D77" cm="1">
        <f t="array" ref="D77">'97-19 Job Nums in SIC07'!D77 / INDEX('97-19 Jobs in Aggregate SIC07'!E:E, _xlfn._xlws.FILTER(ROW('97-19 Jobs in Aggregate SIC07'!$A$3:$A$68), ISNUMBER(SEARCH(" " &amp; $A77 &amp; " ", " " &amp; '97-19 Jobs in Aggregate SIC07'!$A$3:$A$68 &amp; " ")) + ('97-19 Jobs in Aggregate SIC07'!$A$3:$A$68=$A77)))</f>
        <v>1</v>
      </c>
      <c r="E77" cm="1">
        <f t="array" ref="E77">'97-19 Job Nums in SIC07'!E77 / INDEX('97-19 Jobs in Aggregate SIC07'!F:F, _xlfn._xlws.FILTER(ROW('97-19 Jobs in Aggregate SIC07'!$A$3:$A$68), ISNUMBER(SEARCH(" " &amp; $A77 &amp; " ", " " &amp; '97-19 Jobs in Aggregate SIC07'!$A$3:$A$68 &amp; " ")) + ('97-19 Jobs in Aggregate SIC07'!$A$3:$A$68=$A77)))</f>
        <v>1</v>
      </c>
      <c r="F77" cm="1">
        <f t="array" ref="F77">'97-19 Job Nums in SIC07'!F77 / INDEX('97-19 Jobs in Aggregate SIC07'!G:G, _xlfn._xlws.FILTER(ROW('97-19 Jobs in Aggregate SIC07'!$A$3:$A$68), ISNUMBER(SEARCH(" " &amp; $A77 &amp; " ", " " &amp; '97-19 Jobs in Aggregate SIC07'!$A$3:$A$68 &amp; " ")) + ('97-19 Jobs in Aggregate SIC07'!$A$3:$A$68=$A77)))</f>
        <v>1</v>
      </c>
      <c r="G77" cm="1">
        <f t="array" ref="G77">'97-19 Job Nums in SIC07'!G77 / INDEX('97-19 Jobs in Aggregate SIC07'!H:H, _xlfn._xlws.FILTER(ROW('97-19 Jobs in Aggregate SIC07'!$A$3:$A$68), ISNUMBER(SEARCH(" " &amp; $A77 &amp; " ", " " &amp; '97-19 Jobs in Aggregate SIC07'!$A$3:$A$68 &amp; " ")) + ('97-19 Jobs in Aggregate SIC07'!$A$3:$A$68=$A77)))</f>
        <v>1</v>
      </c>
      <c r="H77" cm="1">
        <f t="array" ref="H77">'97-19 Job Nums in SIC07'!H77 / INDEX('97-19 Jobs in Aggregate SIC07'!I:I, _xlfn._xlws.FILTER(ROW('97-19 Jobs in Aggregate SIC07'!$A$3:$A$68), ISNUMBER(SEARCH(" " &amp; $A77 &amp; " ", " " &amp; '97-19 Jobs in Aggregate SIC07'!$A$3:$A$68 &amp; " ")) + ('97-19 Jobs in Aggregate SIC07'!$A$3:$A$68=$A77)))</f>
        <v>1</v>
      </c>
      <c r="I77" cm="1">
        <f t="array" ref="I77">'97-19 Job Nums in SIC07'!I77 / INDEX('97-19 Jobs in Aggregate SIC07'!J:J, _xlfn._xlws.FILTER(ROW('97-19 Jobs in Aggregate SIC07'!$A$3:$A$68), ISNUMBER(SEARCH(" " &amp; $A77 &amp; " ", " " &amp; '97-19 Jobs in Aggregate SIC07'!$A$3:$A$68 &amp; " ")) + ('97-19 Jobs in Aggregate SIC07'!$A$3:$A$68=$A77)))</f>
        <v>1</v>
      </c>
      <c r="J77" cm="1">
        <f t="array" ref="J77">'97-19 Job Nums in SIC07'!J77 / INDEX('97-19 Jobs in Aggregate SIC07'!K:K, _xlfn._xlws.FILTER(ROW('97-19 Jobs in Aggregate SIC07'!$A$3:$A$68), ISNUMBER(SEARCH(" " &amp; $A77 &amp; " ", " " &amp; '97-19 Jobs in Aggregate SIC07'!$A$3:$A$68 &amp; " ")) + ('97-19 Jobs in Aggregate SIC07'!$A$3:$A$68=$A77)))</f>
        <v>1</v>
      </c>
      <c r="K77" cm="1">
        <f t="array" ref="K77">'97-19 Job Nums in SIC07'!K77 / INDEX('97-19 Jobs in Aggregate SIC07'!L:L, _xlfn._xlws.FILTER(ROW('97-19 Jobs in Aggregate SIC07'!$A$3:$A$68), ISNUMBER(SEARCH(" " &amp; $A77 &amp; " ", " " &amp; '97-19 Jobs in Aggregate SIC07'!$A$3:$A$68 &amp; " ")) + ('97-19 Jobs in Aggregate SIC07'!$A$3:$A$68=$A77)))</f>
        <v>1</v>
      </c>
      <c r="L77" cm="1">
        <f t="array" ref="L77">'97-19 Job Nums in SIC07'!L77 / INDEX('97-19 Jobs in Aggregate SIC07'!M:M, _xlfn._xlws.FILTER(ROW('97-19 Jobs in Aggregate SIC07'!$A$3:$A$68), ISNUMBER(SEARCH(" " &amp; $A77 &amp; " ", " " &amp; '97-19 Jobs in Aggregate SIC07'!$A$3:$A$68 &amp; " ")) + ('97-19 Jobs in Aggregate SIC07'!$A$3:$A$68=$A77)))</f>
        <v>1</v>
      </c>
      <c r="M77" cm="1">
        <f t="array" ref="M77">'97-19 Job Nums in SIC07'!M77 / INDEX('97-19 Jobs in Aggregate SIC07'!N:N, _xlfn._xlws.FILTER(ROW('97-19 Jobs in Aggregate SIC07'!$A$3:$A$68), ISNUMBER(SEARCH(" " &amp; $A77 &amp; " ", " " &amp; '97-19 Jobs in Aggregate SIC07'!$A$3:$A$68 &amp; " ")) + ('97-19 Jobs in Aggregate SIC07'!$A$3:$A$68=$A77)))</f>
        <v>1</v>
      </c>
      <c r="N77" cm="1">
        <f t="array" ref="N77">'97-19 Job Nums in SIC07'!N77 / INDEX('97-19 Jobs in Aggregate SIC07'!O:O, _xlfn._xlws.FILTER(ROW('97-19 Jobs in Aggregate SIC07'!$A$3:$A$68), ISNUMBER(SEARCH(" " &amp; $A77 &amp; " ", " " &amp; '97-19 Jobs in Aggregate SIC07'!$A$3:$A$68 &amp; " ")) + ('97-19 Jobs in Aggregate SIC07'!$A$3:$A$68=$A77)))</f>
        <v>1</v>
      </c>
      <c r="O77" cm="1">
        <f t="array" ref="O77">'97-19 Job Nums in SIC07'!O77 / INDEX('97-19 Jobs in Aggregate SIC07'!P:P, _xlfn._xlws.FILTER(ROW('97-19 Jobs in Aggregate SIC07'!$A$3:$A$68), ISNUMBER(SEARCH(" " &amp; $A77 &amp; " ", " " &amp; '97-19 Jobs in Aggregate SIC07'!$A$3:$A$68 &amp; " ")) + ('97-19 Jobs in Aggregate SIC07'!$A$3:$A$68=$A77)))</f>
        <v>1</v>
      </c>
      <c r="P77" cm="1">
        <f t="array" ref="P77">'97-19 Job Nums in SIC07'!P77 / INDEX('97-19 Jobs in Aggregate SIC07'!Q:Q, _xlfn._xlws.FILTER(ROW('97-19 Jobs in Aggregate SIC07'!$A$3:$A$68), ISNUMBER(SEARCH(" " &amp; $A77 &amp; " ", " " &amp; '97-19 Jobs in Aggregate SIC07'!$A$3:$A$68 &amp; " ")) + ('97-19 Jobs in Aggregate SIC07'!$A$3:$A$68=$A77)))</f>
        <v>1</v>
      </c>
      <c r="Q77" cm="1">
        <f t="array" ref="Q77">'97-19 Job Nums in SIC07'!Q77 / INDEX('97-19 Jobs in Aggregate SIC07'!R:R, _xlfn._xlws.FILTER(ROW('97-19 Jobs in Aggregate SIC07'!$A$3:$A$68), ISNUMBER(SEARCH(" " &amp; $A77 &amp; " ", " " &amp; '97-19 Jobs in Aggregate SIC07'!$A$3:$A$68 &amp; " ")) + ('97-19 Jobs in Aggregate SIC07'!$A$3:$A$68=$A77)))</f>
        <v>1</v>
      </c>
      <c r="R77" cm="1">
        <f t="array" ref="R77">'97-19 Job Nums in SIC07'!R77 / INDEX('97-19 Jobs in Aggregate SIC07'!S:S, _xlfn._xlws.FILTER(ROW('97-19 Jobs in Aggregate SIC07'!$A$3:$A$68), ISNUMBER(SEARCH(" " &amp; $A77 &amp; " ", " " &amp; '97-19 Jobs in Aggregate SIC07'!$A$3:$A$68 &amp; " ")) + ('97-19 Jobs in Aggregate SIC07'!$A$3:$A$68=$A77)))</f>
        <v>1</v>
      </c>
      <c r="S77" cm="1">
        <f t="array" ref="S77">'97-19 Job Nums in SIC07'!S77 / INDEX('97-19 Jobs in Aggregate SIC07'!T:T, _xlfn._xlws.FILTER(ROW('97-19 Jobs in Aggregate SIC07'!$A$3:$A$68), ISNUMBER(SEARCH(" " &amp; $A77 &amp; " ", " " &amp; '97-19 Jobs in Aggregate SIC07'!$A$3:$A$68 &amp; " ")) + ('97-19 Jobs in Aggregate SIC07'!$A$3:$A$68=$A77)))</f>
        <v>1</v>
      </c>
      <c r="T77" cm="1">
        <f t="array" ref="T77">'97-19 Job Nums in SIC07'!T77 / INDEX('97-19 Jobs in Aggregate SIC07'!U:U, _xlfn._xlws.FILTER(ROW('97-19 Jobs in Aggregate SIC07'!$A$3:$A$68), ISNUMBER(SEARCH(" " &amp; $A77 &amp; " ", " " &amp; '97-19 Jobs in Aggregate SIC07'!$A$3:$A$68 &amp; " ")) + ('97-19 Jobs in Aggregate SIC07'!$A$3:$A$68=$A77)))</f>
        <v>1</v>
      </c>
      <c r="U77" cm="1">
        <f t="array" ref="U77">'97-19 Job Nums in SIC07'!U77 / INDEX('97-19 Jobs in Aggregate SIC07'!V:V, _xlfn._xlws.FILTER(ROW('97-19 Jobs in Aggregate SIC07'!$A$3:$A$68), ISNUMBER(SEARCH(" " &amp; $A77 &amp; " ", " " &amp; '97-19 Jobs in Aggregate SIC07'!$A$3:$A$68 &amp; " ")) + ('97-19 Jobs in Aggregate SIC07'!$A$3:$A$68=$A77)))</f>
        <v>1</v>
      </c>
      <c r="V77" cm="1">
        <f t="array" ref="V77">'97-19 Job Nums in SIC07'!V77 / INDEX('97-19 Jobs in Aggregate SIC07'!W:W, _xlfn._xlws.FILTER(ROW('97-19 Jobs in Aggregate SIC07'!$A$3:$A$68), ISNUMBER(SEARCH(" " &amp; $A77 &amp; " ", " " &amp; '97-19 Jobs in Aggregate SIC07'!$A$3:$A$68 &amp; " ")) + ('97-19 Jobs in Aggregate SIC07'!$A$3:$A$68=$A77)))</f>
        <v>1</v>
      </c>
      <c r="W77" cm="1">
        <f t="array" ref="W77">'97-19 Job Nums in SIC07'!W77 / INDEX('97-19 Jobs in Aggregate SIC07'!X:X, _xlfn._xlws.FILTER(ROW('97-19 Jobs in Aggregate SIC07'!$A$3:$A$68), ISNUMBER(SEARCH(" " &amp; $A77 &amp; " ", " " &amp; '97-19 Jobs in Aggregate SIC07'!$A$3:$A$68 &amp; " ")) + ('97-19 Jobs in Aggregate SIC07'!$A$3:$A$68=$A77)))</f>
        <v>1</v>
      </c>
      <c r="X77" cm="1">
        <f t="array" ref="X77">'97-19 Job Nums in SIC07'!X77 / INDEX('97-19 Jobs in Aggregate SIC07'!Y:Y, _xlfn._xlws.FILTER(ROW('97-19 Jobs in Aggregate SIC07'!$A$3:$A$68), ISNUMBER(SEARCH(" " &amp; $A77 &amp; " ", " " &amp; '97-19 Jobs in Aggregate SIC07'!$A$3:$A$68 &amp; " ")) + ('97-19 Jobs in Aggregate SIC07'!$A$3:$A$68=$A77)))</f>
        <v>1</v>
      </c>
      <c r="Y77" cm="1">
        <f t="array" ref="Y77">'97-19 Job Nums in SIC07'!Y77 / INDEX('97-19 Jobs in Aggregate SIC07'!Z:Z, _xlfn._xlws.FILTER(ROW('97-19 Jobs in Aggregate SIC07'!$A$3:$A$68), ISNUMBER(SEARCH(" " &amp; $A77 &amp; " ", " " &amp; '97-19 Jobs in Aggregate SIC07'!$A$3:$A$68 &amp; " ")) + ('97-19 Jobs in Aggregate SIC07'!$A$3:$A$68=$A77)))</f>
        <v>1</v>
      </c>
      <c r="Z77" s="76">
        <f t="shared" si="1"/>
        <v>1</v>
      </c>
      <c r="AA77" s="77" cm="1">
        <f t="array" ref="AA77">Z77/SUM(VALUE(INDEX(Z:Z,MATCH(VALUE(_xlfn.TEXTSPLIT(AB77, " ")),A:A,0))))</f>
        <v>1</v>
      </c>
      <c r="AB77" cm="1">
        <f t="array" ref="AB77">INDEX('97-19 Jobs in Aggregate SIC07'!A:A, _xlfn._xlws.FILTER(ROW('97-19 Jobs in Aggregate SIC07'!$A$3:$A$68), ISNUMBER(SEARCH(" " &amp; $A77 &amp; " ", " " &amp; '97-19 Jobs in Aggregate SIC07'!$A$3:$A$68 &amp; " ")) + ('97-19 Jobs in Aggregate SIC07'!$A$3:$A$68=$A77)))</f>
        <v>70</v>
      </c>
    </row>
    <row r="78" spans="1:28" ht="45" x14ac:dyDescent="0.25">
      <c r="A78" s="65">
        <v>71</v>
      </c>
      <c r="B78" s="3" t="s">
        <v>80</v>
      </c>
      <c r="C78" cm="1">
        <f t="array" ref="C78">'97-19 Job Nums in SIC07'!C78 / INDEX('97-19 Jobs in Aggregate SIC07'!D:D, _xlfn._xlws.FILTER(ROW('97-19 Jobs in Aggregate SIC07'!$A$3:$A$68), ISNUMBER(SEARCH(" " &amp; $A78 &amp; " ", " " &amp; '97-19 Jobs in Aggregate SIC07'!$A$3:$A$68 &amp; " ")) + ('97-19 Jobs in Aggregate SIC07'!$A$3:$A$68=$A78)))</f>
        <v>1</v>
      </c>
      <c r="D78" cm="1">
        <f t="array" ref="D78">'97-19 Job Nums in SIC07'!D78 / INDEX('97-19 Jobs in Aggregate SIC07'!E:E, _xlfn._xlws.FILTER(ROW('97-19 Jobs in Aggregate SIC07'!$A$3:$A$68), ISNUMBER(SEARCH(" " &amp; $A78 &amp; " ", " " &amp; '97-19 Jobs in Aggregate SIC07'!$A$3:$A$68 &amp; " ")) + ('97-19 Jobs in Aggregate SIC07'!$A$3:$A$68=$A78)))</f>
        <v>1</v>
      </c>
      <c r="E78" cm="1">
        <f t="array" ref="E78">'97-19 Job Nums in SIC07'!E78 / INDEX('97-19 Jobs in Aggregate SIC07'!F:F, _xlfn._xlws.FILTER(ROW('97-19 Jobs in Aggregate SIC07'!$A$3:$A$68), ISNUMBER(SEARCH(" " &amp; $A78 &amp; " ", " " &amp; '97-19 Jobs in Aggregate SIC07'!$A$3:$A$68 &amp; " ")) + ('97-19 Jobs in Aggregate SIC07'!$A$3:$A$68=$A78)))</f>
        <v>1</v>
      </c>
      <c r="F78" cm="1">
        <f t="array" ref="F78">'97-19 Job Nums in SIC07'!F78 / INDEX('97-19 Jobs in Aggregate SIC07'!G:G, _xlfn._xlws.FILTER(ROW('97-19 Jobs in Aggregate SIC07'!$A$3:$A$68), ISNUMBER(SEARCH(" " &amp; $A78 &amp; " ", " " &amp; '97-19 Jobs in Aggregate SIC07'!$A$3:$A$68 &amp; " ")) + ('97-19 Jobs in Aggregate SIC07'!$A$3:$A$68=$A78)))</f>
        <v>1</v>
      </c>
      <c r="G78" cm="1">
        <f t="array" ref="G78">'97-19 Job Nums in SIC07'!G78 / INDEX('97-19 Jobs in Aggregate SIC07'!H:H, _xlfn._xlws.FILTER(ROW('97-19 Jobs in Aggregate SIC07'!$A$3:$A$68), ISNUMBER(SEARCH(" " &amp; $A78 &amp; " ", " " &amp; '97-19 Jobs in Aggregate SIC07'!$A$3:$A$68 &amp; " ")) + ('97-19 Jobs in Aggregate SIC07'!$A$3:$A$68=$A78)))</f>
        <v>1</v>
      </c>
      <c r="H78" cm="1">
        <f t="array" ref="H78">'97-19 Job Nums in SIC07'!H78 / INDEX('97-19 Jobs in Aggregate SIC07'!I:I, _xlfn._xlws.FILTER(ROW('97-19 Jobs in Aggregate SIC07'!$A$3:$A$68), ISNUMBER(SEARCH(" " &amp; $A78 &amp; " ", " " &amp; '97-19 Jobs in Aggregate SIC07'!$A$3:$A$68 &amp; " ")) + ('97-19 Jobs in Aggregate SIC07'!$A$3:$A$68=$A78)))</f>
        <v>1</v>
      </c>
      <c r="I78" cm="1">
        <f t="array" ref="I78">'97-19 Job Nums in SIC07'!I78 / INDEX('97-19 Jobs in Aggregate SIC07'!J:J, _xlfn._xlws.FILTER(ROW('97-19 Jobs in Aggregate SIC07'!$A$3:$A$68), ISNUMBER(SEARCH(" " &amp; $A78 &amp; " ", " " &amp; '97-19 Jobs in Aggregate SIC07'!$A$3:$A$68 &amp; " ")) + ('97-19 Jobs in Aggregate SIC07'!$A$3:$A$68=$A78)))</f>
        <v>1</v>
      </c>
      <c r="J78" cm="1">
        <f t="array" ref="J78">'97-19 Job Nums in SIC07'!J78 / INDEX('97-19 Jobs in Aggregate SIC07'!K:K, _xlfn._xlws.FILTER(ROW('97-19 Jobs in Aggregate SIC07'!$A$3:$A$68), ISNUMBER(SEARCH(" " &amp; $A78 &amp; " ", " " &amp; '97-19 Jobs in Aggregate SIC07'!$A$3:$A$68 &amp; " ")) + ('97-19 Jobs in Aggregate SIC07'!$A$3:$A$68=$A78)))</f>
        <v>1</v>
      </c>
      <c r="K78" cm="1">
        <f t="array" ref="K78">'97-19 Job Nums in SIC07'!K78 / INDEX('97-19 Jobs in Aggregate SIC07'!L:L, _xlfn._xlws.FILTER(ROW('97-19 Jobs in Aggregate SIC07'!$A$3:$A$68), ISNUMBER(SEARCH(" " &amp; $A78 &amp; " ", " " &amp; '97-19 Jobs in Aggregate SIC07'!$A$3:$A$68 &amp; " ")) + ('97-19 Jobs in Aggregate SIC07'!$A$3:$A$68=$A78)))</f>
        <v>1</v>
      </c>
      <c r="L78" cm="1">
        <f t="array" ref="L78">'97-19 Job Nums in SIC07'!L78 / INDEX('97-19 Jobs in Aggregate SIC07'!M:M, _xlfn._xlws.FILTER(ROW('97-19 Jobs in Aggregate SIC07'!$A$3:$A$68), ISNUMBER(SEARCH(" " &amp; $A78 &amp; " ", " " &amp; '97-19 Jobs in Aggregate SIC07'!$A$3:$A$68 &amp; " ")) + ('97-19 Jobs in Aggregate SIC07'!$A$3:$A$68=$A78)))</f>
        <v>1</v>
      </c>
      <c r="M78" cm="1">
        <f t="array" ref="M78">'97-19 Job Nums in SIC07'!M78 / INDEX('97-19 Jobs in Aggregate SIC07'!N:N, _xlfn._xlws.FILTER(ROW('97-19 Jobs in Aggregate SIC07'!$A$3:$A$68), ISNUMBER(SEARCH(" " &amp; $A78 &amp; " ", " " &amp; '97-19 Jobs in Aggregate SIC07'!$A$3:$A$68 &amp; " ")) + ('97-19 Jobs in Aggregate SIC07'!$A$3:$A$68=$A78)))</f>
        <v>1</v>
      </c>
      <c r="N78" cm="1">
        <f t="array" ref="N78">'97-19 Job Nums in SIC07'!N78 / INDEX('97-19 Jobs in Aggregate SIC07'!O:O, _xlfn._xlws.FILTER(ROW('97-19 Jobs in Aggregate SIC07'!$A$3:$A$68), ISNUMBER(SEARCH(" " &amp; $A78 &amp; " ", " " &amp; '97-19 Jobs in Aggregate SIC07'!$A$3:$A$68 &amp; " ")) + ('97-19 Jobs in Aggregate SIC07'!$A$3:$A$68=$A78)))</f>
        <v>1</v>
      </c>
      <c r="O78" cm="1">
        <f t="array" ref="O78">'97-19 Job Nums in SIC07'!O78 / INDEX('97-19 Jobs in Aggregate SIC07'!P:P, _xlfn._xlws.FILTER(ROW('97-19 Jobs in Aggregate SIC07'!$A$3:$A$68), ISNUMBER(SEARCH(" " &amp; $A78 &amp; " ", " " &amp; '97-19 Jobs in Aggregate SIC07'!$A$3:$A$68 &amp; " ")) + ('97-19 Jobs in Aggregate SIC07'!$A$3:$A$68=$A78)))</f>
        <v>1</v>
      </c>
      <c r="P78" cm="1">
        <f t="array" ref="P78">'97-19 Job Nums in SIC07'!P78 / INDEX('97-19 Jobs in Aggregate SIC07'!Q:Q, _xlfn._xlws.FILTER(ROW('97-19 Jobs in Aggregate SIC07'!$A$3:$A$68), ISNUMBER(SEARCH(" " &amp; $A78 &amp; " ", " " &amp; '97-19 Jobs in Aggregate SIC07'!$A$3:$A$68 &amp; " ")) + ('97-19 Jobs in Aggregate SIC07'!$A$3:$A$68=$A78)))</f>
        <v>1</v>
      </c>
      <c r="Q78" cm="1">
        <f t="array" ref="Q78">'97-19 Job Nums in SIC07'!Q78 / INDEX('97-19 Jobs in Aggregate SIC07'!R:R, _xlfn._xlws.FILTER(ROW('97-19 Jobs in Aggregate SIC07'!$A$3:$A$68), ISNUMBER(SEARCH(" " &amp; $A78 &amp; " ", " " &amp; '97-19 Jobs in Aggregate SIC07'!$A$3:$A$68 &amp; " ")) + ('97-19 Jobs in Aggregate SIC07'!$A$3:$A$68=$A78)))</f>
        <v>1</v>
      </c>
      <c r="R78" cm="1">
        <f t="array" ref="R78">'97-19 Job Nums in SIC07'!R78 / INDEX('97-19 Jobs in Aggregate SIC07'!S:S, _xlfn._xlws.FILTER(ROW('97-19 Jobs in Aggregate SIC07'!$A$3:$A$68), ISNUMBER(SEARCH(" " &amp; $A78 &amp; " ", " " &amp; '97-19 Jobs in Aggregate SIC07'!$A$3:$A$68 &amp; " ")) + ('97-19 Jobs in Aggregate SIC07'!$A$3:$A$68=$A78)))</f>
        <v>1</v>
      </c>
      <c r="S78" cm="1">
        <f t="array" ref="S78">'97-19 Job Nums in SIC07'!S78 / INDEX('97-19 Jobs in Aggregate SIC07'!T:T, _xlfn._xlws.FILTER(ROW('97-19 Jobs in Aggregate SIC07'!$A$3:$A$68), ISNUMBER(SEARCH(" " &amp; $A78 &amp; " ", " " &amp; '97-19 Jobs in Aggregate SIC07'!$A$3:$A$68 &amp; " ")) + ('97-19 Jobs in Aggregate SIC07'!$A$3:$A$68=$A78)))</f>
        <v>1</v>
      </c>
      <c r="T78" cm="1">
        <f t="array" ref="T78">'97-19 Job Nums in SIC07'!T78 / INDEX('97-19 Jobs in Aggregate SIC07'!U:U, _xlfn._xlws.FILTER(ROW('97-19 Jobs in Aggregate SIC07'!$A$3:$A$68), ISNUMBER(SEARCH(" " &amp; $A78 &amp; " ", " " &amp; '97-19 Jobs in Aggregate SIC07'!$A$3:$A$68 &amp; " ")) + ('97-19 Jobs in Aggregate SIC07'!$A$3:$A$68=$A78)))</f>
        <v>1</v>
      </c>
      <c r="U78" cm="1">
        <f t="array" ref="U78">'97-19 Job Nums in SIC07'!U78 / INDEX('97-19 Jobs in Aggregate SIC07'!V:V, _xlfn._xlws.FILTER(ROW('97-19 Jobs in Aggregate SIC07'!$A$3:$A$68), ISNUMBER(SEARCH(" " &amp; $A78 &amp; " ", " " &amp; '97-19 Jobs in Aggregate SIC07'!$A$3:$A$68 &amp; " ")) + ('97-19 Jobs in Aggregate SIC07'!$A$3:$A$68=$A78)))</f>
        <v>1</v>
      </c>
      <c r="V78" cm="1">
        <f t="array" ref="V78">'97-19 Job Nums in SIC07'!V78 / INDEX('97-19 Jobs in Aggregate SIC07'!W:W, _xlfn._xlws.FILTER(ROW('97-19 Jobs in Aggregate SIC07'!$A$3:$A$68), ISNUMBER(SEARCH(" " &amp; $A78 &amp; " ", " " &amp; '97-19 Jobs in Aggregate SIC07'!$A$3:$A$68 &amp; " ")) + ('97-19 Jobs in Aggregate SIC07'!$A$3:$A$68=$A78)))</f>
        <v>1</v>
      </c>
      <c r="W78" cm="1">
        <f t="array" ref="W78">'97-19 Job Nums in SIC07'!W78 / INDEX('97-19 Jobs in Aggregate SIC07'!X:X, _xlfn._xlws.FILTER(ROW('97-19 Jobs in Aggregate SIC07'!$A$3:$A$68), ISNUMBER(SEARCH(" " &amp; $A78 &amp; " ", " " &amp; '97-19 Jobs in Aggregate SIC07'!$A$3:$A$68 &amp; " ")) + ('97-19 Jobs in Aggregate SIC07'!$A$3:$A$68=$A78)))</f>
        <v>1</v>
      </c>
      <c r="X78" cm="1">
        <f t="array" ref="X78">'97-19 Job Nums in SIC07'!X78 / INDEX('97-19 Jobs in Aggregate SIC07'!Y:Y, _xlfn._xlws.FILTER(ROW('97-19 Jobs in Aggregate SIC07'!$A$3:$A$68), ISNUMBER(SEARCH(" " &amp; $A78 &amp; " ", " " &amp; '97-19 Jobs in Aggregate SIC07'!$A$3:$A$68 &amp; " ")) + ('97-19 Jobs in Aggregate SIC07'!$A$3:$A$68=$A78)))</f>
        <v>1</v>
      </c>
      <c r="Y78" cm="1">
        <f t="array" ref="Y78">'97-19 Job Nums in SIC07'!Y78 / INDEX('97-19 Jobs in Aggregate SIC07'!Z:Z, _xlfn._xlws.FILTER(ROW('97-19 Jobs in Aggregate SIC07'!$A$3:$A$68), ISNUMBER(SEARCH(" " &amp; $A78 &amp; " ", " " &amp; '97-19 Jobs in Aggregate SIC07'!$A$3:$A$68 &amp; " ")) + ('97-19 Jobs in Aggregate SIC07'!$A$3:$A$68=$A78)))</f>
        <v>1</v>
      </c>
      <c r="Z78" s="76">
        <f t="shared" si="1"/>
        <v>1</v>
      </c>
      <c r="AA78" s="77" cm="1">
        <f t="array" ref="AA78">Z78/SUM(VALUE(INDEX(Z:Z,MATCH(VALUE(_xlfn.TEXTSPLIT(AB78, " ")),A:A,0))))</f>
        <v>1</v>
      </c>
      <c r="AB78" cm="1">
        <f t="array" ref="AB78">INDEX('97-19 Jobs in Aggregate SIC07'!A:A, _xlfn._xlws.FILTER(ROW('97-19 Jobs in Aggregate SIC07'!$A$3:$A$68), ISNUMBER(SEARCH(" " &amp; $A78 &amp; " ", " " &amp; '97-19 Jobs in Aggregate SIC07'!$A$3:$A$68 &amp; " ")) + ('97-19 Jobs in Aggregate SIC07'!$A$3:$A$68=$A78)))</f>
        <v>71</v>
      </c>
    </row>
    <row r="79" spans="1:28" x14ac:dyDescent="0.25">
      <c r="A79" s="65">
        <v>72</v>
      </c>
      <c r="B79" s="3" t="s">
        <v>81</v>
      </c>
      <c r="C79" cm="1">
        <f t="array" ref="C79">'97-19 Job Nums in SIC07'!C79 / INDEX('97-19 Jobs in Aggregate SIC07'!D:D, _xlfn._xlws.FILTER(ROW('97-19 Jobs in Aggregate SIC07'!$A$3:$A$68), ISNUMBER(SEARCH(" " &amp; $A79 &amp; " ", " " &amp; '97-19 Jobs in Aggregate SIC07'!$A$3:$A$68 &amp; " ")) + ('97-19 Jobs in Aggregate SIC07'!$A$3:$A$68=$A79)))</f>
        <v>1</v>
      </c>
      <c r="D79" cm="1">
        <f t="array" ref="D79">'97-19 Job Nums in SIC07'!D79 / INDEX('97-19 Jobs in Aggregate SIC07'!E:E, _xlfn._xlws.FILTER(ROW('97-19 Jobs in Aggregate SIC07'!$A$3:$A$68), ISNUMBER(SEARCH(" " &amp; $A79 &amp; " ", " " &amp; '97-19 Jobs in Aggregate SIC07'!$A$3:$A$68 &amp; " ")) + ('97-19 Jobs in Aggregate SIC07'!$A$3:$A$68=$A79)))</f>
        <v>1</v>
      </c>
      <c r="E79" cm="1">
        <f t="array" ref="E79">'97-19 Job Nums in SIC07'!E79 / INDEX('97-19 Jobs in Aggregate SIC07'!F:F, _xlfn._xlws.FILTER(ROW('97-19 Jobs in Aggregate SIC07'!$A$3:$A$68), ISNUMBER(SEARCH(" " &amp; $A79 &amp; " ", " " &amp; '97-19 Jobs in Aggregate SIC07'!$A$3:$A$68 &amp; " ")) + ('97-19 Jobs in Aggregate SIC07'!$A$3:$A$68=$A79)))</f>
        <v>1</v>
      </c>
      <c r="F79" cm="1">
        <f t="array" ref="F79">'97-19 Job Nums in SIC07'!F79 / INDEX('97-19 Jobs in Aggregate SIC07'!G:G, _xlfn._xlws.FILTER(ROW('97-19 Jobs in Aggregate SIC07'!$A$3:$A$68), ISNUMBER(SEARCH(" " &amp; $A79 &amp; " ", " " &amp; '97-19 Jobs in Aggregate SIC07'!$A$3:$A$68 &amp; " ")) + ('97-19 Jobs in Aggregate SIC07'!$A$3:$A$68=$A79)))</f>
        <v>1</v>
      </c>
      <c r="G79" cm="1">
        <f t="array" ref="G79">'97-19 Job Nums in SIC07'!G79 / INDEX('97-19 Jobs in Aggregate SIC07'!H:H, _xlfn._xlws.FILTER(ROW('97-19 Jobs in Aggregate SIC07'!$A$3:$A$68), ISNUMBER(SEARCH(" " &amp; $A79 &amp; " ", " " &amp; '97-19 Jobs in Aggregate SIC07'!$A$3:$A$68 &amp; " ")) + ('97-19 Jobs in Aggregate SIC07'!$A$3:$A$68=$A79)))</f>
        <v>1</v>
      </c>
      <c r="H79" cm="1">
        <f t="array" ref="H79">'97-19 Job Nums in SIC07'!H79 / INDEX('97-19 Jobs in Aggregate SIC07'!I:I, _xlfn._xlws.FILTER(ROW('97-19 Jobs in Aggregate SIC07'!$A$3:$A$68), ISNUMBER(SEARCH(" " &amp; $A79 &amp; " ", " " &amp; '97-19 Jobs in Aggregate SIC07'!$A$3:$A$68 &amp; " ")) + ('97-19 Jobs in Aggregate SIC07'!$A$3:$A$68=$A79)))</f>
        <v>1</v>
      </c>
      <c r="I79" cm="1">
        <f t="array" ref="I79">'97-19 Job Nums in SIC07'!I79 / INDEX('97-19 Jobs in Aggregate SIC07'!J:J, _xlfn._xlws.FILTER(ROW('97-19 Jobs in Aggregate SIC07'!$A$3:$A$68), ISNUMBER(SEARCH(" " &amp; $A79 &amp; " ", " " &amp; '97-19 Jobs in Aggregate SIC07'!$A$3:$A$68 &amp; " ")) + ('97-19 Jobs in Aggregate SIC07'!$A$3:$A$68=$A79)))</f>
        <v>1</v>
      </c>
      <c r="J79" cm="1">
        <f t="array" ref="J79">'97-19 Job Nums in SIC07'!J79 / INDEX('97-19 Jobs in Aggregate SIC07'!K:K, _xlfn._xlws.FILTER(ROW('97-19 Jobs in Aggregate SIC07'!$A$3:$A$68), ISNUMBER(SEARCH(" " &amp; $A79 &amp; " ", " " &amp; '97-19 Jobs in Aggregate SIC07'!$A$3:$A$68 &amp; " ")) + ('97-19 Jobs in Aggregate SIC07'!$A$3:$A$68=$A79)))</f>
        <v>1</v>
      </c>
      <c r="K79" cm="1">
        <f t="array" ref="K79">'97-19 Job Nums in SIC07'!K79 / INDEX('97-19 Jobs in Aggregate SIC07'!L:L, _xlfn._xlws.FILTER(ROW('97-19 Jobs in Aggregate SIC07'!$A$3:$A$68), ISNUMBER(SEARCH(" " &amp; $A79 &amp; " ", " " &amp; '97-19 Jobs in Aggregate SIC07'!$A$3:$A$68 &amp; " ")) + ('97-19 Jobs in Aggregate SIC07'!$A$3:$A$68=$A79)))</f>
        <v>1</v>
      </c>
      <c r="L79" cm="1">
        <f t="array" ref="L79">'97-19 Job Nums in SIC07'!L79 / INDEX('97-19 Jobs in Aggregate SIC07'!M:M, _xlfn._xlws.FILTER(ROW('97-19 Jobs in Aggregate SIC07'!$A$3:$A$68), ISNUMBER(SEARCH(" " &amp; $A79 &amp; " ", " " &amp; '97-19 Jobs in Aggregate SIC07'!$A$3:$A$68 &amp; " ")) + ('97-19 Jobs in Aggregate SIC07'!$A$3:$A$68=$A79)))</f>
        <v>1</v>
      </c>
      <c r="M79" cm="1">
        <f t="array" ref="M79">'97-19 Job Nums in SIC07'!M79 / INDEX('97-19 Jobs in Aggregate SIC07'!N:N, _xlfn._xlws.FILTER(ROW('97-19 Jobs in Aggregate SIC07'!$A$3:$A$68), ISNUMBER(SEARCH(" " &amp; $A79 &amp; " ", " " &amp; '97-19 Jobs in Aggregate SIC07'!$A$3:$A$68 &amp; " ")) + ('97-19 Jobs in Aggregate SIC07'!$A$3:$A$68=$A79)))</f>
        <v>1</v>
      </c>
      <c r="N79" cm="1">
        <f t="array" ref="N79">'97-19 Job Nums in SIC07'!N79 / INDEX('97-19 Jobs in Aggregate SIC07'!O:O, _xlfn._xlws.FILTER(ROW('97-19 Jobs in Aggregate SIC07'!$A$3:$A$68), ISNUMBER(SEARCH(" " &amp; $A79 &amp; " ", " " &amp; '97-19 Jobs in Aggregate SIC07'!$A$3:$A$68 &amp; " ")) + ('97-19 Jobs in Aggregate SIC07'!$A$3:$A$68=$A79)))</f>
        <v>1</v>
      </c>
      <c r="O79" cm="1">
        <f t="array" ref="O79">'97-19 Job Nums in SIC07'!O79 / INDEX('97-19 Jobs in Aggregate SIC07'!P:P, _xlfn._xlws.FILTER(ROW('97-19 Jobs in Aggregate SIC07'!$A$3:$A$68), ISNUMBER(SEARCH(" " &amp; $A79 &amp; " ", " " &amp; '97-19 Jobs in Aggregate SIC07'!$A$3:$A$68 &amp; " ")) + ('97-19 Jobs in Aggregate SIC07'!$A$3:$A$68=$A79)))</f>
        <v>1</v>
      </c>
      <c r="P79" cm="1">
        <f t="array" ref="P79">'97-19 Job Nums in SIC07'!P79 / INDEX('97-19 Jobs in Aggregate SIC07'!Q:Q, _xlfn._xlws.FILTER(ROW('97-19 Jobs in Aggregate SIC07'!$A$3:$A$68), ISNUMBER(SEARCH(" " &amp; $A79 &amp; " ", " " &amp; '97-19 Jobs in Aggregate SIC07'!$A$3:$A$68 &amp; " ")) + ('97-19 Jobs in Aggregate SIC07'!$A$3:$A$68=$A79)))</f>
        <v>1</v>
      </c>
      <c r="Q79" cm="1">
        <f t="array" ref="Q79">'97-19 Job Nums in SIC07'!Q79 / INDEX('97-19 Jobs in Aggregate SIC07'!R:R, _xlfn._xlws.FILTER(ROW('97-19 Jobs in Aggregate SIC07'!$A$3:$A$68), ISNUMBER(SEARCH(" " &amp; $A79 &amp; " ", " " &amp; '97-19 Jobs in Aggregate SIC07'!$A$3:$A$68 &amp; " ")) + ('97-19 Jobs in Aggregate SIC07'!$A$3:$A$68=$A79)))</f>
        <v>1</v>
      </c>
      <c r="R79" cm="1">
        <f t="array" ref="R79">'97-19 Job Nums in SIC07'!R79 / INDEX('97-19 Jobs in Aggregate SIC07'!S:S, _xlfn._xlws.FILTER(ROW('97-19 Jobs in Aggregate SIC07'!$A$3:$A$68), ISNUMBER(SEARCH(" " &amp; $A79 &amp; " ", " " &amp; '97-19 Jobs in Aggregate SIC07'!$A$3:$A$68 &amp; " ")) + ('97-19 Jobs in Aggregate SIC07'!$A$3:$A$68=$A79)))</f>
        <v>1</v>
      </c>
      <c r="S79" cm="1">
        <f t="array" ref="S79">'97-19 Job Nums in SIC07'!S79 / INDEX('97-19 Jobs in Aggregate SIC07'!T:T, _xlfn._xlws.FILTER(ROW('97-19 Jobs in Aggregate SIC07'!$A$3:$A$68), ISNUMBER(SEARCH(" " &amp; $A79 &amp; " ", " " &amp; '97-19 Jobs in Aggregate SIC07'!$A$3:$A$68 &amp; " ")) + ('97-19 Jobs in Aggregate SIC07'!$A$3:$A$68=$A79)))</f>
        <v>1</v>
      </c>
      <c r="T79" cm="1">
        <f t="array" ref="T79">'97-19 Job Nums in SIC07'!T79 / INDEX('97-19 Jobs in Aggregate SIC07'!U:U, _xlfn._xlws.FILTER(ROW('97-19 Jobs in Aggregate SIC07'!$A$3:$A$68), ISNUMBER(SEARCH(" " &amp; $A79 &amp; " ", " " &amp; '97-19 Jobs in Aggregate SIC07'!$A$3:$A$68 &amp; " ")) + ('97-19 Jobs in Aggregate SIC07'!$A$3:$A$68=$A79)))</f>
        <v>1</v>
      </c>
      <c r="U79" cm="1">
        <f t="array" ref="U79">'97-19 Job Nums in SIC07'!U79 / INDEX('97-19 Jobs in Aggregate SIC07'!V:V, _xlfn._xlws.FILTER(ROW('97-19 Jobs in Aggregate SIC07'!$A$3:$A$68), ISNUMBER(SEARCH(" " &amp; $A79 &amp; " ", " " &amp; '97-19 Jobs in Aggregate SIC07'!$A$3:$A$68 &amp; " ")) + ('97-19 Jobs in Aggregate SIC07'!$A$3:$A$68=$A79)))</f>
        <v>1</v>
      </c>
      <c r="V79" cm="1">
        <f t="array" ref="V79">'97-19 Job Nums in SIC07'!V79 / INDEX('97-19 Jobs in Aggregate SIC07'!W:W, _xlfn._xlws.FILTER(ROW('97-19 Jobs in Aggregate SIC07'!$A$3:$A$68), ISNUMBER(SEARCH(" " &amp; $A79 &amp; " ", " " &amp; '97-19 Jobs in Aggregate SIC07'!$A$3:$A$68 &amp; " ")) + ('97-19 Jobs in Aggregate SIC07'!$A$3:$A$68=$A79)))</f>
        <v>1</v>
      </c>
      <c r="W79" cm="1">
        <f t="array" ref="W79">'97-19 Job Nums in SIC07'!W79 / INDEX('97-19 Jobs in Aggregate SIC07'!X:X, _xlfn._xlws.FILTER(ROW('97-19 Jobs in Aggregate SIC07'!$A$3:$A$68), ISNUMBER(SEARCH(" " &amp; $A79 &amp; " ", " " &amp; '97-19 Jobs in Aggregate SIC07'!$A$3:$A$68 &amp; " ")) + ('97-19 Jobs in Aggregate SIC07'!$A$3:$A$68=$A79)))</f>
        <v>1</v>
      </c>
      <c r="X79" cm="1">
        <f t="array" ref="X79">'97-19 Job Nums in SIC07'!X79 / INDEX('97-19 Jobs in Aggregate SIC07'!Y:Y, _xlfn._xlws.FILTER(ROW('97-19 Jobs in Aggregate SIC07'!$A$3:$A$68), ISNUMBER(SEARCH(" " &amp; $A79 &amp; " ", " " &amp; '97-19 Jobs in Aggregate SIC07'!$A$3:$A$68 &amp; " ")) + ('97-19 Jobs in Aggregate SIC07'!$A$3:$A$68=$A79)))</f>
        <v>1</v>
      </c>
      <c r="Y79" cm="1">
        <f t="array" ref="Y79">'97-19 Job Nums in SIC07'!Y79 / INDEX('97-19 Jobs in Aggregate SIC07'!Z:Z, _xlfn._xlws.FILTER(ROW('97-19 Jobs in Aggregate SIC07'!$A$3:$A$68), ISNUMBER(SEARCH(" " &amp; $A79 &amp; " ", " " &amp; '97-19 Jobs in Aggregate SIC07'!$A$3:$A$68 &amp; " ")) + ('97-19 Jobs in Aggregate SIC07'!$A$3:$A$68=$A79)))</f>
        <v>1</v>
      </c>
      <c r="Z79" s="76">
        <f t="shared" si="1"/>
        <v>1</v>
      </c>
      <c r="AA79" s="77" cm="1">
        <f t="array" ref="AA79">Z79/SUM(VALUE(INDEX(Z:Z,MATCH(VALUE(_xlfn.TEXTSPLIT(AB79, " ")),A:A,0))))</f>
        <v>1</v>
      </c>
      <c r="AB79" cm="1">
        <f t="array" ref="AB79">INDEX('97-19 Jobs in Aggregate SIC07'!A:A, _xlfn._xlws.FILTER(ROW('97-19 Jobs in Aggregate SIC07'!$A$3:$A$68), ISNUMBER(SEARCH(" " &amp; $A79 &amp; " ", " " &amp; '97-19 Jobs in Aggregate SIC07'!$A$3:$A$68 &amp; " ")) + ('97-19 Jobs in Aggregate SIC07'!$A$3:$A$68=$A79)))</f>
        <v>72</v>
      </c>
    </row>
    <row r="80" spans="1:28" x14ac:dyDescent="0.25">
      <c r="A80" s="65">
        <v>73</v>
      </c>
      <c r="B80" s="3" t="s">
        <v>82</v>
      </c>
      <c r="C80" cm="1">
        <f t="array" ref="C80">'97-19 Job Nums in SIC07'!C80 / INDEX('97-19 Jobs in Aggregate SIC07'!D:D, _xlfn._xlws.FILTER(ROW('97-19 Jobs in Aggregate SIC07'!$A$3:$A$68), ISNUMBER(SEARCH(" " &amp; $A80 &amp; " ", " " &amp; '97-19 Jobs in Aggregate SIC07'!$A$3:$A$68 &amp; " ")) + ('97-19 Jobs in Aggregate SIC07'!$A$3:$A$68=$A80)))</f>
        <v>1</v>
      </c>
      <c r="D80" cm="1">
        <f t="array" ref="D80">'97-19 Job Nums in SIC07'!D80 / INDEX('97-19 Jobs in Aggregate SIC07'!E:E, _xlfn._xlws.FILTER(ROW('97-19 Jobs in Aggregate SIC07'!$A$3:$A$68), ISNUMBER(SEARCH(" " &amp; $A80 &amp; " ", " " &amp; '97-19 Jobs in Aggregate SIC07'!$A$3:$A$68 &amp; " ")) + ('97-19 Jobs in Aggregate SIC07'!$A$3:$A$68=$A80)))</f>
        <v>1</v>
      </c>
      <c r="E80" cm="1">
        <f t="array" ref="E80">'97-19 Job Nums in SIC07'!E80 / INDEX('97-19 Jobs in Aggregate SIC07'!F:F, _xlfn._xlws.FILTER(ROW('97-19 Jobs in Aggregate SIC07'!$A$3:$A$68), ISNUMBER(SEARCH(" " &amp; $A80 &amp; " ", " " &amp; '97-19 Jobs in Aggregate SIC07'!$A$3:$A$68 &amp; " ")) + ('97-19 Jobs in Aggregate SIC07'!$A$3:$A$68=$A80)))</f>
        <v>1</v>
      </c>
      <c r="F80" cm="1">
        <f t="array" ref="F80">'97-19 Job Nums in SIC07'!F80 / INDEX('97-19 Jobs in Aggregate SIC07'!G:G, _xlfn._xlws.FILTER(ROW('97-19 Jobs in Aggregate SIC07'!$A$3:$A$68), ISNUMBER(SEARCH(" " &amp; $A80 &amp; " ", " " &amp; '97-19 Jobs in Aggregate SIC07'!$A$3:$A$68 &amp; " ")) + ('97-19 Jobs in Aggregate SIC07'!$A$3:$A$68=$A80)))</f>
        <v>1</v>
      </c>
      <c r="G80" cm="1">
        <f t="array" ref="G80">'97-19 Job Nums in SIC07'!G80 / INDEX('97-19 Jobs in Aggregate SIC07'!H:H, _xlfn._xlws.FILTER(ROW('97-19 Jobs in Aggregate SIC07'!$A$3:$A$68), ISNUMBER(SEARCH(" " &amp; $A80 &amp; " ", " " &amp; '97-19 Jobs in Aggregate SIC07'!$A$3:$A$68 &amp; " ")) + ('97-19 Jobs in Aggregate SIC07'!$A$3:$A$68=$A80)))</f>
        <v>1</v>
      </c>
      <c r="H80" cm="1">
        <f t="array" ref="H80">'97-19 Job Nums in SIC07'!H80 / INDEX('97-19 Jobs in Aggregate SIC07'!I:I, _xlfn._xlws.FILTER(ROW('97-19 Jobs in Aggregate SIC07'!$A$3:$A$68), ISNUMBER(SEARCH(" " &amp; $A80 &amp; " ", " " &amp; '97-19 Jobs in Aggregate SIC07'!$A$3:$A$68 &amp; " ")) + ('97-19 Jobs in Aggregate SIC07'!$A$3:$A$68=$A80)))</f>
        <v>1</v>
      </c>
      <c r="I80" cm="1">
        <f t="array" ref="I80">'97-19 Job Nums in SIC07'!I80 / INDEX('97-19 Jobs in Aggregate SIC07'!J:J, _xlfn._xlws.FILTER(ROW('97-19 Jobs in Aggregate SIC07'!$A$3:$A$68), ISNUMBER(SEARCH(" " &amp; $A80 &amp; " ", " " &amp; '97-19 Jobs in Aggregate SIC07'!$A$3:$A$68 &amp; " ")) + ('97-19 Jobs in Aggregate SIC07'!$A$3:$A$68=$A80)))</f>
        <v>1</v>
      </c>
      <c r="J80" cm="1">
        <f t="array" ref="J80">'97-19 Job Nums in SIC07'!J80 / INDEX('97-19 Jobs in Aggregate SIC07'!K:K, _xlfn._xlws.FILTER(ROW('97-19 Jobs in Aggregate SIC07'!$A$3:$A$68), ISNUMBER(SEARCH(" " &amp; $A80 &amp; " ", " " &amp; '97-19 Jobs in Aggregate SIC07'!$A$3:$A$68 &amp; " ")) + ('97-19 Jobs in Aggregate SIC07'!$A$3:$A$68=$A80)))</f>
        <v>1</v>
      </c>
      <c r="K80" cm="1">
        <f t="array" ref="K80">'97-19 Job Nums in SIC07'!K80 / INDEX('97-19 Jobs in Aggregate SIC07'!L:L, _xlfn._xlws.FILTER(ROW('97-19 Jobs in Aggregate SIC07'!$A$3:$A$68), ISNUMBER(SEARCH(" " &amp; $A80 &amp; " ", " " &amp; '97-19 Jobs in Aggregate SIC07'!$A$3:$A$68 &amp; " ")) + ('97-19 Jobs in Aggregate SIC07'!$A$3:$A$68=$A80)))</f>
        <v>1</v>
      </c>
      <c r="L80" cm="1">
        <f t="array" ref="L80">'97-19 Job Nums in SIC07'!L80 / INDEX('97-19 Jobs in Aggregate SIC07'!M:M, _xlfn._xlws.FILTER(ROW('97-19 Jobs in Aggregate SIC07'!$A$3:$A$68), ISNUMBER(SEARCH(" " &amp; $A80 &amp; " ", " " &amp; '97-19 Jobs in Aggregate SIC07'!$A$3:$A$68 &amp; " ")) + ('97-19 Jobs in Aggregate SIC07'!$A$3:$A$68=$A80)))</f>
        <v>1</v>
      </c>
      <c r="M80" cm="1">
        <f t="array" ref="M80">'97-19 Job Nums in SIC07'!M80 / INDEX('97-19 Jobs in Aggregate SIC07'!N:N, _xlfn._xlws.FILTER(ROW('97-19 Jobs in Aggregate SIC07'!$A$3:$A$68), ISNUMBER(SEARCH(" " &amp; $A80 &amp; " ", " " &amp; '97-19 Jobs in Aggregate SIC07'!$A$3:$A$68 &amp; " ")) + ('97-19 Jobs in Aggregate SIC07'!$A$3:$A$68=$A80)))</f>
        <v>1</v>
      </c>
      <c r="N80" cm="1">
        <f t="array" ref="N80">'97-19 Job Nums in SIC07'!N80 / INDEX('97-19 Jobs in Aggregate SIC07'!O:O, _xlfn._xlws.FILTER(ROW('97-19 Jobs in Aggregate SIC07'!$A$3:$A$68), ISNUMBER(SEARCH(" " &amp; $A80 &amp; " ", " " &amp; '97-19 Jobs in Aggregate SIC07'!$A$3:$A$68 &amp; " ")) + ('97-19 Jobs in Aggregate SIC07'!$A$3:$A$68=$A80)))</f>
        <v>1</v>
      </c>
      <c r="O80" cm="1">
        <f t="array" ref="O80">'97-19 Job Nums in SIC07'!O80 / INDEX('97-19 Jobs in Aggregate SIC07'!P:P, _xlfn._xlws.FILTER(ROW('97-19 Jobs in Aggregate SIC07'!$A$3:$A$68), ISNUMBER(SEARCH(" " &amp; $A80 &amp; " ", " " &amp; '97-19 Jobs in Aggregate SIC07'!$A$3:$A$68 &amp; " ")) + ('97-19 Jobs in Aggregate SIC07'!$A$3:$A$68=$A80)))</f>
        <v>1</v>
      </c>
      <c r="P80" cm="1">
        <f t="array" ref="P80">'97-19 Job Nums in SIC07'!P80 / INDEX('97-19 Jobs in Aggregate SIC07'!Q:Q, _xlfn._xlws.FILTER(ROW('97-19 Jobs in Aggregate SIC07'!$A$3:$A$68), ISNUMBER(SEARCH(" " &amp; $A80 &amp; " ", " " &amp; '97-19 Jobs in Aggregate SIC07'!$A$3:$A$68 &amp; " ")) + ('97-19 Jobs in Aggregate SIC07'!$A$3:$A$68=$A80)))</f>
        <v>1</v>
      </c>
      <c r="Q80" cm="1">
        <f t="array" ref="Q80">'97-19 Job Nums in SIC07'!Q80 / INDEX('97-19 Jobs in Aggregate SIC07'!R:R, _xlfn._xlws.FILTER(ROW('97-19 Jobs in Aggregate SIC07'!$A$3:$A$68), ISNUMBER(SEARCH(" " &amp; $A80 &amp; " ", " " &amp; '97-19 Jobs in Aggregate SIC07'!$A$3:$A$68 &amp; " ")) + ('97-19 Jobs in Aggregate SIC07'!$A$3:$A$68=$A80)))</f>
        <v>1</v>
      </c>
      <c r="R80" cm="1">
        <f t="array" ref="R80">'97-19 Job Nums in SIC07'!R80 / INDEX('97-19 Jobs in Aggregate SIC07'!S:S, _xlfn._xlws.FILTER(ROW('97-19 Jobs in Aggregate SIC07'!$A$3:$A$68), ISNUMBER(SEARCH(" " &amp; $A80 &amp; " ", " " &amp; '97-19 Jobs in Aggregate SIC07'!$A$3:$A$68 &amp; " ")) + ('97-19 Jobs in Aggregate SIC07'!$A$3:$A$68=$A80)))</f>
        <v>1</v>
      </c>
      <c r="S80" cm="1">
        <f t="array" ref="S80">'97-19 Job Nums in SIC07'!S80 / INDEX('97-19 Jobs in Aggregate SIC07'!T:T, _xlfn._xlws.FILTER(ROW('97-19 Jobs in Aggregate SIC07'!$A$3:$A$68), ISNUMBER(SEARCH(" " &amp; $A80 &amp; " ", " " &amp; '97-19 Jobs in Aggregate SIC07'!$A$3:$A$68 &amp; " ")) + ('97-19 Jobs in Aggregate SIC07'!$A$3:$A$68=$A80)))</f>
        <v>1</v>
      </c>
      <c r="T80" cm="1">
        <f t="array" ref="T80">'97-19 Job Nums in SIC07'!T80 / INDEX('97-19 Jobs in Aggregate SIC07'!U:U, _xlfn._xlws.FILTER(ROW('97-19 Jobs in Aggregate SIC07'!$A$3:$A$68), ISNUMBER(SEARCH(" " &amp; $A80 &amp; " ", " " &amp; '97-19 Jobs in Aggregate SIC07'!$A$3:$A$68 &amp; " ")) + ('97-19 Jobs in Aggregate SIC07'!$A$3:$A$68=$A80)))</f>
        <v>1</v>
      </c>
      <c r="U80" cm="1">
        <f t="array" ref="U80">'97-19 Job Nums in SIC07'!U80 / INDEX('97-19 Jobs in Aggregate SIC07'!V:V, _xlfn._xlws.FILTER(ROW('97-19 Jobs in Aggregate SIC07'!$A$3:$A$68), ISNUMBER(SEARCH(" " &amp; $A80 &amp; " ", " " &amp; '97-19 Jobs in Aggregate SIC07'!$A$3:$A$68 &amp; " ")) + ('97-19 Jobs in Aggregate SIC07'!$A$3:$A$68=$A80)))</f>
        <v>1</v>
      </c>
      <c r="V80" cm="1">
        <f t="array" ref="V80">'97-19 Job Nums in SIC07'!V80 / INDEX('97-19 Jobs in Aggregate SIC07'!W:W, _xlfn._xlws.FILTER(ROW('97-19 Jobs in Aggregate SIC07'!$A$3:$A$68), ISNUMBER(SEARCH(" " &amp; $A80 &amp; " ", " " &amp; '97-19 Jobs in Aggregate SIC07'!$A$3:$A$68 &amp; " ")) + ('97-19 Jobs in Aggregate SIC07'!$A$3:$A$68=$A80)))</f>
        <v>1</v>
      </c>
      <c r="W80" cm="1">
        <f t="array" ref="W80">'97-19 Job Nums in SIC07'!W80 / INDEX('97-19 Jobs in Aggregate SIC07'!X:X, _xlfn._xlws.FILTER(ROW('97-19 Jobs in Aggregate SIC07'!$A$3:$A$68), ISNUMBER(SEARCH(" " &amp; $A80 &amp; " ", " " &amp; '97-19 Jobs in Aggregate SIC07'!$A$3:$A$68 &amp; " ")) + ('97-19 Jobs in Aggregate SIC07'!$A$3:$A$68=$A80)))</f>
        <v>1</v>
      </c>
      <c r="X80" cm="1">
        <f t="array" ref="X80">'97-19 Job Nums in SIC07'!X80 / INDEX('97-19 Jobs in Aggregate SIC07'!Y:Y, _xlfn._xlws.FILTER(ROW('97-19 Jobs in Aggregate SIC07'!$A$3:$A$68), ISNUMBER(SEARCH(" " &amp; $A80 &amp; " ", " " &amp; '97-19 Jobs in Aggregate SIC07'!$A$3:$A$68 &amp; " ")) + ('97-19 Jobs in Aggregate SIC07'!$A$3:$A$68=$A80)))</f>
        <v>1</v>
      </c>
      <c r="Y80" cm="1">
        <f t="array" ref="Y80">'97-19 Job Nums in SIC07'!Y80 / INDEX('97-19 Jobs in Aggregate SIC07'!Z:Z, _xlfn._xlws.FILTER(ROW('97-19 Jobs in Aggregate SIC07'!$A$3:$A$68), ISNUMBER(SEARCH(" " &amp; $A80 &amp; " ", " " &amp; '97-19 Jobs in Aggregate SIC07'!$A$3:$A$68 &amp; " ")) + ('97-19 Jobs in Aggregate SIC07'!$A$3:$A$68=$A80)))</f>
        <v>1</v>
      </c>
      <c r="Z80" s="76">
        <f t="shared" si="1"/>
        <v>1</v>
      </c>
      <c r="AA80" s="77" cm="1">
        <f t="array" ref="AA80">Z80/SUM(VALUE(INDEX(Z:Z,MATCH(VALUE(_xlfn.TEXTSPLIT(AB80, " ")),A:A,0))))</f>
        <v>1</v>
      </c>
      <c r="AB80" cm="1">
        <f t="array" ref="AB80">INDEX('97-19 Jobs in Aggregate SIC07'!A:A, _xlfn._xlws.FILTER(ROW('97-19 Jobs in Aggregate SIC07'!$A$3:$A$68), ISNUMBER(SEARCH(" " &amp; $A80 &amp; " ", " " &amp; '97-19 Jobs in Aggregate SIC07'!$A$3:$A$68 &amp; " ")) + ('97-19 Jobs in Aggregate SIC07'!$A$3:$A$68=$A80)))</f>
        <v>73</v>
      </c>
    </row>
    <row r="81" spans="1:28" ht="30" x14ac:dyDescent="0.25">
      <c r="A81" s="65">
        <v>74</v>
      </c>
      <c r="B81" s="3" t="s">
        <v>83</v>
      </c>
      <c r="C81" cm="1">
        <f t="array" ref="C81">'97-19 Job Nums in SIC07'!C81 / INDEX('97-19 Jobs in Aggregate SIC07'!D:D, _xlfn._xlws.FILTER(ROW('97-19 Jobs in Aggregate SIC07'!$A$3:$A$68), ISNUMBER(SEARCH(" " &amp; $A81 &amp; " ", " " &amp; '97-19 Jobs in Aggregate SIC07'!$A$3:$A$68 &amp; " ")) + ('97-19 Jobs in Aggregate SIC07'!$A$3:$A$68=$A81)))</f>
        <v>1</v>
      </c>
      <c r="D81" cm="1">
        <f t="array" ref="D81">'97-19 Job Nums in SIC07'!D81 / INDEX('97-19 Jobs in Aggregate SIC07'!E:E, _xlfn._xlws.FILTER(ROW('97-19 Jobs in Aggregate SIC07'!$A$3:$A$68), ISNUMBER(SEARCH(" " &amp; $A81 &amp; " ", " " &amp; '97-19 Jobs in Aggregate SIC07'!$A$3:$A$68 &amp; " ")) + ('97-19 Jobs in Aggregate SIC07'!$A$3:$A$68=$A81)))</f>
        <v>1</v>
      </c>
      <c r="E81" cm="1">
        <f t="array" ref="E81">'97-19 Job Nums in SIC07'!E81 / INDEX('97-19 Jobs in Aggregate SIC07'!F:F, _xlfn._xlws.FILTER(ROW('97-19 Jobs in Aggregate SIC07'!$A$3:$A$68), ISNUMBER(SEARCH(" " &amp; $A81 &amp; " ", " " &amp; '97-19 Jobs in Aggregate SIC07'!$A$3:$A$68 &amp; " ")) + ('97-19 Jobs in Aggregate SIC07'!$A$3:$A$68=$A81)))</f>
        <v>1</v>
      </c>
      <c r="F81" cm="1">
        <f t="array" ref="F81">'97-19 Job Nums in SIC07'!F81 / INDEX('97-19 Jobs in Aggregate SIC07'!G:G, _xlfn._xlws.FILTER(ROW('97-19 Jobs in Aggregate SIC07'!$A$3:$A$68), ISNUMBER(SEARCH(" " &amp; $A81 &amp; " ", " " &amp; '97-19 Jobs in Aggregate SIC07'!$A$3:$A$68 &amp; " ")) + ('97-19 Jobs in Aggregate SIC07'!$A$3:$A$68=$A81)))</f>
        <v>1</v>
      </c>
      <c r="G81" cm="1">
        <f t="array" ref="G81">'97-19 Job Nums in SIC07'!G81 / INDEX('97-19 Jobs in Aggregate SIC07'!H:H, _xlfn._xlws.FILTER(ROW('97-19 Jobs in Aggregate SIC07'!$A$3:$A$68), ISNUMBER(SEARCH(" " &amp; $A81 &amp; " ", " " &amp; '97-19 Jobs in Aggregate SIC07'!$A$3:$A$68 &amp; " ")) + ('97-19 Jobs in Aggregate SIC07'!$A$3:$A$68=$A81)))</f>
        <v>1</v>
      </c>
      <c r="H81" cm="1">
        <f t="array" ref="H81">'97-19 Job Nums in SIC07'!H81 / INDEX('97-19 Jobs in Aggregate SIC07'!I:I, _xlfn._xlws.FILTER(ROW('97-19 Jobs in Aggregate SIC07'!$A$3:$A$68), ISNUMBER(SEARCH(" " &amp; $A81 &amp; " ", " " &amp; '97-19 Jobs in Aggregate SIC07'!$A$3:$A$68 &amp; " ")) + ('97-19 Jobs in Aggregate SIC07'!$A$3:$A$68=$A81)))</f>
        <v>1</v>
      </c>
      <c r="I81" cm="1">
        <f t="array" ref="I81">'97-19 Job Nums in SIC07'!I81 / INDEX('97-19 Jobs in Aggregate SIC07'!J:J, _xlfn._xlws.FILTER(ROW('97-19 Jobs in Aggregate SIC07'!$A$3:$A$68), ISNUMBER(SEARCH(" " &amp; $A81 &amp; " ", " " &amp; '97-19 Jobs in Aggregate SIC07'!$A$3:$A$68 &amp; " ")) + ('97-19 Jobs in Aggregate SIC07'!$A$3:$A$68=$A81)))</f>
        <v>1</v>
      </c>
      <c r="J81" cm="1">
        <f t="array" ref="J81">'97-19 Job Nums in SIC07'!J81 / INDEX('97-19 Jobs in Aggregate SIC07'!K:K, _xlfn._xlws.FILTER(ROW('97-19 Jobs in Aggregate SIC07'!$A$3:$A$68), ISNUMBER(SEARCH(" " &amp; $A81 &amp; " ", " " &amp; '97-19 Jobs in Aggregate SIC07'!$A$3:$A$68 &amp; " ")) + ('97-19 Jobs in Aggregate SIC07'!$A$3:$A$68=$A81)))</f>
        <v>1</v>
      </c>
      <c r="K81" cm="1">
        <f t="array" ref="K81">'97-19 Job Nums in SIC07'!K81 / INDEX('97-19 Jobs in Aggregate SIC07'!L:L, _xlfn._xlws.FILTER(ROW('97-19 Jobs in Aggregate SIC07'!$A$3:$A$68), ISNUMBER(SEARCH(" " &amp; $A81 &amp; " ", " " &amp; '97-19 Jobs in Aggregate SIC07'!$A$3:$A$68 &amp; " ")) + ('97-19 Jobs in Aggregate SIC07'!$A$3:$A$68=$A81)))</f>
        <v>1</v>
      </c>
      <c r="L81" cm="1">
        <f t="array" ref="L81">'97-19 Job Nums in SIC07'!L81 / INDEX('97-19 Jobs in Aggregate SIC07'!M:M, _xlfn._xlws.FILTER(ROW('97-19 Jobs in Aggregate SIC07'!$A$3:$A$68), ISNUMBER(SEARCH(" " &amp; $A81 &amp; " ", " " &amp; '97-19 Jobs in Aggregate SIC07'!$A$3:$A$68 &amp; " ")) + ('97-19 Jobs in Aggregate SIC07'!$A$3:$A$68=$A81)))</f>
        <v>1</v>
      </c>
      <c r="M81" cm="1">
        <f t="array" ref="M81">'97-19 Job Nums in SIC07'!M81 / INDEX('97-19 Jobs in Aggregate SIC07'!N:N, _xlfn._xlws.FILTER(ROW('97-19 Jobs in Aggregate SIC07'!$A$3:$A$68), ISNUMBER(SEARCH(" " &amp; $A81 &amp; " ", " " &amp; '97-19 Jobs in Aggregate SIC07'!$A$3:$A$68 &amp; " ")) + ('97-19 Jobs in Aggregate SIC07'!$A$3:$A$68=$A81)))</f>
        <v>1</v>
      </c>
      <c r="N81" cm="1">
        <f t="array" ref="N81">'97-19 Job Nums in SIC07'!N81 / INDEX('97-19 Jobs in Aggregate SIC07'!O:O, _xlfn._xlws.FILTER(ROW('97-19 Jobs in Aggregate SIC07'!$A$3:$A$68), ISNUMBER(SEARCH(" " &amp; $A81 &amp; " ", " " &amp; '97-19 Jobs in Aggregate SIC07'!$A$3:$A$68 &amp; " ")) + ('97-19 Jobs in Aggregate SIC07'!$A$3:$A$68=$A81)))</f>
        <v>1</v>
      </c>
      <c r="O81" cm="1">
        <f t="array" ref="O81">'97-19 Job Nums in SIC07'!O81 / INDEX('97-19 Jobs in Aggregate SIC07'!P:P, _xlfn._xlws.FILTER(ROW('97-19 Jobs in Aggregate SIC07'!$A$3:$A$68), ISNUMBER(SEARCH(" " &amp; $A81 &amp; " ", " " &amp; '97-19 Jobs in Aggregate SIC07'!$A$3:$A$68 &amp; " ")) + ('97-19 Jobs in Aggregate SIC07'!$A$3:$A$68=$A81)))</f>
        <v>1</v>
      </c>
      <c r="P81" cm="1">
        <f t="array" ref="P81">'97-19 Job Nums in SIC07'!P81 / INDEX('97-19 Jobs in Aggregate SIC07'!Q:Q, _xlfn._xlws.FILTER(ROW('97-19 Jobs in Aggregate SIC07'!$A$3:$A$68), ISNUMBER(SEARCH(" " &amp; $A81 &amp; " ", " " &amp; '97-19 Jobs in Aggregate SIC07'!$A$3:$A$68 &amp; " ")) + ('97-19 Jobs in Aggregate SIC07'!$A$3:$A$68=$A81)))</f>
        <v>1</v>
      </c>
      <c r="Q81" cm="1">
        <f t="array" ref="Q81">'97-19 Job Nums in SIC07'!Q81 / INDEX('97-19 Jobs in Aggregate SIC07'!R:R, _xlfn._xlws.FILTER(ROW('97-19 Jobs in Aggregate SIC07'!$A$3:$A$68), ISNUMBER(SEARCH(" " &amp; $A81 &amp; " ", " " &amp; '97-19 Jobs in Aggregate SIC07'!$A$3:$A$68 &amp; " ")) + ('97-19 Jobs in Aggregate SIC07'!$A$3:$A$68=$A81)))</f>
        <v>1</v>
      </c>
      <c r="R81" cm="1">
        <f t="array" ref="R81">'97-19 Job Nums in SIC07'!R81 / INDEX('97-19 Jobs in Aggregate SIC07'!S:S, _xlfn._xlws.FILTER(ROW('97-19 Jobs in Aggregate SIC07'!$A$3:$A$68), ISNUMBER(SEARCH(" " &amp; $A81 &amp; " ", " " &amp; '97-19 Jobs in Aggregate SIC07'!$A$3:$A$68 &amp; " ")) + ('97-19 Jobs in Aggregate SIC07'!$A$3:$A$68=$A81)))</f>
        <v>1</v>
      </c>
      <c r="S81" cm="1">
        <f t="array" ref="S81">'97-19 Job Nums in SIC07'!S81 / INDEX('97-19 Jobs in Aggregate SIC07'!T:T, _xlfn._xlws.FILTER(ROW('97-19 Jobs in Aggregate SIC07'!$A$3:$A$68), ISNUMBER(SEARCH(" " &amp; $A81 &amp; " ", " " &amp; '97-19 Jobs in Aggregate SIC07'!$A$3:$A$68 &amp; " ")) + ('97-19 Jobs in Aggregate SIC07'!$A$3:$A$68=$A81)))</f>
        <v>1</v>
      </c>
      <c r="T81" cm="1">
        <f t="array" ref="T81">'97-19 Job Nums in SIC07'!T81 / INDEX('97-19 Jobs in Aggregate SIC07'!U:U, _xlfn._xlws.FILTER(ROW('97-19 Jobs in Aggregate SIC07'!$A$3:$A$68), ISNUMBER(SEARCH(" " &amp; $A81 &amp; " ", " " &amp; '97-19 Jobs in Aggregate SIC07'!$A$3:$A$68 &amp; " ")) + ('97-19 Jobs in Aggregate SIC07'!$A$3:$A$68=$A81)))</f>
        <v>1</v>
      </c>
      <c r="U81" cm="1">
        <f t="array" ref="U81">'97-19 Job Nums in SIC07'!U81 / INDEX('97-19 Jobs in Aggregate SIC07'!V:V, _xlfn._xlws.FILTER(ROW('97-19 Jobs in Aggregate SIC07'!$A$3:$A$68), ISNUMBER(SEARCH(" " &amp; $A81 &amp; " ", " " &amp; '97-19 Jobs in Aggregate SIC07'!$A$3:$A$68 &amp; " ")) + ('97-19 Jobs in Aggregate SIC07'!$A$3:$A$68=$A81)))</f>
        <v>1</v>
      </c>
      <c r="V81" cm="1">
        <f t="array" ref="V81">'97-19 Job Nums in SIC07'!V81 / INDEX('97-19 Jobs in Aggregate SIC07'!W:W, _xlfn._xlws.FILTER(ROW('97-19 Jobs in Aggregate SIC07'!$A$3:$A$68), ISNUMBER(SEARCH(" " &amp; $A81 &amp; " ", " " &amp; '97-19 Jobs in Aggregate SIC07'!$A$3:$A$68 &amp; " ")) + ('97-19 Jobs in Aggregate SIC07'!$A$3:$A$68=$A81)))</f>
        <v>1</v>
      </c>
      <c r="W81" cm="1">
        <f t="array" ref="W81">'97-19 Job Nums in SIC07'!W81 / INDEX('97-19 Jobs in Aggregate SIC07'!X:X, _xlfn._xlws.FILTER(ROW('97-19 Jobs in Aggregate SIC07'!$A$3:$A$68), ISNUMBER(SEARCH(" " &amp; $A81 &amp; " ", " " &amp; '97-19 Jobs in Aggregate SIC07'!$A$3:$A$68 &amp; " ")) + ('97-19 Jobs in Aggregate SIC07'!$A$3:$A$68=$A81)))</f>
        <v>1</v>
      </c>
      <c r="X81" cm="1">
        <f t="array" ref="X81">'97-19 Job Nums in SIC07'!X81 / INDEX('97-19 Jobs in Aggregate SIC07'!Y:Y, _xlfn._xlws.FILTER(ROW('97-19 Jobs in Aggregate SIC07'!$A$3:$A$68), ISNUMBER(SEARCH(" " &amp; $A81 &amp; " ", " " &amp; '97-19 Jobs in Aggregate SIC07'!$A$3:$A$68 &amp; " ")) + ('97-19 Jobs in Aggregate SIC07'!$A$3:$A$68=$A81)))</f>
        <v>1</v>
      </c>
      <c r="Y81" cm="1">
        <f t="array" ref="Y81">'97-19 Job Nums in SIC07'!Y81 / INDEX('97-19 Jobs in Aggregate SIC07'!Z:Z, _xlfn._xlws.FILTER(ROW('97-19 Jobs in Aggregate SIC07'!$A$3:$A$68), ISNUMBER(SEARCH(" " &amp; $A81 &amp; " ", " " &amp; '97-19 Jobs in Aggregate SIC07'!$A$3:$A$68 &amp; " ")) + ('97-19 Jobs in Aggregate SIC07'!$A$3:$A$68=$A81)))</f>
        <v>1</v>
      </c>
      <c r="Z81" s="76">
        <f t="shared" si="1"/>
        <v>1</v>
      </c>
      <c r="AA81" s="77" cm="1">
        <f t="array" ref="AA81">Z81/SUM(VALUE(INDEX(Z:Z,MATCH(VALUE(_xlfn.TEXTSPLIT(AB81, " ")),A:A,0))))</f>
        <v>1</v>
      </c>
      <c r="AB81" cm="1">
        <f t="array" ref="AB81">INDEX('97-19 Jobs in Aggregate SIC07'!A:A, _xlfn._xlws.FILTER(ROW('97-19 Jobs in Aggregate SIC07'!$A$3:$A$68), ISNUMBER(SEARCH(" " &amp; $A81 &amp; " ", " " &amp; '97-19 Jobs in Aggregate SIC07'!$A$3:$A$68 &amp; " ")) + ('97-19 Jobs in Aggregate SIC07'!$A$3:$A$68=$A81)))</f>
        <v>74</v>
      </c>
    </row>
    <row r="82" spans="1:28" x14ac:dyDescent="0.25">
      <c r="A82" s="65">
        <v>75</v>
      </c>
      <c r="B82" s="3" t="s">
        <v>84</v>
      </c>
      <c r="C82" cm="1">
        <f t="array" ref="C82">'97-19 Job Nums in SIC07'!C82 / INDEX('97-19 Jobs in Aggregate SIC07'!D:D, _xlfn._xlws.FILTER(ROW('97-19 Jobs in Aggregate SIC07'!$A$3:$A$68), ISNUMBER(SEARCH(" " &amp; $A82 &amp; " ", " " &amp; '97-19 Jobs in Aggregate SIC07'!$A$3:$A$68 &amp; " ")) + ('97-19 Jobs in Aggregate SIC07'!$A$3:$A$68=$A82)))</f>
        <v>1</v>
      </c>
      <c r="D82" cm="1">
        <f t="array" ref="D82">'97-19 Job Nums in SIC07'!D82 / INDEX('97-19 Jobs in Aggregate SIC07'!E:E, _xlfn._xlws.FILTER(ROW('97-19 Jobs in Aggregate SIC07'!$A$3:$A$68), ISNUMBER(SEARCH(" " &amp; $A82 &amp; " ", " " &amp; '97-19 Jobs in Aggregate SIC07'!$A$3:$A$68 &amp; " ")) + ('97-19 Jobs in Aggregate SIC07'!$A$3:$A$68=$A82)))</f>
        <v>1</v>
      </c>
      <c r="E82" cm="1">
        <f t="array" ref="E82">'97-19 Job Nums in SIC07'!E82 / INDEX('97-19 Jobs in Aggregate SIC07'!F:F, _xlfn._xlws.FILTER(ROW('97-19 Jobs in Aggregate SIC07'!$A$3:$A$68), ISNUMBER(SEARCH(" " &amp; $A82 &amp; " ", " " &amp; '97-19 Jobs in Aggregate SIC07'!$A$3:$A$68 &amp; " ")) + ('97-19 Jobs in Aggregate SIC07'!$A$3:$A$68=$A82)))</f>
        <v>1</v>
      </c>
      <c r="F82" cm="1">
        <f t="array" ref="F82">'97-19 Job Nums in SIC07'!F82 / INDEX('97-19 Jobs in Aggregate SIC07'!G:G, _xlfn._xlws.FILTER(ROW('97-19 Jobs in Aggregate SIC07'!$A$3:$A$68), ISNUMBER(SEARCH(" " &amp; $A82 &amp; " ", " " &amp; '97-19 Jobs in Aggregate SIC07'!$A$3:$A$68 &amp; " ")) + ('97-19 Jobs in Aggregate SIC07'!$A$3:$A$68=$A82)))</f>
        <v>1</v>
      </c>
      <c r="G82" cm="1">
        <f t="array" ref="G82">'97-19 Job Nums in SIC07'!G82 / INDEX('97-19 Jobs in Aggregate SIC07'!H:H, _xlfn._xlws.FILTER(ROW('97-19 Jobs in Aggregate SIC07'!$A$3:$A$68), ISNUMBER(SEARCH(" " &amp; $A82 &amp; " ", " " &amp; '97-19 Jobs in Aggregate SIC07'!$A$3:$A$68 &amp; " ")) + ('97-19 Jobs in Aggregate SIC07'!$A$3:$A$68=$A82)))</f>
        <v>1</v>
      </c>
      <c r="H82" cm="1">
        <f t="array" ref="H82">'97-19 Job Nums in SIC07'!H82 / INDEX('97-19 Jobs in Aggregate SIC07'!I:I, _xlfn._xlws.FILTER(ROW('97-19 Jobs in Aggregate SIC07'!$A$3:$A$68), ISNUMBER(SEARCH(" " &amp; $A82 &amp; " ", " " &amp; '97-19 Jobs in Aggregate SIC07'!$A$3:$A$68 &amp; " ")) + ('97-19 Jobs in Aggregate SIC07'!$A$3:$A$68=$A82)))</f>
        <v>1</v>
      </c>
      <c r="I82" cm="1">
        <f t="array" ref="I82">'97-19 Job Nums in SIC07'!I82 / INDEX('97-19 Jobs in Aggregate SIC07'!J:J, _xlfn._xlws.FILTER(ROW('97-19 Jobs in Aggregate SIC07'!$A$3:$A$68), ISNUMBER(SEARCH(" " &amp; $A82 &amp; " ", " " &amp; '97-19 Jobs in Aggregate SIC07'!$A$3:$A$68 &amp; " ")) + ('97-19 Jobs in Aggregate SIC07'!$A$3:$A$68=$A82)))</f>
        <v>1</v>
      </c>
      <c r="J82" cm="1">
        <f t="array" ref="J82">'97-19 Job Nums in SIC07'!J82 / INDEX('97-19 Jobs in Aggregate SIC07'!K:K, _xlfn._xlws.FILTER(ROW('97-19 Jobs in Aggregate SIC07'!$A$3:$A$68), ISNUMBER(SEARCH(" " &amp; $A82 &amp; " ", " " &amp; '97-19 Jobs in Aggregate SIC07'!$A$3:$A$68 &amp; " ")) + ('97-19 Jobs in Aggregate SIC07'!$A$3:$A$68=$A82)))</f>
        <v>1</v>
      </c>
      <c r="K82" cm="1">
        <f t="array" ref="K82">'97-19 Job Nums in SIC07'!K82 / INDEX('97-19 Jobs in Aggregate SIC07'!L:L, _xlfn._xlws.FILTER(ROW('97-19 Jobs in Aggregate SIC07'!$A$3:$A$68), ISNUMBER(SEARCH(" " &amp; $A82 &amp; " ", " " &amp; '97-19 Jobs in Aggregate SIC07'!$A$3:$A$68 &amp; " ")) + ('97-19 Jobs in Aggregate SIC07'!$A$3:$A$68=$A82)))</f>
        <v>1</v>
      </c>
      <c r="L82" cm="1">
        <f t="array" ref="L82">'97-19 Job Nums in SIC07'!L82 / INDEX('97-19 Jobs in Aggregate SIC07'!M:M, _xlfn._xlws.FILTER(ROW('97-19 Jobs in Aggregate SIC07'!$A$3:$A$68), ISNUMBER(SEARCH(" " &amp; $A82 &amp; " ", " " &amp; '97-19 Jobs in Aggregate SIC07'!$A$3:$A$68 &amp; " ")) + ('97-19 Jobs in Aggregate SIC07'!$A$3:$A$68=$A82)))</f>
        <v>1</v>
      </c>
      <c r="M82" cm="1">
        <f t="array" ref="M82">'97-19 Job Nums in SIC07'!M82 / INDEX('97-19 Jobs in Aggregate SIC07'!N:N, _xlfn._xlws.FILTER(ROW('97-19 Jobs in Aggregate SIC07'!$A$3:$A$68), ISNUMBER(SEARCH(" " &amp; $A82 &amp; " ", " " &amp; '97-19 Jobs in Aggregate SIC07'!$A$3:$A$68 &amp; " ")) + ('97-19 Jobs in Aggregate SIC07'!$A$3:$A$68=$A82)))</f>
        <v>1</v>
      </c>
      <c r="N82" cm="1">
        <f t="array" ref="N82">'97-19 Job Nums in SIC07'!N82 / INDEX('97-19 Jobs in Aggregate SIC07'!O:O, _xlfn._xlws.FILTER(ROW('97-19 Jobs in Aggregate SIC07'!$A$3:$A$68), ISNUMBER(SEARCH(" " &amp; $A82 &amp; " ", " " &amp; '97-19 Jobs in Aggregate SIC07'!$A$3:$A$68 &amp; " ")) + ('97-19 Jobs in Aggregate SIC07'!$A$3:$A$68=$A82)))</f>
        <v>1</v>
      </c>
      <c r="O82" cm="1">
        <f t="array" ref="O82">'97-19 Job Nums in SIC07'!O82 / INDEX('97-19 Jobs in Aggregate SIC07'!P:P, _xlfn._xlws.FILTER(ROW('97-19 Jobs in Aggregate SIC07'!$A$3:$A$68), ISNUMBER(SEARCH(" " &amp; $A82 &amp; " ", " " &amp; '97-19 Jobs in Aggregate SIC07'!$A$3:$A$68 &amp; " ")) + ('97-19 Jobs in Aggregate SIC07'!$A$3:$A$68=$A82)))</f>
        <v>1</v>
      </c>
      <c r="P82" cm="1">
        <f t="array" ref="P82">'97-19 Job Nums in SIC07'!P82 / INDEX('97-19 Jobs in Aggregate SIC07'!Q:Q, _xlfn._xlws.FILTER(ROW('97-19 Jobs in Aggregate SIC07'!$A$3:$A$68), ISNUMBER(SEARCH(" " &amp; $A82 &amp; " ", " " &amp; '97-19 Jobs in Aggregate SIC07'!$A$3:$A$68 &amp; " ")) + ('97-19 Jobs in Aggregate SIC07'!$A$3:$A$68=$A82)))</f>
        <v>1</v>
      </c>
      <c r="Q82" cm="1">
        <f t="array" ref="Q82">'97-19 Job Nums in SIC07'!Q82 / INDEX('97-19 Jobs in Aggregate SIC07'!R:R, _xlfn._xlws.FILTER(ROW('97-19 Jobs in Aggregate SIC07'!$A$3:$A$68), ISNUMBER(SEARCH(" " &amp; $A82 &amp; " ", " " &amp; '97-19 Jobs in Aggregate SIC07'!$A$3:$A$68 &amp; " ")) + ('97-19 Jobs in Aggregate SIC07'!$A$3:$A$68=$A82)))</f>
        <v>1</v>
      </c>
      <c r="R82" cm="1">
        <f t="array" ref="R82">'97-19 Job Nums in SIC07'!R82 / INDEX('97-19 Jobs in Aggregate SIC07'!S:S, _xlfn._xlws.FILTER(ROW('97-19 Jobs in Aggregate SIC07'!$A$3:$A$68), ISNUMBER(SEARCH(" " &amp; $A82 &amp; " ", " " &amp; '97-19 Jobs in Aggregate SIC07'!$A$3:$A$68 &amp; " ")) + ('97-19 Jobs in Aggregate SIC07'!$A$3:$A$68=$A82)))</f>
        <v>1</v>
      </c>
      <c r="S82" cm="1">
        <f t="array" ref="S82">'97-19 Job Nums in SIC07'!S82 / INDEX('97-19 Jobs in Aggregate SIC07'!T:T, _xlfn._xlws.FILTER(ROW('97-19 Jobs in Aggregate SIC07'!$A$3:$A$68), ISNUMBER(SEARCH(" " &amp; $A82 &amp; " ", " " &amp; '97-19 Jobs in Aggregate SIC07'!$A$3:$A$68 &amp; " ")) + ('97-19 Jobs in Aggregate SIC07'!$A$3:$A$68=$A82)))</f>
        <v>1</v>
      </c>
      <c r="T82" cm="1">
        <f t="array" ref="T82">'97-19 Job Nums in SIC07'!T82 / INDEX('97-19 Jobs in Aggregate SIC07'!U:U, _xlfn._xlws.FILTER(ROW('97-19 Jobs in Aggregate SIC07'!$A$3:$A$68), ISNUMBER(SEARCH(" " &amp; $A82 &amp; " ", " " &amp; '97-19 Jobs in Aggregate SIC07'!$A$3:$A$68 &amp; " ")) + ('97-19 Jobs in Aggregate SIC07'!$A$3:$A$68=$A82)))</f>
        <v>1</v>
      </c>
      <c r="U82" cm="1">
        <f t="array" ref="U82">'97-19 Job Nums in SIC07'!U82 / INDEX('97-19 Jobs in Aggregate SIC07'!V:V, _xlfn._xlws.FILTER(ROW('97-19 Jobs in Aggregate SIC07'!$A$3:$A$68), ISNUMBER(SEARCH(" " &amp; $A82 &amp; " ", " " &amp; '97-19 Jobs in Aggregate SIC07'!$A$3:$A$68 &amp; " ")) + ('97-19 Jobs in Aggregate SIC07'!$A$3:$A$68=$A82)))</f>
        <v>1</v>
      </c>
      <c r="V82" cm="1">
        <f t="array" ref="V82">'97-19 Job Nums in SIC07'!V82 / INDEX('97-19 Jobs in Aggregate SIC07'!W:W, _xlfn._xlws.FILTER(ROW('97-19 Jobs in Aggregate SIC07'!$A$3:$A$68), ISNUMBER(SEARCH(" " &amp; $A82 &amp; " ", " " &amp; '97-19 Jobs in Aggregate SIC07'!$A$3:$A$68 &amp; " ")) + ('97-19 Jobs in Aggregate SIC07'!$A$3:$A$68=$A82)))</f>
        <v>1</v>
      </c>
      <c r="W82" cm="1">
        <f t="array" ref="W82">'97-19 Job Nums in SIC07'!W82 / INDEX('97-19 Jobs in Aggregate SIC07'!X:X, _xlfn._xlws.FILTER(ROW('97-19 Jobs in Aggregate SIC07'!$A$3:$A$68), ISNUMBER(SEARCH(" " &amp; $A82 &amp; " ", " " &amp; '97-19 Jobs in Aggregate SIC07'!$A$3:$A$68 &amp; " ")) + ('97-19 Jobs in Aggregate SIC07'!$A$3:$A$68=$A82)))</f>
        <v>1</v>
      </c>
      <c r="X82" cm="1">
        <f t="array" ref="X82">'97-19 Job Nums in SIC07'!X82 / INDEX('97-19 Jobs in Aggregate SIC07'!Y:Y, _xlfn._xlws.FILTER(ROW('97-19 Jobs in Aggregate SIC07'!$A$3:$A$68), ISNUMBER(SEARCH(" " &amp; $A82 &amp; " ", " " &amp; '97-19 Jobs in Aggregate SIC07'!$A$3:$A$68 &amp; " ")) + ('97-19 Jobs in Aggregate SIC07'!$A$3:$A$68=$A82)))</f>
        <v>1</v>
      </c>
      <c r="Y82" cm="1">
        <f t="array" ref="Y82">'97-19 Job Nums in SIC07'!Y82 / INDEX('97-19 Jobs in Aggregate SIC07'!Z:Z, _xlfn._xlws.FILTER(ROW('97-19 Jobs in Aggregate SIC07'!$A$3:$A$68), ISNUMBER(SEARCH(" " &amp; $A82 &amp; " ", " " &amp; '97-19 Jobs in Aggregate SIC07'!$A$3:$A$68 &amp; " ")) + ('97-19 Jobs in Aggregate SIC07'!$A$3:$A$68=$A82)))</f>
        <v>1</v>
      </c>
      <c r="Z82" s="76">
        <f t="shared" si="1"/>
        <v>1</v>
      </c>
      <c r="AA82" s="77" cm="1">
        <f t="array" ref="AA82">Z82/SUM(VALUE(INDEX(Z:Z,MATCH(VALUE(_xlfn.TEXTSPLIT(AB82, " ")),A:A,0))))</f>
        <v>1</v>
      </c>
      <c r="AB82" cm="1">
        <f t="array" ref="AB82">INDEX('97-19 Jobs in Aggregate SIC07'!A:A, _xlfn._xlws.FILTER(ROW('97-19 Jobs in Aggregate SIC07'!$A$3:$A$68), ISNUMBER(SEARCH(" " &amp; $A82 &amp; " ", " " &amp; '97-19 Jobs in Aggregate SIC07'!$A$3:$A$68 &amp; " ")) + ('97-19 Jobs in Aggregate SIC07'!$A$3:$A$68=$A82)))</f>
        <v>75</v>
      </c>
    </row>
    <row r="83" spans="1:28" ht="30" x14ac:dyDescent="0.25">
      <c r="A83" s="65" t="s">
        <v>335</v>
      </c>
      <c r="B83" s="3" t="s">
        <v>85</v>
      </c>
      <c r="C83" t="e" cm="1">
        <f t="array" ref="C83">'97-19 Job Nums in SIC07'!C83 / INDEX('97-19 Jobs in Aggregate SIC07'!D:D,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D83" t="e" cm="1">
        <f t="array" ref="D83">'97-19 Job Nums in SIC07'!D83 / INDEX('97-19 Jobs in Aggregate SIC07'!E:E,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E83" t="e" cm="1">
        <f t="array" ref="E83">'97-19 Job Nums in SIC07'!E83 / INDEX('97-19 Jobs in Aggregate SIC07'!F:F,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F83" t="e" cm="1">
        <f t="array" ref="F83">'97-19 Job Nums in SIC07'!F83 / INDEX('97-19 Jobs in Aggregate SIC07'!G:G,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G83" t="e" cm="1">
        <f t="array" ref="G83">'97-19 Job Nums in SIC07'!G83 / INDEX('97-19 Jobs in Aggregate SIC07'!H:H,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H83" t="e" cm="1">
        <f t="array" ref="H83">'97-19 Job Nums in SIC07'!H83 / INDEX('97-19 Jobs in Aggregate SIC07'!I:I,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I83" t="e" cm="1">
        <f t="array" ref="I83">'97-19 Job Nums in SIC07'!I83 / INDEX('97-19 Jobs in Aggregate SIC07'!J:J,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J83" t="e" cm="1">
        <f t="array" ref="J83">'97-19 Job Nums in SIC07'!J83 / INDEX('97-19 Jobs in Aggregate SIC07'!K:K,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K83" t="e" cm="1">
        <f t="array" ref="K83">'97-19 Job Nums in SIC07'!K83 / INDEX('97-19 Jobs in Aggregate SIC07'!L:L,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L83" t="e" cm="1">
        <f t="array" ref="L83">'97-19 Job Nums in SIC07'!L83 / INDEX('97-19 Jobs in Aggregate SIC07'!M:M,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M83" t="e" cm="1">
        <f t="array" ref="M83">'97-19 Job Nums in SIC07'!M83 / INDEX('97-19 Jobs in Aggregate SIC07'!N:N,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N83" t="e" cm="1" vm="1">
        <f t="array" ref="N83">'97-19 Job Nums in SIC07'!N83 / INDEX('97-19 Jobs in Aggregate SIC07'!O:O,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O83" t="e" cm="1" vm="1">
        <f t="array" ref="O83">'97-19 Job Nums in SIC07'!O83 / INDEX('97-19 Jobs in Aggregate SIC07'!P:P,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P83" t="e" cm="1" vm="1">
        <f t="array" ref="P83">'97-19 Job Nums in SIC07'!P83 / INDEX('97-19 Jobs in Aggregate SIC07'!Q:Q,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Q83" t="e" cm="1" vm="1">
        <f t="array" ref="Q83">'97-19 Job Nums in SIC07'!Q83 / INDEX('97-19 Jobs in Aggregate SIC07'!R:R,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R83" t="e" cm="1" vm="1">
        <f t="array" ref="R83">'97-19 Job Nums in SIC07'!R83 / INDEX('97-19 Jobs in Aggregate SIC07'!S:S,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S83" t="e" cm="1" vm="1">
        <f t="array" ref="S83">'97-19 Job Nums in SIC07'!S83 / INDEX('97-19 Jobs in Aggregate SIC07'!T:T,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T83" t="e" cm="1" vm="1">
        <f t="array" ref="T83">'97-19 Job Nums in SIC07'!T83 / INDEX('97-19 Jobs in Aggregate SIC07'!U:U,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U83" t="e" cm="1" vm="1">
        <f t="array" ref="U83">'97-19 Job Nums in SIC07'!U83 / INDEX('97-19 Jobs in Aggregate SIC07'!V:V,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V83" t="e" cm="1" vm="1">
        <f t="array" ref="V83">'97-19 Job Nums in SIC07'!V83 / INDEX('97-19 Jobs in Aggregate SIC07'!W:W,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W83" t="e" cm="1" vm="1">
        <f t="array" ref="W83">'97-19 Job Nums in SIC07'!W83 / INDEX('97-19 Jobs in Aggregate SIC07'!X:X,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X83" t="e" cm="1" vm="1">
        <f t="array" ref="X83">'97-19 Job Nums in SIC07'!X83 / INDEX('97-19 Jobs in Aggregate SIC07'!Y:Y,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Y83" t="e" cm="1" vm="1">
        <f t="array" ref="Y83">'97-19 Job Nums in SIC07'!Y83 / INDEX('97-19 Jobs in Aggregate SIC07'!Z:Z, _xlfn._xlws.FILTER(ROW('97-19 Jobs in Aggregate SIC07'!$A$3:$A$68), ISNUMBER(SEARCH(" " &amp; $A83 &amp; " ", " " &amp; '97-19 Jobs in Aggregate SIC07'!$A$3:$A$68 &amp; " ")) + ('97-19 Jobs in Aggregate SIC07'!$A$3:$A$68=$A83)))</f>
        <v>#VALUE!</v>
      </c>
      <c r="Z83" s="76" t="e">
        <f t="shared" si="1"/>
        <v>#DIV/0!</v>
      </c>
      <c r="AA83" s="77" t="e" cm="1">
        <f t="array" ref="AA83">Z83/SUM(VALUE(INDEX(Z:Z,MATCH(VALUE(_xlfn.TEXTSPLIT(AB83, " ")),A:A,0))))</f>
        <v>#DIV/0!</v>
      </c>
      <c r="AB83" t="e" cm="1" vm="1">
        <f t="array" ref="AB83">INDEX('97-19 Jobs in Aggregate SIC07'!A:A, _xlfn._xlws.FILTER(ROW('97-19 Jobs in Aggregate SIC07'!$A$3:$A$68), ISNUMBER(SEARCH(" " &amp; $A83 &amp; " ", " " &amp; '97-19 Jobs in Aggregate SIC07'!$A$3:$A$68 &amp; " ")) + ('97-19 Jobs in Aggregate SIC07'!$A$3:$A$68=$A83)))</f>
        <v>#VALUE!</v>
      </c>
    </row>
    <row r="84" spans="1:28" x14ac:dyDescent="0.25">
      <c r="A84" s="65">
        <v>77</v>
      </c>
      <c r="B84" s="3" t="s">
        <v>86</v>
      </c>
      <c r="C84" cm="1">
        <f t="array" ref="C84">'97-19 Job Nums in SIC07'!C84 / INDEX('97-19 Jobs in Aggregate SIC07'!D:D, _xlfn._xlws.FILTER(ROW('97-19 Jobs in Aggregate SIC07'!$A$3:$A$68), ISNUMBER(SEARCH(" " &amp; $A84 &amp; " ", " " &amp; '97-19 Jobs in Aggregate SIC07'!$A$3:$A$68 &amp; " ")) + ('97-19 Jobs in Aggregate SIC07'!$A$3:$A$68=$A84)))</f>
        <v>1</v>
      </c>
      <c r="D84" cm="1">
        <f t="array" ref="D84">'97-19 Job Nums in SIC07'!D84 / INDEX('97-19 Jobs in Aggregate SIC07'!E:E, _xlfn._xlws.FILTER(ROW('97-19 Jobs in Aggregate SIC07'!$A$3:$A$68), ISNUMBER(SEARCH(" " &amp; $A84 &amp; " ", " " &amp; '97-19 Jobs in Aggregate SIC07'!$A$3:$A$68 &amp; " ")) + ('97-19 Jobs in Aggregate SIC07'!$A$3:$A$68=$A84)))</f>
        <v>1</v>
      </c>
      <c r="E84" cm="1">
        <f t="array" ref="E84">'97-19 Job Nums in SIC07'!E84 / INDEX('97-19 Jobs in Aggregate SIC07'!F:F, _xlfn._xlws.FILTER(ROW('97-19 Jobs in Aggregate SIC07'!$A$3:$A$68), ISNUMBER(SEARCH(" " &amp; $A84 &amp; " ", " " &amp; '97-19 Jobs in Aggregate SIC07'!$A$3:$A$68 &amp; " ")) + ('97-19 Jobs in Aggregate SIC07'!$A$3:$A$68=$A84)))</f>
        <v>1</v>
      </c>
      <c r="F84" cm="1">
        <f t="array" ref="F84">'97-19 Job Nums in SIC07'!F84 / INDEX('97-19 Jobs in Aggregate SIC07'!G:G, _xlfn._xlws.FILTER(ROW('97-19 Jobs in Aggregate SIC07'!$A$3:$A$68), ISNUMBER(SEARCH(" " &amp; $A84 &amp; " ", " " &amp; '97-19 Jobs in Aggregate SIC07'!$A$3:$A$68 &amp; " ")) + ('97-19 Jobs in Aggregate SIC07'!$A$3:$A$68=$A84)))</f>
        <v>1</v>
      </c>
      <c r="G84" cm="1">
        <f t="array" ref="G84">'97-19 Job Nums in SIC07'!G84 / INDEX('97-19 Jobs in Aggregate SIC07'!H:H, _xlfn._xlws.FILTER(ROW('97-19 Jobs in Aggregate SIC07'!$A$3:$A$68), ISNUMBER(SEARCH(" " &amp; $A84 &amp; " ", " " &amp; '97-19 Jobs in Aggregate SIC07'!$A$3:$A$68 &amp; " ")) + ('97-19 Jobs in Aggregate SIC07'!$A$3:$A$68=$A84)))</f>
        <v>1</v>
      </c>
      <c r="H84" cm="1">
        <f t="array" ref="H84">'97-19 Job Nums in SIC07'!H84 / INDEX('97-19 Jobs in Aggregate SIC07'!I:I, _xlfn._xlws.FILTER(ROW('97-19 Jobs in Aggregate SIC07'!$A$3:$A$68), ISNUMBER(SEARCH(" " &amp; $A84 &amp; " ", " " &amp; '97-19 Jobs in Aggregate SIC07'!$A$3:$A$68 &amp; " ")) + ('97-19 Jobs in Aggregate SIC07'!$A$3:$A$68=$A84)))</f>
        <v>1</v>
      </c>
      <c r="I84" cm="1">
        <f t="array" ref="I84">'97-19 Job Nums in SIC07'!I84 / INDEX('97-19 Jobs in Aggregate SIC07'!J:J, _xlfn._xlws.FILTER(ROW('97-19 Jobs in Aggregate SIC07'!$A$3:$A$68), ISNUMBER(SEARCH(" " &amp; $A84 &amp; " ", " " &amp; '97-19 Jobs in Aggregate SIC07'!$A$3:$A$68 &amp; " ")) + ('97-19 Jobs in Aggregate SIC07'!$A$3:$A$68=$A84)))</f>
        <v>1</v>
      </c>
      <c r="J84" cm="1">
        <f t="array" ref="J84">'97-19 Job Nums in SIC07'!J84 / INDEX('97-19 Jobs in Aggregate SIC07'!K:K, _xlfn._xlws.FILTER(ROW('97-19 Jobs in Aggregate SIC07'!$A$3:$A$68), ISNUMBER(SEARCH(" " &amp; $A84 &amp; " ", " " &amp; '97-19 Jobs in Aggregate SIC07'!$A$3:$A$68 &amp; " ")) + ('97-19 Jobs in Aggregate SIC07'!$A$3:$A$68=$A84)))</f>
        <v>1</v>
      </c>
      <c r="K84" cm="1">
        <f t="array" ref="K84">'97-19 Job Nums in SIC07'!K84 / INDEX('97-19 Jobs in Aggregate SIC07'!L:L, _xlfn._xlws.FILTER(ROW('97-19 Jobs in Aggregate SIC07'!$A$3:$A$68), ISNUMBER(SEARCH(" " &amp; $A84 &amp; " ", " " &amp; '97-19 Jobs in Aggregate SIC07'!$A$3:$A$68 &amp; " ")) + ('97-19 Jobs in Aggregate SIC07'!$A$3:$A$68=$A84)))</f>
        <v>1</v>
      </c>
      <c r="L84" cm="1">
        <f t="array" ref="L84">'97-19 Job Nums in SIC07'!L84 / INDEX('97-19 Jobs in Aggregate SIC07'!M:M, _xlfn._xlws.FILTER(ROW('97-19 Jobs in Aggregate SIC07'!$A$3:$A$68), ISNUMBER(SEARCH(" " &amp; $A84 &amp; " ", " " &amp; '97-19 Jobs in Aggregate SIC07'!$A$3:$A$68 &amp; " ")) + ('97-19 Jobs in Aggregate SIC07'!$A$3:$A$68=$A84)))</f>
        <v>1</v>
      </c>
      <c r="M84" cm="1">
        <f t="array" ref="M84">'97-19 Job Nums in SIC07'!M84 / INDEX('97-19 Jobs in Aggregate SIC07'!N:N, _xlfn._xlws.FILTER(ROW('97-19 Jobs in Aggregate SIC07'!$A$3:$A$68), ISNUMBER(SEARCH(" " &amp; $A84 &amp; " ", " " &amp; '97-19 Jobs in Aggregate SIC07'!$A$3:$A$68 &amp; " ")) + ('97-19 Jobs in Aggregate SIC07'!$A$3:$A$68=$A84)))</f>
        <v>1</v>
      </c>
      <c r="N84" cm="1">
        <f t="array" ref="N84">'97-19 Job Nums in SIC07'!N84 / INDEX('97-19 Jobs in Aggregate SIC07'!O:O, _xlfn._xlws.FILTER(ROW('97-19 Jobs in Aggregate SIC07'!$A$3:$A$68), ISNUMBER(SEARCH(" " &amp; $A84 &amp; " ", " " &amp; '97-19 Jobs in Aggregate SIC07'!$A$3:$A$68 &amp; " ")) + ('97-19 Jobs in Aggregate SIC07'!$A$3:$A$68=$A84)))</f>
        <v>1</v>
      </c>
      <c r="O84" cm="1">
        <f t="array" ref="O84">'97-19 Job Nums in SIC07'!O84 / INDEX('97-19 Jobs in Aggregate SIC07'!P:P, _xlfn._xlws.FILTER(ROW('97-19 Jobs in Aggregate SIC07'!$A$3:$A$68), ISNUMBER(SEARCH(" " &amp; $A84 &amp; " ", " " &amp; '97-19 Jobs in Aggregate SIC07'!$A$3:$A$68 &amp; " ")) + ('97-19 Jobs in Aggregate SIC07'!$A$3:$A$68=$A84)))</f>
        <v>1</v>
      </c>
      <c r="P84" cm="1">
        <f t="array" ref="P84">'97-19 Job Nums in SIC07'!P84 / INDEX('97-19 Jobs in Aggregate SIC07'!Q:Q, _xlfn._xlws.FILTER(ROW('97-19 Jobs in Aggregate SIC07'!$A$3:$A$68), ISNUMBER(SEARCH(" " &amp; $A84 &amp; " ", " " &amp; '97-19 Jobs in Aggregate SIC07'!$A$3:$A$68 &amp; " ")) + ('97-19 Jobs in Aggregate SIC07'!$A$3:$A$68=$A84)))</f>
        <v>1</v>
      </c>
      <c r="Q84" cm="1">
        <f t="array" ref="Q84">'97-19 Job Nums in SIC07'!Q84 / INDEX('97-19 Jobs in Aggregate SIC07'!R:R, _xlfn._xlws.FILTER(ROW('97-19 Jobs in Aggregate SIC07'!$A$3:$A$68), ISNUMBER(SEARCH(" " &amp; $A84 &amp; " ", " " &amp; '97-19 Jobs in Aggregate SIC07'!$A$3:$A$68 &amp; " ")) + ('97-19 Jobs in Aggregate SIC07'!$A$3:$A$68=$A84)))</f>
        <v>1</v>
      </c>
      <c r="R84" cm="1">
        <f t="array" ref="R84">'97-19 Job Nums in SIC07'!R84 / INDEX('97-19 Jobs in Aggregate SIC07'!S:S, _xlfn._xlws.FILTER(ROW('97-19 Jobs in Aggregate SIC07'!$A$3:$A$68), ISNUMBER(SEARCH(" " &amp; $A84 &amp; " ", " " &amp; '97-19 Jobs in Aggregate SIC07'!$A$3:$A$68 &amp; " ")) + ('97-19 Jobs in Aggregate SIC07'!$A$3:$A$68=$A84)))</f>
        <v>1</v>
      </c>
      <c r="S84" cm="1">
        <f t="array" ref="S84">'97-19 Job Nums in SIC07'!S84 / INDEX('97-19 Jobs in Aggregate SIC07'!T:T, _xlfn._xlws.FILTER(ROW('97-19 Jobs in Aggregate SIC07'!$A$3:$A$68), ISNUMBER(SEARCH(" " &amp; $A84 &amp; " ", " " &amp; '97-19 Jobs in Aggregate SIC07'!$A$3:$A$68 &amp; " ")) + ('97-19 Jobs in Aggregate SIC07'!$A$3:$A$68=$A84)))</f>
        <v>1</v>
      </c>
      <c r="T84" cm="1">
        <f t="array" ref="T84">'97-19 Job Nums in SIC07'!T84 / INDEX('97-19 Jobs in Aggregate SIC07'!U:U, _xlfn._xlws.FILTER(ROW('97-19 Jobs in Aggregate SIC07'!$A$3:$A$68), ISNUMBER(SEARCH(" " &amp; $A84 &amp; " ", " " &amp; '97-19 Jobs in Aggregate SIC07'!$A$3:$A$68 &amp; " ")) + ('97-19 Jobs in Aggregate SIC07'!$A$3:$A$68=$A84)))</f>
        <v>1</v>
      </c>
      <c r="U84" cm="1">
        <f t="array" ref="U84">'97-19 Job Nums in SIC07'!U84 / INDEX('97-19 Jobs in Aggregate SIC07'!V:V, _xlfn._xlws.FILTER(ROW('97-19 Jobs in Aggregate SIC07'!$A$3:$A$68), ISNUMBER(SEARCH(" " &amp; $A84 &amp; " ", " " &amp; '97-19 Jobs in Aggregate SIC07'!$A$3:$A$68 &amp; " ")) + ('97-19 Jobs in Aggregate SIC07'!$A$3:$A$68=$A84)))</f>
        <v>1</v>
      </c>
      <c r="V84" cm="1">
        <f t="array" ref="V84">'97-19 Job Nums in SIC07'!V84 / INDEX('97-19 Jobs in Aggregate SIC07'!W:W, _xlfn._xlws.FILTER(ROW('97-19 Jobs in Aggregate SIC07'!$A$3:$A$68), ISNUMBER(SEARCH(" " &amp; $A84 &amp; " ", " " &amp; '97-19 Jobs in Aggregate SIC07'!$A$3:$A$68 &amp; " ")) + ('97-19 Jobs in Aggregate SIC07'!$A$3:$A$68=$A84)))</f>
        <v>1</v>
      </c>
      <c r="W84" cm="1">
        <f t="array" ref="W84">'97-19 Job Nums in SIC07'!W84 / INDEX('97-19 Jobs in Aggregate SIC07'!X:X, _xlfn._xlws.FILTER(ROW('97-19 Jobs in Aggregate SIC07'!$A$3:$A$68), ISNUMBER(SEARCH(" " &amp; $A84 &amp; " ", " " &amp; '97-19 Jobs in Aggregate SIC07'!$A$3:$A$68 &amp; " ")) + ('97-19 Jobs in Aggregate SIC07'!$A$3:$A$68=$A84)))</f>
        <v>1</v>
      </c>
      <c r="X84" cm="1">
        <f t="array" ref="X84">'97-19 Job Nums in SIC07'!X84 / INDEX('97-19 Jobs in Aggregate SIC07'!Y:Y, _xlfn._xlws.FILTER(ROW('97-19 Jobs in Aggregate SIC07'!$A$3:$A$68), ISNUMBER(SEARCH(" " &amp; $A84 &amp; " ", " " &amp; '97-19 Jobs in Aggregate SIC07'!$A$3:$A$68 &amp; " ")) + ('97-19 Jobs in Aggregate SIC07'!$A$3:$A$68=$A84)))</f>
        <v>1</v>
      </c>
      <c r="Y84" cm="1">
        <f t="array" ref="Y84">'97-19 Job Nums in SIC07'!Y84 / INDEX('97-19 Jobs in Aggregate SIC07'!Z:Z, _xlfn._xlws.FILTER(ROW('97-19 Jobs in Aggregate SIC07'!$A$3:$A$68), ISNUMBER(SEARCH(" " &amp; $A84 &amp; " ", " " &amp; '97-19 Jobs in Aggregate SIC07'!$A$3:$A$68 &amp; " ")) + ('97-19 Jobs in Aggregate SIC07'!$A$3:$A$68=$A84)))</f>
        <v>1</v>
      </c>
      <c r="Z84" s="76">
        <f t="shared" si="1"/>
        <v>1</v>
      </c>
      <c r="AA84" s="77" cm="1">
        <f t="array" ref="AA84">Z84/SUM(VALUE(INDEX(Z:Z,MATCH(VALUE(_xlfn.TEXTSPLIT(AB84, " ")),A:A,0))))</f>
        <v>1</v>
      </c>
      <c r="AB84" cm="1">
        <f t="array" ref="AB84">INDEX('97-19 Jobs in Aggregate SIC07'!A:A, _xlfn._xlws.FILTER(ROW('97-19 Jobs in Aggregate SIC07'!$A$3:$A$68), ISNUMBER(SEARCH(" " &amp; $A84 &amp; " ", " " &amp; '97-19 Jobs in Aggregate SIC07'!$A$3:$A$68 &amp; " ")) + ('97-19 Jobs in Aggregate SIC07'!$A$3:$A$68=$A84)))</f>
        <v>77</v>
      </c>
    </row>
    <row r="85" spans="1:28" x14ac:dyDescent="0.25">
      <c r="A85" s="65">
        <v>78</v>
      </c>
      <c r="B85" s="3" t="s">
        <v>87</v>
      </c>
      <c r="C85" cm="1">
        <f t="array" ref="C85">'97-19 Job Nums in SIC07'!C85 / INDEX('97-19 Jobs in Aggregate SIC07'!D:D, _xlfn._xlws.FILTER(ROW('97-19 Jobs in Aggregate SIC07'!$A$3:$A$68), ISNUMBER(SEARCH(" " &amp; $A85 &amp; " ", " " &amp; '97-19 Jobs in Aggregate SIC07'!$A$3:$A$68 &amp; " ")) + ('97-19 Jobs in Aggregate SIC07'!$A$3:$A$68=$A85)))</f>
        <v>1</v>
      </c>
      <c r="D85" cm="1">
        <f t="array" ref="D85">'97-19 Job Nums in SIC07'!D85 / INDEX('97-19 Jobs in Aggregate SIC07'!E:E, _xlfn._xlws.FILTER(ROW('97-19 Jobs in Aggregate SIC07'!$A$3:$A$68), ISNUMBER(SEARCH(" " &amp; $A85 &amp; " ", " " &amp; '97-19 Jobs in Aggregate SIC07'!$A$3:$A$68 &amp; " ")) + ('97-19 Jobs in Aggregate SIC07'!$A$3:$A$68=$A85)))</f>
        <v>1</v>
      </c>
      <c r="E85" cm="1">
        <f t="array" ref="E85">'97-19 Job Nums in SIC07'!E85 / INDEX('97-19 Jobs in Aggregate SIC07'!F:F, _xlfn._xlws.FILTER(ROW('97-19 Jobs in Aggregate SIC07'!$A$3:$A$68), ISNUMBER(SEARCH(" " &amp; $A85 &amp; " ", " " &amp; '97-19 Jobs in Aggregate SIC07'!$A$3:$A$68 &amp; " ")) + ('97-19 Jobs in Aggregate SIC07'!$A$3:$A$68=$A85)))</f>
        <v>1</v>
      </c>
      <c r="F85" cm="1">
        <f t="array" ref="F85">'97-19 Job Nums in SIC07'!F85 / INDEX('97-19 Jobs in Aggregate SIC07'!G:G, _xlfn._xlws.FILTER(ROW('97-19 Jobs in Aggregate SIC07'!$A$3:$A$68), ISNUMBER(SEARCH(" " &amp; $A85 &amp; " ", " " &amp; '97-19 Jobs in Aggregate SIC07'!$A$3:$A$68 &amp; " ")) + ('97-19 Jobs in Aggregate SIC07'!$A$3:$A$68=$A85)))</f>
        <v>1</v>
      </c>
      <c r="G85" cm="1">
        <f t="array" ref="G85">'97-19 Job Nums in SIC07'!G85 / INDEX('97-19 Jobs in Aggregate SIC07'!H:H, _xlfn._xlws.FILTER(ROW('97-19 Jobs in Aggregate SIC07'!$A$3:$A$68), ISNUMBER(SEARCH(" " &amp; $A85 &amp; " ", " " &amp; '97-19 Jobs in Aggregate SIC07'!$A$3:$A$68 &amp; " ")) + ('97-19 Jobs in Aggregate SIC07'!$A$3:$A$68=$A85)))</f>
        <v>1</v>
      </c>
      <c r="H85" cm="1">
        <f t="array" ref="H85">'97-19 Job Nums in SIC07'!H85 / INDEX('97-19 Jobs in Aggregate SIC07'!I:I, _xlfn._xlws.FILTER(ROW('97-19 Jobs in Aggregate SIC07'!$A$3:$A$68), ISNUMBER(SEARCH(" " &amp; $A85 &amp; " ", " " &amp; '97-19 Jobs in Aggregate SIC07'!$A$3:$A$68 &amp; " ")) + ('97-19 Jobs in Aggregate SIC07'!$A$3:$A$68=$A85)))</f>
        <v>1</v>
      </c>
      <c r="I85" cm="1">
        <f t="array" ref="I85">'97-19 Job Nums in SIC07'!I85 / INDEX('97-19 Jobs in Aggregate SIC07'!J:J, _xlfn._xlws.FILTER(ROW('97-19 Jobs in Aggregate SIC07'!$A$3:$A$68), ISNUMBER(SEARCH(" " &amp; $A85 &amp; " ", " " &amp; '97-19 Jobs in Aggregate SIC07'!$A$3:$A$68 &amp; " ")) + ('97-19 Jobs in Aggregate SIC07'!$A$3:$A$68=$A85)))</f>
        <v>1</v>
      </c>
      <c r="J85" cm="1">
        <f t="array" ref="J85">'97-19 Job Nums in SIC07'!J85 / INDEX('97-19 Jobs in Aggregate SIC07'!K:K, _xlfn._xlws.FILTER(ROW('97-19 Jobs in Aggregate SIC07'!$A$3:$A$68), ISNUMBER(SEARCH(" " &amp; $A85 &amp; " ", " " &amp; '97-19 Jobs in Aggregate SIC07'!$A$3:$A$68 &amp; " ")) + ('97-19 Jobs in Aggregate SIC07'!$A$3:$A$68=$A85)))</f>
        <v>1</v>
      </c>
      <c r="K85" cm="1">
        <f t="array" ref="K85">'97-19 Job Nums in SIC07'!K85 / INDEX('97-19 Jobs in Aggregate SIC07'!L:L, _xlfn._xlws.FILTER(ROW('97-19 Jobs in Aggregate SIC07'!$A$3:$A$68), ISNUMBER(SEARCH(" " &amp; $A85 &amp; " ", " " &amp; '97-19 Jobs in Aggregate SIC07'!$A$3:$A$68 &amp; " ")) + ('97-19 Jobs in Aggregate SIC07'!$A$3:$A$68=$A85)))</f>
        <v>1</v>
      </c>
      <c r="L85" cm="1">
        <f t="array" ref="L85">'97-19 Job Nums in SIC07'!L85 / INDEX('97-19 Jobs in Aggregate SIC07'!M:M, _xlfn._xlws.FILTER(ROW('97-19 Jobs in Aggregate SIC07'!$A$3:$A$68), ISNUMBER(SEARCH(" " &amp; $A85 &amp; " ", " " &amp; '97-19 Jobs in Aggregate SIC07'!$A$3:$A$68 &amp; " ")) + ('97-19 Jobs in Aggregate SIC07'!$A$3:$A$68=$A85)))</f>
        <v>1</v>
      </c>
      <c r="M85" cm="1">
        <f t="array" ref="M85">'97-19 Job Nums in SIC07'!M85 / INDEX('97-19 Jobs in Aggregate SIC07'!N:N, _xlfn._xlws.FILTER(ROW('97-19 Jobs in Aggregate SIC07'!$A$3:$A$68), ISNUMBER(SEARCH(" " &amp; $A85 &amp; " ", " " &amp; '97-19 Jobs in Aggregate SIC07'!$A$3:$A$68 &amp; " ")) + ('97-19 Jobs in Aggregate SIC07'!$A$3:$A$68=$A85)))</f>
        <v>1</v>
      </c>
      <c r="N85" cm="1">
        <f t="array" ref="N85">'97-19 Job Nums in SIC07'!N85 / INDEX('97-19 Jobs in Aggregate SIC07'!O:O, _xlfn._xlws.FILTER(ROW('97-19 Jobs in Aggregate SIC07'!$A$3:$A$68), ISNUMBER(SEARCH(" " &amp; $A85 &amp; " ", " " &amp; '97-19 Jobs in Aggregate SIC07'!$A$3:$A$68 &amp; " ")) + ('97-19 Jobs in Aggregate SIC07'!$A$3:$A$68=$A85)))</f>
        <v>1</v>
      </c>
      <c r="O85" cm="1">
        <f t="array" ref="O85">'97-19 Job Nums in SIC07'!O85 / INDEX('97-19 Jobs in Aggregate SIC07'!P:P, _xlfn._xlws.FILTER(ROW('97-19 Jobs in Aggregate SIC07'!$A$3:$A$68), ISNUMBER(SEARCH(" " &amp; $A85 &amp; " ", " " &amp; '97-19 Jobs in Aggregate SIC07'!$A$3:$A$68 &amp; " ")) + ('97-19 Jobs in Aggregate SIC07'!$A$3:$A$68=$A85)))</f>
        <v>1</v>
      </c>
      <c r="P85" cm="1">
        <f t="array" ref="P85">'97-19 Job Nums in SIC07'!P85 / INDEX('97-19 Jobs in Aggregate SIC07'!Q:Q, _xlfn._xlws.FILTER(ROW('97-19 Jobs in Aggregate SIC07'!$A$3:$A$68), ISNUMBER(SEARCH(" " &amp; $A85 &amp; " ", " " &amp; '97-19 Jobs in Aggregate SIC07'!$A$3:$A$68 &amp; " ")) + ('97-19 Jobs in Aggregate SIC07'!$A$3:$A$68=$A85)))</f>
        <v>1</v>
      </c>
      <c r="Q85" cm="1">
        <f t="array" ref="Q85">'97-19 Job Nums in SIC07'!Q85 / INDEX('97-19 Jobs in Aggregate SIC07'!R:R, _xlfn._xlws.FILTER(ROW('97-19 Jobs in Aggregate SIC07'!$A$3:$A$68), ISNUMBER(SEARCH(" " &amp; $A85 &amp; " ", " " &amp; '97-19 Jobs in Aggregate SIC07'!$A$3:$A$68 &amp; " ")) + ('97-19 Jobs in Aggregate SIC07'!$A$3:$A$68=$A85)))</f>
        <v>1</v>
      </c>
      <c r="R85" cm="1">
        <f t="array" ref="R85">'97-19 Job Nums in SIC07'!R85 / INDEX('97-19 Jobs in Aggregate SIC07'!S:S, _xlfn._xlws.FILTER(ROW('97-19 Jobs in Aggregate SIC07'!$A$3:$A$68), ISNUMBER(SEARCH(" " &amp; $A85 &amp; " ", " " &amp; '97-19 Jobs in Aggregate SIC07'!$A$3:$A$68 &amp; " ")) + ('97-19 Jobs in Aggregate SIC07'!$A$3:$A$68=$A85)))</f>
        <v>1</v>
      </c>
      <c r="S85" cm="1">
        <f t="array" ref="S85">'97-19 Job Nums in SIC07'!S85 / INDEX('97-19 Jobs in Aggregate SIC07'!T:T, _xlfn._xlws.FILTER(ROW('97-19 Jobs in Aggregate SIC07'!$A$3:$A$68), ISNUMBER(SEARCH(" " &amp; $A85 &amp; " ", " " &amp; '97-19 Jobs in Aggregate SIC07'!$A$3:$A$68 &amp; " ")) + ('97-19 Jobs in Aggregate SIC07'!$A$3:$A$68=$A85)))</f>
        <v>1</v>
      </c>
      <c r="T85" cm="1">
        <f t="array" ref="T85">'97-19 Job Nums in SIC07'!T85 / INDEX('97-19 Jobs in Aggregate SIC07'!U:U, _xlfn._xlws.FILTER(ROW('97-19 Jobs in Aggregate SIC07'!$A$3:$A$68), ISNUMBER(SEARCH(" " &amp; $A85 &amp; " ", " " &amp; '97-19 Jobs in Aggregate SIC07'!$A$3:$A$68 &amp; " ")) + ('97-19 Jobs in Aggregate SIC07'!$A$3:$A$68=$A85)))</f>
        <v>1</v>
      </c>
      <c r="U85" cm="1">
        <f t="array" ref="U85">'97-19 Job Nums in SIC07'!U85 / INDEX('97-19 Jobs in Aggregate SIC07'!V:V, _xlfn._xlws.FILTER(ROW('97-19 Jobs in Aggregate SIC07'!$A$3:$A$68), ISNUMBER(SEARCH(" " &amp; $A85 &amp; " ", " " &amp; '97-19 Jobs in Aggregate SIC07'!$A$3:$A$68 &amp; " ")) + ('97-19 Jobs in Aggregate SIC07'!$A$3:$A$68=$A85)))</f>
        <v>1</v>
      </c>
      <c r="V85" cm="1">
        <f t="array" ref="V85">'97-19 Job Nums in SIC07'!V85 / INDEX('97-19 Jobs in Aggregate SIC07'!W:W, _xlfn._xlws.FILTER(ROW('97-19 Jobs in Aggregate SIC07'!$A$3:$A$68), ISNUMBER(SEARCH(" " &amp; $A85 &amp; " ", " " &amp; '97-19 Jobs in Aggregate SIC07'!$A$3:$A$68 &amp; " ")) + ('97-19 Jobs in Aggregate SIC07'!$A$3:$A$68=$A85)))</f>
        <v>1</v>
      </c>
      <c r="W85" cm="1">
        <f t="array" ref="W85">'97-19 Job Nums in SIC07'!W85 / INDEX('97-19 Jobs in Aggregate SIC07'!X:X, _xlfn._xlws.FILTER(ROW('97-19 Jobs in Aggregate SIC07'!$A$3:$A$68), ISNUMBER(SEARCH(" " &amp; $A85 &amp; " ", " " &amp; '97-19 Jobs in Aggregate SIC07'!$A$3:$A$68 &amp; " ")) + ('97-19 Jobs in Aggregate SIC07'!$A$3:$A$68=$A85)))</f>
        <v>1</v>
      </c>
      <c r="X85" cm="1">
        <f t="array" ref="X85">'97-19 Job Nums in SIC07'!X85 / INDEX('97-19 Jobs in Aggregate SIC07'!Y:Y, _xlfn._xlws.FILTER(ROW('97-19 Jobs in Aggregate SIC07'!$A$3:$A$68), ISNUMBER(SEARCH(" " &amp; $A85 &amp; " ", " " &amp; '97-19 Jobs in Aggregate SIC07'!$A$3:$A$68 &amp; " ")) + ('97-19 Jobs in Aggregate SIC07'!$A$3:$A$68=$A85)))</f>
        <v>1</v>
      </c>
      <c r="Y85" cm="1">
        <f t="array" ref="Y85">'97-19 Job Nums in SIC07'!Y85 / INDEX('97-19 Jobs in Aggregate SIC07'!Z:Z, _xlfn._xlws.FILTER(ROW('97-19 Jobs in Aggregate SIC07'!$A$3:$A$68), ISNUMBER(SEARCH(" " &amp; $A85 &amp; " ", " " &amp; '97-19 Jobs in Aggregate SIC07'!$A$3:$A$68 &amp; " ")) + ('97-19 Jobs in Aggregate SIC07'!$A$3:$A$68=$A85)))</f>
        <v>1</v>
      </c>
      <c r="Z85" s="76">
        <f t="shared" si="1"/>
        <v>1</v>
      </c>
      <c r="AA85" s="77" cm="1">
        <f t="array" ref="AA85">Z85/SUM(VALUE(INDEX(Z:Z,MATCH(VALUE(_xlfn.TEXTSPLIT(AB85, " ")),A:A,0))))</f>
        <v>1</v>
      </c>
      <c r="AB85" cm="1">
        <f t="array" ref="AB85">INDEX('97-19 Jobs in Aggregate SIC07'!A:A, _xlfn._xlws.FILTER(ROW('97-19 Jobs in Aggregate SIC07'!$A$3:$A$68), ISNUMBER(SEARCH(" " &amp; $A85 &amp; " ", " " &amp; '97-19 Jobs in Aggregate SIC07'!$A$3:$A$68 &amp; " ")) + ('97-19 Jobs in Aggregate SIC07'!$A$3:$A$68=$A85)))</f>
        <v>78</v>
      </c>
    </row>
    <row r="86" spans="1:28" ht="45" x14ac:dyDescent="0.25">
      <c r="A86" s="65">
        <v>79</v>
      </c>
      <c r="B86" s="3" t="s">
        <v>88</v>
      </c>
      <c r="C86" cm="1">
        <f t="array" ref="C86">'97-19 Job Nums in SIC07'!C86 / INDEX('97-19 Jobs in Aggregate SIC07'!D:D, _xlfn._xlws.FILTER(ROW('97-19 Jobs in Aggregate SIC07'!$A$3:$A$68), ISNUMBER(SEARCH(" " &amp; $A86 &amp; " ", " " &amp; '97-19 Jobs in Aggregate SIC07'!$A$3:$A$68 &amp; " ")) + ('97-19 Jobs in Aggregate SIC07'!$A$3:$A$68=$A86)))</f>
        <v>1</v>
      </c>
      <c r="D86" cm="1">
        <f t="array" ref="D86">'97-19 Job Nums in SIC07'!D86 / INDEX('97-19 Jobs in Aggregate SIC07'!E:E, _xlfn._xlws.FILTER(ROW('97-19 Jobs in Aggregate SIC07'!$A$3:$A$68), ISNUMBER(SEARCH(" " &amp; $A86 &amp; " ", " " &amp; '97-19 Jobs in Aggregate SIC07'!$A$3:$A$68 &amp; " ")) + ('97-19 Jobs in Aggregate SIC07'!$A$3:$A$68=$A86)))</f>
        <v>1</v>
      </c>
      <c r="E86" cm="1">
        <f t="array" ref="E86">'97-19 Job Nums in SIC07'!E86 / INDEX('97-19 Jobs in Aggregate SIC07'!F:F, _xlfn._xlws.FILTER(ROW('97-19 Jobs in Aggregate SIC07'!$A$3:$A$68), ISNUMBER(SEARCH(" " &amp; $A86 &amp; " ", " " &amp; '97-19 Jobs in Aggregate SIC07'!$A$3:$A$68 &amp; " ")) + ('97-19 Jobs in Aggregate SIC07'!$A$3:$A$68=$A86)))</f>
        <v>1</v>
      </c>
      <c r="F86" cm="1">
        <f t="array" ref="F86">'97-19 Job Nums in SIC07'!F86 / INDEX('97-19 Jobs in Aggregate SIC07'!G:G, _xlfn._xlws.FILTER(ROW('97-19 Jobs in Aggregate SIC07'!$A$3:$A$68), ISNUMBER(SEARCH(" " &amp; $A86 &amp; " ", " " &amp; '97-19 Jobs in Aggregate SIC07'!$A$3:$A$68 &amp; " ")) + ('97-19 Jobs in Aggregate SIC07'!$A$3:$A$68=$A86)))</f>
        <v>1</v>
      </c>
      <c r="G86" cm="1">
        <f t="array" ref="G86">'97-19 Job Nums in SIC07'!G86 / INDEX('97-19 Jobs in Aggregate SIC07'!H:H, _xlfn._xlws.FILTER(ROW('97-19 Jobs in Aggregate SIC07'!$A$3:$A$68), ISNUMBER(SEARCH(" " &amp; $A86 &amp; " ", " " &amp; '97-19 Jobs in Aggregate SIC07'!$A$3:$A$68 &amp; " ")) + ('97-19 Jobs in Aggregate SIC07'!$A$3:$A$68=$A86)))</f>
        <v>1</v>
      </c>
      <c r="H86" cm="1">
        <f t="array" ref="H86">'97-19 Job Nums in SIC07'!H86 / INDEX('97-19 Jobs in Aggregate SIC07'!I:I, _xlfn._xlws.FILTER(ROW('97-19 Jobs in Aggregate SIC07'!$A$3:$A$68), ISNUMBER(SEARCH(" " &amp; $A86 &amp; " ", " " &amp; '97-19 Jobs in Aggregate SIC07'!$A$3:$A$68 &amp; " ")) + ('97-19 Jobs in Aggregate SIC07'!$A$3:$A$68=$A86)))</f>
        <v>1</v>
      </c>
      <c r="I86" cm="1">
        <f t="array" ref="I86">'97-19 Job Nums in SIC07'!I86 / INDEX('97-19 Jobs in Aggregate SIC07'!J:J, _xlfn._xlws.FILTER(ROW('97-19 Jobs in Aggregate SIC07'!$A$3:$A$68), ISNUMBER(SEARCH(" " &amp; $A86 &amp; " ", " " &amp; '97-19 Jobs in Aggregate SIC07'!$A$3:$A$68 &amp; " ")) + ('97-19 Jobs in Aggregate SIC07'!$A$3:$A$68=$A86)))</f>
        <v>1</v>
      </c>
      <c r="J86" cm="1">
        <f t="array" ref="J86">'97-19 Job Nums in SIC07'!J86 / INDEX('97-19 Jobs in Aggregate SIC07'!K:K, _xlfn._xlws.FILTER(ROW('97-19 Jobs in Aggregate SIC07'!$A$3:$A$68), ISNUMBER(SEARCH(" " &amp; $A86 &amp; " ", " " &amp; '97-19 Jobs in Aggregate SIC07'!$A$3:$A$68 &amp; " ")) + ('97-19 Jobs in Aggregate SIC07'!$A$3:$A$68=$A86)))</f>
        <v>1</v>
      </c>
      <c r="K86" cm="1">
        <f t="array" ref="K86">'97-19 Job Nums in SIC07'!K86 / INDEX('97-19 Jobs in Aggregate SIC07'!L:L, _xlfn._xlws.FILTER(ROW('97-19 Jobs in Aggregate SIC07'!$A$3:$A$68), ISNUMBER(SEARCH(" " &amp; $A86 &amp; " ", " " &amp; '97-19 Jobs in Aggregate SIC07'!$A$3:$A$68 &amp; " ")) + ('97-19 Jobs in Aggregate SIC07'!$A$3:$A$68=$A86)))</f>
        <v>1</v>
      </c>
      <c r="L86" cm="1">
        <f t="array" ref="L86">'97-19 Job Nums in SIC07'!L86 / INDEX('97-19 Jobs in Aggregate SIC07'!M:M, _xlfn._xlws.FILTER(ROW('97-19 Jobs in Aggregate SIC07'!$A$3:$A$68), ISNUMBER(SEARCH(" " &amp; $A86 &amp; " ", " " &amp; '97-19 Jobs in Aggregate SIC07'!$A$3:$A$68 &amp; " ")) + ('97-19 Jobs in Aggregate SIC07'!$A$3:$A$68=$A86)))</f>
        <v>1</v>
      </c>
      <c r="M86" cm="1">
        <f t="array" ref="M86">'97-19 Job Nums in SIC07'!M86 / INDEX('97-19 Jobs in Aggregate SIC07'!N:N, _xlfn._xlws.FILTER(ROW('97-19 Jobs in Aggregate SIC07'!$A$3:$A$68), ISNUMBER(SEARCH(" " &amp; $A86 &amp; " ", " " &amp; '97-19 Jobs in Aggregate SIC07'!$A$3:$A$68 &amp; " ")) + ('97-19 Jobs in Aggregate SIC07'!$A$3:$A$68=$A86)))</f>
        <v>1</v>
      </c>
      <c r="N86" cm="1">
        <f t="array" ref="N86">'97-19 Job Nums in SIC07'!N86 / INDEX('97-19 Jobs in Aggregate SIC07'!O:O, _xlfn._xlws.FILTER(ROW('97-19 Jobs in Aggregate SIC07'!$A$3:$A$68), ISNUMBER(SEARCH(" " &amp; $A86 &amp; " ", " " &amp; '97-19 Jobs in Aggregate SIC07'!$A$3:$A$68 &amp; " ")) + ('97-19 Jobs in Aggregate SIC07'!$A$3:$A$68=$A86)))</f>
        <v>1</v>
      </c>
      <c r="O86" cm="1">
        <f t="array" ref="O86">'97-19 Job Nums in SIC07'!O86 / INDEX('97-19 Jobs in Aggregate SIC07'!P:P, _xlfn._xlws.FILTER(ROW('97-19 Jobs in Aggregate SIC07'!$A$3:$A$68), ISNUMBER(SEARCH(" " &amp; $A86 &amp; " ", " " &amp; '97-19 Jobs in Aggregate SIC07'!$A$3:$A$68 &amp; " ")) + ('97-19 Jobs in Aggregate SIC07'!$A$3:$A$68=$A86)))</f>
        <v>1</v>
      </c>
      <c r="P86" cm="1">
        <f t="array" ref="P86">'97-19 Job Nums in SIC07'!P86 / INDEX('97-19 Jobs in Aggregate SIC07'!Q:Q, _xlfn._xlws.FILTER(ROW('97-19 Jobs in Aggregate SIC07'!$A$3:$A$68), ISNUMBER(SEARCH(" " &amp; $A86 &amp; " ", " " &amp; '97-19 Jobs in Aggregate SIC07'!$A$3:$A$68 &amp; " ")) + ('97-19 Jobs in Aggregate SIC07'!$A$3:$A$68=$A86)))</f>
        <v>1</v>
      </c>
      <c r="Q86" cm="1">
        <f t="array" ref="Q86">'97-19 Job Nums in SIC07'!Q86 / INDEX('97-19 Jobs in Aggregate SIC07'!R:R, _xlfn._xlws.FILTER(ROW('97-19 Jobs in Aggregate SIC07'!$A$3:$A$68), ISNUMBER(SEARCH(" " &amp; $A86 &amp; " ", " " &amp; '97-19 Jobs in Aggregate SIC07'!$A$3:$A$68 &amp; " ")) + ('97-19 Jobs in Aggregate SIC07'!$A$3:$A$68=$A86)))</f>
        <v>1</v>
      </c>
      <c r="R86" cm="1">
        <f t="array" ref="R86">'97-19 Job Nums in SIC07'!R86 / INDEX('97-19 Jobs in Aggregate SIC07'!S:S, _xlfn._xlws.FILTER(ROW('97-19 Jobs in Aggregate SIC07'!$A$3:$A$68), ISNUMBER(SEARCH(" " &amp; $A86 &amp; " ", " " &amp; '97-19 Jobs in Aggregate SIC07'!$A$3:$A$68 &amp; " ")) + ('97-19 Jobs in Aggregate SIC07'!$A$3:$A$68=$A86)))</f>
        <v>1</v>
      </c>
      <c r="S86" cm="1">
        <f t="array" ref="S86">'97-19 Job Nums in SIC07'!S86 / INDEX('97-19 Jobs in Aggregate SIC07'!T:T, _xlfn._xlws.FILTER(ROW('97-19 Jobs in Aggregate SIC07'!$A$3:$A$68), ISNUMBER(SEARCH(" " &amp; $A86 &amp; " ", " " &amp; '97-19 Jobs in Aggregate SIC07'!$A$3:$A$68 &amp; " ")) + ('97-19 Jobs in Aggregate SIC07'!$A$3:$A$68=$A86)))</f>
        <v>1</v>
      </c>
      <c r="T86" cm="1">
        <f t="array" ref="T86">'97-19 Job Nums in SIC07'!T86 / INDEX('97-19 Jobs in Aggregate SIC07'!U:U, _xlfn._xlws.FILTER(ROW('97-19 Jobs in Aggregate SIC07'!$A$3:$A$68), ISNUMBER(SEARCH(" " &amp; $A86 &amp; " ", " " &amp; '97-19 Jobs in Aggregate SIC07'!$A$3:$A$68 &amp; " ")) + ('97-19 Jobs in Aggregate SIC07'!$A$3:$A$68=$A86)))</f>
        <v>1</v>
      </c>
      <c r="U86" cm="1">
        <f t="array" ref="U86">'97-19 Job Nums in SIC07'!U86 / INDEX('97-19 Jobs in Aggregate SIC07'!V:V, _xlfn._xlws.FILTER(ROW('97-19 Jobs in Aggregate SIC07'!$A$3:$A$68), ISNUMBER(SEARCH(" " &amp; $A86 &amp; " ", " " &amp; '97-19 Jobs in Aggregate SIC07'!$A$3:$A$68 &amp; " ")) + ('97-19 Jobs in Aggregate SIC07'!$A$3:$A$68=$A86)))</f>
        <v>1</v>
      </c>
      <c r="V86" cm="1">
        <f t="array" ref="V86">'97-19 Job Nums in SIC07'!V86 / INDEX('97-19 Jobs in Aggregate SIC07'!W:W, _xlfn._xlws.FILTER(ROW('97-19 Jobs in Aggregate SIC07'!$A$3:$A$68), ISNUMBER(SEARCH(" " &amp; $A86 &amp; " ", " " &amp; '97-19 Jobs in Aggregate SIC07'!$A$3:$A$68 &amp; " ")) + ('97-19 Jobs in Aggregate SIC07'!$A$3:$A$68=$A86)))</f>
        <v>1</v>
      </c>
      <c r="W86" cm="1">
        <f t="array" ref="W86">'97-19 Job Nums in SIC07'!W86 / INDEX('97-19 Jobs in Aggregate SIC07'!X:X, _xlfn._xlws.FILTER(ROW('97-19 Jobs in Aggregate SIC07'!$A$3:$A$68), ISNUMBER(SEARCH(" " &amp; $A86 &amp; " ", " " &amp; '97-19 Jobs in Aggregate SIC07'!$A$3:$A$68 &amp; " ")) + ('97-19 Jobs in Aggregate SIC07'!$A$3:$A$68=$A86)))</f>
        <v>1</v>
      </c>
      <c r="X86" cm="1">
        <f t="array" ref="X86">'97-19 Job Nums in SIC07'!X86 / INDEX('97-19 Jobs in Aggregate SIC07'!Y:Y, _xlfn._xlws.FILTER(ROW('97-19 Jobs in Aggregate SIC07'!$A$3:$A$68), ISNUMBER(SEARCH(" " &amp; $A86 &amp; " ", " " &amp; '97-19 Jobs in Aggregate SIC07'!$A$3:$A$68 &amp; " ")) + ('97-19 Jobs in Aggregate SIC07'!$A$3:$A$68=$A86)))</f>
        <v>1</v>
      </c>
      <c r="Y86" cm="1">
        <f t="array" ref="Y86">'97-19 Job Nums in SIC07'!Y86 / INDEX('97-19 Jobs in Aggregate SIC07'!Z:Z, _xlfn._xlws.FILTER(ROW('97-19 Jobs in Aggregate SIC07'!$A$3:$A$68), ISNUMBER(SEARCH(" " &amp; $A86 &amp; " ", " " &amp; '97-19 Jobs in Aggregate SIC07'!$A$3:$A$68 &amp; " ")) + ('97-19 Jobs in Aggregate SIC07'!$A$3:$A$68=$A86)))</f>
        <v>1</v>
      </c>
      <c r="Z86" s="76">
        <f t="shared" si="1"/>
        <v>1</v>
      </c>
      <c r="AA86" s="77" cm="1">
        <f t="array" ref="AA86">Z86/SUM(VALUE(INDEX(Z:Z,MATCH(VALUE(_xlfn.TEXTSPLIT(AB86, " ")),A:A,0))))</f>
        <v>1</v>
      </c>
      <c r="AB86" cm="1">
        <f t="array" ref="AB86">INDEX('97-19 Jobs in Aggregate SIC07'!A:A, _xlfn._xlws.FILTER(ROW('97-19 Jobs in Aggregate SIC07'!$A$3:$A$68), ISNUMBER(SEARCH(" " &amp; $A86 &amp; " ", " " &amp; '97-19 Jobs in Aggregate SIC07'!$A$3:$A$68 &amp; " ")) + ('97-19 Jobs in Aggregate SIC07'!$A$3:$A$68=$A86)))</f>
        <v>79</v>
      </c>
    </row>
    <row r="87" spans="1:28" x14ac:dyDescent="0.25">
      <c r="A87" s="65">
        <v>80</v>
      </c>
      <c r="B87" s="3" t="s">
        <v>89</v>
      </c>
      <c r="C87" cm="1">
        <f t="array" ref="C87">'97-19 Job Nums in SIC07'!C87 / INDEX('97-19 Jobs in Aggregate SIC07'!D:D, _xlfn._xlws.FILTER(ROW('97-19 Jobs in Aggregate SIC07'!$A$3:$A$68), ISNUMBER(SEARCH(" " &amp; $A87 &amp; " ", " " &amp; '97-19 Jobs in Aggregate SIC07'!$A$3:$A$68 &amp; " ")) + ('97-19 Jobs in Aggregate SIC07'!$A$3:$A$68=$A87)))</f>
        <v>1</v>
      </c>
      <c r="D87" cm="1">
        <f t="array" ref="D87">'97-19 Job Nums in SIC07'!D87 / INDEX('97-19 Jobs in Aggregate SIC07'!E:E, _xlfn._xlws.FILTER(ROW('97-19 Jobs in Aggregate SIC07'!$A$3:$A$68), ISNUMBER(SEARCH(" " &amp; $A87 &amp; " ", " " &amp; '97-19 Jobs in Aggregate SIC07'!$A$3:$A$68 &amp; " ")) + ('97-19 Jobs in Aggregate SIC07'!$A$3:$A$68=$A87)))</f>
        <v>1</v>
      </c>
      <c r="E87" cm="1">
        <f t="array" ref="E87">'97-19 Job Nums in SIC07'!E87 / INDEX('97-19 Jobs in Aggregate SIC07'!F:F, _xlfn._xlws.FILTER(ROW('97-19 Jobs in Aggregate SIC07'!$A$3:$A$68), ISNUMBER(SEARCH(" " &amp; $A87 &amp; " ", " " &amp; '97-19 Jobs in Aggregate SIC07'!$A$3:$A$68 &amp; " ")) + ('97-19 Jobs in Aggregate SIC07'!$A$3:$A$68=$A87)))</f>
        <v>1</v>
      </c>
      <c r="F87" cm="1">
        <f t="array" ref="F87">'97-19 Job Nums in SIC07'!F87 / INDEX('97-19 Jobs in Aggregate SIC07'!G:G, _xlfn._xlws.FILTER(ROW('97-19 Jobs in Aggregate SIC07'!$A$3:$A$68), ISNUMBER(SEARCH(" " &amp; $A87 &amp; " ", " " &amp; '97-19 Jobs in Aggregate SIC07'!$A$3:$A$68 &amp; " ")) + ('97-19 Jobs in Aggregate SIC07'!$A$3:$A$68=$A87)))</f>
        <v>1</v>
      </c>
      <c r="G87" cm="1">
        <f t="array" ref="G87">'97-19 Job Nums in SIC07'!G87 / INDEX('97-19 Jobs in Aggregate SIC07'!H:H, _xlfn._xlws.FILTER(ROW('97-19 Jobs in Aggregate SIC07'!$A$3:$A$68), ISNUMBER(SEARCH(" " &amp; $A87 &amp; " ", " " &amp; '97-19 Jobs in Aggregate SIC07'!$A$3:$A$68 &amp; " ")) + ('97-19 Jobs in Aggregate SIC07'!$A$3:$A$68=$A87)))</f>
        <v>1</v>
      </c>
      <c r="H87" cm="1">
        <f t="array" ref="H87">'97-19 Job Nums in SIC07'!H87 / INDEX('97-19 Jobs in Aggregate SIC07'!I:I, _xlfn._xlws.FILTER(ROW('97-19 Jobs in Aggregate SIC07'!$A$3:$A$68), ISNUMBER(SEARCH(" " &amp; $A87 &amp; " ", " " &amp; '97-19 Jobs in Aggregate SIC07'!$A$3:$A$68 &amp; " ")) + ('97-19 Jobs in Aggregate SIC07'!$A$3:$A$68=$A87)))</f>
        <v>1</v>
      </c>
      <c r="I87" cm="1">
        <f t="array" ref="I87">'97-19 Job Nums in SIC07'!I87 / INDEX('97-19 Jobs in Aggregate SIC07'!J:J, _xlfn._xlws.FILTER(ROW('97-19 Jobs in Aggregate SIC07'!$A$3:$A$68), ISNUMBER(SEARCH(" " &amp; $A87 &amp; " ", " " &amp; '97-19 Jobs in Aggregate SIC07'!$A$3:$A$68 &amp; " ")) + ('97-19 Jobs in Aggregate SIC07'!$A$3:$A$68=$A87)))</f>
        <v>1</v>
      </c>
      <c r="J87" cm="1">
        <f t="array" ref="J87">'97-19 Job Nums in SIC07'!J87 / INDEX('97-19 Jobs in Aggregate SIC07'!K:K, _xlfn._xlws.FILTER(ROW('97-19 Jobs in Aggregate SIC07'!$A$3:$A$68), ISNUMBER(SEARCH(" " &amp; $A87 &amp; " ", " " &amp; '97-19 Jobs in Aggregate SIC07'!$A$3:$A$68 &amp; " ")) + ('97-19 Jobs in Aggregate SIC07'!$A$3:$A$68=$A87)))</f>
        <v>1</v>
      </c>
      <c r="K87" cm="1">
        <f t="array" ref="K87">'97-19 Job Nums in SIC07'!K87 / INDEX('97-19 Jobs in Aggregate SIC07'!L:L, _xlfn._xlws.FILTER(ROW('97-19 Jobs in Aggregate SIC07'!$A$3:$A$68), ISNUMBER(SEARCH(" " &amp; $A87 &amp; " ", " " &amp; '97-19 Jobs in Aggregate SIC07'!$A$3:$A$68 &amp; " ")) + ('97-19 Jobs in Aggregate SIC07'!$A$3:$A$68=$A87)))</f>
        <v>1</v>
      </c>
      <c r="L87" cm="1">
        <f t="array" ref="L87">'97-19 Job Nums in SIC07'!L87 / INDEX('97-19 Jobs in Aggregate SIC07'!M:M, _xlfn._xlws.FILTER(ROW('97-19 Jobs in Aggregate SIC07'!$A$3:$A$68), ISNUMBER(SEARCH(" " &amp; $A87 &amp; " ", " " &amp; '97-19 Jobs in Aggregate SIC07'!$A$3:$A$68 &amp; " ")) + ('97-19 Jobs in Aggregate SIC07'!$A$3:$A$68=$A87)))</f>
        <v>1</v>
      </c>
      <c r="M87" cm="1">
        <f t="array" ref="M87">'97-19 Job Nums in SIC07'!M87 / INDEX('97-19 Jobs in Aggregate SIC07'!N:N, _xlfn._xlws.FILTER(ROW('97-19 Jobs in Aggregate SIC07'!$A$3:$A$68), ISNUMBER(SEARCH(" " &amp; $A87 &amp; " ", " " &amp; '97-19 Jobs in Aggregate SIC07'!$A$3:$A$68 &amp; " ")) + ('97-19 Jobs in Aggregate SIC07'!$A$3:$A$68=$A87)))</f>
        <v>1</v>
      </c>
      <c r="N87" cm="1">
        <f t="array" ref="N87">'97-19 Job Nums in SIC07'!N87 / INDEX('97-19 Jobs in Aggregate SIC07'!O:O, _xlfn._xlws.FILTER(ROW('97-19 Jobs in Aggregate SIC07'!$A$3:$A$68), ISNUMBER(SEARCH(" " &amp; $A87 &amp; " ", " " &amp; '97-19 Jobs in Aggregate SIC07'!$A$3:$A$68 &amp; " ")) + ('97-19 Jobs in Aggregate SIC07'!$A$3:$A$68=$A87)))</f>
        <v>1</v>
      </c>
      <c r="O87" cm="1">
        <f t="array" ref="O87">'97-19 Job Nums in SIC07'!O87 / INDEX('97-19 Jobs in Aggregate SIC07'!P:P, _xlfn._xlws.FILTER(ROW('97-19 Jobs in Aggregate SIC07'!$A$3:$A$68), ISNUMBER(SEARCH(" " &amp; $A87 &amp; " ", " " &amp; '97-19 Jobs in Aggregate SIC07'!$A$3:$A$68 &amp; " ")) + ('97-19 Jobs in Aggregate SIC07'!$A$3:$A$68=$A87)))</f>
        <v>1</v>
      </c>
      <c r="P87" cm="1">
        <f t="array" ref="P87">'97-19 Job Nums in SIC07'!P87 / INDEX('97-19 Jobs in Aggregate SIC07'!Q:Q, _xlfn._xlws.FILTER(ROW('97-19 Jobs in Aggregate SIC07'!$A$3:$A$68), ISNUMBER(SEARCH(" " &amp; $A87 &amp; " ", " " &amp; '97-19 Jobs in Aggregate SIC07'!$A$3:$A$68 &amp; " ")) + ('97-19 Jobs in Aggregate SIC07'!$A$3:$A$68=$A87)))</f>
        <v>1</v>
      </c>
      <c r="Q87" cm="1">
        <f t="array" ref="Q87">'97-19 Job Nums in SIC07'!Q87 / INDEX('97-19 Jobs in Aggregate SIC07'!R:R, _xlfn._xlws.FILTER(ROW('97-19 Jobs in Aggregate SIC07'!$A$3:$A$68), ISNUMBER(SEARCH(" " &amp; $A87 &amp; " ", " " &amp; '97-19 Jobs in Aggregate SIC07'!$A$3:$A$68 &amp; " ")) + ('97-19 Jobs in Aggregate SIC07'!$A$3:$A$68=$A87)))</f>
        <v>1</v>
      </c>
      <c r="R87" cm="1">
        <f t="array" ref="R87">'97-19 Job Nums in SIC07'!R87 / INDEX('97-19 Jobs in Aggregate SIC07'!S:S, _xlfn._xlws.FILTER(ROW('97-19 Jobs in Aggregate SIC07'!$A$3:$A$68), ISNUMBER(SEARCH(" " &amp; $A87 &amp; " ", " " &amp; '97-19 Jobs in Aggregate SIC07'!$A$3:$A$68 &amp; " ")) + ('97-19 Jobs in Aggregate SIC07'!$A$3:$A$68=$A87)))</f>
        <v>1</v>
      </c>
      <c r="S87" cm="1">
        <f t="array" ref="S87">'97-19 Job Nums in SIC07'!S87 / INDEX('97-19 Jobs in Aggregate SIC07'!T:T, _xlfn._xlws.FILTER(ROW('97-19 Jobs in Aggregate SIC07'!$A$3:$A$68), ISNUMBER(SEARCH(" " &amp; $A87 &amp; " ", " " &amp; '97-19 Jobs in Aggregate SIC07'!$A$3:$A$68 &amp; " ")) + ('97-19 Jobs in Aggregate SIC07'!$A$3:$A$68=$A87)))</f>
        <v>1</v>
      </c>
      <c r="T87" cm="1">
        <f t="array" ref="T87">'97-19 Job Nums in SIC07'!T87 / INDEX('97-19 Jobs in Aggregate SIC07'!U:U, _xlfn._xlws.FILTER(ROW('97-19 Jobs in Aggregate SIC07'!$A$3:$A$68), ISNUMBER(SEARCH(" " &amp; $A87 &amp; " ", " " &amp; '97-19 Jobs in Aggregate SIC07'!$A$3:$A$68 &amp; " ")) + ('97-19 Jobs in Aggregate SIC07'!$A$3:$A$68=$A87)))</f>
        <v>1</v>
      </c>
      <c r="U87" cm="1">
        <f t="array" ref="U87">'97-19 Job Nums in SIC07'!U87 / INDEX('97-19 Jobs in Aggregate SIC07'!V:V, _xlfn._xlws.FILTER(ROW('97-19 Jobs in Aggregate SIC07'!$A$3:$A$68), ISNUMBER(SEARCH(" " &amp; $A87 &amp; " ", " " &amp; '97-19 Jobs in Aggregate SIC07'!$A$3:$A$68 &amp; " ")) + ('97-19 Jobs in Aggregate SIC07'!$A$3:$A$68=$A87)))</f>
        <v>1</v>
      </c>
      <c r="V87" cm="1">
        <f t="array" ref="V87">'97-19 Job Nums in SIC07'!V87 / INDEX('97-19 Jobs in Aggregate SIC07'!W:W, _xlfn._xlws.FILTER(ROW('97-19 Jobs in Aggregate SIC07'!$A$3:$A$68), ISNUMBER(SEARCH(" " &amp; $A87 &amp; " ", " " &amp; '97-19 Jobs in Aggregate SIC07'!$A$3:$A$68 &amp; " ")) + ('97-19 Jobs in Aggregate SIC07'!$A$3:$A$68=$A87)))</f>
        <v>1</v>
      </c>
      <c r="W87" cm="1">
        <f t="array" ref="W87">'97-19 Job Nums in SIC07'!W87 / INDEX('97-19 Jobs in Aggregate SIC07'!X:X, _xlfn._xlws.FILTER(ROW('97-19 Jobs in Aggregate SIC07'!$A$3:$A$68), ISNUMBER(SEARCH(" " &amp; $A87 &amp; " ", " " &amp; '97-19 Jobs in Aggregate SIC07'!$A$3:$A$68 &amp; " ")) + ('97-19 Jobs in Aggregate SIC07'!$A$3:$A$68=$A87)))</f>
        <v>1</v>
      </c>
      <c r="X87" cm="1">
        <f t="array" ref="X87">'97-19 Job Nums in SIC07'!X87 / INDEX('97-19 Jobs in Aggregate SIC07'!Y:Y, _xlfn._xlws.FILTER(ROW('97-19 Jobs in Aggregate SIC07'!$A$3:$A$68), ISNUMBER(SEARCH(" " &amp; $A87 &amp; " ", " " &amp; '97-19 Jobs in Aggregate SIC07'!$A$3:$A$68 &amp; " ")) + ('97-19 Jobs in Aggregate SIC07'!$A$3:$A$68=$A87)))</f>
        <v>1</v>
      </c>
      <c r="Y87" cm="1">
        <f t="array" ref="Y87">'97-19 Job Nums in SIC07'!Y87 / INDEX('97-19 Jobs in Aggregate SIC07'!Z:Z, _xlfn._xlws.FILTER(ROW('97-19 Jobs in Aggregate SIC07'!$A$3:$A$68), ISNUMBER(SEARCH(" " &amp; $A87 &amp; " ", " " &amp; '97-19 Jobs in Aggregate SIC07'!$A$3:$A$68 &amp; " ")) + ('97-19 Jobs in Aggregate SIC07'!$A$3:$A$68=$A87)))</f>
        <v>1</v>
      </c>
      <c r="Z87" s="76">
        <f t="shared" si="1"/>
        <v>1</v>
      </c>
      <c r="AA87" s="77" cm="1">
        <f t="array" ref="AA87">Z87/SUM(VALUE(INDEX(Z:Z,MATCH(VALUE(_xlfn.TEXTSPLIT(AB87, " ")),A:A,0))))</f>
        <v>1</v>
      </c>
      <c r="AB87" cm="1">
        <f t="array" ref="AB87">INDEX('97-19 Jobs in Aggregate SIC07'!A:A, _xlfn._xlws.FILTER(ROW('97-19 Jobs in Aggregate SIC07'!$A$3:$A$68), ISNUMBER(SEARCH(" " &amp; $A87 &amp; " ", " " &amp; '97-19 Jobs in Aggregate SIC07'!$A$3:$A$68 &amp; " ")) + ('97-19 Jobs in Aggregate SIC07'!$A$3:$A$68=$A87)))</f>
        <v>80</v>
      </c>
    </row>
    <row r="88" spans="1:28" ht="30" x14ac:dyDescent="0.25">
      <c r="A88" s="65">
        <v>81</v>
      </c>
      <c r="B88" s="3" t="s">
        <v>90</v>
      </c>
      <c r="C88" cm="1">
        <f t="array" ref="C88">'97-19 Job Nums in SIC07'!C88 / INDEX('97-19 Jobs in Aggregate SIC07'!D:D, _xlfn._xlws.FILTER(ROW('97-19 Jobs in Aggregate SIC07'!$A$3:$A$68), ISNUMBER(SEARCH(" " &amp; $A88 &amp; " ", " " &amp; '97-19 Jobs in Aggregate SIC07'!$A$3:$A$68 &amp; " ")) + ('97-19 Jobs in Aggregate SIC07'!$A$3:$A$68=$A88)))</f>
        <v>1</v>
      </c>
      <c r="D88" cm="1">
        <f t="array" ref="D88">'97-19 Job Nums in SIC07'!D88 / INDEX('97-19 Jobs in Aggregate SIC07'!E:E, _xlfn._xlws.FILTER(ROW('97-19 Jobs in Aggregate SIC07'!$A$3:$A$68), ISNUMBER(SEARCH(" " &amp; $A88 &amp; " ", " " &amp; '97-19 Jobs in Aggregate SIC07'!$A$3:$A$68 &amp; " ")) + ('97-19 Jobs in Aggregate SIC07'!$A$3:$A$68=$A88)))</f>
        <v>1</v>
      </c>
      <c r="E88" cm="1">
        <f t="array" ref="E88">'97-19 Job Nums in SIC07'!E88 / INDEX('97-19 Jobs in Aggregate SIC07'!F:F, _xlfn._xlws.FILTER(ROW('97-19 Jobs in Aggregate SIC07'!$A$3:$A$68), ISNUMBER(SEARCH(" " &amp; $A88 &amp; " ", " " &amp; '97-19 Jobs in Aggregate SIC07'!$A$3:$A$68 &amp; " ")) + ('97-19 Jobs in Aggregate SIC07'!$A$3:$A$68=$A88)))</f>
        <v>1</v>
      </c>
      <c r="F88" cm="1">
        <f t="array" ref="F88">'97-19 Job Nums in SIC07'!F88 / INDEX('97-19 Jobs in Aggregate SIC07'!G:G, _xlfn._xlws.FILTER(ROW('97-19 Jobs in Aggregate SIC07'!$A$3:$A$68), ISNUMBER(SEARCH(" " &amp; $A88 &amp; " ", " " &amp; '97-19 Jobs in Aggregate SIC07'!$A$3:$A$68 &amp; " ")) + ('97-19 Jobs in Aggregate SIC07'!$A$3:$A$68=$A88)))</f>
        <v>1</v>
      </c>
      <c r="G88" cm="1">
        <f t="array" ref="G88">'97-19 Job Nums in SIC07'!G88 / INDEX('97-19 Jobs in Aggregate SIC07'!H:H, _xlfn._xlws.FILTER(ROW('97-19 Jobs in Aggregate SIC07'!$A$3:$A$68), ISNUMBER(SEARCH(" " &amp; $A88 &amp; " ", " " &amp; '97-19 Jobs in Aggregate SIC07'!$A$3:$A$68 &amp; " ")) + ('97-19 Jobs in Aggregate SIC07'!$A$3:$A$68=$A88)))</f>
        <v>1</v>
      </c>
      <c r="H88" cm="1">
        <f t="array" ref="H88">'97-19 Job Nums in SIC07'!H88 / INDEX('97-19 Jobs in Aggregate SIC07'!I:I, _xlfn._xlws.FILTER(ROW('97-19 Jobs in Aggregate SIC07'!$A$3:$A$68), ISNUMBER(SEARCH(" " &amp; $A88 &amp; " ", " " &amp; '97-19 Jobs in Aggregate SIC07'!$A$3:$A$68 &amp; " ")) + ('97-19 Jobs in Aggregate SIC07'!$A$3:$A$68=$A88)))</f>
        <v>1</v>
      </c>
      <c r="I88" cm="1">
        <f t="array" ref="I88">'97-19 Job Nums in SIC07'!I88 / INDEX('97-19 Jobs in Aggregate SIC07'!J:J, _xlfn._xlws.FILTER(ROW('97-19 Jobs in Aggregate SIC07'!$A$3:$A$68), ISNUMBER(SEARCH(" " &amp; $A88 &amp; " ", " " &amp; '97-19 Jobs in Aggregate SIC07'!$A$3:$A$68 &amp; " ")) + ('97-19 Jobs in Aggregate SIC07'!$A$3:$A$68=$A88)))</f>
        <v>1</v>
      </c>
      <c r="J88" cm="1">
        <f t="array" ref="J88">'97-19 Job Nums in SIC07'!J88 / INDEX('97-19 Jobs in Aggregate SIC07'!K:K, _xlfn._xlws.FILTER(ROW('97-19 Jobs in Aggregate SIC07'!$A$3:$A$68), ISNUMBER(SEARCH(" " &amp; $A88 &amp; " ", " " &amp; '97-19 Jobs in Aggregate SIC07'!$A$3:$A$68 &amp; " ")) + ('97-19 Jobs in Aggregate SIC07'!$A$3:$A$68=$A88)))</f>
        <v>1</v>
      </c>
      <c r="K88" cm="1">
        <f t="array" ref="K88">'97-19 Job Nums in SIC07'!K88 / INDEX('97-19 Jobs in Aggregate SIC07'!L:L, _xlfn._xlws.FILTER(ROW('97-19 Jobs in Aggregate SIC07'!$A$3:$A$68), ISNUMBER(SEARCH(" " &amp; $A88 &amp; " ", " " &amp; '97-19 Jobs in Aggregate SIC07'!$A$3:$A$68 &amp; " ")) + ('97-19 Jobs in Aggregate SIC07'!$A$3:$A$68=$A88)))</f>
        <v>1</v>
      </c>
      <c r="L88" cm="1">
        <f t="array" ref="L88">'97-19 Job Nums in SIC07'!L88 / INDEX('97-19 Jobs in Aggregate SIC07'!M:M, _xlfn._xlws.FILTER(ROW('97-19 Jobs in Aggregate SIC07'!$A$3:$A$68), ISNUMBER(SEARCH(" " &amp; $A88 &amp; " ", " " &amp; '97-19 Jobs in Aggregate SIC07'!$A$3:$A$68 &amp; " ")) + ('97-19 Jobs in Aggregate SIC07'!$A$3:$A$68=$A88)))</f>
        <v>1</v>
      </c>
      <c r="M88" cm="1">
        <f t="array" ref="M88">'97-19 Job Nums in SIC07'!M88 / INDEX('97-19 Jobs in Aggregate SIC07'!N:N, _xlfn._xlws.FILTER(ROW('97-19 Jobs in Aggregate SIC07'!$A$3:$A$68), ISNUMBER(SEARCH(" " &amp; $A88 &amp; " ", " " &amp; '97-19 Jobs in Aggregate SIC07'!$A$3:$A$68 &amp; " ")) + ('97-19 Jobs in Aggregate SIC07'!$A$3:$A$68=$A88)))</f>
        <v>1</v>
      </c>
      <c r="N88" cm="1">
        <f t="array" ref="N88">'97-19 Job Nums in SIC07'!N88 / INDEX('97-19 Jobs in Aggregate SIC07'!O:O, _xlfn._xlws.FILTER(ROW('97-19 Jobs in Aggregate SIC07'!$A$3:$A$68), ISNUMBER(SEARCH(" " &amp; $A88 &amp; " ", " " &amp; '97-19 Jobs in Aggregate SIC07'!$A$3:$A$68 &amp; " ")) + ('97-19 Jobs in Aggregate SIC07'!$A$3:$A$68=$A88)))</f>
        <v>1</v>
      </c>
      <c r="O88" cm="1">
        <f t="array" ref="O88">'97-19 Job Nums in SIC07'!O88 / INDEX('97-19 Jobs in Aggregate SIC07'!P:P, _xlfn._xlws.FILTER(ROW('97-19 Jobs in Aggregate SIC07'!$A$3:$A$68), ISNUMBER(SEARCH(" " &amp; $A88 &amp; " ", " " &amp; '97-19 Jobs in Aggregate SIC07'!$A$3:$A$68 &amp; " ")) + ('97-19 Jobs in Aggregate SIC07'!$A$3:$A$68=$A88)))</f>
        <v>1</v>
      </c>
      <c r="P88" cm="1">
        <f t="array" ref="P88">'97-19 Job Nums in SIC07'!P88 / INDEX('97-19 Jobs in Aggregate SIC07'!Q:Q, _xlfn._xlws.FILTER(ROW('97-19 Jobs in Aggregate SIC07'!$A$3:$A$68), ISNUMBER(SEARCH(" " &amp; $A88 &amp; " ", " " &amp; '97-19 Jobs in Aggregate SIC07'!$A$3:$A$68 &amp; " ")) + ('97-19 Jobs in Aggregate SIC07'!$A$3:$A$68=$A88)))</f>
        <v>1</v>
      </c>
      <c r="Q88" cm="1">
        <f t="array" ref="Q88">'97-19 Job Nums in SIC07'!Q88 / INDEX('97-19 Jobs in Aggregate SIC07'!R:R, _xlfn._xlws.FILTER(ROW('97-19 Jobs in Aggregate SIC07'!$A$3:$A$68), ISNUMBER(SEARCH(" " &amp; $A88 &amp; " ", " " &amp; '97-19 Jobs in Aggregate SIC07'!$A$3:$A$68 &amp; " ")) + ('97-19 Jobs in Aggregate SIC07'!$A$3:$A$68=$A88)))</f>
        <v>1</v>
      </c>
      <c r="R88" cm="1">
        <f t="array" ref="R88">'97-19 Job Nums in SIC07'!R88 / INDEX('97-19 Jobs in Aggregate SIC07'!S:S, _xlfn._xlws.FILTER(ROW('97-19 Jobs in Aggregate SIC07'!$A$3:$A$68), ISNUMBER(SEARCH(" " &amp; $A88 &amp; " ", " " &amp; '97-19 Jobs in Aggregate SIC07'!$A$3:$A$68 &amp; " ")) + ('97-19 Jobs in Aggregate SIC07'!$A$3:$A$68=$A88)))</f>
        <v>1</v>
      </c>
      <c r="S88" cm="1">
        <f t="array" ref="S88">'97-19 Job Nums in SIC07'!S88 / INDEX('97-19 Jobs in Aggregate SIC07'!T:T, _xlfn._xlws.FILTER(ROW('97-19 Jobs in Aggregate SIC07'!$A$3:$A$68), ISNUMBER(SEARCH(" " &amp; $A88 &amp; " ", " " &amp; '97-19 Jobs in Aggregate SIC07'!$A$3:$A$68 &amp; " ")) + ('97-19 Jobs in Aggregate SIC07'!$A$3:$A$68=$A88)))</f>
        <v>1</v>
      </c>
      <c r="T88" cm="1">
        <f t="array" ref="T88">'97-19 Job Nums in SIC07'!T88 / INDEX('97-19 Jobs in Aggregate SIC07'!U:U, _xlfn._xlws.FILTER(ROW('97-19 Jobs in Aggregate SIC07'!$A$3:$A$68), ISNUMBER(SEARCH(" " &amp; $A88 &amp; " ", " " &amp; '97-19 Jobs in Aggregate SIC07'!$A$3:$A$68 &amp; " ")) + ('97-19 Jobs in Aggregate SIC07'!$A$3:$A$68=$A88)))</f>
        <v>1</v>
      </c>
      <c r="U88" cm="1">
        <f t="array" ref="U88">'97-19 Job Nums in SIC07'!U88 / INDEX('97-19 Jobs in Aggregate SIC07'!V:V, _xlfn._xlws.FILTER(ROW('97-19 Jobs in Aggregate SIC07'!$A$3:$A$68), ISNUMBER(SEARCH(" " &amp; $A88 &amp; " ", " " &amp; '97-19 Jobs in Aggregate SIC07'!$A$3:$A$68 &amp; " ")) + ('97-19 Jobs in Aggregate SIC07'!$A$3:$A$68=$A88)))</f>
        <v>1</v>
      </c>
      <c r="V88" cm="1">
        <f t="array" ref="V88">'97-19 Job Nums in SIC07'!V88 / INDEX('97-19 Jobs in Aggregate SIC07'!W:W, _xlfn._xlws.FILTER(ROW('97-19 Jobs in Aggregate SIC07'!$A$3:$A$68), ISNUMBER(SEARCH(" " &amp; $A88 &amp; " ", " " &amp; '97-19 Jobs in Aggregate SIC07'!$A$3:$A$68 &amp; " ")) + ('97-19 Jobs in Aggregate SIC07'!$A$3:$A$68=$A88)))</f>
        <v>1</v>
      </c>
      <c r="W88" cm="1">
        <f t="array" ref="W88">'97-19 Job Nums in SIC07'!W88 / INDEX('97-19 Jobs in Aggregate SIC07'!X:X, _xlfn._xlws.FILTER(ROW('97-19 Jobs in Aggregate SIC07'!$A$3:$A$68), ISNUMBER(SEARCH(" " &amp; $A88 &amp; " ", " " &amp; '97-19 Jobs in Aggregate SIC07'!$A$3:$A$68 &amp; " ")) + ('97-19 Jobs in Aggregate SIC07'!$A$3:$A$68=$A88)))</f>
        <v>1</v>
      </c>
      <c r="X88" cm="1">
        <f t="array" ref="X88">'97-19 Job Nums in SIC07'!X88 / INDEX('97-19 Jobs in Aggregate SIC07'!Y:Y, _xlfn._xlws.FILTER(ROW('97-19 Jobs in Aggregate SIC07'!$A$3:$A$68), ISNUMBER(SEARCH(" " &amp; $A88 &amp; " ", " " &amp; '97-19 Jobs in Aggregate SIC07'!$A$3:$A$68 &amp; " ")) + ('97-19 Jobs in Aggregate SIC07'!$A$3:$A$68=$A88)))</f>
        <v>1</v>
      </c>
      <c r="Y88" cm="1">
        <f t="array" ref="Y88">'97-19 Job Nums in SIC07'!Y88 / INDEX('97-19 Jobs in Aggregate SIC07'!Z:Z, _xlfn._xlws.FILTER(ROW('97-19 Jobs in Aggregate SIC07'!$A$3:$A$68), ISNUMBER(SEARCH(" " &amp; $A88 &amp; " ", " " &amp; '97-19 Jobs in Aggregate SIC07'!$A$3:$A$68 &amp; " ")) + ('97-19 Jobs in Aggregate SIC07'!$A$3:$A$68=$A88)))</f>
        <v>1</v>
      </c>
      <c r="Z88" s="76">
        <f t="shared" si="1"/>
        <v>1</v>
      </c>
      <c r="AA88" s="77" cm="1">
        <f t="array" ref="AA88">Z88/SUM(VALUE(INDEX(Z:Z,MATCH(VALUE(_xlfn.TEXTSPLIT(AB88, " ")),A:A,0))))</f>
        <v>1</v>
      </c>
      <c r="AB88" cm="1">
        <f t="array" ref="AB88">INDEX('97-19 Jobs in Aggregate SIC07'!A:A, _xlfn._xlws.FILTER(ROW('97-19 Jobs in Aggregate SIC07'!$A$3:$A$68), ISNUMBER(SEARCH(" " &amp; $A88 &amp; " ", " " &amp; '97-19 Jobs in Aggregate SIC07'!$A$3:$A$68 &amp; " ")) + ('97-19 Jobs in Aggregate SIC07'!$A$3:$A$68=$A88)))</f>
        <v>81</v>
      </c>
    </row>
    <row r="89" spans="1:28" ht="30" x14ac:dyDescent="0.25">
      <c r="A89" s="65">
        <v>82</v>
      </c>
      <c r="B89" s="3" t="s">
        <v>91</v>
      </c>
      <c r="C89" cm="1">
        <f t="array" ref="C89">'97-19 Job Nums in SIC07'!C89 / INDEX('97-19 Jobs in Aggregate SIC07'!D:D, _xlfn._xlws.FILTER(ROW('97-19 Jobs in Aggregate SIC07'!$A$3:$A$68), ISNUMBER(SEARCH(" " &amp; $A89 &amp; " ", " " &amp; '97-19 Jobs in Aggregate SIC07'!$A$3:$A$68 &amp; " ")) + ('97-19 Jobs in Aggregate SIC07'!$A$3:$A$68=$A89)))</f>
        <v>1</v>
      </c>
      <c r="D89" cm="1">
        <f t="array" ref="D89">'97-19 Job Nums in SIC07'!D89 / INDEX('97-19 Jobs in Aggregate SIC07'!E:E, _xlfn._xlws.FILTER(ROW('97-19 Jobs in Aggregate SIC07'!$A$3:$A$68), ISNUMBER(SEARCH(" " &amp; $A89 &amp; " ", " " &amp; '97-19 Jobs in Aggregate SIC07'!$A$3:$A$68 &amp; " ")) + ('97-19 Jobs in Aggregate SIC07'!$A$3:$A$68=$A89)))</f>
        <v>1</v>
      </c>
      <c r="E89" cm="1">
        <f t="array" ref="E89">'97-19 Job Nums in SIC07'!E89 / INDEX('97-19 Jobs in Aggregate SIC07'!F:F, _xlfn._xlws.FILTER(ROW('97-19 Jobs in Aggregate SIC07'!$A$3:$A$68), ISNUMBER(SEARCH(" " &amp; $A89 &amp; " ", " " &amp; '97-19 Jobs in Aggregate SIC07'!$A$3:$A$68 &amp; " ")) + ('97-19 Jobs in Aggregate SIC07'!$A$3:$A$68=$A89)))</f>
        <v>1</v>
      </c>
      <c r="F89" cm="1">
        <f t="array" ref="F89">'97-19 Job Nums in SIC07'!F89 / INDEX('97-19 Jobs in Aggregate SIC07'!G:G, _xlfn._xlws.FILTER(ROW('97-19 Jobs in Aggregate SIC07'!$A$3:$A$68), ISNUMBER(SEARCH(" " &amp; $A89 &amp; " ", " " &amp; '97-19 Jobs in Aggregate SIC07'!$A$3:$A$68 &amp; " ")) + ('97-19 Jobs in Aggregate SIC07'!$A$3:$A$68=$A89)))</f>
        <v>1</v>
      </c>
      <c r="G89" cm="1">
        <f t="array" ref="G89">'97-19 Job Nums in SIC07'!G89 / INDEX('97-19 Jobs in Aggregate SIC07'!H:H, _xlfn._xlws.FILTER(ROW('97-19 Jobs in Aggregate SIC07'!$A$3:$A$68), ISNUMBER(SEARCH(" " &amp; $A89 &amp; " ", " " &amp; '97-19 Jobs in Aggregate SIC07'!$A$3:$A$68 &amp; " ")) + ('97-19 Jobs in Aggregate SIC07'!$A$3:$A$68=$A89)))</f>
        <v>1</v>
      </c>
      <c r="H89" cm="1">
        <f t="array" ref="H89">'97-19 Job Nums in SIC07'!H89 / INDEX('97-19 Jobs in Aggregate SIC07'!I:I, _xlfn._xlws.FILTER(ROW('97-19 Jobs in Aggregate SIC07'!$A$3:$A$68), ISNUMBER(SEARCH(" " &amp; $A89 &amp; " ", " " &amp; '97-19 Jobs in Aggregate SIC07'!$A$3:$A$68 &amp; " ")) + ('97-19 Jobs in Aggregate SIC07'!$A$3:$A$68=$A89)))</f>
        <v>1</v>
      </c>
      <c r="I89" cm="1">
        <f t="array" ref="I89">'97-19 Job Nums in SIC07'!I89 / INDEX('97-19 Jobs in Aggregate SIC07'!J:J, _xlfn._xlws.FILTER(ROW('97-19 Jobs in Aggregate SIC07'!$A$3:$A$68), ISNUMBER(SEARCH(" " &amp; $A89 &amp; " ", " " &amp; '97-19 Jobs in Aggregate SIC07'!$A$3:$A$68 &amp; " ")) + ('97-19 Jobs in Aggregate SIC07'!$A$3:$A$68=$A89)))</f>
        <v>1</v>
      </c>
      <c r="J89" cm="1">
        <f t="array" ref="J89">'97-19 Job Nums in SIC07'!J89 / INDEX('97-19 Jobs in Aggregate SIC07'!K:K, _xlfn._xlws.FILTER(ROW('97-19 Jobs in Aggregate SIC07'!$A$3:$A$68), ISNUMBER(SEARCH(" " &amp; $A89 &amp; " ", " " &amp; '97-19 Jobs in Aggregate SIC07'!$A$3:$A$68 &amp; " ")) + ('97-19 Jobs in Aggregate SIC07'!$A$3:$A$68=$A89)))</f>
        <v>1</v>
      </c>
      <c r="K89" cm="1">
        <f t="array" ref="K89">'97-19 Job Nums in SIC07'!K89 / INDEX('97-19 Jobs in Aggregate SIC07'!L:L, _xlfn._xlws.FILTER(ROW('97-19 Jobs in Aggregate SIC07'!$A$3:$A$68), ISNUMBER(SEARCH(" " &amp; $A89 &amp; " ", " " &amp; '97-19 Jobs in Aggregate SIC07'!$A$3:$A$68 &amp; " ")) + ('97-19 Jobs in Aggregate SIC07'!$A$3:$A$68=$A89)))</f>
        <v>1</v>
      </c>
      <c r="L89" cm="1">
        <f t="array" ref="L89">'97-19 Job Nums in SIC07'!L89 / INDEX('97-19 Jobs in Aggregate SIC07'!M:M, _xlfn._xlws.FILTER(ROW('97-19 Jobs in Aggregate SIC07'!$A$3:$A$68), ISNUMBER(SEARCH(" " &amp; $A89 &amp; " ", " " &amp; '97-19 Jobs in Aggregate SIC07'!$A$3:$A$68 &amp; " ")) + ('97-19 Jobs in Aggregate SIC07'!$A$3:$A$68=$A89)))</f>
        <v>1</v>
      </c>
      <c r="M89" cm="1">
        <f t="array" ref="M89">'97-19 Job Nums in SIC07'!M89 / INDEX('97-19 Jobs in Aggregate SIC07'!N:N, _xlfn._xlws.FILTER(ROW('97-19 Jobs in Aggregate SIC07'!$A$3:$A$68), ISNUMBER(SEARCH(" " &amp; $A89 &amp; " ", " " &amp; '97-19 Jobs in Aggregate SIC07'!$A$3:$A$68 &amp; " ")) + ('97-19 Jobs in Aggregate SIC07'!$A$3:$A$68=$A89)))</f>
        <v>1</v>
      </c>
      <c r="N89" cm="1">
        <f t="array" ref="N89">'97-19 Job Nums in SIC07'!N89 / INDEX('97-19 Jobs in Aggregate SIC07'!O:O, _xlfn._xlws.FILTER(ROW('97-19 Jobs in Aggregate SIC07'!$A$3:$A$68), ISNUMBER(SEARCH(" " &amp; $A89 &amp; " ", " " &amp; '97-19 Jobs in Aggregate SIC07'!$A$3:$A$68 &amp; " ")) + ('97-19 Jobs in Aggregate SIC07'!$A$3:$A$68=$A89)))</f>
        <v>1</v>
      </c>
      <c r="O89" cm="1">
        <f t="array" ref="O89">'97-19 Job Nums in SIC07'!O89 / INDEX('97-19 Jobs in Aggregate SIC07'!P:P, _xlfn._xlws.FILTER(ROW('97-19 Jobs in Aggregate SIC07'!$A$3:$A$68), ISNUMBER(SEARCH(" " &amp; $A89 &amp; " ", " " &amp; '97-19 Jobs in Aggregate SIC07'!$A$3:$A$68 &amp; " ")) + ('97-19 Jobs in Aggregate SIC07'!$A$3:$A$68=$A89)))</f>
        <v>1</v>
      </c>
      <c r="P89" cm="1">
        <f t="array" ref="P89">'97-19 Job Nums in SIC07'!P89 / INDEX('97-19 Jobs in Aggregate SIC07'!Q:Q, _xlfn._xlws.FILTER(ROW('97-19 Jobs in Aggregate SIC07'!$A$3:$A$68), ISNUMBER(SEARCH(" " &amp; $A89 &amp; " ", " " &amp; '97-19 Jobs in Aggregate SIC07'!$A$3:$A$68 &amp; " ")) + ('97-19 Jobs in Aggregate SIC07'!$A$3:$A$68=$A89)))</f>
        <v>1</v>
      </c>
      <c r="Q89" cm="1">
        <f t="array" ref="Q89">'97-19 Job Nums in SIC07'!Q89 / INDEX('97-19 Jobs in Aggregate SIC07'!R:R, _xlfn._xlws.FILTER(ROW('97-19 Jobs in Aggregate SIC07'!$A$3:$A$68), ISNUMBER(SEARCH(" " &amp; $A89 &amp; " ", " " &amp; '97-19 Jobs in Aggregate SIC07'!$A$3:$A$68 &amp; " ")) + ('97-19 Jobs in Aggregate SIC07'!$A$3:$A$68=$A89)))</f>
        <v>1</v>
      </c>
      <c r="R89" cm="1">
        <f t="array" ref="R89">'97-19 Job Nums in SIC07'!R89 / INDEX('97-19 Jobs in Aggregate SIC07'!S:S, _xlfn._xlws.FILTER(ROW('97-19 Jobs in Aggregate SIC07'!$A$3:$A$68), ISNUMBER(SEARCH(" " &amp; $A89 &amp; " ", " " &amp; '97-19 Jobs in Aggregate SIC07'!$A$3:$A$68 &amp; " ")) + ('97-19 Jobs in Aggregate SIC07'!$A$3:$A$68=$A89)))</f>
        <v>1</v>
      </c>
      <c r="S89" cm="1">
        <f t="array" ref="S89">'97-19 Job Nums in SIC07'!S89 / INDEX('97-19 Jobs in Aggregate SIC07'!T:T, _xlfn._xlws.FILTER(ROW('97-19 Jobs in Aggregate SIC07'!$A$3:$A$68), ISNUMBER(SEARCH(" " &amp; $A89 &amp; " ", " " &amp; '97-19 Jobs in Aggregate SIC07'!$A$3:$A$68 &amp; " ")) + ('97-19 Jobs in Aggregate SIC07'!$A$3:$A$68=$A89)))</f>
        <v>1</v>
      </c>
      <c r="T89" cm="1">
        <f t="array" ref="T89">'97-19 Job Nums in SIC07'!T89 / INDEX('97-19 Jobs in Aggregate SIC07'!U:U, _xlfn._xlws.FILTER(ROW('97-19 Jobs in Aggregate SIC07'!$A$3:$A$68), ISNUMBER(SEARCH(" " &amp; $A89 &amp; " ", " " &amp; '97-19 Jobs in Aggregate SIC07'!$A$3:$A$68 &amp; " ")) + ('97-19 Jobs in Aggregate SIC07'!$A$3:$A$68=$A89)))</f>
        <v>1</v>
      </c>
      <c r="U89" cm="1">
        <f t="array" ref="U89">'97-19 Job Nums in SIC07'!U89 / INDEX('97-19 Jobs in Aggregate SIC07'!V:V, _xlfn._xlws.FILTER(ROW('97-19 Jobs in Aggregate SIC07'!$A$3:$A$68), ISNUMBER(SEARCH(" " &amp; $A89 &amp; " ", " " &amp; '97-19 Jobs in Aggregate SIC07'!$A$3:$A$68 &amp; " ")) + ('97-19 Jobs in Aggregate SIC07'!$A$3:$A$68=$A89)))</f>
        <v>1</v>
      </c>
      <c r="V89" cm="1">
        <f t="array" ref="V89">'97-19 Job Nums in SIC07'!V89 / INDEX('97-19 Jobs in Aggregate SIC07'!W:W, _xlfn._xlws.FILTER(ROW('97-19 Jobs in Aggregate SIC07'!$A$3:$A$68), ISNUMBER(SEARCH(" " &amp; $A89 &amp; " ", " " &amp; '97-19 Jobs in Aggregate SIC07'!$A$3:$A$68 &amp; " ")) + ('97-19 Jobs in Aggregate SIC07'!$A$3:$A$68=$A89)))</f>
        <v>1</v>
      </c>
      <c r="W89" cm="1">
        <f t="array" ref="W89">'97-19 Job Nums in SIC07'!W89 / INDEX('97-19 Jobs in Aggregate SIC07'!X:X, _xlfn._xlws.FILTER(ROW('97-19 Jobs in Aggregate SIC07'!$A$3:$A$68), ISNUMBER(SEARCH(" " &amp; $A89 &amp; " ", " " &amp; '97-19 Jobs in Aggregate SIC07'!$A$3:$A$68 &amp; " ")) + ('97-19 Jobs in Aggregate SIC07'!$A$3:$A$68=$A89)))</f>
        <v>1</v>
      </c>
      <c r="X89" cm="1">
        <f t="array" ref="X89">'97-19 Job Nums in SIC07'!X89 / INDEX('97-19 Jobs in Aggregate SIC07'!Y:Y, _xlfn._xlws.FILTER(ROW('97-19 Jobs in Aggregate SIC07'!$A$3:$A$68), ISNUMBER(SEARCH(" " &amp; $A89 &amp; " ", " " &amp; '97-19 Jobs in Aggregate SIC07'!$A$3:$A$68 &amp; " ")) + ('97-19 Jobs in Aggregate SIC07'!$A$3:$A$68=$A89)))</f>
        <v>1</v>
      </c>
      <c r="Y89" cm="1">
        <f t="array" ref="Y89">'97-19 Job Nums in SIC07'!Y89 / INDEX('97-19 Jobs in Aggregate SIC07'!Z:Z, _xlfn._xlws.FILTER(ROW('97-19 Jobs in Aggregate SIC07'!$A$3:$A$68), ISNUMBER(SEARCH(" " &amp; $A89 &amp; " ", " " &amp; '97-19 Jobs in Aggregate SIC07'!$A$3:$A$68 &amp; " ")) + ('97-19 Jobs in Aggregate SIC07'!$A$3:$A$68=$A89)))</f>
        <v>1</v>
      </c>
      <c r="Z89" s="76">
        <f t="shared" si="1"/>
        <v>1</v>
      </c>
      <c r="AA89" s="77" cm="1">
        <f t="array" ref="AA89">Z89/SUM(VALUE(INDEX(Z:Z,MATCH(VALUE(_xlfn.TEXTSPLIT(AB89, " ")),A:A,0))))</f>
        <v>1</v>
      </c>
      <c r="AB89" cm="1">
        <f t="array" ref="AB89">INDEX('97-19 Jobs in Aggregate SIC07'!A:A, _xlfn._xlws.FILTER(ROW('97-19 Jobs in Aggregate SIC07'!$A$3:$A$68), ISNUMBER(SEARCH(" " &amp; $A89 &amp; " ", " " &amp; '97-19 Jobs in Aggregate SIC07'!$A$3:$A$68 &amp; " ")) + ('97-19 Jobs in Aggregate SIC07'!$A$3:$A$68=$A89)))</f>
        <v>82</v>
      </c>
    </row>
    <row r="90" spans="1:28" ht="45" x14ac:dyDescent="0.25">
      <c r="A90" s="65" t="s">
        <v>341</v>
      </c>
      <c r="B90" s="3" t="s">
        <v>92</v>
      </c>
      <c r="C90" t="e" cm="1">
        <f t="array" ref="C90">'97-19 Job Nums in SIC07'!C90 / INDEX('97-19 Jobs in Aggregate SIC07'!D:D,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D90" t="e" cm="1">
        <f t="array" ref="D90">'97-19 Job Nums in SIC07'!D90 / INDEX('97-19 Jobs in Aggregate SIC07'!E:E,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E90" t="e" cm="1">
        <f t="array" ref="E90">'97-19 Job Nums in SIC07'!E90 / INDEX('97-19 Jobs in Aggregate SIC07'!F:F,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F90" t="e" cm="1">
        <f t="array" ref="F90">'97-19 Job Nums in SIC07'!F90 / INDEX('97-19 Jobs in Aggregate SIC07'!G:G,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G90" t="e" cm="1">
        <f t="array" ref="G90">'97-19 Job Nums in SIC07'!G90 / INDEX('97-19 Jobs in Aggregate SIC07'!H:H,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H90" t="e" cm="1">
        <f t="array" ref="H90">'97-19 Job Nums in SIC07'!H90 / INDEX('97-19 Jobs in Aggregate SIC07'!I:I,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I90" t="e" cm="1">
        <f t="array" ref="I90">'97-19 Job Nums in SIC07'!I90 / INDEX('97-19 Jobs in Aggregate SIC07'!J:J,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J90" t="e" cm="1">
        <f t="array" ref="J90">'97-19 Job Nums in SIC07'!J90 / INDEX('97-19 Jobs in Aggregate SIC07'!K:K,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K90" t="e" cm="1">
        <f t="array" ref="K90">'97-19 Job Nums in SIC07'!K90 / INDEX('97-19 Jobs in Aggregate SIC07'!L:L,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L90" t="e" cm="1">
        <f t="array" ref="L90">'97-19 Job Nums in SIC07'!L90 / INDEX('97-19 Jobs in Aggregate SIC07'!M:M,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M90" t="e" cm="1">
        <f t="array" ref="M90">'97-19 Job Nums in SIC07'!M90 / INDEX('97-19 Jobs in Aggregate SIC07'!N:N,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N90" t="e" cm="1" vm="1">
        <f t="array" ref="N90">'97-19 Job Nums in SIC07'!N90 / INDEX('97-19 Jobs in Aggregate SIC07'!O:O,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O90" t="e" cm="1" vm="1">
        <f t="array" ref="O90">'97-19 Job Nums in SIC07'!O90 / INDEX('97-19 Jobs in Aggregate SIC07'!P:P,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P90" t="e" cm="1" vm="1">
        <f t="array" ref="P90">'97-19 Job Nums in SIC07'!P90 / INDEX('97-19 Jobs in Aggregate SIC07'!Q:Q,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Q90" t="e" cm="1" vm="1">
        <f t="array" ref="Q90">'97-19 Job Nums in SIC07'!Q90 / INDEX('97-19 Jobs in Aggregate SIC07'!R:R,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R90" t="e" cm="1" vm="1">
        <f t="array" ref="R90">'97-19 Job Nums in SIC07'!R90 / INDEX('97-19 Jobs in Aggregate SIC07'!S:S,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S90" t="e" cm="1" vm="1">
        <f t="array" ref="S90">'97-19 Job Nums in SIC07'!S90 / INDEX('97-19 Jobs in Aggregate SIC07'!T:T,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T90" t="e" cm="1" vm="1">
        <f t="array" ref="T90">'97-19 Job Nums in SIC07'!T90 / INDEX('97-19 Jobs in Aggregate SIC07'!U:U,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U90" t="e" cm="1" vm="1">
        <f t="array" ref="U90">'97-19 Job Nums in SIC07'!U90 / INDEX('97-19 Jobs in Aggregate SIC07'!V:V,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V90" t="e" cm="1" vm="1">
        <f t="array" ref="V90">'97-19 Job Nums in SIC07'!V90 / INDEX('97-19 Jobs in Aggregate SIC07'!W:W,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W90" t="e" cm="1" vm="1">
        <f t="array" ref="W90">'97-19 Job Nums in SIC07'!W90 / INDEX('97-19 Jobs in Aggregate SIC07'!X:X,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X90" t="e" cm="1" vm="1">
        <f t="array" ref="X90">'97-19 Job Nums in SIC07'!X90 / INDEX('97-19 Jobs in Aggregate SIC07'!Y:Y,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Y90" t="e" cm="1" vm="1">
        <f t="array" ref="Y90">'97-19 Job Nums in SIC07'!Y90 / INDEX('97-19 Jobs in Aggregate SIC07'!Z:Z, _xlfn._xlws.FILTER(ROW('97-19 Jobs in Aggregate SIC07'!$A$3:$A$68), ISNUMBER(SEARCH(" " &amp; $A90 &amp; " ", " " &amp; '97-19 Jobs in Aggregate SIC07'!$A$3:$A$68 &amp; " ")) + ('97-19 Jobs in Aggregate SIC07'!$A$3:$A$68=$A90)))</f>
        <v>#VALUE!</v>
      </c>
      <c r="Z90" s="76" t="e">
        <f t="shared" si="1"/>
        <v>#DIV/0!</v>
      </c>
      <c r="AA90" s="77" t="e" cm="1">
        <f t="array" ref="AA90">Z90/SUM(VALUE(INDEX(Z:Z,MATCH(VALUE(_xlfn.TEXTSPLIT(AB90, " ")),A:A,0))))</f>
        <v>#DIV/0!</v>
      </c>
      <c r="AB90" t="e" cm="1" vm="1">
        <f t="array" ref="AB90">INDEX('97-19 Jobs in Aggregate SIC07'!A:A, _xlfn._xlws.FILTER(ROW('97-19 Jobs in Aggregate SIC07'!$A$3:$A$68), ISNUMBER(SEARCH(" " &amp; $A90 &amp; " ", " " &amp; '97-19 Jobs in Aggregate SIC07'!$A$3:$A$68 &amp; " ")) + ('97-19 Jobs in Aggregate SIC07'!$A$3:$A$68=$A90)))</f>
        <v>#VALUE!</v>
      </c>
    </row>
    <row r="91" spans="1:28" ht="30" x14ac:dyDescent="0.25">
      <c r="A91" s="65">
        <v>84</v>
      </c>
      <c r="B91" s="3" t="s">
        <v>93</v>
      </c>
      <c r="C91" cm="1">
        <f t="array" ref="C91">'97-19 Job Nums in SIC07'!C91 / INDEX('97-19 Jobs in Aggregate SIC07'!D:D, _xlfn._xlws.FILTER(ROW('97-19 Jobs in Aggregate SIC07'!$A$3:$A$68), ISNUMBER(SEARCH(" " &amp; $A91 &amp; " ", " " &amp; '97-19 Jobs in Aggregate SIC07'!$A$3:$A$68 &amp; " ")) + ('97-19 Jobs in Aggregate SIC07'!$A$3:$A$68=$A91)))</f>
        <v>1</v>
      </c>
      <c r="D91" cm="1">
        <f t="array" ref="D91">'97-19 Job Nums in SIC07'!D91 / INDEX('97-19 Jobs in Aggregate SIC07'!E:E, _xlfn._xlws.FILTER(ROW('97-19 Jobs in Aggregate SIC07'!$A$3:$A$68), ISNUMBER(SEARCH(" " &amp; $A91 &amp; " ", " " &amp; '97-19 Jobs in Aggregate SIC07'!$A$3:$A$68 &amp; " ")) + ('97-19 Jobs in Aggregate SIC07'!$A$3:$A$68=$A91)))</f>
        <v>1</v>
      </c>
      <c r="E91" cm="1">
        <f t="array" ref="E91">'97-19 Job Nums in SIC07'!E91 / INDEX('97-19 Jobs in Aggregate SIC07'!F:F, _xlfn._xlws.FILTER(ROW('97-19 Jobs in Aggregate SIC07'!$A$3:$A$68), ISNUMBER(SEARCH(" " &amp; $A91 &amp; " ", " " &amp; '97-19 Jobs in Aggregate SIC07'!$A$3:$A$68 &amp; " ")) + ('97-19 Jobs in Aggregate SIC07'!$A$3:$A$68=$A91)))</f>
        <v>1</v>
      </c>
      <c r="F91" cm="1">
        <f t="array" ref="F91">'97-19 Job Nums in SIC07'!F91 / INDEX('97-19 Jobs in Aggregate SIC07'!G:G, _xlfn._xlws.FILTER(ROW('97-19 Jobs in Aggregate SIC07'!$A$3:$A$68), ISNUMBER(SEARCH(" " &amp; $A91 &amp; " ", " " &amp; '97-19 Jobs in Aggregate SIC07'!$A$3:$A$68 &amp; " ")) + ('97-19 Jobs in Aggregate SIC07'!$A$3:$A$68=$A91)))</f>
        <v>1</v>
      </c>
      <c r="G91" cm="1">
        <f t="array" ref="G91">'97-19 Job Nums in SIC07'!G91 / INDEX('97-19 Jobs in Aggregate SIC07'!H:H, _xlfn._xlws.FILTER(ROW('97-19 Jobs in Aggregate SIC07'!$A$3:$A$68), ISNUMBER(SEARCH(" " &amp; $A91 &amp; " ", " " &amp; '97-19 Jobs in Aggregate SIC07'!$A$3:$A$68 &amp; " ")) + ('97-19 Jobs in Aggregate SIC07'!$A$3:$A$68=$A91)))</f>
        <v>1</v>
      </c>
      <c r="H91" cm="1">
        <f t="array" ref="H91">'97-19 Job Nums in SIC07'!H91 / INDEX('97-19 Jobs in Aggregate SIC07'!I:I, _xlfn._xlws.FILTER(ROW('97-19 Jobs in Aggregate SIC07'!$A$3:$A$68), ISNUMBER(SEARCH(" " &amp; $A91 &amp; " ", " " &amp; '97-19 Jobs in Aggregate SIC07'!$A$3:$A$68 &amp; " ")) + ('97-19 Jobs in Aggregate SIC07'!$A$3:$A$68=$A91)))</f>
        <v>1</v>
      </c>
      <c r="I91" cm="1">
        <f t="array" ref="I91">'97-19 Job Nums in SIC07'!I91 / INDEX('97-19 Jobs in Aggregate SIC07'!J:J, _xlfn._xlws.FILTER(ROW('97-19 Jobs in Aggregate SIC07'!$A$3:$A$68), ISNUMBER(SEARCH(" " &amp; $A91 &amp; " ", " " &amp; '97-19 Jobs in Aggregate SIC07'!$A$3:$A$68 &amp; " ")) + ('97-19 Jobs in Aggregate SIC07'!$A$3:$A$68=$A91)))</f>
        <v>1</v>
      </c>
      <c r="J91" cm="1">
        <f t="array" ref="J91">'97-19 Job Nums in SIC07'!J91 / INDEX('97-19 Jobs in Aggregate SIC07'!K:K, _xlfn._xlws.FILTER(ROW('97-19 Jobs in Aggregate SIC07'!$A$3:$A$68), ISNUMBER(SEARCH(" " &amp; $A91 &amp; " ", " " &amp; '97-19 Jobs in Aggregate SIC07'!$A$3:$A$68 &amp; " ")) + ('97-19 Jobs in Aggregate SIC07'!$A$3:$A$68=$A91)))</f>
        <v>1</v>
      </c>
      <c r="K91" cm="1">
        <f t="array" ref="K91">'97-19 Job Nums in SIC07'!K91 / INDEX('97-19 Jobs in Aggregate SIC07'!L:L, _xlfn._xlws.FILTER(ROW('97-19 Jobs in Aggregate SIC07'!$A$3:$A$68), ISNUMBER(SEARCH(" " &amp; $A91 &amp; " ", " " &amp; '97-19 Jobs in Aggregate SIC07'!$A$3:$A$68 &amp; " ")) + ('97-19 Jobs in Aggregate SIC07'!$A$3:$A$68=$A91)))</f>
        <v>1</v>
      </c>
      <c r="L91" cm="1">
        <f t="array" ref="L91">'97-19 Job Nums in SIC07'!L91 / INDEX('97-19 Jobs in Aggregate SIC07'!M:M, _xlfn._xlws.FILTER(ROW('97-19 Jobs in Aggregate SIC07'!$A$3:$A$68), ISNUMBER(SEARCH(" " &amp; $A91 &amp; " ", " " &amp; '97-19 Jobs in Aggregate SIC07'!$A$3:$A$68 &amp; " ")) + ('97-19 Jobs in Aggregate SIC07'!$A$3:$A$68=$A91)))</f>
        <v>1</v>
      </c>
      <c r="M91" cm="1">
        <f t="array" ref="M91">'97-19 Job Nums in SIC07'!M91 / INDEX('97-19 Jobs in Aggregate SIC07'!N:N, _xlfn._xlws.FILTER(ROW('97-19 Jobs in Aggregate SIC07'!$A$3:$A$68), ISNUMBER(SEARCH(" " &amp; $A91 &amp; " ", " " &amp; '97-19 Jobs in Aggregate SIC07'!$A$3:$A$68 &amp; " ")) + ('97-19 Jobs in Aggregate SIC07'!$A$3:$A$68=$A91)))</f>
        <v>1</v>
      </c>
      <c r="N91" cm="1">
        <f t="array" ref="N91">'97-19 Job Nums in SIC07'!N91 / INDEX('97-19 Jobs in Aggregate SIC07'!O:O, _xlfn._xlws.FILTER(ROW('97-19 Jobs in Aggregate SIC07'!$A$3:$A$68), ISNUMBER(SEARCH(" " &amp; $A91 &amp; " ", " " &amp; '97-19 Jobs in Aggregate SIC07'!$A$3:$A$68 &amp; " ")) + ('97-19 Jobs in Aggregate SIC07'!$A$3:$A$68=$A91)))</f>
        <v>1</v>
      </c>
      <c r="O91" cm="1">
        <f t="array" ref="O91">'97-19 Job Nums in SIC07'!O91 / INDEX('97-19 Jobs in Aggregate SIC07'!P:P, _xlfn._xlws.FILTER(ROW('97-19 Jobs in Aggregate SIC07'!$A$3:$A$68), ISNUMBER(SEARCH(" " &amp; $A91 &amp; " ", " " &amp; '97-19 Jobs in Aggregate SIC07'!$A$3:$A$68 &amp; " ")) + ('97-19 Jobs in Aggregate SIC07'!$A$3:$A$68=$A91)))</f>
        <v>1</v>
      </c>
      <c r="P91" cm="1">
        <f t="array" ref="P91">'97-19 Job Nums in SIC07'!P91 / INDEX('97-19 Jobs in Aggregate SIC07'!Q:Q, _xlfn._xlws.FILTER(ROW('97-19 Jobs in Aggregate SIC07'!$A$3:$A$68), ISNUMBER(SEARCH(" " &amp; $A91 &amp; " ", " " &amp; '97-19 Jobs in Aggregate SIC07'!$A$3:$A$68 &amp; " ")) + ('97-19 Jobs in Aggregate SIC07'!$A$3:$A$68=$A91)))</f>
        <v>1</v>
      </c>
      <c r="Q91" cm="1">
        <f t="array" ref="Q91">'97-19 Job Nums in SIC07'!Q91 / INDEX('97-19 Jobs in Aggregate SIC07'!R:R, _xlfn._xlws.FILTER(ROW('97-19 Jobs in Aggregate SIC07'!$A$3:$A$68), ISNUMBER(SEARCH(" " &amp; $A91 &amp; " ", " " &amp; '97-19 Jobs in Aggregate SIC07'!$A$3:$A$68 &amp; " ")) + ('97-19 Jobs in Aggregate SIC07'!$A$3:$A$68=$A91)))</f>
        <v>1</v>
      </c>
      <c r="R91" cm="1">
        <f t="array" ref="R91">'97-19 Job Nums in SIC07'!R91 / INDEX('97-19 Jobs in Aggregate SIC07'!S:S, _xlfn._xlws.FILTER(ROW('97-19 Jobs in Aggregate SIC07'!$A$3:$A$68), ISNUMBER(SEARCH(" " &amp; $A91 &amp; " ", " " &amp; '97-19 Jobs in Aggregate SIC07'!$A$3:$A$68 &amp; " ")) + ('97-19 Jobs in Aggregate SIC07'!$A$3:$A$68=$A91)))</f>
        <v>1</v>
      </c>
      <c r="S91" cm="1">
        <f t="array" ref="S91">'97-19 Job Nums in SIC07'!S91 / INDEX('97-19 Jobs in Aggregate SIC07'!T:T, _xlfn._xlws.FILTER(ROW('97-19 Jobs in Aggregate SIC07'!$A$3:$A$68), ISNUMBER(SEARCH(" " &amp; $A91 &amp; " ", " " &amp; '97-19 Jobs in Aggregate SIC07'!$A$3:$A$68 &amp; " ")) + ('97-19 Jobs in Aggregate SIC07'!$A$3:$A$68=$A91)))</f>
        <v>1</v>
      </c>
      <c r="T91" cm="1">
        <f t="array" ref="T91">'97-19 Job Nums in SIC07'!T91 / INDEX('97-19 Jobs in Aggregate SIC07'!U:U, _xlfn._xlws.FILTER(ROW('97-19 Jobs in Aggregate SIC07'!$A$3:$A$68), ISNUMBER(SEARCH(" " &amp; $A91 &amp; " ", " " &amp; '97-19 Jobs in Aggregate SIC07'!$A$3:$A$68 &amp; " ")) + ('97-19 Jobs in Aggregate SIC07'!$A$3:$A$68=$A91)))</f>
        <v>1</v>
      </c>
      <c r="U91" cm="1">
        <f t="array" ref="U91">'97-19 Job Nums in SIC07'!U91 / INDEX('97-19 Jobs in Aggregate SIC07'!V:V, _xlfn._xlws.FILTER(ROW('97-19 Jobs in Aggregate SIC07'!$A$3:$A$68), ISNUMBER(SEARCH(" " &amp; $A91 &amp; " ", " " &amp; '97-19 Jobs in Aggregate SIC07'!$A$3:$A$68 &amp; " ")) + ('97-19 Jobs in Aggregate SIC07'!$A$3:$A$68=$A91)))</f>
        <v>1</v>
      </c>
      <c r="V91" cm="1">
        <f t="array" ref="V91">'97-19 Job Nums in SIC07'!V91 / INDEX('97-19 Jobs in Aggregate SIC07'!W:W, _xlfn._xlws.FILTER(ROW('97-19 Jobs in Aggregate SIC07'!$A$3:$A$68), ISNUMBER(SEARCH(" " &amp; $A91 &amp; " ", " " &amp; '97-19 Jobs in Aggregate SIC07'!$A$3:$A$68 &amp; " ")) + ('97-19 Jobs in Aggregate SIC07'!$A$3:$A$68=$A91)))</f>
        <v>1</v>
      </c>
      <c r="W91" cm="1">
        <f t="array" ref="W91">'97-19 Job Nums in SIC07'!W91 / INDEX('97-19 Jobs in Aggregate SIC07'!X:X, _xlfn._xlws.FILTER(ROW('97-19 Jobs in Aggregate SIC07'!$A$3:$A$68), ISNUMBER(SEARCH(" " &amp; $A91 &amp; " ", " " &amp; '97-19 Jobs in Aggregate SIC07'!$A$3:$A$68 &amp; " ")) + ('97-19 Jobs in Aggregate SIC07'!$A$3:$A$68=$A91)))</f>
        <v>1</v>
      </c>
      <c r="X91" cm="1">
        <f t="array" ref="X91">'97-19 Job Nums in SIC07'!X91 / INDEX('97-19 Jobs in Aggregate SIC07'!Y:Y, _xlfn._xlws.FILTER(ROW('97-19 Jobs in Aggregate SIC07'!$A$3:$A$68), ISNUMBER(SEARCH(" " &amp; $A91 &amp; " ", " " &amp; '97-19 Jobs in Aggregate SIC07'!$A$3:$A$68 &amp; " ")) + ('97-19 Jobs in Aggregate SIC07'!$A$3:$A$68=$A91)))</f>
        <v>1</v>
      </c>
      <c r="Y91" cm="1">
        <f t="array" ref="Y91">'97-19 Job Nums in SIC07'!Y91 / INDEX('97-19 Jobs in Aggregate SIC07'!Z:Z, _xlfn._xlws.FILTER(ROW('97-19 Jobs in Aggregate SIC07'!$A$3:$A$68), ISNUMBER(SEARCH(" " &amp; $A91 &amp; " ", " " &amp; '97-19 Jobs in Aggregate SIC07'!$A$3:$A$68 &amp; " ")) + ('97-19 Jobs in Aggregate SIC07'!$A$3:$A$68=$A91)))</f>
        <v>1</v>
      </c>
      <c r="Z91" s="76">
        <f t="shared" si="1"/>
        <v>1</v>
      </c>
      <c r="AA91" s="77" cm="1">
        <f t="array" ref="AA91">Z91/SUM(VALUE(INDEX(Z:Z,MATCH(VALUE(_xlfn.TEXTSPLIT(AB91, " ")),A:A,0))))</f>
        <v>1</v>
      </c>
      <c r="AB91" cm="1">
        <f t="array" ref="AB91">INDEX('97-19 Jobs in Aggregate SIC07'!A:A, _xlfn._xlws.FILTER(ROW('97-19 Jobs in Aggregate SIC07'!$A$3:$A$68), ISNUMBER(SEARCH(" " &amp; $A91 &amp; " ", " " &amp; '97-19 Jobs in Aggregate SIC07'!$A$3:$A$68 &amp; " ")) + ('97-19 Jobs in Aggregate SIC07'!$A$3:$A$68=$A91)))</f>
        <v>84</v>
      </c>
    </row>
    <row r="92" spans="1:28" x14ac:dyDescent="0.25">
      <c r="A92" s="65" t="s">
        <v>343</v>
      </c>
      <c r="B92" s="3" t="s">
        <v>94</v>
      </c>
      <c r="C92" t="e" cm="1">
        <f t="array" ref="C92">'97-19 Job Nums in SIC07'!C92 / INDEX('97-19 Jobs in Aggregate SIC07'!D:D,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D92" t="e" cm="1">
        <f t="array" ref="D92">'97-19 Job Nums in SIC07'!D92 / INDEX('97-19 Jobs in Aggregate SIC07'!E:E,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E92" t="e" cm="1">
        <f t="array" ref="E92">'97-19 Job Nums in SIC07'!E92 / INDEX('97-19 Jobs in Aggregate SIC07'!F:F,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F92" t="e" cm="1">
        <f t="array" ref="F92">'97-19 Job Nums in SIC07'!F92 / INDEX('97-19 Jobs in Aggregate SIC07'!G:G,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G92" t="e" cm="1">
        <f t="array" ref="G92">'97-19 Job Nums in SIC07'!G92 / INDEX('97-19 Jobs in Aggregate SIC07'!H:H,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H92" t="e" cm="1">
        <f t="array" ref="H92">'97-19 Job Nums in SIC07'!H92 / INDEX('97-19 Jobs in Aggregate SIC07'!I:I,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I92" t="e" cm="1">
        <f t="array" ref="I92">'97-19 Job Nums in SIC07'!I92 / INDEX('97-19 Jobs in Aggregate SIC07'!J:J,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J92" t="e" cm="1">
        <f t="array" ref="J92">'97-19 Job Nums in SIC07'!J92 / INDEX('97-19 Jobs in Aggregate SIC07'!K:K,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K92" t="e" cm="1">
        <f t="array" ref="K92">'97-19 Job Nums in SIC07'!K92 / INDEX('97-19 Jobs in Aggregate SIC07'!L:L,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L92" t="e" cm="1">
        <f t="array" ref="L92">'97-19 Job Nums in SIC07'!L92 / INDEX('97-19 Jobs in Aggregate SIC07'!M:M,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M92" t="e" cm="1">
        <f t="array" ref="M92">'97-19 Job Nums in SIC07'!M92 / INDEX('97-19 Jobs in Aggregate SIC07'!N:N,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N92" t="e" cm="1" vm="1">
        <f t="array" ref="N92">'97-19 Job Nums in SIC07'!N92 / INDEX('97-19 Jobs in Aggregate SIC07'!O:O,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O92" t="e" cm="1" vm="1">
        <f t="array" ref="O92">'97-19 Job Nums in SIC07'!O92 / INDEX('97-19 Jobs in Aggregate SIC07'!P:P,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P92" t="e" cm="1" vm="1">
        <f t="array" ref="P92">'97-19 Job Nums in SIC07'!P92 / INDEX('97-19 Jobs in Aggregate SIC07'!Q:Q,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Q92" t="e" cm="1" vm="1">
        <f t="array" ref="Q92">'97-19 Job Nums in SIC07'!Q92 / INDEX('97-19 Jobs in Aggregate SIC07'!R:R,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R92" t="e" cm="1" vm="1">
        <f t="array" ref="R92">'97-19 Job Nums in SIC07'!R92 / INDEX('97-19 Jobs in Aggregate SIC07'!S:S,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S92" t="e" cm="1" vm="1">
        <f t="array" ref="S92">'97-19 Job Nums in SIC07'!S92 / INDEX('97-19 Jobs in Aggregate SIC07'!T:T,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T92" t="e" cm="1" vm="1">
        <f t="array" ref="T92">'97-19 Job Nums in SIC07'!T92 / INDEX('97-19 Jobs in Aggregate SIC07'!U:U,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U92" t="e" cm="1" vm="1">
        <f t="array" ref="U92">'97-19 Job Nums in SIC07'!U92 / INDEX('97-19 Jobs in Aggregate SIC07'!V:V,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V92" t="e" cm="1" vm="1">
        <f t="array" ref="V92">'97-19 Job Nums in SIC07'!V92 / INDEX('97-19 Jobs in Aggregate SIC07'!W:W,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W92" t="e" cm="1" vm="1">
        <f t="array" ref="W92">'97-19 Job Nums in SIC07'!W92 / INDEX('97-19 Jobs in Aggregate SIC07'!X:X,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X92" t="e" cm="1" vm="1">
        <f t="array" ref="X92">'97-19 Job Nums in SIC07'!X92 / INDEX('97-19 Jobs in Aggregate SIC07'!Y:Y,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Y92" t="e" cm="1" vm="1">
        <f t="array" ref="Y92">'97-19 Job Nums in SIC07'!Y92 / INDEX('97-19 Jobs in Aggregate SIC07'!Z:Z, _xlfn._xlws.FILTER(ROW('97-19 Jobs in Aggregate SIC07'!$A$3:$A$68), ISNUMBER(SEARCH(" " &amp; $A92 &amp; " ", " " &amp; '97-19 Jobs in Aggregate SIC07'!$A$3:$A$68 &amp; " ")) + ('97-19 Jobs in Aggregate SIC07'!$A$3:$A$68=$A92)))</f>
        <v>#VALUE!</v>
      </c>
      <c r="Z92" s="76" t="e">
        <f t="shared" si="1"/>
        <v>#DIV/0!</v>
      </c>
      <c r="AA92" s="77" t="e" cm="1">
        <f t="array" ref="AA92">Z92/SUM(VALUE(INDEX(Z:Z,MATCH(VALUE(_xlfn.TEXTSPLIT(AB92, " ")),A:A,0))))</f>
        <v>#DIV/0!</v>
      </c>
      <c r="AB92" t="e" cm="1" vm="1">
        <f t="array" ref="AB92">INDEX('97-19 Jobs in Aggregate SIC07'!A:A, _xlfn._xlws.FILTER(ROW('97-19 Jobs in Aggregate SIC07'!$A$3:$A$68), ISNUMBER(SEARCH(" " &amp; $A92 &amp; " ", " " &amp; '97-19 Jobs in Aggregate SIC07'!$A$3:$A$68 &amp; " ")) + ('97-19 Jobs in Aggregate SIC07'!$A$3:$A$68=$A92)))</f>
        <v>#VALUE!</v>
      </c>
    </row>
    <row r="93" spans="1:28" x14ac:dyDescent="0.25">
      <c r="A93" s="65">
        <v>85</v>
      </c>
      <c r="B93" s="3" t="s">
        <v>95</v>
      </c>
      <c r="C93" cm="1">
        <f t="array" ref="C93">'97-19 Job Nums in SIC07'!C93 / INDEX('97-19 Jobs in Aggregate SIC07'!D:D, _xlfn._xlws.FILTER(ROW('97-19 Jobs in Aggregate SIC07'!$A$3:$A$68), ISNUMBER(SEARCH(" " &amp; $A93 &amp; " ", " " &amp; '97-19 Jobs in Aggregate SIC07'!$A$3:$A$68 &amp; " ")) + ('97-19 Jobs in Aggregate SIC07'!$A$3:$A$68=$A93)))</f>
        <v>1</v>
      </c>
      <c r="D93" cm="1">
        <f t="array" ref="D93">'97-19 Job Nums in SIC07'!D93 / INDEX('97-19 Jobs in Aggregate SIC07'!E:E, _xlfn._xlws.FILTER(ROW('97-19 Jobs in Aggregate SIC07'!$A$3:$A$68), ISNUMBER(SEARCH(" " &amp; $A93 &amp; " ", " " &amp; '97-19 Jobs in Aggregate SIC07'!$A$3:$A$68 &amp; " ")) + ('97-19 Jobs in Aggregate SIC07'!$A$3:$A$68=$A93)))</f>
        <v>1</v>
      </c>
      <c r="E93" cm="1">
        <f t="array" ref="E93">'97-19 Job Nums in SIC07'!E93 / INDEX('97-19 Jobs in Aggregate SIC07'!F:F, _xlfn._xlws.FILTER(ROW('97-19 Jobs in Aggregate SIC07'!$A$3:$A$68), ISNUMBER(SEARCH(" " &amp; $A93 &amp; " ", " " &amp; '97-19 Jobs in Aggregate SIC07'!$A$3:$A$68 &amp; " ")) + ('97-19 Jobs in Aggregate SIC07'!$A$3:$A$68=$A93)))</f>
        <v>1</v>
      </c>
      <c r="F93" cm="1">
        <f t="array" ref="F93">'97-19 Job Nums in SIC07'!F93 / INDEX('97-19 Jobs in Aggregate SIC07'!G:G, _xlfn._xlws.FILTER(ROW('97-19 Jobs in Aggregate SIC07'!$A$3:$A$68), ISNUMBER(SEARCH(" " &amp; $A93 &amp; " ", " " &amp; '97-19 Jobs in Aggregate SIC07'!$A$3:$A$68 &amp; " ")) + ('97-19 Jobs in Aggregate SIC07'!$A$3:$A$68=$A93)))</f>
        <v>1</v>
      </c>
      <c r="G93" cm="1">
        <f t="array" ref="G93">'97-19 Job Nums in SIC07'!G93 / INDEX('97-19 Jobs in Aggregate SIC07'!H:H, _xlfn._xlws.FILTER(ROW('97-19 Jobs in Aggregate SIC07'!$A$3:$A$68), ISNUMBER(SEARCH(" " &amp; $A93 &amp; " ", " " &amp; '97-19 Jobs in Aggregate SIC07'!$A$3:$A$68 &amp; " ")) + ('97-19 Jobs in Aggregate SIC07'!$A$3:$A$68=$A93)))</f>
        <v>1</v>
      </c>
      <c r="H93" cm="1">
        <f t="array" ref="H93">'97-19 Job Nums in SIC07'!H93 / INDEX('97-19 Jobs in Aggregate SIC07'!I:I, _xlfn._xlws.FILTER(ROW('97-19 Jobs in Aggregate SIC07'!$A$3:$A$68), ISNUMBER(SEARCH(" " &amp; $A93 &amp; " ", " " &amp; '97-19 Jobs in Aggregate SIC07'!$A$3:$A$68 &amp; " ")) + ('97-19 Jobs in Aggregate SIC07'!$A$3:$A$68=$A93)))</f>
        <v>1</v>
      </c>
      <c r="I93" cm="1">
        <f t="array" ref="I93">'97-19 Job Nums in SIC07'!I93 / INDEX('97-19 Jobs in Aggregate SIC07'!J:J, _xlfn._xlws.FILTER(ROW('97-19 Jobs in Aggregate SIC07'!$A$3:$A$68), ISNUMBER(SEARCH(" " &amp; $A93 &amp; " ", " " &amp; '97-19 Jobs in Aggregate SIC07'!$A$3:$A$68 &amp; " ")) + ('97-19 Jobs in Aggregate SIC07'!$A$3:$A$68=$A93)))</f>
        <v>1</v>
      </c>
      <c r="J93" cm="1">
        <f t="array" ref="J93">'97-19 Job Nums in SIC07'!J93 / INDEX('97-19 Jobs in Aggregate SIC07'!K:K, _xlfn._xlws.FILTER(ROW('97-19 Jobs in Aggregate SIC07'!$A$3:$A$68), ISNUMBER(SEARCH(" " &amp; $A93 &amp; " ", " " &amp; '97-19 Jobs in Aggregate SIC07'!$A$3:$A$68 &amp; " ")) + ('97-19 Jobs in Aggregate SIC07'!$A$3:$A$68=$A93)))</f>
        <v>1</v>
      </c>
      <c r="K93" cm="1">
        <f t="array" ref="K93">'97-19 Job Nums in SIC07'!K93 / INDEX('97-19 Jobs in Aggregate SIC07'!L:L, _xlfn._xlws.FILTER(ROW('97-19 Jobs in Aggregate SIC07'!$A$3:$A$68), ISNUMBER(SEARCH(" " &amp; $A93 &amp; " ", " " &amp; '97-19 Jobs in Aggregate SIC07'!$A$3:$A$68 &amp; " ")) + ('97-19 Jobs in Aggregate SIC07'!$A$3:$A$68=$A93)))</f>
        <v>1</v>
      </c>
      <c r="L93" cm="1">
        <f t="array" ref="L93">'97-19 Job Nums in SIC07'!L93 / INDEX('97-19 Jobs in Aggregate SIC07'!M:M, _xlfn._xlws.FILTER(ROW('97-19 Jobs in Aggregate SIC07'!$A$3:$A$68), ISNUMBER(SEARCH(" " &amp; $A93 &amp; " ", " " &amp; '97-19 Jobs in Aggregate SIC07'!$A$3:$A$68 &amp; " ")) + ('97-19 Jobs in Aggregate SIC07'!$A$3:$A$68=$A93)))</f>
        <v>1</v>
      </c>
      <c r="M93" cm="1">
        <f t="array" ref="M93">'97-19 Job Nums in SIC07'!M93 / INDEX('97-19 Jobs in Aggregate SIC07'!N:N, _xlfn._xlws.FILTER(ROW('97-19 Jobs in Aggregate SIC07'!$A$3:$A$68), ISNUMBER(SEARCH(" " &amp; $A93 &amp; " ", " " &amp; '97-19 Jobs in Aggregate SIC07'!$A$3:$A$68 &amp; " ")) + ('97-19 Jobs in Aggregate SIC07'!$A$3:$A$68=$A93)))</f>
        <v>1</v>
      </c>
      <c r="N93" cm="1">
        <f t="array" ref="N93">'97-19 Job Nums in SIC07'!N93 / INDEX('97-19 Jobs in Aggregate SIC07'!O:O, _xlfn._xlws.FILTER(ROW('97-19 Jobs in Aggregate SIC07'!$A$3:$A$68), ISNUMBER(SEARCH(" " &amp; $A93 &amp; " ", " " &amp; '97-19 Jobs in Aggregate SIC07'!$A$3:$A$68 &amp; " ")) + ('97-19 Jobs in Aggregate SIC07'!$A$3:$A$68=$A93)))</f>
        <v>1</v>
      </c>
      <c r="O93" cm="1">
        <f t="array" ref="O93">'97-19 Job Nums in SIC07'!O93 / INDEX('97-19 Jobs in Aggregate SIC07'!P:P, _xlfn._xlws.FILTER(ROW('97-19 Jobs in Aggregate SIC07'!$A$3:$A$68), ISNUMBER(SEARCH(" " &amp; $A93 &amp; " ", " " &amp; '97-19 Jobs in Aggregate SIC07'!$A$3:$A$68 &amp; " ")) + ('97-19 Jobs in Aggregate SIC07'!$A$3:$A$68=$A93)))</f>
        <v>1</v>
      </c>
      <c r="P93" cm="1">
        <f t="array" ref="P93">'97-19 Job Nums in SIC07'!P93 / INDEX('97-19 Jobs in Aggregate SIC07'!Q:Q, _xlfn._xlws.FILTER(ROW('97-19 Jobs in Aggregate SIC07'!$A$3:$A$68), ISNUMBER(SEARCH(" " &amp; $A93 &amp; " ", " " &amp; '97-19 Jobs in Aggregate SIC07'!$A$3:$A$68 &amp; " ")) + ('97-19 Jobs in Aggregate SIC07'!$A$3:$A$68=$A93)))</f>
        <v>1</v>
      </c>
      <c r="Q93" cm="1">
        <f t="array" ref="Q93">'97-19 Job Nums in SIC07'!Q93 / INDEX('97-19 Jobs in Aggregate SIC07'!R:R, _xlfn._xlws.FILTER(ROW('97-19 Jobs in Aggregate SIC07'!$A$3:$A$68), ISNUMBER(SEARCH(" " &amp; $A93 &amp; " ", " " &amp; '97-19 Jobs in Aggregate SIC07'!$A$3:$A$68 &amp; " ")) + ('97-19 Jobs in Aggregate SIC07'!$A$3:$A$68=$A93)))</f>
        <v>1</v>
      </c>
      <c r="R93" cm="1">
        <f t="array" ref="R93">'97-19 Job Nums in SIC07'!R93 / INDEX('97-19 Jobs in Aggregate SIC07'!S:S, _xlfn._xlws.FILTER(ROW('97-19 Jobs in Aggregate SIC07'!$A$3:$A$68), ISNUMBER(SEARCH(" " &amp; $A93 &amp; " ", " " &amp; '97-19 Jobs in Aggregate SIC07'!$A$3:$A$68 &amp; " ")) + ('97-19 Jobs in Aggregate SIC07'!$A$3:$A$68=$A93)))</f>
        <v>1</v>
      </c>
      <c r="S93" cm="1">
        <f t="array" ref="S93">'97-19 Job Nums in SIC07'!S93 / INDEX('97-19 Jobs in Aggregate SIC07'!T:T, _xlfn._xlws.FILTER(ROW('97-19 Jobs in Aggregate SIC07'!$A$3:$A$68), ISNUMBER(SEARCH(" " &amp; $A93 &amp; " ", " " &amp; '97-19 Jobs in Aggregate SIC07'!$A$3:$A$68 &amp; " ")) + ('97-19 Jobs in Aggregate SIC07'!$A$3:$A$68=$A93)))</f>
        <v>1</v>
      </c>
      <c r="T93" cm="1">
        <f t="array" ref="T93">'97-19 Job Nums in SIC07'!T93 / INDEX('97-19 Jobs in Aggregate SIC07'!U:U, _xlfn._xlws.FILTER(ROW('97-19 Jobs in Aggregate SIC07'!$A$3:$A$68), ISNUMBER(SEARCH(" " &amp; $A93 &amp; " ", " " &amp; '97-19 Jobs in Aggregate SIC07'!$A$3:$A$68 &amp; " ")) + ('97-19 Jobs in Aggregate SIC07'!$A$3:$A$68=$A93)))</f>
        <v>1</v>
      </c>
      <c r="U93" cm="1">
        <f t="array" ref="U93">'97-19 Job Nums in SIC07'!U93 / INDEX('97-19 Jobs in Aggregate SIC07'!V:V, _xlfn._xlws.FILTER(ROW('97-19 Jobs in Aggregate SIC07'!$A$3:$A$68), ISNUMBER(SEARCH(" " &amp; $A93 &amp; " ", " " &amp; '97-19 Jobs in Aggregate SIC07'!$A$3:$A$68 &amp; " ")) + ('97-19 Jobs in Aggregate SIC07'!$A$3:$A$68=$A93)))</f>
        <v>1</v>
      </c>
      <c r="V93" cm="1">
        <f t="array" ref="V93">'97-19 Job Nums in SIC07'!V93 / INDEX('97-19 Jobs in Aggregate SIC07'!W:W, _xlfn._xlws.FILTER(ROW('97-19 Jobs in Aggregate SIC07'!$A$3:$A$68), ISNUMBER(SEARCH(" " &amp; $A93 &amp; " ", " " &amp; '97-19 Jobs in Aggregate SIC07'!$A$3:$A$68 &amp; " ")) + ('97-19 Jobs in Aggregate SIC07'!$A$3:$A$68=$A93)))</f>
        <v>1</v>
      </c>
      <c r="W93" cm="1">
        <f t="array" ref="W93">'97-19 Job Nums in SIC07'!W93 / INDEX('97-19 Jobs in Aggregate SIC07'!X:X, _xlfn._xlws.FILTER(ROW('97-19 Jobs in Aggregate SIC07'!$A$3:$A$68), ISNUMBER(SEARCH(" " &amp; $A93 &amp; " ", " " &amp; '97-19 Jobs in Aggregate SIC07'!$A$3:$A$68 &amp; " ")) + ('97-19 Jobs in Aggregate SIC07'!$A$3:$A$68=$A93)))</f>
        <v>1</v>
      </c>
      <c r="X93" cm="1">
        <f t="array" ref="X93">'97-19 Job Nums in SIC07'!X93 / INDEX('97-19 Jobs in Aggregate SIC07'!Y:Y, _xlfn._xlws.FILTER(ROW('97-19 Jobs in Aggregate SIC07'!$A$3:$A$68), ISNUMBER(SEARCH(" " &amp; $A93 &amp; " ", " " &amp; '97-19 Jobs in Aggregate SIC07'!$A$3:$A$68 &amp; " ")) + ('97-19 Jobs in Aggregate SIC07'!$A$3:$A$68=$A93)))</f>
        <v>1</v>
      </c>
      <c r="Y93" cm="1">
        <f t="array" ref="Y93">'97-19 Job Nums in SIC07'!Y93 / INDEX('97-19 Jobs in Aggregate SIC07'!Z:Z, _xlfn._xlws.FILTER(ROW('97-19 Jobs in Aggregate SIC07'!$A$3:$A$68), ISNUMBER(SEARCH(" " &amp; $A93 &amp; " ", " " &amp; '97-19 Jobs in Aggregate SIC07'!$A$3:$A$68 &amp; " ")) + ('97-19 Jobs in Aggregate SIC07'!$A$3:$A$68=$A93)))</f>
        <v>1</v>
      </c>
      <c r="Z93" s="76">
        <f t="shared" si="1"/>
        <v>1</v>
      </c>
      <c r="AA93" s="77" cm="1">
        <f t="array" ref="AA93">Z93/SUM(VALUE(INDEX(Z:Z,MATCH(VALUE(_xlfn.TEXTSPLIT(AB93, " ")),A:A,0))))</f>
        <v>1</v>
      </c>
      <c r="AB93" cm="1">
        <f t="array" ref="AB93">INDEX('97-19 Jobs in Aggregate SIC07'!A:A, _xlfn._xlws.FILTER(ROW('97-19 Jobs in Aggregate SIC07'!$A$3:$A$68), ISNUMBER(SEARCH(" " &amp; $A93 &amp; " ", " " &amp; '97-19 Jobs in Aggregate SIC07'!$A$3:$A$68 &amp; " ")) + ('97-19 Jobs in Aggregate SIC07'!$A$3:$A$68=$A93)))</f>
        <v>85</v>
      </c>
    </row>
    <row r="94" spans="1:28" ht="30" x14ac:dyDescent="0.25">
      <c r="A94" s="65" t="s">
        <v>344</v>
      </c>
      <c r="B94" s="3" t="s">
        <v>96</v>
      </c>
      <c r="C94" t="e" cm="1">
        <f t="array" ref="C94">'97-19 Job Nums in SIC07'!C94 / INDEX('97-19 Jobs in Aggregate SIC07'!D:D,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D94" t="e" cm="1">
        <f t="array" ref="D94">'97-19 Job Nums in SIC07'!D94 / INDEX('97-19 Jobs in Aggregate SIC07'!E:E,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E94" t="e" cm="1">
        <f t="array" ref="E94">'97-19 Job Nums in SIC07'!E94 / INDEX('97-19 Jobs in Aggregate SIC07'!F:F,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F94" t="e" cm="1">
        <f t="array" ref="F94">'97-19 Job Nums in SIC07'!F94 / INDEX('97-19 Jobs in Aggregate SIC07'!G:G,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G94" t="e" cm="1">
        <f t="array" ref="G94">'97-19 Job Nums in SIC07'!G94 / INDEX('97-19 Jobs in Aggregate SIC07'!H:H,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H94" t="e" cm="1">
        <f t="array" ref="H94">'97-19 Job Nums in SIC07'!H94 / INDEX('97-19 Jobs in Aggregate SIC07'!I:I,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I94" t="e" cm="1">
        <f t="array" ref="I94">'97-19 Job Nums in SIC07'!I94 / INDEX('97-19 Jobs in Aggregate SIC07'!J:J,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J94" t="e" cm="1">
        <f t="array" ref="J94">'97-19 Job Nums in SIC07'!J94 / INDEX('97-19 Jobs in Aggregate SIC07'!K:K,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K94" t="e" cm="1">
        <f t="array" ref="K94">'97-19 Job Nums in SIC07'!K94 / INDEX('97-19 Jobs in Aggregate SIC07'!L:L,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L94" t="e" cm="1">
        <f t="array" ref="L94">'97-19 Job Nums in SIC07'!L94 / INDEX('97-19 Jobs in Aggregate SIC07'!M:M,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M94" t="e" cm="1">
        <f t="array" ref="M94">'97-19 Job Nums in SIC07'!M94 / INDEX('97-19 Jobs in Aggregate SIC07'!N:N,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N94" t="e" cm="1" vm="1">
        <f t="array" ref="N94">'97-19 Job Nums in SIC07'!N94 / INDEX('97-19 Jobs in Aggregate SIC07'!O:O,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O94" t="e" cm="1" vm="1">
        <f t="array" ref="O94">'97-19 Job Nums in SIC07'!O94 / INDEX('97-19 Jobs in Aggregate SIC07'!P:P,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P94" t="e" cm="1" vm="1">
        <f t="array" ref="P94">'97-19 Job Nums in SIC07'!P94 / INDEX('97-19 Jobs in Aggregate SIC07'!Q:Q,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Q94" t="e" cm="1" vm="1">
        <f t="array" ref="Q94">'97-19 Job Nums in SIC07'!Q94 / INDEX('97-19 Jobs in Aggregate SIC07'!R:R,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R94" t="e" cm="1" vm="1">
        <f t="array" ref="R94">'97-19 Job Nums in SIC07'!R94 / INDEX('97-19 Jobs in Aggregate SIC07'!S:S,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S94" t="e" cm="1" vm="1">
        <f t="array" ref="S94">'97-19 Job Nums in SIC07'!S94 / INDEX('97-19 Jobs in Aggregate SIC07'!T:T,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T94" t="e" cm="1" vm="1">
        <f t="array" ref="T94">'97-19 Job Nums in SIC07'!T94 / INDEX('97-19 Jobs in Aggregate SIC07'!U:U,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U94" t="e" cm="1" vm="1">
        <f t="array" ref="U94">'97-19 Job Nums in SIC07'!U94 / INDEX('97-19 Jobs in Aggregate SIC07'!V:V,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V94" t="e" cm="1" vm="1">
        <f t="array" ref="V94">'97-19 Job Nums in SIC07'!V94 / INDEX('97-19 Jobs in Aggregate SIC07'!W:W,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W94" t="e" cm="1" vm="1">
        <f t="array" ref="W94">'97-19 Job Nums in SIC07'!W94 / INDEX('97-19 Jobs in Aggregate SIC07'!X:X,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X94" t="e" cm="1" vm="1">
        <f t="array" ref="X94">'97-19 Job Nums in SIC07'!X94 / INDEX('97-19 Jobs in Aggregate SIC07'!Y:Y,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Y94" t="e" cm="1" vm="1">
        <f t="array" ref="Y94">'97-19 Job Nums in SIC07'!Y94 / INDEX('97-19 Jobs in Aggregate SIC07'!Z:Z, _xlfn._xlws.FILTER(ROW('97-19 Jobs in Aggregate SIC07'!$A$3:$A$68), ISNUMBER(SEARCH(" " &amp; $A94 &amp; " ", " " &amp; '97-19 Jobs in Aggregate SIC07'!$A$3:$A$68 &amp; " ")) + ('97-19 Jobs in Aggregate SIC07'!$A$3:$A$68=$A94)))</f>
        <v>#VALUE!</v>
      </c>
      <c r="Z94" s="76" t="e">
        <f t="shared" si="1"/>
        <v>#DIV/0!</v>
      </c>
      <c r="AA94" s="77" t="e" cm="1">
        <f t="array" ref="AA94">Z94/SUM(VALUE(INDEX(Z:Z,MATCH(VALUE(_xlfn.TEXTSPLIT(AB94, " ")),A:A,0))))</f>
        <v>#DIV/0!</v>
      </c>
      <c r="AB94" t="e" cm="1" vm="1">
        <f t="array" ref="AB94">INDEX('97-19 Jobs in Aggregate SIC07'!A:A, _xlfn._xlws.FILTER(ROW('97-19 Jobs in Aggregate SIC07'!$A$3:$A$68), ISNUMBER(SEARCH(" " &amp; $A94 &amp; " ", " " &amp; '97-19 Jobs in Aggregate SIC07'!$A$3:$A$68 &amp; " ")) + ('97-19 Jobs in Aggregate SIC07'!$A$3:$A$68=$A94)))</f>
        <v>#VALUE!</v>
      </c>
    </row>
    <row r="95" spans="1:28" x14ac:dyDescent="0.25">
      <c r="A95" s="65">
        <v>86</v>
      </c>
      <c r="B95" s="3" t="s">
        <v>97</v>
      </c>
      <c r="C95" cm="1">
        <f t="array" ref="C95">'97-19 Job Nums in SIC07'!C95 / INDEX('97-19 Jobs in Aggregate SIC07'!D:D, _xlfn._xlws.FILTER(ROW('97-19 Jobs in Aggregate SIC07'!$A$3:$A$68), ISNUMBER(SEARCH(" " &amp; $A95 &amp; " ", " " &amp; '97-19 Jobs in Aggregate SIC07'!$A$3:$A$68 &amp; " ")) + ('97-19 Jobs in Aggregate SIC07'!$A$3:$A$68=$A95)))</f>
        <v>1</v>
      </c>
      <c r="D95" cm="1">
        <f t="array" ref="D95">'97-19 Job Nums in SIC07'!D95 / INDEX('97-19 Jobs in Aggregate SIC07'!E:E, _xlfn._xlws.FILTER(ROW('97-19 Jobs in Aggregate SIC07'!$A$3:$A$68), ISNUMBER(SEARCH(" " &amp; $A95 &amp; " ", " " &amp; '97-19 Jobs in Aggregate SIC07'!$A$3:$A$68 &amp; " ")) + ('97-19 Jobs in Aggregate SIC07'!$A$3:$A$68=$A95)))</f>
        <v>1</v>
      </c>
      <c r="E95" cm="1">
        <f t="array" ref="E95">'97-19 Job Nums in SIC07'!E95 / INDEX('97-19 Jobs in Aggregate SIC07'!F:F, _xlfn._xlws.FILTER(ROW('97-19 Jobs in Aggregate SIC07'!$A$3:$A$68), ISNUMBER(SEARCH(" " &amp; $A95 &amp; " ", " " &amp; '97-19 Jobs in Aggregate SIC07'!$A$3:$A$68 &amp; " ")) + ('97-19 Jobs in Aggregate SIC07'!$A$3:$A$68=$A95)))</f>
        <v>1</v>
      </c>
      <c r="F95" cm="1">
        <f t="array" ref="F95">'97-19 Job Nums in SIC07'!F95 / INDEX('97-19 Jobs in Aggregate SIC07'!G:G, _xlfn._xlws.FILTER(ROW('97-19 Jobs in Aggregate SIC07'!$A$3:$A$68), ISNUMBER(SEARCH(" " &amp; $A95 &amp; " ", " " &amp; '97-19 Jobs in Aggregate SIC07'!$A$3:$A$68 &amp; " ")) + ('97-19 Jobs in Aggregate SIC07'!$A$3:$A$68=$A95)))</f>
        <v>1</v>
      </c>
      <c r="G95" cm="1">
        <f t="array" ref="G95">'97-19 Job Nums in SIC07'!G95 / INDEX('97-19 Jobs in Aggregate SIC07'!H:H, _xlfn._xlws.FILTER(ROW('97-19 Jobs in Aggregate SIC07'!$A$3:$A$68), ISNUMBER(SEARCH(" " &amp; $A95 &amp; " ", " " &amp; '97-19 Jobs in Aggregate SIC07'!$A$3:$A$68 &amp; " ")) + ('97-19 Jobs in Aggregate SIC07'!$A$3:$A$68=$A95)))</f>
        <v>1</v>
      </c>
      <c r="H95" cm="1">
        <f t="array" ref="H95">'97-19 Job Nums in SIC07'!H95 / INDEX('97-19 Jobs in Aggregate SIC07'!I:I, _xlfn._xlws.FILTER(ROW('97-19 Jobs in Aggregate SIC07'!$A$3:$A$68), ISNUMBER(SEARCH(" " &amp; $A95 &amp; " ", " " &amp; '97-19 Jobs in Aggregate SIC07'!$A$3:$A$68 &amp; " ")) + ('97-19 Jobs in Aggregate SIC07'!$A$3:$A$68=$A95)))</f>
        <v>1</v>
      </c>
      <c r="I95" cm="1">
        <f t="array" ref="I95">'97-19 Job Nums in SIC07'!I95 / INDEX('97-19 Jobs in Aggregate SIC07'!J:J, _xlfn._xlws.FILTER(ROW('97-19 Jobs in Aggregate SIC07'!$A$3:$A$68), ISNUMBER(SEARCH(" " &amp; $A95 &amp; " ", " " &amp; '97-19 Jobs in Aggregate SIC07'!$A$3:$A$68 &amp; " ")) + ('97-19 Jobs in Aggregate SIC07'!$A$3:$A$68=$A95)))</f>
        <v>1</v>
      </c>
      <c r="J95" cm="1">
        <f t="array" ref="J95">'97-19 Job Nums in SIC07'!J95 / INDEX('97-19 Jobs in Aggregate SIC07'!K:K, _xlfn._xlws.FILTER(ROW('97-19 Jobs in Aggregate SIC07'!$A$3:$A$68), ISNUMBER(SEARCH(" " &amp; $A95 &amp; " ", " " &amp; '97-19 Jobs in Aggregate SIC07'!$A$3:$A$68 &amp; " ")) + ('97-19 Jobs in Aggregate SIC07'!$A$3:$A$68=$A95)))</f>
        <v>1</v>
      </c>
      <c r="K95" cm="1">
        <f t="array" ref="K95">'97-19 Job Nums in SIC07'!K95 / INDEX('97-19 Jobs in Aggregate SIC07'!L:L, _xlfn._xlws.FILTER(ROW('97-19 Jobs in Aggregate SIC07'!$A$3:$A$68), ISNUMBER(SEARCH(" " &amp; $A95 &amp; " ", " " &amp; '97-19 Jobs in Aggregate SIC07'!$A$3:$A$68 &amp; " ")) + ('97-19 Jobs in Aggregate SIC07'!$A$3:$A$68=$A95)))</f>
        <v>1</v>
      </c>
      <c r="L95" cm="1">
        <f t="array" ref="L95">'97-19 Job Nums in SIC07'!L95 / INDEX('97-19 Jobs in Aggregate SIC07'!M:M, _xlfn._xlws.FILTER(ROW('97-19 Jobs in Aggregate SIC07'!$A$3:$A$68), ISNUMBER(SEARCH(" " &amp; $A95 &amp; " ", " " &amp; '97-19 Jobs in Aggregate SIC07'!$A$3:$A$68 &amp; " ")) + ('97-19 Jobs in Aggregate SIC07'!$A$3:$A$68=$A95)))</f>
        <v>1</v>
      </c>
      <c r="M95" cm="1">
        <f t="array" ref="M95">'97-19 Job Nums in SIC07'!M95 / INDEX('97-19 Jobs in Aggregate SIC07'!N:N, _xlfn._xlws.FILTER(ROW('97-19 Jobs in Aggregate SIC07'!$A$3:$A$68), ISNUMBER(SEARCH(" " &amp; $A95 &amp; " ", " " &amp; '97-19 Jobs in Aggregate SIC07'!$A$3:$A$68 &amp; " ")) + ('97-19 Jobs in Aggregate SIC07'!$A$3:$A$68=$A95)))</f>
        <v>1</v>
      </c>
      <c r="N95" cm="1">
        <f t="array" ref="N95">'97-19 Job Nums in SIC07'!N95 / INDEX('97-19 Jobs in Aggregate SIC07'!O:O, _xlfn._xlws.FILTER(ROW('97-19 Jobs in Aggregate SIC07'!$A$3:$A$68), ISNUMBER(SEARCH(" " &amp; $A95 &amp; " ", " " &amp; '97-19 Jobs in Aggregate SIC07'!$A$3:$A$68 &amp; " ")) + ('97-19 Jobs in Aggregate SIC07'!$A$3:$A$68=$A95)))</f>
        <v>1</v>
      </c>
      <c r="O95" cm="1">
        <f t="array" ref="O95">'97-19 Job Nums in SIC07'!O95 / INDEX('97-19 Jobs in Aggregate SIC07'!P:P, _xlfn._xlws.FILTER(ROW('97-19 Jobs in Aggregate SIC07'!$A$3:$A$68), ISNUMBER(SEARCH(" " &amp; $A95 &amp; " ", " " &amp; '97-19 Jobs in Aggregate SIC07'!$A$3:$A$68 &amp; " ")) + ('97-19 Jobs in Aggregate SIC07'!$A$3:$A$68=$A95)))</f>
        <v>1</v>
      </c>
      <c r="P95" cm="1">
        <f t="array" ref="P95">'97-19 Job Nums in SIC07'!P95 / INDEX('97-19 Jobs in Aggregate SIC07'!Q:Q, _xlfn._xlws.FILTER(ROW('97-19 Jobs in Aggregate SIC07'!$A$3:$A$68), ISNUMBER(SEARCH(" " &amp; $A95 &amp; " ", " " &amp; '97-19 Jobs in Aggregate SIC07'!$A$3:$A$68 &amp; " ")) + ('97-19 Jobs in Aggregate SIC07'!$A$3:$A$68=$A95)))</f>
        <v>1</v>
      </c>
      <c r="Q95" cm="1">
        <f t="array" ref="Q95">'97-19 Job Nums in SIC07'!Q95 / INDEX('97-19 Jobs in Aggregate SIC07'!R:R, _xlfn._xlws.FILTER(ROW('97-19 Jobs in Aggregate SIC07'!$A$3:$A$68), ISNUMBER(SEARCH(" " &amp; $A95 &amp; " ", " " &amp; '97-19 Jobs in Aggregate SIC07'!$A$3:$A$68 &amp; " ")) + ('97-19 Jobs in Aggregate SIC07'!$A$3:$A$68=$A95)))</f>
        <v>1</v>
      </c>
      <c r="R95" cm="1">
        <f t="array" ref="R95">'97-19 Job Nums in SIC07'!R95 / INDEX('97-19 Jobs in Aggregate SIC07'!S:S, _xlfn._xlws.FILTER(ROW('97-19 Jobs in Aggregate SIC07'!$A$3:$A$68), ISNUMBER(SEARCH(" " &amp; $A95 &amp; " ", " " &amp; '97-19 Jobs in Aggregate SIC07'!$A$3:$A$68 &amp; " ")) + ('97-19 Jobs in Aggregate SIC07'!$A$3:$A$68=$A95)))</f>
        <v>1</v>
      </c>
      <c r="S95" cm="1">
        <f t="array" ref="S95">'97-19 Job Nums in SIC07'!S95 / INDEX('97-19 Jobs in Aggregate SIC07'!T:T, _xlfn._xlws.FILTER(ROW('97-19 Jobs in Aggregate SIC07'!$A$3:$A$68), ISNUMBER(SEARCH(" " &amp; $A95 &amp; " ", " " &amp; '97-19 Jobs in Aggregate SIC07'!$A$3:$A$68 &amp; " ")) + ('97-19 Jobs in Aggregate SIC07'!$A$3:$A$68=$A95)))</f>
        <v>1</v>
      </c>
      <c r="T95" cm="1">
        <f t="array" ref="T95">'97-19 Job Nums in SIC07'!T95 / INDEX('97-19 Jobs in Aggregate SIC07'!U:U, _xlfn._xlws.FILTER(ROW('97-19 Jobs in Aggregate SIC07'!$A$3:$A$68), ISNUMBER(SEARCH(" " &amp; $A95 &amp; " ", " " &amp; '97-19 Jobs in Aggregate SIC07'!$A$3:$A$68 &amp; " ")) + ('97-19 Jobs in Aggregate SIC07'!$A$3:$A$68=$A95)))</f>
        <v>1</v>
      </c>
      <c r="U95" cm="1">
        <f t="array" ref="U95">'97-19 Job Nums in SIC07'!U95 / INDEX('97-19 Jobs in Aggregate SIC07'!V:V, _xlfn._xlws.FILTER(ROW('97-19 Jobs in Aggregate SIC07'!$A$3:$A$68), ISNUMBER(SEARCH(" " &amp; $A95 &amp; " ", " " &amp; '97-19 Jobs in Aggregate SIC07'!$A$3:$A$68 &amp; " ")) + ('97-19 Jobs in Aggregate SIC07'!$A$3:$A$68=$A95)))</f>
        <v>1</v>
      </c>
      <c r="V95" cm="1">
        <f t="array" ref="V95">'97-19 Job Nums in SIC07'!V95 / INDEX('97-19 Jobs in Aggregate SIC07'!W:W, _xlfn._xlws.FILTER(ROW('97-19 Jobs in Aggregate SIC07'!$A$3:$A$68), ISNUMBER(SEARCH(" " &amp; $A95 &amp; " ", " " &amp; '97-19 Jobs in Aggregate SIC07'!$A$3:$A$68 &amp; " ")) + ('97-19 Jobs in Aggregate SIC07'!$A$3:$A$68=$A95)))</f>
        <v>1</v>
      </c>
      <c r="W95" cm="1">
        <f t="array" ref="W95">'97-19 Job Nums in SIC07'!W95 / INDEX('97-19 Jobs in Aggregate SIC07'!X:X, _xlfn._xlws.FILTER(ROW('97-19 Jobs in Aggregate SIC07'!$A$3:$A$68), ISNUMBER(SEARCH(" " &amp; $A95 &amp; " ", " " &amp; '97-19 Jobs in Aggregate SIC07'!$A$3:$A$68 &amp; " ")) + ('97-19 Jobs in Aggregate SIC07'!$A$3:$A$68=$A95)))</f>
        <v>1</v>
      </c>
      <c r="X95" cm="1">
        <f t="array" ref="X95">'97-19 Job Nums in SIC07'!X95 / INDEX('97-19 Jobs in Aggregate SIC07'!Y:Y, _xlfn._xlws.FILTER(ROW('97-19 Jobs in Aggregate SIC07'!$A$3:$A$68), ISNUMBER(SEARCH(" " &amp; $A95 &amp; " ", " " &amp; '97-19 Jobs in Aggregate SIC07'!$A$3:$A$68 &amp; " ")) + ('97-19 Jobs in Aggregate SIC07'!$A$3:$A$68=$A95)))</f>
        <v>1</v>
      </c>
      <c r="Y95" cm="1">
        <f t="array" ref="Y95">'97-19 Job Nums in SIC07'!Y95 / INDEX('97-19 Jobs in Aggregate SIC07'!Z:Z, _xlfn._xlws.FILTER(ROW('97-19 Jobs in Aggregate SIC07'!$A$3:$A$68), ISNUMBER(SEARCH(" " &amp; $A95 &amp; " ", " " &amp; '97-19 Jobs in Aggregate SIC07'!$A$3:$A$68 &amp; " ")) + ('97-19 Jobs in Aggregate SIC07'!$A$3:$A$68=$A95)))</f>
        <v>1</v>
      </c>
      <c r="Z95" s="76">
        <f t="shared" si="1"/>
        <v>1</v>
      </c>
      <c r="AA95" s="77" cm="1">
        <f t="array" ref="AA95">Z95/SUM(VALUE(INDEX(Z:Z,MATCH(VALUE(_xlfn.TEXTSPLIT(AB95, " ")),A:A,0))))</f>
        <v>1</v>
      </c>
      <c r="AB95" cm="1">
        <f t="array" ref="AB95">INDEX('97-19 Jobs in Aggregate SIC07'!A:A, _xlfn._xlws.FILTER(ROW('97-19 Jobs in Aggregate SIC07'!$A$3:$A$68), ISNUMBER(SEARCH(" " &amp; $A95 &amp; " ", " " &amp; '97-19 Jobs in Aggregate SIC07'!$A$3:$A$68 &amp; " ")) + ('97-19 Jobs in Aggregate SIC07'!$A$3:$A$68=$A95)))</f>
        <v>86</v>
      </c>
    </row>
    <row r="96" spans="1:28" x14ac:dyDescent="0.25">
      <c r="A96" s="65">
        <v>87</v>
      </c>
      <c r="B96" s="3" t="s">
        <v>98</v>
      </c>
      <c r="C96" cm="1">
        <f t="array" ref="C96">'97-19 Job Nums in SIC07'!C96 / INDEX('97-19 Jobs in Aggregate SIC07'!D:D, _xlfn._xlws.FILTER(ROW('97-19 Jobs in Aggregate SIC07'!$A$3:$A$68), ISNUMBER(SEARCH(" " &amp; $A96 &amp; " ", " " &amp; '97-19 Jobs in Aggregate SIC07'!$A$3:$A$68 &amp; " ")) + ('97-19 Jobs in Aggregate SIC07'!$A$3:$A$68=$A96)))</f>
        <v>1</v>
      </c>
      <c r="D96" cm="1">
        <f t="array" ref="D96">'97-19 Job Nums in SIC07'!D96 / INDEX('97-19 Jobs in Aggregate SIC07'!E:E, _xlfn._xlws.FILTER(ROW('97-19 Jobs in Aggregate SIC07'!$A$3:$A$68), ISNUMBER(SEARCH(" " &amp; $A96 &amp; " ", " " &amp; '97-19 Jobs in Aggregate SIC07'!$A$3:$A$68 &amp; " ")) + ('97-19 Jobs in Aggregate SIC07'!$A$3:$A$68=$A96)))</f>
        <v>1</v>
      </c>
      <c r="E96" cm="1">
        <f t="array" ref="E96">'97-19 Job Nums in SIC07'!E96 / INDEX('97-19 Jobs in Aggregate SIC07'!F:F, _xlfn._xlws.FILTER(ROW('97-19 Jobs in Aggregate SIC07'!$A$3:$A$68), ISNUMBER(SEARCH(" " &amp; $A96 &amp; " ", " " &amp; '97-19 Jobs in Aggregate SIC07'!$A$3:$A$68 &amp; " ")) + ('97-19 Jobs in Aggregate SIC07'!$A$3:$A$68=$A96)))</f>
        <v>1</v>
      </c>
      <c r="F96" cm="1">
        <f t="array" ref="F96">'97-19 Job Nums in SIC07'!F96 / INDEX('97-19 Jobs in Aggregate SIC07'!G:G, _xlfn._xlws.FILTER(ROW('97-19 Jobs in Aggregate SIC07'!$A$3:$A$68), ISNUMBER(SEARCH(" " &amp; $A96 &amp; " ", " " &amp; '97-19 Jobs in Aggregate SIC07'!$A$3:$A$68 &amp; " ")) + ('97-19 Jobs in Aggregate SIC07'!$A$3:$A$68=$A96)))</f>
        <v>1</v>
      </c>
      <c r="G96" cm="1">
        <f t="array" ref="G96">'97-19 Job Nums in SIC07'!G96 / INDEX('97-19 Jobs in Aggregate SIC07'!H:H, _xlfn._xlws.FILTER(ROW('97-19 Jobs in Aggregate SIC07'!$A$3:$A$68), ISNUMBER(SEARCH(" " &amp; $A96 &amp; " ", " " &amp; '97-19 Jobs in Aggregate SIC07'!$A$3:$A$68 &amp; " ")) + ('97-19 Jobs in Aggregate SIC07'!$A$3:$A$68=$A96)))</f>
        <v>1</v>
      </c>
      <c r="H96" cm="1">
        <f t="array" ref="H96">'97-19 Job Nums in SIC07'!H96 / INDEX('97-19 Jobs in Aggregate SIC07'!I:I, _xlfn._xlws.FILTER(ROW('97-19 Jobs in Aggregate SIC07'!$A$3:$A$68), ISNUMBER(SEARCH(" " &amp; $A96 &amp; " ", " " &amp; '97-19 Jobs in Aggregate SIC07'!$A$3:$A$68 &amp; " ")) + ('97-19 Jobs in Aggregate SIC07'!$A$3:$A$68=$A96)))</f>
        <v>1</v>
      </c>
      <c r="I96" cm="1">
        <f t="array" ref="I96">'97-19 Job Nums in SIC07'!I96 / INDEX('97-19 Jobs in Aggregate SIC07'!J:J, _xlfn._xlws.FILTER(ROW('97-19 Jobs in Aggregate SIC07'!$A$3:$A$68), ISNUMBER(SEARCH(" " &amp; $A96 &amp; " ", " " &amp; '97-19 Jobs in Aggregate SIC07'!$A$3:$A$68 &amp; " ")) + ('97-19 Jobs in Aggregate SIC07'!$A$3:$A$68=$A96)))</f>
        <v>1</v>
      </c>
      <c r="J96" cm="1">
        <f t="array" ref="J96">'97-19 Job Nums in SIC07'!J96 / INDEX('97-19 Jobs in Aggregate SIC07'!K:K, _xlfn._xlws.FILTER(ROW('97-19 Jobs in Aggregate SIC07'!$A$3:$A$68), ISNUMBER(SEARCH(" " &amp; $A96 &amp; " ", " " &amp; '97-19 Jobs in Aggregate SIC07'!$A$3:$A$68 &amp; " ")) + ('97-19 Jobs in Aggregate SIC07'!$A$3:$A$68=$A96)))</f>
        <v>1</v>
      </c>
      <c r="K96" cm="1">
        <f t="array" ref="K96">'97-19 Job Nums in SIC07'!K96 / INDEX('97-19 Jobs in Aggregate SIC07'!L:L, _xlfn._xlws.FILTER(ROW('97-19 Jobs in Aggregate SIC07'!$A$3:$A$68), ISNUMBER(SEARCH(" " &amp; $A96 &amp; " ", " " &amp; '97-19 Jobs in Aggregate SIC07'!$A$3:$A$68 &amp; " ")) + ('97-19 Jobs in Aggregate SIC07'!$A$3:$A$68=$A96)))</f>
        <v>1</v>
      </c>
      <c r="L96" cm="1">
        <f t="array" ref="L96">'97-19 Job Nums in SIC07'!L96 / INDEX('97-19 Jobs in Aggregate SIC07'!M:M, _xlfn._xlws.FILTER(ROW('97-19 Jobs in Aggregate SIC07'!$A$3:$A$68), ISNUMBER(SEARCH(" " &amp; $A96 &amp; " ", " " &amp; '97-19 Jobs in Aggregate SIC07'!$A$3:$A$68 &amp; " ")) + ('97-19 Jobs in Aggregate SIC07'!$A$3:$A$68=$A96)))</f>
        <v>1</v>
      </c>
      <c r="M96" cm="1">
        <f t="array" ref="M96">'97-19 Job Nums in SIC07'!M96 / INDEX('97-19 Jobs in Aggregate SIC07'!N:N, _xlfn._xlws.FILTER(ROW('97-19 Jobs in Aggregate SIC07'!$A$3:$A$68), ISNUMBER(SEARCH(" " &amp; $A96 &amp; " ", " " &amp; '97-19 Jobs in Aggregate SIC07'!$A$3:$A$68 &amp; " ")) + ('97-19 Jobs in Aggregate SIC07'!$A$3:$A$68=$A96)))</f>
        <v>1</v>
      </c>
      <c r="N96" cm="1">
        <f t="array" ref="N96">'97-19 Job Nums in SIC07'!N96 / INDEX('97-19 Jobs in Aggregate SIC07'!O:O, _xlfn._xlws.FILTER(ROW('97-19 Jobs in Aggregate SIC07'!$A$3:$A$68), ISNUMBER(SEARCH(" " &amp; $A96 &amp; " ", " " &amp; '97-19 Jobs in Aggregate SIC07'!$A$3:$A$68 &amp; " ")) + ('97-19 Jobs in Aggregate SIC07'!$A$3:$A$68=$A96)))</f>
        <v>1</v>
      </c>
      <c r="O96" cm="1">
        <f t="array" ref="O96">'97-19 Job Nums in SIC07'!O96 / INDEX('97-19 Jobs in Aggregate SIC07'!P:P, _xlfn._xlws.FILTER(ROW('97-19 Jobs in Aggregate SIC07'!$A$3:$A$68), ISNUMBER(SEARCH(" " &amp; $A96 &amp; " ", " " &amp; '97-19 Jobs in Aggregate SIC07'!$A$3:$A$68 &amp; " ")) + ('97-19 Jobs in Aggregate SIC07'!$A$3:$A$68=$A96)))</f>
        <v>1</v>
      </c>
      <c r="P96" cm="1">
        <f t="array" ref="P96">'97-19 Job Nums in SIC07'!P96 / INDEX('97-19 Jobs in Aggregate SIC07'!Q:Q, _xlfn._xlws.FILTER(ROW('97-19 Jobs in Aggregate SIC07'!$A$3:$A$68), ISNUMBER(SEARCH(" " &amp; $A96 &amp; " ", " " &amp; '97-19 Jobs in Aggregate SIC07'!$A$3:$A$68 &amp; " ")) + ('97-19 Jobs in Aggregate SIC07'!$A$3:$A$68=$A96)))</f>
        <v>1</v>
      </c>
      <c r="Q96" cm="1">
        <f t="array" ref="Q96">'97-19 Job Nums in SIC07'!Q96 / INDEX('97-19 Jobs in Aggregate SIC07'!R:R, _xlfn._xlws.FILTER(ROW('97-19 Jobs in Aggregate SIC07'!$A$3:$A$68), ISNUMBER(SEARCH(" " &amp; $A96 &amp; " ", " " &amp; '97-19 Jobs in Aggregate SIC07'!$A$3:$A$68 &amp; " ")) + ('97-19 Jobs in Aggregate SIC07'!$A$3:$A$68=$A96)))</f>
        <v>1</v>
      </c>
      <c r="R96" cm="1">
        <f t="array" ref="R96">'97-19 Job Nums in SIC07'!R96 / INDEX('97-19 Jobs in Aggregate SIC07'!S:S, _xlfn._xlws.FILTER(ROW('97-19 Jobs in Aggregate SIC07'!$A$3:$A$68), ISNUMBER(SEARCH(" " &amp; $A96 &amp; " ", " " &amp; '97-19 Jobs in Aggregate SIC07'!$A$3:$A$68 &amp; " ")) + ('97-19 Jobs in Aggregate SIC07'!$A$3:$A$68=$A96)))</f>
        <v>1</v>
      </c>
      <c r="S96" cm="1">
        <f t="array" ref="S96">'97-19 Job Nums in SIC07'!S96 / INDEX('97-19 Jobs in Aggregate SIC07'!T:T, _xlfn._xlws.FILTER(ROW('97-19 Jobs in Aggregate SIC07'!$A$3:$A$68), ISNUMBER(SEARCH(" " &amp; $A96 &amp; " ", " " &amp; '97-19 Jobs in Aggregate SIC07'!$A$3:$A$68 &amp; " ")) + ('97-19 Jobs in Aggregate SIC07'!$A$3:$A$68=$A96)))</f>
        <v>1</v>
      </c>
      <c r="T96" cm="1">
        <f t="array" ref="T96">'97-19 Job Nums in SIC07'!T96 / INDEX('97-19 Jobs in Aggregate SIC07'!U:U, _xlfn._xlws.FILTER(ROW('97-19 Jobs in Aggregate SIC07'!$A$3:$A$68), ISNUMBER(SEARCH(" " &amp; $A96 &amp; " ", " " &amp; '97-19 Jobs in Aggregate SIC07'!$A$3:$A$68 &amp; " ")) + ('97-19 Jobs in Aggregate SIC07'!$A$3:$A$68=$A96)))</f>
        <v>1</v>
      </c>
      <c r="U96" cm="1">
        <f t="array" ref="U96">'97-19 Job Nums in SIC07'!U96 / INDEX('97-19 Jobs in Aggregate SIC07'!V:V, _xlfn._xlws.FILTER(ROW('97-19 Jobs in Aggregate SIC07'!$A$3:$A$68), ISNUMBER(SEARCH(" " &amp; $A96 &amp; " ", " " &amp; '97-19 Jobs in Aggregate SIC07'!$A$3:$A$68 &amp; " ")) + ('97-19 Jobs in Aggregate SIC07'!$A$3:$A$68=$A96)))</f>
        <v>1</v>
      </c>
      <c r="V96" cm="1">
        <f t="array" ref="V96">'97-19 Job Nums in SIC07'!V96 / INDEX('97-19 Jobs in Aggregate SIC07'!W:W, _xlfn._xlws.FILTER(ROW('97-19 Jobs in Aggregate SIC07'!$A$3:$A$68), ISNUMBER(SEARCH(" " &amp; $A96 &amp; " ", " " &amp; '97-19 Jobs in Aggregate SIC07'!$A$3:$A$68 &amp; " ")) + ('97-19 Jobs in Aggregate SIC07'!$A$3:$A$68=$A96)))</f>
        <v>1</v>
      </c>
      <c r="W96" cm="1">
        <f t="array" ref="W96">'97-19 Job Nums in SIC07'!W96 / INDEX('97-19 Jobs in Aggregate SIC07'!X:X, _xlfn._xlws.FILTER(ROW('97-19 Jobs in Aggregate SIC07'!$A$3:$A$68), ISNUMBER(SEARCH(" " &amp; $A96 &amp; " ", " " &amp; '97-19 Jobs in Aggregate SIC07'!$A$3:$A$68 &amp; " ")) + ('97-19 Jobs in Aggregate SIC07'!$A$3:$A$68=$A96)))</f>
        <v>1</v>
      </c>
      <c r="X96" cm="1">
        <f t="array" ref="X96">'97-19 Job Nums in SIC07'!X96 / INDEX('97-19 Jobs in Aggregate SIC07'!Y:Y, _xlfn._xlws.FILTER(ROW('97-19 Jobs in Aggregate SIC07'!$A$3:$A$68), ISNUMBER(SEARCH(" " &amp; $A96 &amp; " ", " " &amp; '97-19 Jobs in Aggregate SIC07'!$A$3:$A$68 &amp; " ")) + ('97-19 Jobs in Aggregate SIC07'!$A$3:$A$68=$A96)))</f>
        <v>1</v>
      </c>
      <c r="Y96" cm="1">
        <f t="array" ref="Y96">'97-19 Job Nums in SIC07'!Y96 / INDEX('97-19 Jobs in Aggregate SIC07'!Z:Z, _xlfn._xlws.FILTER(ROW('97-19 Jobs in Aggregate SIC07'!$A$3:$A$68), ISNUMBER(SEARCH(" " &amp; $A96 &amp; " ", " " &amp; '97-19 Jobs in Aggregate SIC07'!$A$3:$A$68 &amp; " ")) + ('97-19 Jobs in Aggregate SIC07'!$A$3:$A$68=$A96)))</f>
        <v>1</v>
      </c>
      <c r="Z96" s="76">
        <f t="shared" si="1"/>
        <v>1</v>
      </c>
      <c r="AA96" s="77" cm="1">
        <f t="array" ref="AA96">Z96/SUM(VALUE(INDEX(Z:Z,MATCH(VALUE(_xlfn.TEXTSPLIT(AB96, " ")),A:A,0))))</f>
        <v>1</v>
      </c>
      <c r="AB96" cm="1">
        <f t="array" ref="AB96">INDEX('97-19 Jobs in Aggregate SIC07'!A:A, _xlfn._xlws.FILTER(ROW('97-19 Jobs in Aggregate SIC07'!$A$3:$A$68), ISNUMBER(SEARCH(" " &amp; $A96 &amp; " ", " " &amp; '97-19 Jobs in Aggregate SIC07'!$A$3:$A$68 &amp; " ")) + ('97-19 Jobs in Aggregate SIC07'!$A$3:$A$68=$A96)))</f>
        <v>87</v>
      </c>
    </row>
    <row r="97" spans="1:28" ht="30" x14ac:dyDescent="0.25">
      <c r="A97" s="65">
        <v>88</v>
      </c>
      <c r="B97" s="3" t="s">
        <v>99</v>
      </c>
      <c r="C97" cm="1">
        <f t="array" ref="C97">'97-19 Job Nums in SIC07'!C97 / INDEX('97-19 Jobs in Aggregate SIC07'!D:D, _xlfn._xlws.FILTER(ROW('97-19 Jobs in Aggregate SIC07'!$A$3:$A$68), ISNUMBER(SEARCH(" " &amp; $A97 &amp; " ", " " &amp; '97-19 Jobs in Aggregate SIC07'!$A$3:$A$68 &amp; " ")) + ('97-19 Jobs in Aggregate SIC07'!$A$3:$A$68=$A97)))</f>
        <v>1</v>
      </c>
      <c r="D97" cm="1">
        <f t="array" ref="D97">'97-19 Job Nums in SIC07'!D97 / INDEX('97-19 Jobs in Aggregate SIC07'!E:E, _xlfn._xlws.FILTER(ROW('97-19 Jobs in Aggregate SIC07'!$A$3:$A$68), ISNUMBER(SEARCH(" " &amp; $A97 &amp; " ", " " &amp; '97-19 Jobs in Aggregate SIC07'!$A$3:$A$68 &amp; " ")) + ('97-19 Jobs in Aggregate SIC07'!$A$3:$A$68=$A97)))</f>
        <v>1</v>
      </c>
      <c r="E97" cm="1">
        <f t="array" ref="E97">'97-19 Job Nums in SIC07'!E97 / INDEX('97-19 Jobs in Aggregate SIC07'!F:F, _xlfn._xlws.FILTER(ROW('97-19 Jobs in Aggregate SIC07'!$A$3:$A$68), ISNUMBER(SEARCH(" " &amp; $A97 &amp; " ", " " &amp; '97-19 Jobs in Aggregate SIC07'!$A$3:$A$68 &amp; " ")) + ('97-19 Jobs in Aggregate SIC07'!$A$3:$A$68=$A97)))</f>
        <v>1</v>
      </c>
      <c r="F97" cm="1">
        <f t="array" ref="F97">'97-19 Job Nums in SIC07'!F97 / INDEX('97-19 Jobs in Aggregate SIC07'!G:G, _xlfn._xlws.FILTER(ROW('97-19 Jobs in Aggregate SIC07'!$A$3:$A$68), ISNUMBER(SEARCH(" " &amp; $A97 &amp; " ", " " &amp; '97-19 Jobs in Aggregate SIC07'!$A$3:$A$68 &amp; " ")) + ('97-19 Jobs in Aggregate SIC07'!$A$3:$A$68=$A97)))</f>
        <v>1</v>
      </c>
      <c r="G97" cm="1">
        <f t="array" ref="G97">'97-19 Job Nums in SIC07'!G97 / INDEX('97-19 Jobs in Aggregate SIC07'!H:H, _xlfn._xlws.FILTER(ROW('97-19 Jobs in Aggregate SIC07'!$A$3:$A$68), ISNUMBER(SEARCH(" " &amp; $A97 &amp; " ", " " &amp; '97-19 Jobs in Aggregate SIC07'!$A$3:$A$68 &amp; " ")) + ('97-19 Jobs in Aggregate SIC07'!$A$3:$A$68=$A97)))</f>
        <v>1</v>
      </c>
      <c r="H97" cm="1">
        <f t="array" ref="H97">'97-19 Job Nums in SIC07'!H97 / INDEX('97-19 Jobs in Aggregate SIC07'!I:I, _xlfn._xlws.FILTER(ROW('97-19 Jobs in Aggregate SIC07'!$A$3:$A$68), ISNUMBER(SEARCH(" " &amp; $A97 &amp; " ", " " &amp; '97-19 Jobs in Aggregate SIC07'!$A$3:$A$68 &amp; " ")) + ('97-19 Jobs in Aggregate SIC07'!$A$3:$A$68=$A97)))</f>
        <v>1</v>
      </c>
      <c r="I97" cm="1">
        <f t="array" ref="I97">'97-19 Job Nums in SIC07'!I97 / INDEX('97-19 Jobs in Aggregate SIC07'!J:J, _xlfn._xlws.FILTER(ROW('97-19 Jobs in Aggregate SIC07'!$A$3:$A$68), ISNUMBER(SEARCH(" " &amp; $A97 &amp; " ", " " &amp; '97-19 Jobs in Aggregate SIC07'!$A$3:$A$68 &amp; " ")) + ('97-19 Jobs in Aggregate SIC07'!$A$3:$A$68=$A97)))</f>
        <v>1</v>
      </c>
      <c r="J97" cm="1">
        <f t="array" ref="J97">'97-19 Job Nums in SIC07'!J97 / INDEX('97-19 Jobs in Aggregate SIC07'!K:K, _xlfn._xlws.FILTER(ROW('97-19 Jobs in Aggregate SIC07'!$A$3:$A$68), ISNUMBER(SEARCH(" " &amp; $A97 &amp; " ", " " &amp; '97-19 Jobs in Aggregate SIC07'!$A$3:$A$68 &amp; " ")) + ('97-19 Jobs in Aggregate SIC07'!$A$3:$A$68=$A97)))</f>
        <v>1</v>
      </c>
      <c r="K97" cm="1">
        <f t="array" ref="K97">'97-19 Job Nums in SIC07'!K97 / INDEX('97-19 Jobs in Aggregate SIC07'!L:L, _xlfn._xlws.FILTER(ROW('97-19 Jobs in Aggregate SIC07'!$A$3:$A$68), ISNUMBER(SEARCH(" " &amp; $A97 &amp; " ", " " &amp; '97-19 Jobs in Aggregate SIC07'!$A$3:$A$68 &amp; " ")) + ('97-19 Jobs in Aggregate SIC07'!$A$3:$A$68=$A97)))</f>
        <v>1</v>
      </c>
      <c r="L97" cm="1">
        <f t="array" ref="L97">'97-19 Job Nums in SIC07'!L97 / INDEX('97-19 Jobs in Aggregate SIC07'!M:M, _xlfn._xlws.FILTER(ROW('97-19 Jobs in Aggregate SIC07'!$A$3:$A$68), ISNUMBER(SEARCH(" " &amp; $A97 &amp; " ", " " &amp; '97-19 Jobs in Aggregate SIC07'!$A$3:$A$68 &amp; " ")) + ('97-19 Jobs in Aggregate SIC07'!$A$3:$A$68=$A97)))</f>
        <v>1</v>
      </c>
      <c r="M97" cm="1">
        <f t="array" ref="M97">'97-19 Job Nums in SIC07'!M97 / INDEX('97-19 Jobs in Aggregate SIC07'!N:N, _xlfn._xlws.FILTER(ROW('97-19 Jobs in Aggregate SIC07'!$A$3:$A$68), ISNUMBER(SEARCH(" " &amp; $A97 &amp; " ", " " &amp; '97-19 Jobs in Aggregate SIC07'!$A$3:$A$68 &amp; " ")) + ('97-19 Jobs in Aggregate SIC07'!$A$3:$A$68=$A97)))</f>
        <v>1</v>
      </c>
      <c r="N97" cm="1">
        <f t="array" ref="N97">'97-19 Job Nums in SIC07'!N97 / INDEX('97-19 Jobs in Aggregate SIC07'!O:O, _xlfn._xlws.FILTER(ROW('97-19 Jobs in Aggregate SIC07'!$A$3:$A$68), ISNUMBER(SEARCH(" " &amp; $A97 &amp; " ", " " &amp; '97-19 Jobs in Aggregate SIC07'!$A$3:$A$68 &amp; " ")) + ('97-19 Jobs in Aggregate SIC07'!$A$3:$A$68=$A97)))</f>
        <v>1</v>
      </c>
      <c r="O97" cm="1">
        <f t="array" ref="O97">'97-19 Job Nums in SIC07'!O97 / INDEX('97-19 Jobs in Aggregate SIC07'!P:P, _xlfn._xlws.FILTER(ROW('97-19 Jobs in Aggregate SIC07'!$A$3:$A$68), ISNUMBER(SEARCH(" " &amp; $A97 &amp; " ", " " &amp; '97-19 Jobs in Aggregate SIC07'!$A$3:$A$68 &amp; " ")) + ('97-19 Jobs in Aggregate SIC07'!$A$3:$A$68=$A97)))</f>
        <v>1</v>
      </c>
      <c r="P97" cm="1">
        <f t="array" ref="P97">'97-19 Job Nums in SIC07'!P97 / INDEX('97-19 Jobs in Aggregate SIC07'!Q:Q, _xlfn._xlws.FILTER(ROW('97-19 Jobs in Aggregate SIC07'!$A$3:$A$68), ISNUMBER(SEARCH(" " &amp; $A97 &amp; " ", " " &amp; '97-19 Jobs in Aggregate SIC07'!$A$3:$A$68 &amp; " ")) + ('97-19 Jobs in Aggregate SIC07'!$A$3:$A$68=$A97)))</f>
        <v>1</v>
      </c>
      <c r="Q97" cm="1">
        <f t="array" ref="Q97">'97-19 Job Nums in SIC07'!Q97 / INDEX('97-19 Jobs in Aggregate SIC07'!R:R, _xlfn._xlws.FILTER(ROW('97-19 Jobs in Aggregate SIC07'!$A$3:$A$68), ISNUMBER(SEARCH(" " &amp; $A97 &amp; " ", " " &amp; '97-19 Jobs in Aggregate SIC07'!$A$3:$A$68 &amp; " ")) + ('97-19 Jobs in Aggregate SIC07'!$A$3:$A$68=$A97)))</f>
        <v>1</v>
      </c>
      <c r="R97" cm="1">
        <f t="array" ref="R97">'97-19 Job Nums in SIC07'!R97 / INDEX('97-19 Jobs in Aggregate SIC07'!S:S, _xlfn._xlws.FILTER(ROW('97-19 Jobs in Aggregate SIC07'!$A$3:$A$68), ISNUMBER(SEARCH(" " &amp; $A97 &amp; " ", " " &amp; '97-19 Jobs in Aggregate SIC07'!$A$3:$A$68 &amp; " ")) + ('97-19 Jobs in Aggregate SIC07'!$A$3:$A$68=$A97)))</f>
        <v>1</v>
      </c>
      <c r="S97" cm="1">
        <f t="array" ref="S97">'97-19 Job Nums in SIC07'!S97 / INDEX('97-19 Jobs in Aggregate SIC07'!T:T, _xlfn._xlws.FILTER(ROW('97-19 Jobs in Aggregate SIC07'!$A$3:$A$68), ISNUMBER(SEARCH(" " &amp; $A97 &amp; " ", " " &amp; '97-19 Jobs in Aggregate SIC07'!$A$3:$A$68 &amp; " ")) + ('97-19 Jobs in Aggregate SIC07'!$A$3:$A$68=$A97)))</f>
        <v>1</v>
      </c>
      <c r="T97" cm="1">
        <f t="array" ref="T97">'97-19 Job Nums in SIC07'!T97 / INDEX('97-19 Jobs in Aggregate SIC07'!U:U, _xlfn._xlws.FILTER(ROW('97-19 Jobs in Aggregate SIC07'!$A$3:$A$68), ISNUMBER(SEARCH(" " &amp; $A97 &amp; " ", " " &amp; '97-19 Jobs in Aggregate SIC07'!$A$3:$A$68 &amp; " ")) + ('97-19 Jobs in Aggregate SIC07'!$A$3:$A$68=$A97)))</f>
        <v>1</v>
      </c>
      <c r="U97" cm="1">
        <f t="array" ref="U97">'97-19 Job Nums in SIC07'!U97 / INDEX('97-19 Jobs in Aggregate SIC07'!V:V, _xlfn._xlws.FILTER(ROW('97-19 Jobs in Aggregate SIC07'!$A$3:$A$68), ISNUMBER(SEARCH(" " &amp; $A97 &amp; " ", " " &amp; '97-19 Jobs in Aggregate SIC07'!$A$3:$A$68 &amp; " ")) + ('97-19 Jobs in Aggregate SIC07'!$A$3:$A$68=$A97)))</f>
        <v>1</v>
      </c>
      <c r="V97" cm="1">
        <f t="array" ref="V97">'97-19 Job Nums in SIC07'!V97 / INDEX('97-19 Jobs in Aggregate SIC07'!W:W, _xlfn._xlws.FILTER(ROW('97-19 Jobs in Aggregate SIC07'!$A$3:$A$68), ISNUMBER(SEARCH(" " &amp; $A97 &amp; " ", " " &amp; '97-19 Jobs in Aggregate SIC07'!$A$3:$A$68 &amp; " ")) + ('97-19 Jobs in Aggregate SIC07'!$A$3:$A$68=$A97)))</f>
        <v>1</v>
      </c>
      <c r="W97" cm="1">
        <f t="array" ref="W97">'97-19 Job Nums in SIC07'!W97 / INDEX('97-19 Jobs in Aggregate SIC07'!X:X, _xlfn._xlws.FILTER(ROW('97-19 Jobs in Aggregate SIC07'!$A$3:$A$68), ISNUMBER(SEARCH(" " &amp; $A97 &amp; " ", " " &amp; '97-19 Jobs in Aggregate SIC07'!$A$3:$A$68 &amp; " ")) + ('97-19 Jobs in Aggregate SIC07'!$A$3:$A$68=$A97)))</f>
        <v>1</v>
      </c>
      <c r="X97" cm="1">
        <f t="array" ref="X97">'97-19 Job Nums in SIC07'!X97 / INDEX('97-19 Jobs in Aggregate SIC07'!Y:Y, _xlfn._xlws.FILTER(ROW('97-19 Jobs in Aggregate SIC07'!$A$3:$A$68), ISNUMBER(SEARCH(" " &amp; $A97 &amp; " ", " " &amp; '97-19 Jobs in Aggregate SIC07'!$A$3:$A$68 &amp; " ")) + ('97-19 Jobs in Aggregate SIC07'!$A$3:$A$68=$A97)))</f>
        <v>1</v>
      </c>
      <c r="Y97" cm="1">
        <f t="array" ref="Y97">'97-19 Job Nums in SIC07'!Y97 / INDEX('97-19 Jobs in Aggregate SIC07'!Z:Z, _xlfn._xlws.FILTER(ROW('97-19 Jobs in Aggregate SIC07'!$A$3:$A$68), ISNUMBER(SEARCH(" " &amp; $A97 &amp; " ", " " &amp; '97-19 Jobs in Aggregate SIC07'!$A$3:$A$68 &amp; " ")) + ('97-19 Jobs in Aggregate SIC07'!$A$3:$A$68=$A97)))</f>
        <v>1</v>
      </c>
      <c r="Z97" s="76">
        <f t="shared" si="1"/>
        <v>1</v>
      </c>
      <c r="AA97" s="77" cm="1">
        <f t="array" ref="AA97">Z97/SUM(VALUE(INDEX(Z:Z,MATCH(VALUE(_xlfn.TEXTSPLIT(AB97, " ")),A:A,0))))</f>
        <v>1</v>
      </c>
      <c r="AB97" cm="1">
        <f t="array" ref="AB97">INDEX('97-19 Jobs in Aggregate SIC07'!A:A, _xlfn._xlws.FILTER(ROW('97-19 Jobs in Aggregate SIC07'!$A$3:$A$68), ISNUMBER(SEARCH(" " &amp; $A97 &amp; " ", " " &amp; '97-19 Jobs in Aggregate SIC07'!$A$3:$A$68 &amp; " ")) + ('97-19 Jobs in Aggregate SIC07'!$A$3:$A$68=$A97)))</f>
        <v>88</v>
      </c>
    </row>
    <row r="98" spans="1:28" ht="30" x14ac:dyDescent="0.25">
      <c r="A98" s="65" t="s">
        <v>348</v>
      </c>
      <c r="B98" s="3" t="s">
        <v>100</v>
      </c>
      <c r="C98" t="e" cm="1">
        <f t="array" ref="C98">'97-19 Job Nums in SIC07'!C98 / INDEX('97-19 Jobs in Aggregate SIC07'!D:D,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D98" t="e" cm="1">
        <f t="array" ref="D98">'97-19 Job Nums in SIC07'!D98 / INDEX('97-19 Jobs in Aggregate SIC07'!E:E,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E98" t="e" cm="1">
        <f t="array" ref="E98">'97-19 Job Nums in SIC07'!E98 / INDEX('97-19 Jobs in Aggregate SIC07'!F:F,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F98" t="e" cm="1">
        <f t="array" ref="F98">'97-19 Job Nums in SIC07'!F98 / INDEX('97-19 Jobs in Aggregate SIC07'!G:G,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G98" t="e" cm="1">
        <f t="array" ref="G98">'97-19 Job Nums in SIC07'!G98 / INDEX('97-19 Jobs in Aggregate SIC07'!H:H,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H98" t="e" cm="1">
        <f t="array" ref="H98">'97-19 Job Nums in SIC07'!H98 / INDEX('97-19 Jobs in Aggregate SIC07'!I:I,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I98" t="e" cm="1">
        <f t="array" ref="I98">'97-19 Job Nums in SIC07'!I98 / INDEX('97-19 Jobs in Aggregate SIC07'!J:J,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J98" t="e" cm="1">
        <f t="array" ref="J98">'97-19 Job Nums in SIC07'!J98 / INDEX('97-19 Jobs in Aggregate SIC07'!K:K,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K98" t="e" cm="1">
        <f t="array" ref="K98">'97-19 Job Nums in SIC07'!K98 / INDEX('97-19 Jobs in Aggregate SIC07'!L:L,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L98" t="e" cm="1">
        <f t="array" ref="L98">'97-19 Job Nums in SIC07'!L98 / INDEX('97-19 Jobs in Aggregate SIC07'!M:M,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M98" t="e" cm="1">
        <f t="array" ref="M98">'97-19 Job Nums in SIC07'!M98 / INDEX('97-19 Jobs in Aggregate SIC07'!N:N,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N98" t="e" cm="1" vm="1">
        <f t="array" ref="N98">'97-19 Job Nums in SIC07'!N98 / INDEX('97-19 Jobs in Aggregate SIC07'!O:O,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O98" t="e" cm="1" vm="1">
        <f t="array" ref="O98">'97-19 Job Nums in SIC07'!O98 / INDEX('97-19 Jobs in Aggregate SIC07'!P:P,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P98" t="e" cm="1" vm="1">
        <f t="array" ref="P98">'97-19 Job Nums in SIC07'!P98 / INDEX('97-19 Jobs in Aggregate SIC07'!Q:Q,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Q98" t="e" cm="1" vm="1">
        <f t="array" ref="Q98">'97-19 Job Nums in SIC07'!Q98 / INDEX('97-19 Jobs in Aggregate SIC07'!R:R,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R98" t="e" cm="1" vm="1">
        <f t="array" ref="R98">'97-19 Job Nums in SIC07'!R98 / INDEX('97-19 Jobs in Aggregate SIC07'!S:S,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S98" t="e" cm="1" vm="1">
        <f t="array" ref="S98">'97-19 Job Nums in SIC07'!S98 / INDEX('97-19 Jobs in Aggregate SIC07'!T:T,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T98" t="e" cm="1" vm="1">
        <f t="array" ref="T98">'97-19 Job Nums in SIC07'!T98 / INDEX('97-19 Jobs in Aggregate SIC07'!U:U,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U98" t="e" cm="1" vm="1">
        <f t="array" ref="U98">'97-19 Job Nums in SIC07'!U98 / INDEX('97-19 Jobs in Aggregate SIC07'!V:V,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V98" t="e" cm="1" vm="1">
        <f t="array" ref="V98">'97-19 Job Nums in SIC07'!V98 / INDEX('97-19 Jobs in Aggregate SIC07'!W:W,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W98" t="e" cm="1" vm="1">
        <f t="array" ref="W98">'97-19 Job Nums in SIC07'!W98 / INDEX('97-19 Jobs in Aggregate SIC07'!X:X,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X98" t="e" cm="1" vm="1">
        <f t="array" ref="X98">'97-19 Job Nums in SIC07'!X98 / INDEX('97-19 Jobs in Aggregate SIC07'!Y:Y,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Y98" t="e" cm="1" vm="1">
        <f t="array" ref="Y98">'97-19 Job Nums in SIC07'!Y98 / INDEX('97-19 Jobs in Aggregate SIC07'!Z:Z, _xlfn._xlws.FILTER(ROW('97-19 Jobs in Aggregate SIC07'!$A$3:$A$68), ISNUMBER(SEARCH(" " &amp; $A98 &amp; " ", " " &amp; '97-19 Jobs in Aggregate SIC07'!$A$3:$A$68 &amp; " ")) + ('97-19 Jobs in Aggregate SIC07'!$A$3:$A$68=$A98)))</f>
        <v>#VALUE!</v>
      </c>
      <c r="Z98" s="76" t="e">
        <f t="shared" si="1"/>
        <v>#DIV/0!</v>
      </c>
      <c r="AA98" s="77" t="e" cm="1">
        <f t="array" ref="AA98">Z98/SUM(VALUE(INDEX(Z:Z,MATCH(VALUE(_xlfn.TEXTSPLIT(AB98, " ")),A:A,0))))</f>
        <v>#DIV/0!</v>
      </c>
      <c r="AB98" t="e" cm="1" vm="1">
        <f t="array" ref="AB98">INDEX('97-19 Jobs in Aggregate SIC07'!A:A, _xlfn._xlws.FILTER(ROW('97-19 Jobs in Aggregate SIC07'!$A$3:$A$68), ISNUMBER(SEARCH(" " &amp; $A98 &amp; " ", " " &amp; '97-19 Jobs in Aggregate SIC07'!$A$3:$A$68 &amp; " ")) + ('97-19 Jobs in Aggregate SIC07'!$A$3:$A$68=$A98)))</f>
        <v>#VALUE!</v>
      </c>
    </row>
    <row r="99" spans="1:28" ht="30" x14ac:dyDescent="0.25">
      <c r="A99" s="65">
        <v>90</v>
      </c>
      <c r="B99" s="3" t="s">
        <v>101</v>
      </c>
      <c r="C99" cm="1">
        <f t="array" ref="C99">'97-19 Job Nums in SIC07'!C99 / INDEX('97-19 Jobs in Aggregate SIC07'!D:D, _xlfn._xlws.FILTER(ROW('97-19 Jobs in Aggregate SIC07'!$A$3:$A$68), ISNUMBER(SEARCH(" " &amp; $A99 &amp; " ", " " &amp; '97-19 Jobs in Aggregate SIC07'!$A$3:$A$68 &amp; " ")) + ('97-19 Jobs in Aggregate SIC07'!$A$3:$A$68=$A99)))</f>
        <v>1</v>
      </c>
      <c r="D99" cm="1">
        <f t="array" ref="D99">'97-19 Job Nums in SIC07'!D99 / INDEX('97-19 Jobs in Aggregate SIC07'!E:E, _xlfn._xlws.FILTER(ROW('97-19 Jobs in Aggregate SIC07'!$A$3:$A$68), ISNUMBER(SEARCH(" " &amp; $A99 &amp; " ", " " &amp; '97-19 Jobs in Aggregate SIC07'!$A$3:$A$68 &amp; " ")) + ('97-19 Jobs in Aggregate SIC07'!$A$3:$A$68=$A99)))</f>
        <v>1</v>
      </c>
      <c r="E99" cm="1">
        <f t="array" ref="E99">'97-19 Job Nums in SIC07'!E99 / INDEX('97-19 Jobs in Aggregate SIC07'!F:F, _xlfn._xlws.FILTER(ROW('97-19 Jobs in Aggregate SIC07'!$A$3:$A$68), ISNUMBER(SEARCH(" " &amp; $A99 &amp; " ", " " &amp; '97-19 Jobs in Aggregate SIC07'!$A$3:$A$68 &amp; " ")) + ('97-19 Jobs in Aggregate SIC07'!$A$3:$A$68=$A99)))</f>
        <v>1</v>
      </c>
      <c r="F99" cm="1">
        <f t="array" ref="F99">'97-19 Job Nums in SIC07'!F99 / INDEX('97-19 Jobs in Aggregate SIC07'!G:G, _xlfn._xlws.FILTER(ROW('97-19 Jobs in Aggregate SIC07'!$A$3:$A$68), ISNUMBER(SEARCH(" " &amp; $A99 &amp; " ", " " &amp; '97-19 Jobs in Aggregate SIC07'!$A$3:$A$68 &amp; " ")) + ('97-19 Jobs in Aggregate SIC07'!$A$3:$A$68=$A99)))</f>
        <v>1</v>
      </c>
      <c r="G99" cm="1">
        <f t="array" ref="G99">'97-19 Job Nums in SIC07'!G99 / INDEX('97-19 Jobs in Aggregate SIC07'!H:H, _xlfn._xlws.FILTER(ROW('97-19 Jobs in Aggregate SIC07'!$A$3:$A$68), ISNUMBER(SEARCH(" " &amp; $A99 &amp; " ", " " &amp; '97-19 Jobs in Aggregate SIC07'!$A$3:$A$68 &amp; " ")) + ('97-19 Jobs in Aggregate SIC07'!$A$3:$A$68=$A99)))</f>
        <v>1</v>
      </c>
      <c r="H99" cm="1">
        <f t="array" ref="H99">'97-19 Job Nums in SIC07'!H99 / INDEX('97-19 Jobs in Aggregate SIC07'!I:I, _xlfn._xlws.FILTER(ROW('97-19 Jobs in Aggregate SIC07'!$A$3:$A$68), ISNUMBER(SEARCH(" " &amp; $A99 &amp; " ", " " &amp; '97-19 Jobs in Aggregate SIC07'!$A$3:$A$68 &amp; " ")) + ('97-19 Jobs in Aggregate SIC07'!$A$3:$A$68=$A99)))</f>
        <v>1</v>
      </c>
      <c r="I99" cm="1">
        <f t="array" ref="I99">'97-19 Job Nums in SIC07'!I99 / INDEX('97-19 Jobs in Aggregate SIC07'!J:J, _xlfn._xlws.FILTER(ROW('97-19 Jobs in Aggregate SIC07'!$A$3:$A$68), ISNUMBER(SEARCH(" " &amp; $A99 &amp; " ", " " &amp; '97-19 Jobs in Aggregate SIC07'!$A$3:$A$68 &amp; " ")) + ('97-19 Jobs in Aggregate SIC07'!$A$3:$A$68=$A99)))</f>
        <v>1</v>
      </c>
      <c r="J99" cm="1">
        <f t="array" ref="J99">'97-19 Job Nums in SIC07'!J99 / INDEX('97-19 Jobs in Aggregate SIC07'!K:K, _xlfn._xlws.FILTER(ROW('97-19 Jobs in Aggregate SIC07'!$A$3:$A$68), ISNUMBER(SEARCH(" " &amp; $A99 &amp; " ", " " &amp; '97-19 Jobs in Aggregate SIC07'!$A$3:$A$68 &amp; " ")) + ('97-19 Jobs in Aggregate SIC07'!$A$3:$A$68=$A99)))</f>
        <v>1</v>
      </c>
      <c r="K99" cm="1">
        <f t="array" ref="K99">'97-19 Job Nums in SIC07'!K99 / INDEX('97-19 Jobs in Aggregate SIC07'!L:L, _xlfn._xlws.FILTER(ROW('97-19 Jobs in Aggregate SIC07'!$A$3:$A$68), ISNUMBER(SEARCH(" " &amp; $A99 &amp; " ", " " &amp; '97-19 Jobs in Aggregate SIC07'!$A$3:$A$68 &amp; " ")) + ('97-19 Jobs in Aggregate SIC07'!$A$3:$A$68=$A99)))</f>
        <v>1</v>
      </c>
      <c r="L99" cm="1">
        <f t="array" ref="L99">'97-19 Job Nums in SIC07'!L99 / INDEX('97-19 Jobs in Aggregate SIC07'!M:M, _xlfn._xlws.FILTER(ROW('97-19 Jobs in Aggregate SIC07'!$A$3:$A$68), ISNUMBER(SEARCH(" " &amp; $A99 &amp; " ", " " &amp; '97-19 Jobs in Aggregate SIC07'!$A$3:$A$68 &amp; " ")) + ('97-19 Jobs in Aggregate SIC07'!$A$3:$A$68=$A99)))</f>
        <v>1</v>
      </c>
      <c r="M99" cm="1">
        <f t="array" ref="M99">'97-19 Job Nums in SIC07'!M99 / INDEX('97-19 Jobs in Aggregate SIC07'!N:N, _xlfn._xlws.FILTER(ROW('97-19 Jobs in Aggregate SIC07'!$A$3:$A$68), ISNUMBER(SEARCH(" " &amp; $A99 &amp; " ", " " &amp; '97-19 Jobs in Aggregate SIC07'!$A$3:$A$68 &amp; " ")) + ('97-19 Jobs in Aggregate SIC07'!$A$3:$A$68=$A99)))</f>
        <v>1</v>
      </c>
      <c r="N99" cm="1">
        <f t="array" ref="N99">'97-19 Job Nums in SIC07'!N99 / INDEX('97-19 Jobs in Aggregate SIC07'!O:O, _xlfn._xlws.FILTER(ROW('97-19 Jobs in Aggregate SIC07'!$A$3:$A$68), ISNUMBER(SEARCH(" " &amp; $A99 &amp; " ", " " &amp; '97-19 Jobs in Aggregate SIC07'!$A$3:$A$68 &amp; " ")) + ('97-19 Jobs in Aggregate SIC07'!$A$3:$A$68=$A99)))</f>
        <v>1</v>
      </c>
      <c r="O99" cm="1">
        <f t="array" ref="O99">'97-19 Job Nums in SIC07'!O99 / INDEX('97-19 Jobs in Aggregate SIC07'!P:P, _xlfn._xlws.FILTER(ROW('97-19 Jobs in Aggregate SIC07'!$A$3:$A$68), ISNUMBER(SEARCH(" " &amp; $A99 &amp; " ", " " &amp; '97-19 Jobs in Aggregate SIC07'!$A$3:$A$68 &amp; " ")) + ('97-19 Jobs in Aggregate SIC07'!$A$3:$A$68=$A99)))</f>
        <v>1</v>
      </c>
      <c r="P99" cm="1">
        <f t="array" ref="P99">'97-19 Job Nums in SIC07'!P99 / INDEX('97-19 Jobs in Aggregate SIC07'!Q:Q, _xlfn._xlws.FILTER(ROW('97-19 Jobs in Aggregate SIC07'!$A$3:$A$68), ISNUMBER(SEARCH(" " &amp; $A99 &amp; " ", " " &amp; '97-19 Jobs in Aggregate SIC07'!$A$3:$A$68 &amp; " ")) + ('97-19 Jobs in Aggregate SIC07'!$A$3:$A$68=$A99)))</f>
        <v>1</v>
      </c>
      <c r="Q99" cm="1">
        <f t="array" ref="Q99">'97-19 Job Nums in SIC07'!Q99 / INDEX('97-19 Jobs in Aggregate SIC07'!R:R, _xlfn._xlws.FILTER(ROW('97-19 Jobs in Aggregate SIC07'!$A$3:$A$68), ISNUMBER(SEARCH(" " &amp; $A99 &amp; " ", " " &amp; '97-19 Jobs in Aggregate SIC07'!$A$3:$A$68 &amp; " ")) + ('97-19 Jobs in Aggregate SIC07'!$A$3:$A$68=$A99)))</f>
        <v>1</v>
      </c>
      <c r="R99" cm="1">
        <f t="array" ref="R99">'97-19 Job Nums in SIC07'!R99 / INDEX('97-19 Jobs in Aggregate SIC07'!S:S, _xlfn._xlws.FILTER(ROW('97-19 Jobs in Aggregate SIC07'!$A$3:$A$68), ISNUMBER(SEARCH(" " &amp; $A99 &amp; " ", " " &amp; '97-19 Jobs in Aggregate SIC07'!$A$3:$A$68 &amp; " ")) + ('97-19 Jobs in Aggregate SIC07'!$A$3:$A$68=$A99)))</f>
        <v>1</v>
      </c>
      <c r="S99" cm="1">
        <f t="array" ref="S99">'97-19 Job Nums in SIC07'!S99 / INDEX('97-19 Jobs in Aggregate SIC07'!T:T, _xlfn._xlws.FILTER(ROW('97-19 Jobs in Aggregate SIC07'!$A$3:$A$68), ISNUMBER(SEARCH(" " &amp; $A99 &amp; " ", " " &amp; '97-19 Jobs in Aggregate SIC07'!$A$3:$A$68 &amp; " ")) + ('97-19 Jobs in Aggregate SIC07'!$A$3:$A$68=$A99)))</f>
        <v>1</v>
      </c>
      <c r="T99" cm="1">
        <f t="array" ref="T99">'97-19 Job Nums in SIC07'!T99 / INDEX('97-19 Jobs in Aggregate SIC07'!U:U, _xlfn._xlws.FILTER(ROW('97-19 Jobs in Aggregate SIC07'!$A$3:$A$68), ISNUMBER(SEARCH(" " &amp; $A99 &amp; " ", " " &amp; '97-19 Jobs in Aggregate SIC07'!$A$3:$A$68 &amp; " ")) + ('97-19 Jobs in Aggregate SIC07'!$A$3:$A$68=$A99)))</f>
        <v>1</v>
      </c>
      <c r="U99" cm="1">
        <f t="array" ref="U99">'97-19 Job Nums in SIC07'!U99 / INDEX('97-19 Jobs in Aggregate SIC07'!V:V, _xlfn._xlws.FILTER(ROW('97-19 Jobs in Aggregate SIC07'!$A$3:$A$68), ISNUMBER(SEARCH(" " &amp; $A99 &amp; " ", " " &amp; '97-19 Jobs in Aggregate SIC07'!$A$3:$A$68 &amp; " ")) + ('97-19 Jobs in Aggregate SIC07'!$A$3:$A$68=$A99)))</f>
        <v>1</v>
      </c>
      <c r="V99" cm="1">
        <f t="array" ref="V99">'97-19 Job Nums in SIC07'!V99 / INDEX('97-19 Jobs in Aggregate SIC07'!W:W, _xlfn._xlws.FILTER(ROW('97-19 Jobs in Aggregate SIC07'!$A$3:$A$68), ISNUMBER(SEARCH(" " &amp; $A99 &amp; " ", " " &amp; '97-19 Jobs in Aggregate SIC07'!$A$3:$A$68 &amp; " ")) + ('97-19 Jobs in Aggregate SIC07'!$A$3:$A$68=$A99)))</f>
        <v>1</v>
      </c>
      <c r="W99" cm="1">
        <f t="array" ref="W99">'97-19 Job Nums in SIC07'!W99 / INDEX('97-19 Jobs in Aggregate SIC07'!X:X, _xlfn._xlws.FILTER(ROW('97-19 Jobs in Aggregate SIC07'!$A$3:$A$68), ISNUMBER(SEARCH(" " &amp; $A99 &amp; " ", " " &amp; '97-19 Jobs in Aggregate SIC07'!$A$3:$A$68 &amp; " ")) + ('97-19 Jobs in Aggregate SIC07'!$A$3:$A$68=$A99)))</f>
        <v>1</v>
      </c>
      <c r="X99" cm="1">
        <f t="array" ref="X99">'97-19 Job Nums in SIC07'!X99 / INDEX('97-19 Jobs in Aggregate SIC07'!Y:Y, _xlfn._xlws.FILTER(ROW('97-19 Jobs in Aggregate SIC07'!$A$3:$A$68), ISNUMBER(SEARCH(" " &amp; $A99 &amp; " ", " " &amp; '97-19 Jobs in Aggregate SIC07'!$A$3:$A$68 &amp; " ")) + ('97-19 Jobs in Aggregate SIC07'!$A$3:$A$68=$A99)))</f>
        <v>1</v>
      </c>
      <c r="Y99" cm="1">
        <f t="array" ref="Y99">'97-19 Job Nums in SIC07'!Y99 / INDEX('97-19 Jobs in Aggregate SIC07'!Z:Z, _xlfn._xlws.FILTER(ROW('97-19 Jobs in Aggregate SIC07'!$A$3:$A$68), ISNUMBER(SEARCH(" " &amp; $A99 &amp; " ", " " &amp; '97-19 Jobs in Aggregate SIC07'!$A$3:$A$68 &amp; " ")) + ('97-19 Jobs in Aggregate SIC07'!$A$3:$A$68=$A99)))</f>
        <v>1</v>
      </c>
      <c r="Z99" s="76">
        <f t="shared" si="1"/>
        <v>1</v>
      </c>
      <c r="AA99" s="77" cm="1">
        <f t="array" ref="AA99">Z99/SUM(VALUE(INDEX(Z:Z,MATCH(VALUE(_xlfn.TEXTSPLIT(AB99, " ")),A:A,0))))</f>
        <v>1</v>
      </c>
      <c r="AB99" cm="1">
        <f t="array" ref="AB99">INDEX('97-19 Jobs in Aggregate SIC07'!A:A, _xlfn._xlws.FILTER(ROW('97-19 Jobs in Aggregate SIC07'!$A$3:$A$68), ISNUMBER(SEARCH(" " &amp; $A99 &amp; " ", " " &amp; '97-19 Jobs in Aggregate SIC07'!$A$3:$A$68 &amp; " ")) + ('97-19 Jobs in Aggregate SIC07'!$A$3:$A$68=$A99)))</f>
        <v>90</v>
      </c>
    </row>
    <row r="100" spans="1:28" ht="30" x14ac:dyDescent="0.25">
      <c r="A100" s="65">
        <v>91</v>
      </c>
      <c r="B100" s="3" t="s">
        <v>102</v>
      </c>
      <c r="C100" cm="1">
        <f t="array" ref="C100">'97-19 Job Nums in SIC07'!C100 / INDEX('97-19 Jobs in Aggregate SIC07'!D:D, _xlfn._xlws.FILTER(ROW('97-19 Jobs in Aggregate SIC07'!$A$3:$A$68), ISNUMBER(SEARCH(" " &amp; $A100 &amp; " ", " " &amp; '97-19 Jobs in Aggregate SIC07'!$A$3:$A$68 &amp; " ")) + ('97-19 Jobs in Aggregate SIC07'!$A$3:$A$68=$A100)))</f>
        <v>1</v>
      </c>
      <c r="D100" cm="1">
        <f t="array" ref="D100">'97-19 Job Nums in SIC07'!D100 / INDEX('97-19 Jobs in Aggregate SIC07'!E:E, _xlfn._xlws.FILTER(ROW('97-19 Jobs in Aggregate SIC07'!$A$3:$A$68), ISNUMBER(SEARCH(" " &amp; $A100 &amp; " ", " " &amp; '97-19 Jobs in Aggregate SIC07'!$A$3:$A$68 &amp; " ")) + ('97-19 Jobs in Aggregate SIC07'!$A$3:$A$68=$A100)))</f>
        <v>1</v>
      </c>
      <c r="E100" cm="1">
        <f t="array" ref="E100">'97-19 Job Nums in SIC07'!E100 / INDEX('97-19 Jobs in Aggregate SIC07'!F:F, _xlfn._xlws.FILTER(ROW('97-19 Jobs in Aggregate SIC07'!$A$3:$A$68), ISNUMBER(SEARCH(" " &amp; $A100 &amp; " ", " " &amp; '97-19 Jobs in Aggregate SIC07'!$A$3:$A$68 &amp; " ")) + ('97-19 Jobs in Aggregate SIC07'!$A$3:$A$68=$A100)))</f>
        <v>1</v>
      </c>
      <c r="F100" cm="1">
        <f t="array" ref="F100">'97-19 Job Nums in SIC07'!F100 / INDEX('97-19 Jobs in Aggregate SIC07'!G:G, _xlfn._xlws.FILTER(ROW('97-19 Jobs in Aggregate SIC07'!$A$3:$A$68), ISNUMBER(SEARCH(" " &amp; $A100 &amp; " ", " " &amp; '97-19 Jobs in Aggregate SIC07'!$A$3:$A$68 &amp; " ")) + ('97-19 Jobs in Aggregate SIC07'!$A$3:$A$68=$A100)))</f>
        <v>1</v>
      </c>
      <c r="G100" cm="1">
        <f t="array" ref="G100">'97-19 Job Nums in SIC07'!G100 / INDEX('97-19 Jobs in Aggregate SIC07'!H:H, _xlfn._xlws.FILTER(ROW('97-19 Jobs in Aggregate SIC07'!$A$3:$A$68), ISNUMBER(SEARCH(" " &amp; $A100 &amp; " ", " " &amp; '97-19 Jobs in Aggregate SIC07'!$A$3:$A$68 &amp; " ")) + ('97-19 Jobs in Aggregate SIC07'!$A$3:$A$68=$A100)))</f>
        <v>1</v>
      </c>
      <c r="H100" cm="1">
        <f t="array" ref="H100">'97-19 Job Nums in SIC07'!H100 / INDEX('97-19 Jobs in Aggregate SIC07'!I:I, _xlfn._xlws.FILTER(ROW('97-19 Jobs in Aggregate SIC07'!$A$3:$A$68), ISNUMBER(SEARCH(" " &amp; $A100 &amp; " ", " " &amp; '97-19 Jobs in Aggregate SIC07'!$A$3:$A$68 &amp; " ")) + ('97-19 Jobs in Aggregate SIC07'!$A$3:$A$68=$A100)))</f>
        <v>1</v>
      </c>
      <c r="I100" cm="1">
        <f t="array" ref="I100">'97-19 Job Nums in SIC07'!I100 / INDEX('97-19 Jobs in Aggregate SIC07'!J:J, _xlfn._xlws.FILTER(ROW('97-19 Jobs in Aggregate SIC07'!$A$3:$A$68), ISNUMBER(SEARCH(" " &amp; $A100 &amp; " ", " " &amp; '97-19 Jobs in Aggregate SIC07'!$A$3:$A$68 &amp; " ")) + ('97-19 Jobs in Aggregate SIC07'!$A$3:$A$68=$A100)))</f>
        <v>1</v>
      </c>
      <c r="J100" cm="1">
        <f t="array" ref="J100">'97-19 Job Nums in SIC07'!J100 / INDEX('97-19 Jobs in Aggregate SIC07'!K:K, _xlfn._xlws.FILTER(ROW('97-19 Jobs in Aggregate SIC07'!$A$3:$A$68), ISNUMBER(SEARCH(" " &amp; $A100 &amp; " ", " " &amp; '97-19 Jobs in Aggregate SIC07'!$A$3:$A$68 &amp; " ")) + ('97-19 Jobs in Aggregate SIC07'!$A$3:$A$68=$A100)))</f>
        <v>1</v>
      </c>
      <c r="K100" cm="1">
        <f t="array" ref="K100">'97-19 Job Nums in SIC07'!K100 / INDEX('97-19 Jobs in Aggregate SIC07'!L:L, _xlfn._xlws.FILTER(ROW('97-19 Jobs in Aggregate SIC07'!$A$3:$A$68), ISNUMBER(SEARCH(" " &amp; $A100 &amp; " ", " " &amp; '97-19 Jobs in Aggregate SIC07'!$A$3:$A$68 &amp; " ")) + ('97-19 Jobs in Aggregate SIC07'!$A$3:$A$68=$A100)))</f>
        <v>1</v>
      </c>
      <c r="L100" cm="1">
        <f t="array" ref="L100">'97-19 Job Nums in SIC07'!L100 / INDEX('97-19 Jobs in Aggregate SIC07'!M:M, _xlfn._xlws.FILTER(ROW('97-19 Jobs in Aggregate SIC07'!$A$3:$A$68), ISNUMBER(SEARCH(" " &amp; $A100 &amp; " ", " " &amp; '97-19 Jobs in Aggregate SIC07'!$A$3:$A$68 &amp; " ")) + ('97-19 Jobs in Aggregate SIC07'!$A$3:$A$68=$A100)))</f>
        <v>1</v>
      </c>
      <c r="M100" cm="1">
        <f t="array" ref="M100">'97-19 Job Nums in SIC07'!M100 / INDEX('97-19 Jobs in Aggregate SIC07'!N:N, _xlfn._xlws.FILTER(ROW('97-19 Jobs in Aggregate SIC07'!$A$3:$A$68), ISNUMBER(SEARCH(" " &amp; $A100 &amp; " ", " " &amp; '97-19 Jobs in Aggregate SIC07'!$A$3:$A$68 &amp; " ")) + ('97-19 Jobs in Aggregate SIC07'!$A$3:$A$68=$A100)))</f>
        <v>1</v>
      </c>
      <c r="N100" cm="1">
        <f t="array" ref="N100">'97-19 Job Nums in SIC07'!N100 / INDEX('97-19 Jobs in Aggregate SIC07'!O:O, _xlfn._xlws.FILTER(ROW('97-19 Jobs in Aggregate SIC07'!$A$3:$A$68), ISNUMBER(SEARCH(" " &amp; $A100 &amp; " ", " " &amp; '97-19 Jobs in Aggregate SIC07'!$A$3:$A$68 &amp; " ")) + ('97-19 Jobs in Aggregate SIC07'!$A$3:$A$68=$A100)))</f>
        <v>1</v>
      </c>
      <c r="O100" cm="1">
        <f t="array" ref="O100">'97-19 Job Nums in SIC07'!O100 / INDEX('97-19 Jobs in Aggregate SIC07'!P:P, _xlfn._xlws.FILTER(ROW('97-19 Jobs in Aggregate SIC07'!$A$3:$A$68), ISNUMBER(SEARCH(" " &amp; $A100 &amp; " ", " " &amp; '97-19 Jobs in Aggregate SIC07'!$A$3:$A$68 &amp; " ")) + ('97-19 Jobs in Aggregate SIC07'!$A$3:$A$68=$A100)))</f>
        <v>1</v>
      </c>
      <c r="P100" cm="1">
        <f t="array" ref="P100">'97-19 Job Nums in SIC07'!P100 / INDEX('97-19 Jobs in Aggregate SIC07'!Q:Q, _xlfn._xlws.FILTER(ROW('97-19 Jobs in Aggregate SIC07'!$A$3:$A$68), ISNUMBER(SEARCH(" " &amp; $A100 &amp; " ", " " &amp; '97-19 Jobs in Aggregate SIC07'!$A$3:$A$68 &amp; " ")) + ('97-19 Jobs in Aggregate SIC07'!$A$3:$A$68=$A100)))</f>
        <v>1</v>
      </c>
      <c r="Q100" cm="1">
        <f t="array" ref="Q100">'97-19 Job Nums in SIC07'!Q100 / INDEX('97-19 Jobs in Aggregate SIC07'!R:R, _xlfn._xlws.FILTER(ROW('97-19 Jobs in Aggregate SIC07'!$A$3:$A$68), ISNUMBER(SEARCH(" " &amp; $A100 &amp; " ", " " &amp; '97-19 Jobs in Aggregate SIC07'!$A$3:$A$68 &amp; " ")) + ('97-19 Jobs in Aggregate SIC07'!$A$3:$A$68=$A100)))</f>
        <v>1</v>
      </c>
      <c r="R100" cm="1">
        <f t="array" ref="R100">'97-19 Job Nums in SIC07'!R100 / INDEX('97-19 Jobs in Aggregate SIC07'!S:S, _xlfn._xlws.FILTER(ROW('97-19 Jobs in Aggregate SIC07'!$A$3:$A$68), ISNUMBER(SEARCH(" " &amp; $A100 &amp; " ", " " &amp; '97-19 Jobs in Aggregate SIC07'!$A$3:$A$68 &amp; " ")) + ('97-19 Jobs in Aggregate SIC07'!$A$3:$A$68=$A100)))</f>
        <v>1</v>
      </c>
      <c r="S100" cm="1">
        <f t="array" ref="S100">'97-19 Job Nums in SIC07'!S100 / INDEX('97-19 Jobs in Aggregate SIC07'!T:T, _xlfn._xlws.FILTER(ROW('97-19 Jobs in Aggregate SIC07'!$A$3:$A$68), ISNUMBER(SEARCH(" " &amp; $A100 &amp; " ", " " &amp; '97-19 Jobs in Aggregate SIC07'!$A$3:$A$68 &amp; " ")) + ('97-19 Jobs in Aggregate SIC07'!$A$3:$A$68=$A100)))</f>
        <v>1</v>
      </c>
      <c r="T100" cm="1">
        <f t="array" ref="T100">'97-19 Job Nums in SIC07'!T100 / INDEX('97-19 Jobs in Aggregate SIC07'!U:U, _xlfn._xlws.FILTER(ROW('97-19 Jobs in Aggregate SIC07'!$A$3:$A$68), ISNUMBER(SEARCH(" " &amp; $A100 &amp; " ", " " &amp; '97-19 Jobs in Aggregate SIC07'!$A$3:$A$68 &amp; " ")) + ('97-19 Jobs in Aggregate SIC07'!$A$3:$A$68=$A100)))</f>
        <v>1</v>
      </c>
      <c r="U100" cm="1">
        <f t="array" ref="U100">'97-19 Job Nums in SIC07'!U100 / INDEX('97-19 Jobs in Aggregate SIC07'!V:V, _xlfn._xlws.FILTER(ROW('97-19 Jobs in Aggregate SIC07'!$A$3:$A$68), ISNUMBER(SEARCH(" " &amp; $A100 &amp; " ", " " &amp; '97-19 Jobs in Aggregate SIC07'!$A$3:$A$68 &amp; " ")) + ('97-19 Jobs in Aggregate SIC07'!$A$3:$A$68=$A100)))</f>
        <v>1</v>
      </c>
      <c r="V100" cm="1">
        <f t="array" ref="V100">'97-19 Job Nums in SIC07'!V100 / INDEX('97-19 Jobs in Aggregate SIC07'!W:W, _xlfn._xlws.FILTER(ROW('97-19 Jobs in Aggregate SIC07'!$A$3:$A$68), ISNUMBER(SEARCH(" " &amp; $A100 &amp; " ", " " &amp; '97-19 Jobs in Aggregate SIC07'!$A$3:$A$68 &amp; " ")) + ('97-19 Jobs in Aggregate SIC07'!$A$3:$A$68=$A100)))</f>
        <v>1</v>
      </c>
      <c r="W100" cm="1">
        <f t="array" ref="W100">'97-19 Job Nums in SIC07'!W100 / INDEX('97-19 Jobs in Aggregate SIC07'!X:X, _xlfn._xlws.FILTER(ROW('97-19 Jobs in Aggregate SIC07'!$A$3:$A$68), ISNUMBER(SEARCH(" " &amp; $A100 &amp; " ", " " &amp; '97-19 Jobs in Aggregate SIC07'!$A$3:$A$68 &amp; " ")) + ('97-19 Jobs in Aggregate SIC07'!$A$3:$A$68=$A100)))</f>
        <v>1</v>
      </c>
      <c r="X100" cm="1">
        <f t="array" ref="X100">'97-19 Job Nums in SIC07'!X100 / INDEX('97-19 Jobs in Aggregate SIC07'!Y:Y, _xlfn._xlws.FILTER(ROW('97-19 Jobs in Aggregate SIC07'!$A$3:$A$68), ISNUMBER(SEARCH(" " &amp; $A100 &amp; " ", " " &amp; '97-19 Jobs in Aggregate SIC07'!$A$3:$A$68 &amp; " ")) + ('97-19 Jobs in Aggregate SIC07'!$A$3:$A$68=$A100)))</f>
        <v>1</v>
      </c>
      <c r="Y100" cm="1">
        <f t="array" ref="Y100">'97-19 Job Nums in SIC07'!Y100 / INDEX('97-19 Jobs in Aggregate SIC07'!Z:Z, _xlfn._xlws.FILTER(ROW('97-19 Jobs in Aggregate SIC07'!$A$3:$A$68), ISNUMBER(SEARCH(" " &amp; $A100 &amp; " ", " " &amp; '97-19 Jobs in Aggregate SIC07'!$A$3:$A$68 &amp; " ")) + ('97-19 Jobs in Aggregate SIC07'!$A$3:$A$68=$A100)))</f>
        <v>1</v>
      </c>
      <c r="Z100" s="76">
        <f t="shared" si="1"/>
        <v>1</v>
      </c>
      <c r="AA100" s="77" cm="1">
        <f t="array" ref="AA100">Z100/SUM(VALUE(INDEX(Z:Z,MATCH(VALUE(_xlfn.TEXTSPLIT(AB100, " ")),A:A,0))))</f>
        <v>1</v>
      </c>
      <c r="AB100" cm="1">
        <f t="array" ref="AB100">INDEX('97-19 Jobs in Aggregate SIC07'!A:A, _xlfn._xlws.FILTER(ROW('97-19 Jobs in Aggregate SIC07'!$A$3:$A$68), ISNUMBER(SEARCH(" " &amp; $A100 &amp; " ", " " &amp; '97-19 Jobs in Aggregate SIC07'!$A$3:$A$68 &amp; " ")) + ('97-19 Jobs in Aggregate SIC07'!$A$3:$A$68=$A100)))</f>
        <v>91</v>
      </c>
    </row>
    <row r="101" spans="1:28" x14ac:dyDescent="0.25">
      <c r="A101" s="65">
        <v>92</v>
      </c>
      <c r="B101" s="3" t="s">
        <v>103</v>
      </c>
      <c r="C101" cm="1">
        <f t="array" ref="C101">'97-19 Job Nums in SIC07'!C101 / INDEX('97-19 Jobs in Aggregate SIC07'!D:D, _xlfn._xlws.FILTER(ROW('97-19 Jobs in Aggregate SIC07'!$A$3:$A$68), ISNUMBER(SEARCH(" " &amp; $A101 &amp; " ", " " &amp; '97-19 Jobs in Aggregate SIC07'!$A$3:$A$68 &amp; " ")) + ('97-19 Jobs in Aggregate SIC07'!$A$3:$A$68=$A101)))</f>
        <v>1</v>
      </c>
      <c r="D101" cm="1">
        <f t="array" ref="D101">'97-19 Job Nums in SIC07'!D101 / INDEX('97-19 Jobs in Aggregate SIC07'!E:E, _xlfn._xlws.FILTER(ROW('97-19 Jobs in Aggregate SIC07'!$A$3:$A$68), ISNUMBER(SEARCH(" " &amp; $A101 &amp; " ", " " &amp; '97-19 Jobs in Aggregate SIC07'!$A$3:$A$68 &amp; " ")) + ('97-19 Jobs in Aggregate SIC07'!$A$3:$A$68=$A101)))</f>
        <v>1</v>
      </c>
      <c r="E101" cm="1">
        <f t="array" ref="E101">'97-19 Job Nums in SIC07'!E101 / INDEX('97-19 Jobs in Aggregate SIC07'!F:F, _xlfn._xlws.FILTER(ROW('97-19 Jobs in Aggregate SIC07'!$A$3:$A$68), ISNUMBER(SEARCH(" " &amp; $A101 &amp; " ", " " &amp; '97-19 Jobs in Aggregate SIC07'!$A$3:$A$68 &amp; " ")) + ('97-19 Jobs in Aggregate SIC07'!$A$3:$A$68=$A101)))</f>
        <v>1</v>
      </c>
      <c r="F101" cm="1">
        <f t="array" ref="F101">'97-19 Job Nums in SIC07'!F101 / INDEX('97-19 Jobs in Aggregate SIC07'!G:G, _xlfn._xlws.FILTER(ROW('97-19 Jobs in Aggregate SIC07'!$A$3:$A$68), ISNUMBER(SEARCH(" " &amp; $A101 &amp; " ", " " &amp; '97-19 Jobs in Aggregate SIC07'!$A$3:$A$68 &amp; " ")) + ('97-19 Jobs in Aggregate SIC07'!$A$3:$A$68=$A101)))</f>
        <v>1</v>
      </c>
      <c r="G101" cm="1">
        <f t="array" ref="G101">'97-19 Job Nums in SIC07'!G101 / INDEX('97-19 Jobs in Aggregate SIC07'!H:H, _xlfn._xlws.FILTER(ROW('97-19 Jobs in Aggregate SIC07'!$A$3:$A$68), ISNUMBER(SEARCH(" " &amp; $A101 &amp; " ", " " &amp; '97-19 Jobs in Aggregate SIC07'!$A$3:$A$68 &amp; " ")) + ('97-19 Jobs in Aggregate SIC07'!$A$3:$A$68=$A101)))</f>
        <v>1</v>
      </c>
      <c r="H101" cm="1">
        <f t="array" ref="H101">'97-19 Job Nums in SIC07'!H101 / INDEX('97-19 Jobs in Aggregate SIC07'!I:I, _xlfn._xlws.FILTER(ROW('97-19 Jobs in Aggregate SIC07'!$A$3:$A$68), ISNUMBER(SEARCH(" " &amp; $A101 &amp; " ", " " &amp; '97-19 Jobs in Aggregate SIC07'!$A$3:$A$68 &amp; " ")) + ('97-19 Jobs in Aggregate SIC07'!$A$3:$A$68=$A101)))</f>
        <v>1</v>
      </c>
      <c r="I101" cm="1">
        <f t="array" ref="I101">'97-19 Job Nums in SIC07'!I101 / INDEX('97-19 Jobs in Aggregate SIC07'!J:J, _xlfn._xlws.FILTER(ROW('97-19 Jobs in Aggregate SIC07'!$A$3:$A$68), ISNUMBER(SEARCH(" " &amp; $A101 &amp; " ", " " &amp; '97-19 Jobs in Aggregate SIC07'!$A$3:$A$68 &amp; " ")) + ('97-19 Jobs in Aggregate SIC07'!$A$3:$A$68=$A101)))</f>
        <v>1</v>
      </c>
      <c r="J101" cm="1">
        <f t="array" ref="J101">'97-19 Job Nums in SIC07'!J101 / INDEX('97-19 Jobs in Aggregate SIC07'!K:K, _xlfn._xlws.FILTER(ROW('97-19 Jobs in Aggregate SIC07'!$A$3:$A$68), ISNUMBER(SEARCH(" " &amp; $A101 &amp; " ", " " &amp; '97-19 Jobs in Aggregate SIC07'!$A$3:$A$68 &amp; " ")) + ('97-19 Jobs in Aggregate SIC07'!$A$3:$A$68=$A101)))</f>
        <v>1</v>
      </c>
      <c r="K101" cm="1">
        <f t="array" ref="K101">'97-19 Job Nums in SIC07'!K101 / INDEX('97-19 Jobs in Aggregate SIC07'!L:L, _xlfn._xlws.FILTER(ROW('97-19 Jobs in Aggregate SIC07'!$A$3:$A$68), ISNUMBER(SEARCH(" " &amp; $A101 &amp; " ", " " &amp; '97-19 Jobs in Aggregate SIC07'!$A$3:$A$68 &amp; " ")) + ('97-19 Jobs in Aggregate SIC07'!$A$3:$A$68=$A101)))</f>
        <v>1</v>
      </c>
      <c r="L101" cm="1">
        <f t="array" ref="L101">'97-19 Job Nums in SIC07'!L101 / INDEX('97-19 Jobs in Aggregate SIC07'!M:M, _xlfn._xlws.FILTER(ROW('97-19 Jobs in Aggregate SIC07'!$A$3:$A$68), ISNUMBER(SEARCH(" " &amp; $A101 &amp; " ", " " &amp; '97-19 Jobs in Aggregate SIC07'!$A$3:$A$68 &amp; " ")) + ('97-19 Jobs in Aggregate SIC07'!$A$3:$A$68=$A101)))</f>
        <v>1</v>
      </c>
      <c r="M101" cm="1">
        <f t="array" ref="M101">'97-19 Job Nums in SIC07'!M101 / INDEX('97-19 Jobs in Aggregate SIC07'!N:N, _xlfn._xlws.FILTER(ROW('97-19 Jobs in Aggregate SIC07'!$A$3:$A$68), ISNUMBER(SEARCH(" " &amp; $A101 &amp; " ", " " &amp; '97-19 Jobs in Aggregate SIC07'!$A$3:$A$68 &amp; " ")) + ('97-19 Jobs in Aggregate SIC07'!$A$3:$A$68=$A101)))</f>
        <v>1</v>
      </c>
      <c r="N101" cm="1">
        <f t="array" ref="N101">'97-19 Job Nums in SIC07'!N101 / INDEX('97-19 Jobs in Aggregate SIC07'!O:O, _xlfn._xlws.FILTER(ROW('97-19 Jobs in Aggregate SIC07'!$A$3:$A$68), ISNUMBER(SEARCH(" " &amp; $A101 &amp; " ", " " &amp; '97-19 Jobs in Aggregate SIC07'!$A$3:$A$68 &amp; " ")) + ('97-19 Jobs in Aggregate SIC07'!$A$3:$A$68=$A101)))</f>
        <v>1</v>
      </c>
      <c r="O101" cm="1">
        <f t="array" ref="O101">'97-19 Job Nums in SIC07'!O101 / INDEX('97-19 Jobs in Aggregate SIC07'!P:P, _xlfn._xlws.FILTER(ROW('97-19 Jobs in Aggregate SIC07'!$A$3:$A$68), ISNUMBER(SEARCH(" " &amp; $A101 &amp; " ", " " &amp; '97-19 Jobs in Aggregate SIC07'!$A$3:$A$68 &amp; " ")) + ('97-19 Jobs in Aggregate SIC07'!$A$3:$A$68=$A101)))</f>
        <v>1</v>
      </c>
      <c r="P101" cm="1">
        <f t="array" ref="P101">'97-19 Job Nums in SIC07'!P101 / INDEX('97-19 Jobs in Aggregate SIC07'!Q:Q, _xlfn._xlws.FILTER(ROW('97-19 Jobs in Aggregate SIC07'!$A$3:$A$68), ISNUMBER(SEARCH(" " &amp; $A101 &amp; " ", " " &amp; '97-19 Jobs in Aggregate SIC07'!$A$3:$A$68 &amp; " ")) + ('97-19 Jobs in Aggregate SIC07'!$A$3:$A$68=$A101)))</f>
        <v>1</v>
      </c>
      <c r="Q101" cm="1">
        <f t="array" ref="Q101">'97-19 Job Nums in SIC07'!Q101 / INDEX('97-19 Jobs in Aggregate SIC07'!R:R, _xlfn._xlws.FILTER(ROW('97-19 Jobs in Aggregate SIC07'!$A$3:$A$68), ISNUMBER(SEARCH(" " &amp; $A101 &amp; " ", " " &amp; '97-19 Jobs in Aggregate SIC07'!$A$3:$A$68 &amp; " ")) + ('97-19 Jobs in Aggregate SIC07'!$A$3:$A$68=$A101)))</f>
        <v>1</v>
      </c>
      <c r="R101" cm="1">
        <f t="array" ref="R101">'97-19 Job Nums in SIC07'!R101 / INDEX('97-19 Jobs in Aggregate SIC07'!S:S, _xlfn._xlws.FILTER(ROW('97-19 Jobs in Aggregate SIC07'!$A$3:$A$68), ISNUMBER(SEARCH(" " &amp; $A101 &amp; " ", " " &amp; '97-19 Jobs in Aggregate SIC07'!$A$3:$A$68 &amp; " ")) + ('97-19 Jobs in Aggregate SIC07'!$A$3:$A$68=$A101)))</f>
        <v>1</v>
      </c>
      <c r="S101" cm="1">
        <f t="array" ref="S101">'97-19 Job Nums in SIC07'!S101 / INDEX('97-19 Jobs in Aggregate SIC07'!T:T, _xlfn._xlws.FILTER(ROW('97-19 Jobs in Aggregate SIC07'!$A$3:$A$68), ISNUMBER(SEARCH(" " &amp; $A101 &amp; " ", " " &amp; '97-19 Jobs in Aggregate SIC07'!$A$3:$A$68 &amp; " ")) + ('97-19 Jobs in Aggregate SIC07'!$A$3:$A$68=$A101)))</f>
        <v>1</v>
      </c>
      <c r="T101" cm="1">
        <f t="array" ref="T101">'97-19 Job Nums in SIC07'!T101 / INDEX('97-19 Jobs in Aggregate SIC07'!U:U, _xlfn._xlws.FILTER(ROW('97-19 Jobs in Aggregate SIC07'!$A$3:$A$68), ISNUMBER(SEARCH(" " &amp; $A101 &amp; " ", " " &amp; '97-19 Jobs in Aggregate SIC07'!$A$3:$A$68 &amp; " ")) + ('97-19 Jobs in Aggregate SIC07'!$A$3:$A$68=$A101)))</f>
        <v>1</v>
      </c>
      <c r="U101" cm="1">
        <f t="array" ref="U101">'97-19 Job Nums in SIC07'!U101 / INDEX('97-19 Jobs in Aggregate SIC07'!V:V, _xlfn._xlws.FILTER(ROW('97-19 Jobs in Aggregate SIC07'!$A$3:$A$68), ISNUMBER(SEARCH(" " &amp; $A101 &amp; " ", " " &amp; '97-19 Jobs in Aggregate SIC07'!$A$3:$A$68 &amp; " ")) + ('97-19 Jobs in Aggregate SIC07'!$A$3:$A$68=$A101)))</f>
        <v>1</v>
      </c>
      <c r="V101" cm="1">
        <f t="array" ref="V101">'97-19 Job Nums in SIC07'!V101 / INDEX('97-19 Jobs in Aggregate SIC07'!W:W, _xlfn._xlws.FILTER(ROW('97-19 Jobs in Aggregate SIC07'!$A$3:$A$68), ISNUMBER(SEARCH(" " &amp; $A101 &amp; " ", " " &amp; '97-19 Jobs in Aggregate SIC07'!$A$3:$A$68 &amp; " ")) + ('97-19 Jobs in Aggregate SIC07'!$A$3:$A$68=$A101)))</f>
        <v>1</v>
      </c>
      <c r="W101" cm="1">
        <f t="array" ref="W101">'97-19 Job Nums in SIC07'!W101 / INDEX('97-19 Jobs in Aggregate SIC07'!X:X, _xlfn._xlws.FILTER(ROW('97-19 Jobs in Aggregate SIC07'!$A$3:$A$68), ISNUMBER(SEARCH(" " &amp; $A101 &amp; " ", " " &amp; '97-19 Jobs in Aggregate SIC07'!$A$3:$A$68 &amp; " ")) + ('97-19 Jobs in Aggregate SIC07'!$A$3:$A$68=$A101)))</f>
        <v>1</v>
      </c>
      <c r="X101" cm="1">
        <f t="array" ref="X101">'97-19 Job Nums in SIC07'!X101 / INDEX('97-19 Jobs in Aggregate SIC07'!Y:Y, _xlfn._xlws.FILTER(ROW('97-19 Jobs in Aggregate SIC07'!$A$3:$A$68), ISNUMBER(SEARCH(" " &amp; $A101 &amp; " ", " " &amp; '97-19 Jobs in Aggregate SIC07'!$A$3:$A$68 &amp; " ")) + ('97-19 Jobs in Aggregate SIC07'!$A$3:$A$68=$A101)))</f>
        <v>1</v>
      </c>
      <c r="Y101" cm="1">
        <f t="array" ref="Y101">'97-19 Job Nums in SIC07'!Y101 / INDEX('97-19 Jobs in Aggregate SIC07'!Z:Z, _xlfn._xlws.FILTER(ROW('97-19 Jobs in Aggregate SIC07'!$A$3:$A$68), ISNUMBER(SEARCH(" " &amp; $A101 &amp; " ", " " &amp; '97-19 Jobs in Aggregate SIC07'!$A$3:$A$68 &amp; " ")) + ('97-19 Jobs in Aggregate SIC07'!$A$3:$A$68=$A101)))</f>
        <v>1</v>
      </c>
      <c r="Z101" s="76">
        <f t="shared" si="1"/>
        <v>1</v>
      </c>
      <c r="AA101" s="77" cm="1">
        <f t="array" ref="AA101">Z101/SUM(VALUE(INDEX(Z:Z,MATCH(VALUE(_xlfn.TEXTSPLIT(AB101, " ")),A:A,0))))</f>
        <v>1</v>
      </c>
      <c r="AB101" cm="1">
        <f t="array" ref="AB101">INDEX('97-19 Jobs in Aggregate SIC07'!A:A, _xlfn._xlws.FILTER(ROW('97-19 Jobs in Aggregate SIC07'!$A$3:$A$68), ISNUMBER(SEARCH(" " &amp; $A101 &amp; " ", " " &amp; '97-19 Jobs in Aggregate SIC07'!$A$3:$A$68 &amp; " ")) + ('97-19 Jobs in Aggregate SIC07'!$A$3:$A$68=$A101)))</f>
        <v>92</v>
      </c>
    </row>
    <row r="102" spans="1:28" ht="30" x14ac:dyDescent="0.25">
      <c r="A102" s="65">
        <v>93</v>
      </c>
      <c r="B102" s="3" t="s">
        <v>104</v>
      </c>
      <c r="C102" cm="1">
        <f t="array" ref="C102">'97-19 Job Nums in SIC07'!C102 / INDEX('97-19 Jobs in Aggregate SIC07'!D:D, _xlfn._xlws.FILTER(ROW('97-19 Jobs in Aggregate SIC07'!$A$3:$A$68), ISNUMBER(SEARCH(" " &amp; $A102 &amp; " ", " " &amp; '97-19 Jobs in Aggregate SIC07'!$A$3:$A$68 &amp; " ")) + ('97-19 Jobs in Aggregate SIC07'!$A$3:$A$68=$A102)))</f>
        <v>1</v>
      </c>
      <c r="D102" cm="1">
        <f t="array" ref="D102">'97-19 Job Nums in SIC07'!D102 / INDEX('97-19 Jobs in Aggregate SIC07'!E:E, _xlfn._xlws.FILTER(ROW('97-19 Jobs in Aggregate SIC07'!$A$3:$A$68), ISNUMBER(SEARCH(" " &amp; $A102 &amp; " ", " " &amp; '97-19 Jobs in Aggregate SIC07'!$A$3:$A$68 &amp; " ")) + ('97-19 Jobs in Aggregate SIC07'!$A$3:$A$68=$A102)))</f>
        <v>1</v>
      </c>
      <c r="E102" cm="1">
        <f t="array" ref="E102">'97-19 Job Nums in SIC07'!E102 / INDEX('97-19 Jobs in Aggregate SIC07'!F:F, _xlfn._xlws.FILTER(ROW('97-19 Jobs in Aggregate SIC07'!$A$3:$A$68), ISNUMBER(SEARCH(" " &amp; $A102 &amp; " ", " " &amp; '97-19 Jobs in Aggregate SIC07'!$A$3:$A$68 &amp; " ")) + ('97-19 Jobs in Aggregate SIC07'!$A$3:$A$68=$A102)))</f>
        <v>1</v>
      </c>
      <c r="F102" cm="1">
        <f t="array" ref="F102">'97-19 Job Nums in SIC07'!F102 / INDEX('97-19 Jobs in Aggregate SIC07'!G:G, _xlfn._xlws.FILTER(ROW('97-19 Jobs in Aggregate SIC07'!$A$3:$A$68), ISNUMBER(SEARCH(" " &amp; $A102 &amp; " ", " " &amp; '97-19 Jobs in Aggregate SIC07'!$A$3:$A$68 &amp; " ")) + ('97-19 Jobs in Aggregate SIC07'!$A$3:$A$68=$A102)))</f>
        <v>1</v>
      </c>
      <c r="G102" cm="1">
        <f t="array" ref="G102">'97-19 Job Nums in SIC07'!G102 / INDEX('97-19 Jobs in Aggregate SIC07'!H:H, _xlfn._xlws.FILTER(ROW('97-19 Jobs in Aggregate SIC07'!$A$3:$A$68), ISNUMBER(SEARCH(" " &amp; $A102 &amp; " ", " " &amp; '97-19 Jobs in Aggregate SIC07'!$A$3:$A$68 &amp; " ")) + ('97-19 Jobs in Aggregate SIC07'!$A$3:$A$68=$A102)))</f>
        <v>1</v>
      </c>
      <c r="H102" cm="1">
        <f t="array" ref="H102">'97-19 Job Nums in SIC07'!H102 / INDEX('97-19 Jobs in Aggregate SIC07'!I:I, _xlfn._xlws.FILTER(ROW('97-19 Jobs in Aggregate SIC07'!$A$3:$A$68), ISNUMBER(SEARCH(" " &amp; $A102 &amp; " ", " " &amp; '97-19 Jobs in Aggregate SIC07'!$A$3:$A$68 &amp; " ")) + ('97-19 Jobs in Aggregate SIC07'!$A$3:$A$68=$A102)))</f>
        <v>1</v>
      </c>
      <c r="I102" cm="1">
        <f t="array" ref="I102">'97-19 Job Nums in SIC07'!I102 / INDEX('97-19 Jobs in Aggregate SIC07'!J:J, _xlfn._xlws.FILTER(ROW('97-19 Jobs in Aggregate SIC07'!$A$3:$A$68), ISNUMBER(SEARCH(" " &amp; $A102 &amp; " ", " " &amp; '97-19 Jobs in Aggregate SIC07'!$A$3:$A$68 &amp; " ")) + ('97-19 Jobs in Aggregate SIC07'!$A$3:$A$68=$A102)))</f>
        <v>1</v>
      </c>
      <c r="J102" cm="1">
        <f t="array" ref="J102">'97-19 Job Nums in SIC07'!J102 / INDEX('97-19 Jobs in Aggregate SIC07'!K:K, _xlfn._xlws.FILTER(ROW('97-19 Jobs in Aggregate SIC07'!$A$3:$A$68), ISNUMBER(SEARCH(" " &amp; $A102 &amp; " ", " " &amp; '97-19 Jobs in Aggregate SIC07'!$A$3:$A$68 &amp; " ")) + ('97-19 Jobs in Aggregate SIC07'!$A$3:$A$68=$A102)))</f>
        <v>1</v>
      </c>
      <c r="K102" cm="1">
        <f t="array" ref="K102">'97-19 Job Nums in SIC07'!K102 / INDEX('97-19 Jobs in Aggregate SIC07'!L:L, _xlfn._xlws.FILTER(ROW('97-19 Jobs in Aggregate SIC07'!$A$3:$A$68), ISNUMBER(SEARCH(" " &amp; $A102 &amp; " ", " " &amp; '97-19 Jobs in Aggregate SIC07'!$A$3:$A$68 &amp; " ")) + ('97-19 Jobs in Aggregate SIC07'!$A$3:$A$68=$A102)))</f>
        <v>1</v>
      </c>
      <c r="L102" cm="1">
        <f t="array" ref="L102">'97-19 Job Nums in SIC07'!L102 / INDEX('97-19 Jobs in Aggregate SIC07'!M:M, _xlfn._xlws.FILTER(ROW('97-19 Jobs in Aggregate SIC07'!$A$3:$A$68), ISNUMBER(SEARCH(" " &amp; $A102 &amp; " ", " " &amp; '97-19 Jobs in Aggregate SIC07'!$A$3:$A$68 &amp; " ")) + ('97-19 Jobs in Aggregate SIC07'!$A$3:$A$68=$A102)))</f>
        <v>1</v>
      </c>
      <c r="M102" cm="1">
        <f t="array" ref="M102">'97-19 Job Nums in SIC07'!M102 / INDEX('97-19 Jobs in Aggregate SIC07'!N:N, _xlfn._xlws.FILTER(ROW('97-19 Jobs in Aggregate SIC07'!$A$3:$A$68), ISNUMBER(SEARCH(" " &amp; $A102 &amp; " ", " " &amp; '97-19 Jobs in Aggregate SIC07'!$A$3:$A$68 &amp; " ")) + ('97-19 Jobs in Aggregate SIC07'!$A$3:$A$68=$A102)))</f>
        <v>1</v>
      </c>
      <c r="N102" cm="1">
        <f t="array" ref="N102">'97-19 Job Nums in SIC07'!N102 / INDEX('97-19 Jobs in Aggregate SIC07'!O:O, _xlfn._xlws.FILTER(ROW('97-19 Jobs in Aggregate SIC07'!$A$3:$A$68), ISNUMBER(SEARCH(" " &amp; $A102 &amp; " ", " " &amp; '97-19 Jobs in Aggregate SIC07'!$A$3:$A$68 &amp; " ")) + ('97-19 Jobs in Aggregate SIC07'!$A$3:$A$68=$A102)))</f>
        <v>1</v>
      </c>
      <c r="O102" cm="1">
        <f t="array" ref="O102">'97-19 Job Nums in SIC07'!O102 / INDEX('97-19 Jobs in Aggregate SIC07'!P:P, _xlfn._xlws.FILTER(ROW('97-19 Jobs in Aggregate SIC07'!$A$3:$A$68), ISNUMBER(SEARCH(" " &amp; $A102 &amp; " ", " " &amp; '97-19 Jobs in Aggregate SIC07'!$A$3:$A$68 &amp; " ")) + ('97-19 Jobs in Aggregate SIC07'!$A$3:$A$68=$A102)))</f>
        <v>1</v>
      </c>
      <c r="P102" cm="1">
        <f t="array" ref="P102">'97-19 Job Nums in SIC07'!P102 / INDEX('97-19 Jobs in Aggregate SIC07'!Q:Q, _xlfn._xlws.FILTER(ROW('97-19 Jobs in Aggregate SIC07'!$A$3:$A$68), ISNUMBER(SEARCH(" " &amp; $A102 &amp; " ", " " &amp; '97-19 Jobs in Aggregate SIC07'!$A$3:$A$68 &amp; " ")) + ('97-19 Jobs in Aggregate SIC07'!$A$3:$A$68=$A102)))</f>
        <v>1</v>
      </c>
      <c r="Q102" cm="1">
        <f t="array" ref="Q102">'97-19 Job Nums in SIC07'!Q102 / INDEX('97-19 Jobs in Aggregate SIC07'!R:R, _xlfn._xlws.FILTER(ROW('97-19 Jobs in Aggregate SIC07'!$A$3:$A$68), ISNUMBER(SEARCH(" " &amp; $A102 &amp; " ", " " &amp; '97-19 Jobs in Aggregate SIC07'!$A$3:$A$68 &amp; " ")) + ('97-19 Jobs in Aggregate SIC07'!$A$3:$A$68=$A102)))</f>
        <v>1</v>
      </c>
      <c r="R102" cm="1">
        <f t="array" ref="R102">'97-19 Job Nums in SIC07'!R102 / INDEX('97-19 Jobs in Aggregate SIC07'!S:S, _xlfn._xlws.FILTER(ROW('97-19 Jobs in Aggregate SIC07'!$A$3:$A$68), ISNUMBER(SEARCH(" " &amp; $A102 &amp; " ", " " &amp; '97-19 Jobs in Aggregate SIC07'!$A$3:$A$68 &amp; " ")) + ('97-19 Jobs in Aggregate SIC07'!$A$3:$A$68=$A102)))</f>
        <v>1</v>
      </c>
      <c r="S102" cm="1">
        <f t="array" ref="S102">'97-19 Job Nums in SIC07'!S102 / INDEX('97-19 Jobs in Aggregate SIC07'!T:T, _xlfn._xlws.FILTER(ROW('97-19 Jobs in Aggregate SIC07'!$A$3:$A$68), ISNUMBER(SEARCH(" " &amp; $A102 &amp; " ", " " &amp; '97-19 Jobs in Aggregate SIC07'!$A$3:$A$68 &amp; " ")) + ('97-19 Jobs in Aggregate SIC07'!$A$3:$A$68=$A102)))</f>
        <v>1</v>
      </c>
      <c r="T102" cm="1">
        <f t="array" ref="T102">'97-19 Job Nums in SIC07'!T102 / INDEX('97-19 Jobs in Aggregate SIC07'!U:U, _xlfn._xlws.FILTER(ROW('97-19 Jobs in Aggregate SIC07'!$A$3:$A$68), ISNUMBER(SEARCH(" " &amp; $A102 &amp; " ", " " &amp; '97-19 Jobs in Aggregate SIC07'!$A$3:$A$68 &amp; " ")) + ('97-19 Jobs in Aggregate SIC07'!$A$3:$A$68=$A102)))</f>
        <v>1</v>
      </c>
      <c r="U102" cm="1">
        <f t="array" ref="U102">'97-19 Job Nums in SIC07'!U102 / INDEX('97-19 Jobs in Aggregate SIC07'!V:V, _xlfn._xlws.FILTER(ROW('97-19 Jobs in Aggregate SIC07'!$A$3:$A$68), ISNUMBER(SEARCH(" " &amp; $A102 &amp; " ", " " &amp; '97-19 Jobs in Aggregate SIC07'!$A$3:$A$68 &amp; " ")) + ('97-19 Jobs in Aggregate SIC07'!$A$3:$A$68=$A102)))</f>
        <v>1</v>
      </c>
      <c r="V102" cm="1">
        <f t="array" ref="V102">'97-19 Job Nums in SIC07'!V102 / INDEX('97-19 Jobs in Aggregate SIC07'!W:W, _xlfn._xlws.FILTER(ROW('97-19 Jobs in Aggregate SIC07'!$A$3:$A$68), ISNUMBER(SEARCH(" " &amp; $A102 &amp; " ", " " &amp; '97-19 Jobs in Aggregate SIC07'!$A$3:$A$68 &amp; " ")) + ('97-19 Jobs in Aggregate SIC07'!$A$3:$A$68=$A102)))</f>
        <v>1</v>
      </c>
      <c r="W102" cm="1">
        <f t="array" ref="W102">'97-19 Job Nums in SIC07'!W102 / INDEX('97-19 Jobs in Aggregate SIC07'!X:X, _xlfn._xlws.FILTER(ROW('97-19 Jobs in Aggregate SIC07'!$A$3:$A$68), ISNUMBER(SEARCH(" " &amp; $A102 &amp; " ", " " &amp; '97-19 Jobs in Aggregate SIC07'!$A$3:$A$68 &amp; " ")) + ('97-19 Jobs in Aggregate SIC07'!$A$3:$A$68=$A102)))</f>
        <v>1</v>
      </c>
      <c r="X102" cm="1">
        <f t="array" ref="X102">'97-19 Job Nums in SIC07'!X102 / INDEX('97-19 Jobs in Aggregate SIC07'!Y:Y, _xlfn._xlws.FILTER(ROW('97-19 Jobs in Aggregate SIC07'!$A$3:$A$68), ISNUMBER(SEARCH(" " &amp; $A102 &amp; " ", " " &amp; '97-19 Jobs in Aggregate SIC07'!$A$3:$A$68 &amp; " ")) + ('97-19 Jobs in Aggregate SIC07'!$A$3:$A$68=$A102)))</f>
        <v>1</v>
      </c>
      <c r="Y102" cm="1">
        <f t="array" ref="Y102">'97-19 Job Nums in SIC07'!Y102 / INDEX('97-19 Jobs in Aggregate SIC07'!Z:Z, _xlfn._xlws.FILTER(ROW('97-19 Jobs in Aggregate SIC07'!$A$3:$A$68), ISNUMBER(SEARCH(" " &amp; $A102 &amp; " ", " " &amp; '97-19 Jobs in Aggregate SIC07'!$A$3:$A$68 &amp; " ")) + ('97-19 Jobs in Aggregate SIC07'!$A$3:$A$68=$A102)))</f>
        <v>1</v>
      </c>
      <c r="Z102" s="76">
        <f t="shared" si="1"/>
        <v>1</v>
      </c>
      <c r="AA102" s="77" cm="1">
        <f t="array" ref="AA102">Z102/SUM(VALUE(INDEX(Z:Z,MATCH(VALUE(_xlfn.TEXTSPLIT(AB102, " ")),A:A,0))))</f>
        <v>1</v>
      </c>
      <c r="AB102" cm="1">
        <f t="array" ref="AB102">INDEX('97-19 Jobs in Aggregate SIC07'!A:A, _xlfn._xlws.FILTER(ROW('97-19 Jobs in Aggregate SIC07'!$A$3:$A$68), ISNUMBER(SEARCH(" " &amp; $A102 &amp; " ", " " &amp; '97-19 Jobs in Aggregate SIC07'!$A$3:$A$68 &amp; " ")) + ('97-19 Jobs in Aggregate SIC07'!$A$3:$A$68=$A102)))</f>
        <v>93</v>
      </c>
    </row>
    <row r="103" spans="1:28" x14ac:dyDescent="0.25">
      <c r="A103" s="65" t="s">
        <v>349</v>
      </c>
      <c r="B103" s="3" t="s">
        <v>105</v>
      </c>
      <c r="C103" t="e" cm="1">
        <f t="array" ref="C103">'97-19 Job Nums in SIC07'!C103 / INDEX('97-19 Jobs in Aggregate SIC07'!D:D,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D103" t="e" cm="1">
        <f t="array" ref="D103">'97-19 Job Nums in SIC07'!D103 / INDEX('97-19 Jobs in Aggregate SIC07'!E:E,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E103" t="e" cm="1">
        <f t="array" ref="E103">'97-19 Job Nums in SIC07'!E103 / INDEX('97-19 Jobs in Aggregate SIC07'!F:F,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F103" t="e" cm="1">
        <f t="array" ref="F103">'97-19 Job Nums in SIC07'!F103 / INDEX('97-19 Jobs in Aggregate SIC07'!G:G,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G103" t="e" cm="1">
        <f t="array" ref="G103">'97-19 Job Nums in SIC07'!G103 / INDEX('97-19 Jobs in Aggregate SIC07'!H:H,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H103" t="e" cm="1">
        <f t="array" ref="H103">'97-19 Job Nums in SIC07'!H103 / INDEX('97-19 Jobs in Aggregate SIC07'!I:I,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I103" t="e" cm="1">
        <f t="array" ref="I103">'97-19 Job Nums in SIC07'!I103 / INDEX('97-19 Jobs in Aggregate SIC07'!J:J,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J103" t="e" cm="1">
        <f t="array" ref="J103">'97-19 Job Nums in SIC07'!J103 / INDEX('97-19 Jobs in Aggregate SIC07'!K:K,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K103" t="e" cm="1">
        <f t="array" ref="K103">'97-19 Job Nums in SIC07'!K103 / INDEX('97-19 Jobs in Aggregate SIC07'!L:L,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L103" t="e" cm="1">
        <f t="array" ref="L103">'97-19 Job Nums in SIC07'!L103 / INDEX('97-19 Jobs in Aggregate SIC07'!M:M,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M103" t="e" cm="1">
        <f t="array" ref="M103">'97-19 Job Nums in SIC07'!M103 / INDEX('97-19 Jobs in Aggregate SIC07'!N:N,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N103" t="e" cm="1" vm="1">
        <f t="array" ref="N103">'97-19 Job Nums in SIC07'!N103 / INDEX('97-19 Jobs in Aggregate SIC07'!O:O,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O103" t="e" cm="1" vm="1">
        <f t="array" ref="O103">'97-19 Job Nums in SIC07'!O103 / INDEX('97-19 Jobs in Aggregate SIC07'!P:P,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P103" t="e" cm="1" vm="1">
        <f t="array" ref="P103">'97-19 Job Nums in SIC07'!P103 / INDEX('97-19 Jobs in Aggregate SIC07'!Q:Q,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Q103" t="e" cm="1" vm="1">
        <f t="array" ref="Q103">'97-19 Job Nums in SIC07'!Q103 / INDEX('97-19 Jobs in Aggregate SIC07'!R:R,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R103" t="e" cm="1" vm="1">
        <f t="array" ref="R103">'97-19 Job Nums in SIC07'!R103 / INDEX('97-19 Jobs in Aggregate SIC07'!S:S,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S103" t="e" cm="1" vm="1">
        <f t="array" ref="S103">'97-19 Job Nums in SIC07'!S103 / INDEX('97-19 Jobs in Aggregate SIC07'!T:T,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T103" t="e" cm="1" vm="1">
        <f t="array" ref="T103">'97-19 Job Nums in SIC07'!T103 / INDEX('97-19 Jobs in Aggregate SIC07'!U:U,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U103" t="e" cm="1" vm="1">
        <f t="array" ref="U103">'97-19 Job Nums in SIC07'!U103 / INDEX('97-19 Jobs in Aggregate SIC07'!V:V,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V103" t="e" cm="1" vm="1">
        <f t="array" ref="V103">'97-19 Job Nums in SIC07'!V103 / INDEX('97-19 Jobs in Aggregate SIC07'!W:W,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W103" t="e" cm="1" vm="1">
        <f t="array" ref="W103">'97-19 Job Nums in SIC07'!W103 / INDEX('97-19 Jobs in Aggregate SIC07'!X:X,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X103" t="e" cm="1" vm="1">
        <f t="array" ref="X103">'97-19 Job Nums in SIC07'!X103 / INDEX('97-19 Jobs in Aggregate SIC07'!Y:Y,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Y103" t="e" cm="1" vm="1">
        <f t="array" ref="Y103">'97-19 Job Nums in SIC07'!Y103 / INDEX('97-19 Jobs in Aggregate SIC07'!Z:Z, _xlfn._xlws.FILTER(ROW('97-19 Jobs in Aggregate SIC07'!$A$3:$A$68), ISNUMBER(SEARCH(" " &amp; $A103 &amp; " ", " " &amp; '97-19 Jobs in Aggregate SIC07'!$A$3:$A$68 &amp; " ")) + ('97-19 Jobs in Aggregate SIC07'!$A$3:$A$68=$A103)))</f>
        <v>#VALUE!</v>
      </c>
      <c r="Z103" s="76" t="e">
        <f t="shared" si="1"/>
        <v>#DIV/0!</v>
      </c>
      <c r="AA103" s="77" t="e" cm="1">
        <f t="array" ref="AA103">Z103/SUM(VALUE(INDEX(Z:Z,MATCH(VALUE(_xlfn.TEXTSPLIT(AB103, " ")),A:A,0))))</f>
        <v>#DIV/0!</v>
      </c>
      <c r="AB103" t="e" cm="1" vm="1">
        <f t="array" ref="AB103">INDEX('97-19 Jobs in Aggregate SIC07'!A:A, _xlfn._xlws.FILTER(ROW('97-19 Jobs in Aggregate SIC07'!$A$3:$A$68), ISNUMBER(SEARCH(" " &amp; $A103 &amp; " ", " " &amp; '97-19 Jobs in Aggregate SIC07'!$A$3:$A$68 &amp; " ")) + ('97-19 Jobs in Aggregate SIC07'!$A$3:$A$68=$A103)))</f>
        <v>#VALUE!</v>
      </c>
    </row>
    <row r="104" spans="1:28" ht="30" x14ac:dyDescent="0.25">
      <c r="A104" s="65">
        <v>94</v>
      </c>
      <c r="B104" s="3" t="s">
        <v>106</v>
      </c>
      <c r="C104" cm="1">
        <f t="array" ref="C104">'97-19 Job Nums in SIC07'!C104 / INDEX('97-19 Jobs in Aggregate SIC07'!D:D, _xlfn._xlws.FILTER(ROW('97-19 Jobs in Aggregate SIC07'!$A$3:$A$68), ISNUMBER(SEARCH(" " &amp; $A104 &amp; " ", " " &amp; '97-19 Jobs in Aggregate SIC07'!$A$3:$A$68 &amp; " ")) + ('97-19 Jobs in Aggregate SIC07'!$A$3:$A$68=$A104)))</f>
        <v>1</v>
      </c>
      <c r="D104" cm="1">
        <f t="array" ref="D104">'97-19 Job Nums in SIC07'!D104 / INDEX('97-19 Jobs in Aggregate SIC07'!E:E, _xlfn._xlws.FILTER(ROW('97-19 Jobs in Aggregate SIC07'!$A$3:$A$68), ISNUMBER(SEARCH(" " &amp; $A104 &amp; " ", " " &amp; '97-19 Jobs in Aggregate SIC07'!$A$3:$A$68 &amp; " ")) + ('97-19 Jobs in Aggregate SIC07'!$A$3:$A$68=$A104)))</f>
        <v>1</v>
      </c>
      <c r="E104" cm="1">
        <f t="array" ref="E104">'97-19 Job Nums in SIC07'!E104 / INDEX('97-19 Jobs in Aggregate SIC07'!F:F, _xlfn._xlws.FILTER(ROW('97-19 Jobs in Aggregate SIC07'!$A$3:$A$68), ISNUMBER(SEARCH(" " &amp; $A104 &amp; " ", " " &amp; '97-19 Jobs in Aggregate SIC07'!$A$3:$A$68 &amp; " ")) + ('97-19 Jobs in Aggregate SIC07'!$A$3:$A$68=$A104)))</f>
        <v>1</v>
      </c>
      <c r="F104" cm="1">
        <f t="array" ref="F104">'97-19 Job Nums in SIC07'!F104 / INDEX('97-19 Jobs in Aggregate SIC07'!G:G, _xlfn._xlws.FILTER(ROW('97-19 Jobs in Aggregate SIC07'!$A$3:$A$68), ISNUMBER(SEARCH(" " &amp; $A104 &amp; " ", " " &amp; '97-19 Jobs in Aggregate SIC07'!$A$3:$A$68 &amp; " ")) + ('97-19 Jobs in Aggregate SIC07'!$A$3:$A$68=$A104)))</f>
        <v>1</v>
      </c>
      <c r="G104" cm="1">
        <f t="array" ref="G104">'97-19 Job Nums in SIC07'!G104 / INDEX('97-19 Jobs in Aggregate SIC07'!H:H, _xlfn._xlws.FILTER(ROW('97-19 Jobs in Aggregate SIC07'!$A$3:$A$68), ISNUMBER(SEARCH(" " &amp; $A104 &amp; " ", " " &amp; '97-19 Jobs in Aggregate SIC07'!$A$3:$A$68 &amp; " ")) + ('97-19 Jobs in Aggregate SIC07'!$A$3:$A$68=$A104)))</f>
        <v>1</v>
      </c>
      <c r="H104" cm="1">
        <f t="array" ref="H104">'97-19 Job Nums in SIC07'!H104 / INDEX('97-19 Jobs in Aggregate SIC07'!I:I, _xlfn._xlws.FILTER(ROW('97-19 Jobs in Aggregate SIC07'!$A$3:$A$68), ISNUMBER(SEARCH(" " &amp; $A104 &amp; " ", " " &amp; '97-19 Jobs in Aggregate SIC07'!$A$3:$A$68 &amp; " ")) + ('97-19 Jobs in Aggregate SIC07'!$A$3:$A$68=$A104)))</f>
        <v>1</v>
      </c>
      <c r="I104" cm="1">
        <f t="array" ref="I104">'97-19 Job Nums in SIC07'!I104 / INDEX('97-19 Jobs in Aggregate SIC07'!J:J, _xlfn._xlws.FILTER(ROW('97-19 Jobs in Aggregate SIC07'!$A$3:$A$68), ISNUMBER(SEARCH(" " &amp; $A104 &amp; " ", " " &amp; '97-19 Jobs in Aggregate SIC07'!$A$3:$A$68 &amp; " ")) + ('97-19 Jobs in Aggregate SIC07'!$A$3:$A$68=$A104)))</f>
        <v>1</v>
      </c>
      <c r="J104" cm="1">
        <f t="array" ref="J104">'97-19 Job Nums in SIC07'!J104 / INDEX('97-19 Jobs in Aggregate SIC07'!K:K, _xlfn._xlws.FILTER(ROW('97-19 Jobs in Aggregate SIC07'!$A$3:$A$68), ISNUMBER(SEARCH(" " &amp; $A104 &amp; " ", " " &amp; '97-19 Jobs in Aggregate SIC07'!$A$3:$A$68 &amp; " ")) + ('97-19 Jobs in Aggregate SIC07'!$A$3:$A$68=$A104)))</f>
        <v>1</v>
      </c>
      <c r="K104" cm="1">
        <f t="array" ref="K104">'97-19 Job Nums in SIC07'!K104 / INDEX('97-19 Jobs in Aggregate SIC07'!L:L, _xlfn._xlws.FILTER(ROW('97-19 Jobs in Aggregate SIC07'!$A$3:$A$68), ISNUMBER(SEARCH(" " &amp; $A104 &amp; " ", " " &amp; '97-19 Jobs in Aggregate SIC07'!$A$3:$A$68 &amp; " ")) + ('97-19 Jobs in Aggregate SIC07'!$A$3:$A$68=$A104)))</f>
        <v>1</v>
      </c>
      <c r="L104" cm="1">
        <f t="array" ref="L104">'97-19 Job Nums in SIC07'!L104 / INDEX('97-19 Jobs in Aggregate SIC07'!M:M, _xlfn._xlws.FILTER(ROW('97-19 Jobs in Aggregate SIC07'!$A$3:$A$68), ISNUMBER(SEARCH(" " &amp; $A104 &amp; " ", " " &amp; '97-19 Jobs in Aggregate SIC07'!$A$3:$A$68 &amp; " ")) + ('97-19 Jobs in Aggregate SIC07'!$A$3:$A$68=$A104)))</f>
        <v>1</v>
      </c>
      <c r="M104" cm="1">
        <f t="array" ref="M104">'97-19 Job Nums in SIC07'!M104 / INDEX('97-19 Jobs in Aggregate SIC07'!N:N, _xlfn._xlws.FILTER(ROW('97-19 Jobs in Aggregate SIC07'!$A$3:$A$68), ISNUMBER(SEARCH(" " &amp; $A104 &amp; " ", " " &amp; '97-19 Jobs in Aggregate SIC07'!$A$3:$A$68 &amp; " ")) + ('97-19 Jobs in Aggregate SIC07'!$A$3:$A$68=$A104)))</f>
        <v>1</v>
      </c>
      <c r="N104" cm="1">
        <f t="array" ref="N104">'97-19 Job Nums in SIC07'!N104 / INDEX('97-19 Jobs in Aggregate SIC07'!O:O, _xlfn._xlws.FILTER(ROW('97-19 Jobs in Aggregate SIC07'!$A$3:$A$68), ISNUMBER(SEARCH(" " &amp; $A104 &amp; " ", " " &amp; '97-19 Jobs in Aggregate SIC07'!$A$3:$A$68 &amp; " ")) + ('97-19 Jobs in Aggregate SIC07'!$A$3:$A$68=$A104)))</f>
        <v>1</v>
      </c>
      <c r="O104" cm="1">
        <f t="array" ref="O104">'97-19 Job Nums in SIC07'!O104 / INDEX('97-19 Jobs in Aggregate SIC07'!P:P, _xlfn._xlws.FILTER(ROW('97-19 Jobs in Aggregate SIC07'!$A$3:$A$68), ISNUMBER(SEARCH(" " &amp; $A104 &amp; " ", " " &amp; '97-19 Jobs in Aggregate SIC07'!$A$3:$A$68 &amp; " ")) + ('97-19 Jobs in Aggregate SIC07'!$A$3:$A$68=$A104)))</f>
        <v>1</v>
      </c>
      <c r="P104" cm="1">
        <f t="array" ref="P104">'97-19 Job Nums in SIC07'!P104 / INDEX('97-19 Jobs in Aggregate SIC07'!Q:Q, _xlfn._xlws.FILTER(ROW('97-19 Jobs in Aggregate SIC07'!$A$3:$A$68), ISNUMBER(SEARCH(" " &amp; $A104 &amp; " ", " " &amp; '97-19 Jobs in Aggregate SIC07'!$A$3:$A$68 &amp; " ")) + ('97-19 Jobs in Aggregate SIC07'!$A$3:$A$68=$A104)))</f>
        <v>1</v>
      </c>
      <c r="Q104" cm="1">
        <f t="array" ref="Q104">'97-19 Job Nums in SIC07'!Q104 / INDEX('97-19 Jobs in Aggregate SIC07'!R:R, _xlfn._xlws.FILTER(ROW('97-19 Jobs in Aggregate SIC07'!$A$3:$A$68), ISNUMBER(SEARCH(" " &amp; $A104 &amp; " ", " " &amp; '97-19 Jobs in Aggregate SIC07'!$A$3:$A$68 &amp; " ")) + ('97-19 Jobs in Aggregate SIC07'!$A$3:$A$68=$A104)))</f>
        <v>1</v>
      </c>
      <c r="R104" cm="1">
        <f t="array" ref="R104">'97-19 Job Nums in SIC07'!R104 / INDEX('97-19 Jobs in Aggregate SIC07'!S:S, _xlfn._xlws.FILTER(ROW('97-19 Jobs in Aggregate SIC07'!$A$3:$A$68), ISNUMBER(SEARCH(" " &amp; $A104 &amp; " ", " " &amp; '97-19 Jobs in Aggregate SIC07'!$A$3:$A$68 &amp; " ")) + ('97-19 Jobs in Aggregate SIC07'!$A$3:$A$68=$A104)))</f>
        <v>1</v>
      </c>
      <c r="S104" cm="1">
        <f t="array" ref="S104">'97-19 Job Nums in SIC07'!S104 / INDEX('97-19 Jobs in Aggregate SIC07'!T:T, _xlfn._xlws.FILTER(ROW('97-19 Jobs in Aggregate SIC07'!$A$3:$A$68), ISNUMBER(SEARCH(" " &amp; $A104 &amp; " ", " " &amp; '97-19 Jobs in Aggregate SIC07'!$A$3:$A$68 &amp; " ")) + ('97-19 Jobs in Aggregate SIC07'!$A$3:$A$68=$A104)))</f>
        <v>1</v>
      </c>
      <c r="T104" cm="1">
        <f t="array" ref="T104">'97-19 Job Nums in SIC07'!T104 / INDEX('97-19 Jobs in Aggregate SIC07'!U:U, _xlfn._xlws.FILTER(ROW('97-19 Jobs in Aggregate SIC07'!$A$3:$A$68), ISNUMBER(SEARCH(" " &amp; $A104 &amp; " ", " " &amp; '97-19 Jobs in Aggregate SIC07'!$A$3:$A$68 &amp; " ")) + ('97-19 Jobs in Aggregate SIC07'!$A$3:$A$68=$A104)))</f>
        <v>1</v>
      </c>
      <c r="U104" cm="1">
        <f t="array" ref="U104">'97-19 Job Nums in SIC07'!U104 / INDEX('97-19 Jobs in Aggregate SIC07'!V:V, _xlfn._xlws.FILTER(ROW('97-19 Jobs in Aggregate SIC07'!$A$3:$A$68), ISNUMBER(SEARCH(" " &amp; $A104 &amp; " ", " " &amp; '97-19 Jobs in Aggregate SIC07'!$A$3:$A$68 &amp; " ")) + ('97-19 Jobs in Aggregate SIC07'!$A$3:$A$68=$A104)))</f>
        <v>1</v>
      </c>
      <c r="V104" cm="1">
        <f t="array" ref="V104">'97-19 Job Nums in SIC07'!V104 / INDEX('97-19 Jobs in Aggregate SIC07'!W:W, _xlfn._xlws.FILTER(ROW('97-19 Jobs in Aggregate SIC07'!$A$3:$A$68), ISNUMBER(SEARCH(" " &amp; $A104 &amp; " ", " " &amp; '97-19 Jobs in Aggregate SIC07'!$A$3:$A$68 &amp; " ")) + ('97-19 Jobs in Aggregate SIC07'!$A$3:$A$68=$A104)))</f>
        <v>1</v>
      </c>
      <c r="W104" cm="1">
        <f t="array" ref="W104">'97-19 Job Nums in SIC07'!W104 / INDEX('97-19 Jobs in Aggregate SIC07'!X:X, _xlfn._xlws.FILTER(ROW('97-19 Jobs in Aggregate SIC07'!$A$3:$A$68), ISNUMBER(SEARCH(" " &amp; $A104 &amp; " ", " " &amp; '97-19 Jobs in Aggregate SIC07'!$A$3:$A$68 &amp; " ")) + ('97-19 Jobs in Aggregate SIC07'!$A$3:$A$68=$A104)))</f>
        <v>1</v>
      </c>
      <c r="X104" cm="1">
        <f t="array" ref="X104">'97-19 Job Nums in SIC07'!X104 / INDEX('97-19 Jobs in Aggregate SIC07'!Y:Y, _xlfn._xlws.FILTER(ROW('97-19 Jobs in Aggregate SIC07'!$A$3:$A$68), ISNUMBER(SEARCH(" " &amp; $A104 &amp; " ", " " &amp; '97-19 Jobs in Aggregate SIC07'!$A$3:$A$68 &amp; " ")) + ('97-19 Jobs in Aggregate SIC07'!$A$3:$A$68=$A104)))</f>
        <v>1</v>
      </c>
      <c r="Y104" cm="1">
        <f t="array" ref="Y104">'97-19 Job Nums in SIC07'!Y104 / INDEX('97-19 Jobs in Aggregate SIC07'!Z:Z, _xlfn._xlws.FILTER(ROW('97-19 Jobs in Aggregate SIC07'!$A$3:$A$68), ISNUMBER(SEARCH(" " &amp; $A104 &amp; " ", " " &amp; '97-19 Jobs in Aggregate SIC07'!$A$3:$A$68 &amp; " ")) + ('97-19 Jobs in Aggregate SIC07'!$A$3:$A$68=$A104)))</f>
        <v>1</v>
      </c>
      <c r="Z104" s="76">
        <f t="shared" si="1"/>
        <v>1</v>
      </c>
      <c r="AA104" s="77" cm="1">
        <f t="array" ref="AA104">Z104/SUM(VALUE(INDEX(Z:Z,MATCH(VALUE(_xlfn.TEXTSPLIT(AB104, " ")),A:A,0))))</f>
        <v>1</v>
      </c>
      <c r="AB104" cm="1">
        <f t="array" ref="AB104">INDEX('97-19 Jobs in Aggregate SIC07'!A:A, _xlfn._xlws.FILTER(ROW('97-19 Jobs in Aggregate SIC07'!$A$3:$A$68), ISNUMBER(SEARCH(" " &amp; $A104 &amp; " ", " " &amp; '97-19 Jobs in Aggregate SIC07'!$A$3:$A$68 &amp; " ")) + ('97-19 Jobs in Aggregate SIC07'!$A$3:$A$68=$A104)))</f>
        <v>94</v>
      </c>
    </row>
    <row r="105" spans="1:28" ht="30" x14ac:dyDescent="0.25">
      <c r="A105" s="65">
        <v>95</v>
      </c>
      <c r="B105" s="3" t="s">
        <v>107</v>
      </c>
      <c r="C105" cm="1">
        <f t="array" ref="C105">'97-19 Job Nums in SIC07'!C105 / INDEX('97-19 Jobs in Aggregate SIC07'!D:D, _xlfn._xlws.FILTER(ROW('97-19 Jobs in Aggregate SIC07'!$A$3:$A$68), ISNUMBER(SEARCH(" " &amp; $A105 &amp; " ", " " &amp; '97-19 Jobs in Aggregate SIC07'!$A$3:$A$68 &amp; " ")) + ('97-19 Jobs in Aggregate SIC07'!$A$3:$A$68=$A105)))</f>
        <v>1</v>
      </c>
      <c r="D105" cm="1">
        <f t="array" ref="D105">'97-19 Job Nums in SIC07'!D105 / INDEX('97-19 Jobs in Aggregate SIC07'!E:E, _xlfn._xlws.FILTER(ROW('97-19 Jobs in Aggregate SIC07'!$A$3:$A$68), ISNUMBER(SEARCH(" " &amp; $A105 &amp; " ", " " &amp; '97-19 Jobs in Aggregate SIC07'!$A$3:$A$68 &amp; " ")) + ('97-19 Jobs in Aggregate SIC07'!$A$3:$A$68=$A105)))</f>
        <v>1</v>
      </c>
      <c r="E105" cm="1">
        <f t="array" ref="E105">'97-19 Job Nums in SIC07'!E105 / INDEX('97-19 Jobs in Aggregate SIC07'!F:F, _xlfn._xlws.FILTER(ROW('97-19 Jobs in Aggregate SIC07'!$A$3:$A$68), ISNUMBER(SEARCH(" " &amp; $A105 &amp; " ", " " &amp; '97-19 Jobs in Aggregate SIC07'!$A$3:$A$68 &amp; " ")) + ('97-19 Jobs in Aggregate SIC07'!$A$3:$A$68=$A105)))</f>
        <v>1</v>
      </c>
      <c r="F105" cm="1">
        <f t="array" ref="F105">'97-19 Job Nums in SIC07'!F105 / INDEX('97-19 Jobs in Aggregate SIC07'!G:G, _xlfn._xlws.FILTER(ROW('97-19 Jobs in Aggregate SIC07'!$A$3:$A$68), ISNUMBER(SEARCH(" " &amp; $A105 &amp; " ", " " &amp; '97-19 Jobs in Aggregate SIC07'!$A$3:$A$68 &amp; " ")) + ('97-19 Jobs in Aggregate SIC07'!$A$3:$A$68=$A105)))</f>
        <v>1</v>
      </c>
      <c r="G105" cm="1">
        <f t="array" ref="G105">'97-19 Job Nums in SIC07'!G105 / INDEX('97-19 Jobs in Aggregate SIC07'!H:H, _xlfn._xlws.FILTER(ROW('97-19 Jobs in Aggregate SIC07'!$A$3:$A$68), ISNUMBER(SEARCH(" " &amp; $A105 &amp; " ", " " &amp; '97-19 Jobs in Aggregate SIC07'!$A$3:$A$68 &amp; " ")) + ('97-19 Jobs in Aggregate SIC07'!$A$3:$A$68=$A105)))</f>
        <v>1</v>
      </c>
      <c r="H105" cm="1">
        <f t="array" ref="H105">'97-19 Job Nums in SIC07'!H105 / INDEX('97-19 Jobs in Aggregate SIC07'!I:I, _xlfn._xlws.FILTER(ROW('97-19 Jobs in Aggregate SIC07'!$A$3:$A$68), ISNUMBER(SEARCH(" " &amp; $A105 &amp; " ", " " &amp; '97-19 Jobs in Aggregate SIC07'!$A$3:$A$68 &amp; " ")) + ('97-19 Jobs in Aggregate SIC07'!$A$3:$A$68=$A105)))</f>
        <v>1</v>
      </c>
      <c r="I105" cm="1">
        <f t="array" ref="I105">'97-19 Job Nums in SIC07'!I105 / INDEX('97-19 Jobs in Aggregate SIC07'!J:J, _xlfn._xlws.FILTER(ROW('97-19 Jobs in Aggregate SIC07'!$A$3:$A$68), ISNUMBER(SEARCH(" " &amp; $A105 &amp; " ", " " &amp; '97-19 Jobs in Aggregate SIC07'!$A$3:$A$68 &amp; " ")) + ('97-19 Jobs in Aggregate SIC07'!$A$3:$A$68=$A105)))</f>
        <v>1</v>
      </c>
      <c r="J105" cm="1">
        <f t="array" ref="J105">'97-19 Job Nums in SIC07'!J105 / INDEX('97-19 Jobs in Aggregate SIC07'!K:K, _xlfn._xlws.FILTER(ROW('97-19 Jobs in Aggregate SIC07'!$A$3:$A$68), ISNUMBER(SEARCH(" " &amp; $A105 &amp; " ", " " &amp; '97-19 Jobs in Aggregate SIC07'!$A$3:$A$68 &amp; " ")) + ('97-19 Jobs in Aggregate SIC07'!$A$3:$A$68=$A105)))</f>
        <v>1</v>
      </c>
      <c r="K105" cm="1">
        <f t="array" ref="K105">'97-19 Job Nums in SIC07'!K105 / INDEX('97-19 Jobs in Aggregate SIC07'!L:L, _xlfn._xlws.FILTER(ROW('97-19 Jobs in Aggregate SIC07'!$A$3:$A$68), ISNUMBER(SEARCH(" " &amp; $A105 &amp; " ", " " &amp; '97-19 Jobs in Aggregate SIC07'!$A$3:$A$68 &amp; " ")) + ('97-19 Jobs in Aggregate SIC07'!$A$3:$A$68=$A105)))</f>
        <v>1</v>
      </c>
      <c r="L105" cm="1">
        <f t="array" ref="L105">'97-19 Job Nums in SIC07'!L105 / INDEX('97-19 Jobs in Aggregate SIC07'!M:M, _xlfn._xlws.FILTER(ROW('97-19 Jobs in Aggregate SIC07'!$A$3:$A$68), ISNUMBER(SEARCH(" " &amp; $A105 &amp; " ", " " &amp; '97-19 Jobs in Aggregate SIC07'!$A$3:$A$68 &amp; " ")) + ('97-19 Jobs in Aggregate SIC07'!$A$3:$A$68=$A105)))</f>
        <v>1</v>
      </c>
      <c r="M105" cm="1">
        <f t="array" ref="M105">'97-19 Job Nums in SIC07'!M105 / INDEX('97-19 Jobs in Aggregate SIC07'!N:N, _xlfn._xlws.FILTER(ROW('97-19 Jobs in Aggregate SIC07'!$A$3:$A$68), ISNUMBER(SEARCH(" " &amp; $A105 &amp; " ", " " &amp; '97-19 Jobs in Aggregate SIC07'!$A$3:$A$68 &amp; " ")) + ('97-19 Jobs in Aggregate SIC07'!$A$3:$A$68=$A105)))</f>
        <v>1</v>
      </c>
      <c r="N105" cm="1">
        <f t="array" ref="N105">'97-19 Job Nums in SIC07'!N105 / INDEX('97-19 Jobs in Aggregate SIC07'!O:O, _xlfn._xlws.FILTER(ROW('97-19 Jobs in Aggregate SIC07'!$A$3:$A$68), ISNUMBER(SEARCH(" " &amp; $A105 &amp; " ", " " &amp; '97-19 Jobs in Aggregate SIC07'!$A$3:$A$68 &amp; " ")) + ('97-19 Jobs in Aggregate SIC07'!$A$3:$A$68=$A105)))</f>
        <v>1</v>
      </c>
      <c r="O105" cm="1">
        <f t="array" ref="O105">'97-19 Job Nums in SIC07'!O105 / INDEX('97-19 Jobs in Aggregate SIC07'!P:P, _xlfn._xlws.FILTER(ROW('97-19 Jobs in Aggregate SIC07'!$A$3:$A$68), ISNUMBER(SEARCH(" " &amp; $A105 &amp; " ", " " &amp; '97-19 Jobs in Aggregate SIC07'!$A$3:$A$68 &amp; " ")) + ('97-19 Jobs in Aggregate SIC07'!$A$3:$A$68=$A105)))</f>
        <v>1</v>
      </c>
      <c r="P105" cm="1">
        <f t="array" ref="P105">'97-19 Job Nums in SIC07'!P105 / INDEX('97-19 Jobs in Aggregate SIC07'!Q:Q, _xlfn._xlws.FILTER(ROW('97-19 Jobs in Aggregate SIC07'!$A$3:$A$68), ISNUMBER(SEARCH(" " &amp; $A105 &amp; " ", " " &amp; '97-19 Jobs in Aggregate SIC07'!$A$3:$A$68 &amp; " ")) + ('97-19 Jobs in Aggregate SIC07'!$A$3:$A$68=$A105)))</f>
        <v>1</v>
      </c>
      <c r="Q105" cm="1">
        <f t="array" ref="Q105">'97-19 Job Nums in SIC07'!Q105 / INDEX('97-19 Jobs in Aggregate SIC07'!R:R, _xlfn._xlws.FILTER(ROW('97-19 Jobs in Aggregate SIC07'!$A$3:$A$68), ISNUMBER(SEARCH(" " &amp; $A105 &amp; " ", " " &amp; '97-19 Jobs in Aggregate SIC07'!$A$3:$A$68 &amp; " ")) + ('97-19 Jobs in Aggregate SIC07'!$A$3:$A$68=$A105)))</f>
        <v>1</v>
      </c>
      <c r="R105" cm="1">
        <f t="array" ref="R105">'97-19 Job Nums in SIC07'!R105 / INDEX('97-19 Jobs in Aggregate SIC07'!S:S, _xlfn._xlws.FILTER(ROW('97-19 Jobs in Aggregate SIC07'!$A$3:$A$68), ISNUMBER(SEARCH(" " &amp; $A105 &amp; " ", " " &amp; '97-19 Jobs in Aggregate SIC07'!$A$3:$A$68 &amp; " ")) + ('97-19 Jobs in Aggregate SIC07'!$A$3:$A$68=$A105)))</f>
        <v>1</v>
      </c>
      <c r="S105" cm="1">
        <f t="array" ref="S105">'97-19 Job Nums in SIC07'!S105 / INDEX('97-19 Jobs in Aggregate SIC07'!T:T, _xlfn._xlws.FILTER(ROW('97-19 Jobs in Aggregate SIC07'!$A$3:$A$68), ISNUMBER(SEARCH(" " &amp; $A105 &amp; " ", " " &amp; '97-19 Jobs in Aggregate SIC07'!$A$3:$A$68 &amp; " ")) + ('97-19 Jobs in Aggregate SIC07'!$A$3:$A$68=$A105)))</f>
        <v>1</v>
      </c>
      <c r="T105" cm="1">
        <f t="array" ref="T105">'97-19 Job Nums in SIC07'!T105 / INDEX('97-19 Jobs in Aggregate SIC07'!U:U, _xlfn._xlws.FILTER(ROW('97-19 Jobs in Aggregate SIC07'!$A$3:$A$68), ISNUMBER(SEARCH(" " &amp; $A105 &amp; " ", " " &amp; '97-19 Jobs in Aggregate SIC07'!$A$3:$A$68 &amp; " ")) + ('97-19 Jobs in Aggregate SIC07'!$A$3:$A$68=$A105)))</f>
        <v>1</v>
      </c>
      <c r="U105" cm="1">
        <f t="array" ref="U105">'97-19 Job Nums in SIC07'!U105 / INDEX('97-19 Jobs in Aggregate SIC07'!V:V, _xlfn._xlws.FILTER(ROW('97-19 Jobs in Aggregate SIC07'!$A$3:$A$68), ISNUMBER(SEARCH(" " &amp; $A105 &amp; " ", " " &amp; '97-19 Jobs in Aggregate SIC07'!$A$3:$A$68 &amp; " ")) + ('97-19 Jobs in Aggregate SIC07'!$A$3:$A$68=$A105)))</f>
        <v>1</v>
      </c>
      <c r="V105" cm="1">
        <f t="array" ref="V105">'97-19 Job Nums in SIC07'!V105 / INDEX('97-19 Jobs in Aggregate SIC07'!W:W, _xlfn._xlws.FILTER(ROW('97-19 Jobs in Aggregate SIC07'!$A$3:$A$68), ISNUMBER(SEARCH(" " &amp; $A105 &amp; " ", " " &amp; '97-19 Jobs in Aggregate SIC07'!$A$3:$A$68 &amp; " ")) + ('97-19 Jobs in Aggregate SIC07'!$A$3:$A$68=$A105)))</f>
        <v>1</v>
      </c>
      <c r="W105" cm="1">
        <f t="array" ref="W105">'97-19 Job Nums in SIC07'!W105 / INDEX('97-19 Jobs in Aggregate SIC07'!X:X, _xlfn._xlws.FILTER(ROW('97-19 Jobs in Aggregate SIC07'!$A$3:$A$68), ISNUMBER(SEARCH(" " &amp; $A105 &amp; " ", " " &amp; '97-19 Jobs in Aggregate SIC07'!$A$3:$A$68 &amp; " ")) + ('97-19 Jobs in Aggregate SIC07'!$A$3:$A$68=$A105)))</f>
        <v>1</v>
      </c>
      <c r="X105" cm="1">
        <f t="array" ref="X105">'97-19 Job Nums in SIC07'!X105 / INDEX('97-19 Jobs in Aggregate SIC07'!Y:Y, _xlfn._xlws.FILTER(ROW('97-19 Jobs in Aggregate SIC07'!$A$3:$A$68), ISNUMBER(SEARCH(" " &amp; $A105 &amp; " ", " " &amp; '97-19 Jobs in Aggregate SIC07'!$A$3:$A$68 &amp; " ")) + ('97-19 Jobs in Aggregate SIC07'!$A$3:$A$68=$A105)))</f>
        <v>1</v>
      </c>
      <c r="Y105" cm="1">
        <f t="array" ref="Y105">'97-19 Job Nums in SIC07'!Y105 / INDEX('97-19 Jobs in Aggregate SIC07'!Z:Z, _xlfn._xlws.FILTER(ROW('97-19 Jobs in Aggregate SIC07'!$A$3:$A$68), ISNUMBER(SEARCH(" " &amp; $A105 &amp; " ", " " &amp; '97-19 Jobs in Aggregate SIC07'!$A$3:$A$68 &amp; " ")) + ('97-19 Jobs in Aggregate SIC07'!$A$3:$A$68=$A105)))</f>
        <v>1</v>
      </c>
      <c r="Z105" s="76">
        <f t="shared" si="1"/>
        <v>1</v>
      </c>
      <c r="AA105" s="77" cm="1">
        <f t="array" ref="AA105">Z105/SUM(VALUE(INDEX(Z:Z,MATCH(VALUE(_xlfn.TEXTSPLIT(AB105, " ")),A:A,0))))</f>
        <v>1</v>
      </c>
      <c r="AB105" cm="1">
        <f t="array" ref="AB105">INDEX('97-19 Jobs in Aggregate SIC07'!A:A, _xlfn._xlws.FILTER(ROW('97-19 Jobs in Aggregate SIC07'!$A$3:$A$68), ISNUMBER(SEARCH(" " &amp; $A105 &amp; " ", " " &amp; '97-19 Jobs in Aggregate SIC07'!$A$3:$A$68 &amp; " ")) + ('97-19 Jobs in Aggregate SIC07'!$A$3:$A$68=$A105)))</f>
        <v>95</v>
      </c>
    </row>
    <row r="106" spans="1:28" x14ac:dyDescent="0.25">
      <c r="A106" s="65">
        <v>96</v>
      </c>
      <c r="B106" s="3" t="s">
        <v>108</v>
      </c>
      <c r="C106" cm="1">
        <f t="array" ref="C106">'97-19 Job Nums in SIC07'!C106 / INDEX('97-19 Jobs in Aggregate SIC07'!D:D, _xlfn._xlws.FILTER(ROW('97-19 Jobs in Aggregate SIC07'!$A$3:$A$68), ISNUMBER(SEARCH(" " &amp; $A106 &amp; " ", " " &amp; '97-19 Jobs in Aggregate SIC07'!$A$3:$A$68 &amp; " ")) + ('97-19 Jobs in Aggregate SIC07'!$A$3:$A$68=$A106)))</f>
        <v>1</v>
      </c>
      <c r="D106" cm="1">
        <f t="array" ref="D106">'97-19 Job Nums in SIC07'!D106 / INDEX('97-19 Jobs in Aggregate SIC07'!E:E, _xlfn._xlws.FILTER(ROW('97-19 Jobs in Aggregate SIC07'!$A$3:$A$68), ISNUMBER(SEARCH(" " &amp; $A106 &amp; " ", " " &amp; '97-19 Jobs in Aggregate SIC07'!$A$3:$A$68 &amp; " ")) + ('97-19 Jobs in Aggregate SIC07'!$A$3:$A$68=$A106)))</f>
        <v>1</v>
      </c>
      <c r="E106" cm="1">
        <f t="array" ref="E106">'97-19 Job Nums in SIC07'!E106 / INDEX('97-19 Jobs in Aggregate SIC07'!F:F, _xlfn._xlws.FILTER(ROW('97-19 Jobs in Aggregate SIC07'!$A$3:$A$68), ISNUMBER(SEARCH(" " &amp; $A106 &amp; " ", " " &amp; '97-19 Jobs in Aggregate SIC07'!$A$3:$A$68 &amp; " ")) + ('97-19 Jobs in Aggregate SIC07'!$A$3:$A$68=$A106)))</f>
        <v>1</v>
      </c>
      <c r="F106" cm="1">
        <f t="array" ref="F106">'97-19 Job Nums in SIC07'!F106 / INDEX('97-19 Jobs in Aggregate SIC07'!G:G, _xlfn._xlws.FILTER(ROW('97-19 Jobs in Aggregate SIC07'!$A$3:$A$68), ISNUMBER(SEARCH(" " &amp; $A106 &amp; " ", " " &amp; '97-19 Jobs in Aggregate SIC07'!$A$3:$A$68 &amp; " ")) + ('97-19 Jobs in Aggregate SIC07'!$A$3:$A$68=$A106)))</f>
        <v>1</v>
      </c>
      <c r="G106" cm="1">
        <f t="array" ref="G106">'97-19 Job Nums in SIC07'!G106 / INDEX('97-19 Jobs in Aggregate SIC07'!H:H, _xlfn._xlws.FILTER(ROW('97-19 Jobs in Aggregate SIC07'!$A$3:$A$68), ISNUMBER(SEARCH(" " &amp; $A106 &amp; " ", " " &amp; '97-19 Jobs in Aggregate SIC07'!$A$3:$A$68 &amp; " ")) + ('97-19 Jobs in Aggregate SIC07'!$A$3:$A$68=$A106)))</f>
        <v>1</v>
      </c>
      <c r="H106" cm="1">
        <f t="array" ref="H106">'97-19 Job Nums in SIC07'!H106 / INDEX('97-19 Jobs in Aggregate SIC07'!I:I, _xlfn._xlws.FILTER(ROW('97-19 Jobs in Aggregate SIC07'!$A$3:$A$68), ISNUMBER(SEARCH(" " &amp; $A106 &amp; " ", " " &amp; '97-19 Jobs in Aggregate SIC07'!$A$3:$A$68 &amp; " ")) + ('97-19 Jobs in Aggregate SIC07'!$A$3:$A$68=$A106)))</f>
        <v>1</v>
      </c>
      <c r="I106" cm="1">
        <f t="array" ref="I106">'97-19 Job Nums in SIC07'!I106 / INDEX('97-19 Jobs in Aggregate SIC07'!J:J, _xlfn._xlws.FILTER(ROW('97-19 Jobs in Aggregate SIC07'!$A$3:$A$68), ISNUMBER(SEARCH(" " &amp; $A106 &amp; " ", " " &amp; '97-19 Jobs in Aggregate SIC07'!$A$3:$A$68 &amp; " ")) + ('97-19 Jobs in Aggregate SIC07'!$A$3:$A$68=$A106)))</f>
        <v>1</v>
      </c>
      <c r="J106" cm="1">
        <f t="array" ref="J106">'97-19 Job Nums in SIC07'!J106 / INDEX('97-19 Jobs in Aggregate SIC07'!K:K, _xlfn._xlws.FILTER(ROW('97-19 Jobs in Aggregate SIC07'!$A$3:$A$68), ISNUMBER(SEARCH(" " &amp; $A106 &amp; " ", " " &amp; '97-19 Jobs in Aggregate SIC07'!$A$3:$A$68 &amp; " ")) + ('97-19 Jobs in Aggregate SIC07'!$A$3:$A$68=$A106)))</f>
        <v>1</v>
      </c>
      <c r="K106" cm="1">
        <f t="array" ref="K106">'97-19 Job Nums in SIC07'!K106 / INDEX('97-19 Jobs in Aggregate SIC07'!L:L, _xlfn._xlws.FILTER(ROW('97-19 Jobs in Aggregate SIC07'!$A$3:$A$68), ISNUMBER(SEARCH(" " &amp; $A106 &amp; " ", " " &amp; '97-19 Jobs in Aggregate SIC07'!$A$3:$A$68 &amp; " ")) + ('97-19 Jobs in Aggregate SIC07'!$A$3:$A$68=$A106)))</f>
        <v>1</v>
      </c>
      <c r="L106" cm="1">
        <f t="array" ref="L106">'97-19 Job Nums in SIC07'!L106 / INDEX('97-19 Jobs in Aggregate SIC07'!M:M, _xlfn._xlws.FILTER(ROW('97-19 Jobs in Aggregate SIC07'!$A$3:$A$68), ISNUMBER(SEARCH(" " &amp; $A106 &amp; " ", " " &amp; '97-19 Jobs in Aggregate SIC07'!$A$3:$A$68 &amp; " ")) + ('97-19 Jobs in Aggregate SIC07'!$A$3:$A$68=$A106)))</f>
        <v>1</v>
      </c>
      <c r="M106" cm="1">
        <f t="array" ref="M106">'97-19 Job Nums in SIC07'!M106 / INDEX('97-19 Jobs in Aggregate SIC07'!N:N, _xlfn._xlws.FILTER(ROW('97-19 Jobs in Aggregate SIC07'!$A$3:$A$68), ISNUMBER(SEARCH(" " &amp; $A106 &amp; " ", " " &amp; '97-19 Jobs in Aggregate SIC07'!$A$3:$A$68 &amp; " ")) + ('97-19 Jobs in Aggregate SIC07'!$A$3:$A$68=$A106)))</f>
        <v>1</v>
      </c>
      <c r="N106" cm="1">
        <f t="array" ref="N106">'97-19 Job Nums in SIC07'!N106 / INDEX('97-19 Jobs in Aggregate SIC07'!O:O, _xlfn._xlws.FILTER(ROW('97-19 Jobs in Aggregate SIC07'!$A$3:$A$68), ISNUMBER(SEARCH(" " &amp; $A106 &amp; " ", " " &amp; '97-19 Jobs in Aggregate SIC07'!$A$3:$A$68 &amp; " ")) + ('97-19 Jobs in Aggregate SIC07'!$A$3:$A$68=$A106)))</f>
        <v>1</v>
      </c>
      <c r="O106" cm="1">
        <f t="array" ref="O106">'97-19 Job Nums in SIC07'!O106 / INDEX('97-19 Jobs in Aggregate SIC07'!P:P, _xlfn._xlws.FILTER(ROW('97-19 Jobs in Aggregate SIC07'!$A$3:$A$68), ISNUMBER(SEARCH(" " &amp; $A106 &amp; " ", " " &amp; '97-19 Jobs in Aggregate SIC07'!$A$3:$A$68 &amp; " ")) + ('97-19 Jobs in Aggregate SIC07'!$A$3:$A$68=$A106)))</f>
        <v>1</v>
      </c>
      <c r="P106" cm="1">
        <f t="array" ref="P106">'97-19 Job Nums in SIC07'!P106 / INDEX('97-19 Jobs in Aggregate SIC07'!Q:Q, _xlfn._xlws.FILTER(ROW('97-19 Jobs in Aggregate SIC07'!$A$3:$A$68), ISNUMBER(SEARCH(" " &amp; $A106 &amp; " ", " " &amp; '97-19 Jobs in Aggregate SIC07'!$A$3:$A$68 &amp; " ")) + ('97-19 Jobs in Aggregate SIC07'!$A$3:$A$68=$A106)))</f>
        <v>1</v>
      </c>
      <c r="Q106" cm="1">
        <f t="array" ref="Q106">'97-19 Job Nums in SIC07'!Q106 / INDEX('97-19 Jobs in Aggregate SIC07'!R:R, _xlfn._xlws.FILTER(ROW('97-19 Jobs in Aggregate SIC07'!$A$3:$A$68), ISNUMBER(SEARCH(" " &amp; $A106 &amp; " ", " " &amp; '97-19 Jobs in Aggregate SIC07'!$A$3:$A$68 &amp; " ")) + ('97-19 Jobs in Aggregate SIC07'!$A$3:$A$68=$A106)))</f>
        <v>1</v>
      </c>
      <c r="R106" cm="1">
        <f t="array" ref="R106">'97-19 Job Nums in SIC07'!R106 / INDEX('97-19 Jobs in Aggregate SIC07'!S:S, _xlfn._xlws.FILTER(ROW('97-19 Jobs in Aggregate SIC07'!$A$3:$A$68), ISNUMBER(SEARCH(" " &amp; $A106 &amp; " ", " " &amp; '97-19 Jobs in Aggregate SIC07'!$A$3:$A$68 &amp; " ")) + ('97-19 Jobs in Aggregate SIC07'!$A$3:$A$68=$A106)))</f>
        <v>1</v>
      </c>
      <c r="S106" cm="1">
        <f t="array" ref="S106">'97-19 Job Nums in SIC07'!S106 / INDEX('97-19 Jobs in Aggregate SIC07'!T:T, _xlfn._xlws.FILTER(ROW('97-19 Jobs in Aggregate SIC07'!$A$3:$A$68), ISNUMBER(SEARCH(" " &amp; $A106 &amp; " ", " " &amp; '97-19 Jobs in Aggregate SIC07'!$A$3:$A$68 &amp; " ")) + ('97-19 Jobs in Aggregate SIC07'!$A$3:$A$68=$A106)))</f>
        <v>1</v>
      </c>
      <c r="T106" cm="1">
        <f t="array" ref="T106">'97-19 Job Nums in SIC07'!T106 / INDEX('97-19 Jobs in Aggregate SIC07'!U:U, _xlfn._xlws.FILTER(ROW('97-19 Jobs in Aggregate SIC07'!$A$3:$A$68), ISNUMBER(SEARCH(" " &amp; $A106 &amp; " ", " " &amp; '97-19 Jobs in Aggregate SIC07'!$A$3:$A$68 &amp; " ")) + ('97-19 Jobs in Aggregate SIC07'!$A$3:$A$68=$A106)))</f>
        <v>1</v>
      </c>
      <c r="U106" cm="1">
        <f t="array" ref="U106">'97-19 Job Nums in SIC07'!U106 / INDEX('97-19 Jobs in Aggregate SIC07'!V:V, _xlfn._xlws.FILTER(ROW('97-19 Jobs in Aggregate SIC07'!$A$3:$A$68), ISNUMBER(SEARCH(" " &amp; $A106 &amp; " ", " " &amp; '97-19 Jobs in Aggregate SIC07'!$A$3:$A$68 &amp; " ")) + ('97-19 Jobs in Aggregate SIC07'!$A$3:$A$68=$A106)))</f>
        <v>1</v>
      </c>
      <c r="V106" cm="1">
        <f t="array" ref="V106">'97-19 Job Nums in SIC07'!V106 / INDEX('97-19 Jobs in Aggregate SIC07'!W:W, _xlfn._xlws.FILTER(ROW('97-19 Jobs in Aggregate SIC07'!$A$3:$A$68), ISNUMBER(SEARCH(" " &amp; $A106 &amp; " ", " " &amp; '97-19 Jobs in Aggregate SIC07'!$A$3:$A$68 &amp; " ")) + ('97-19 Jobs in Aggregate SIC07'!$A$3:$A$68=$A106)))</f>
        <v>1</v>
      </c>
      <c r="W106" cm="1">
        <f t="array" ref="W106">'97-19 Job Nums in SIC07'!W106 / INDEX('97-19 Jobs in Aggregate SIC07'!X:X, _xlfn._xlws.FILTER(ROW('97-19 Jobs in Aggregate SIC07'!$A$3:$A$68), ISNUMBER(SEARCH(" " &amp; $A106 &amp; " ", " " &amp; '97-19 Jobs in Aggregate SIC07'!$A$3:$A$68 &amp; " ")) + ('97-19 Jobs in Aggregate SIC07'!$A$3:$A$68=$A106)))</f>
        <v>1</v>
      </c>
      <c r="X106" cm="1">
        <f t="array" ref="X106">'97-19 Job Nums in SIC07'!X106 / INDEX('97-19 Jobs in Aggregate SIC07'!Y:Y, _xlfn._xlws.FILTER(ROW('97-19 Jobs in Aggregate SIC07'!$A$3:$A$68), ISNUMBER(SEARCH(" " &amp; $A106 &amp; " ", " " &amp; '97-19 Jobs in Aggregate SIC07'!$A$3:$A$68 &amp; " ")) + ('97-19 Jobs in Aggregate SIC07'!$A$3:$A$68=$A106)))</f>
        <v>1</v>
      </c>
      <c r="Y106" cm="1">
        <f t="array" ref="Y106">'97-19 Job Nums in SIC07'!Y106 / INDEX('97-19 Jobs in Aggregate SIC07'!Z:Z, _xlfn._xlws.FILTER(ROW('97-19 Jobs in Aggregate SIC07'!$A$3:$A$68), ISNUMBER(SEARCH(" " &amp; $A106 &amp; " ", " " &amp; '97-19 Jobs in Aggregate SIC07'!$A$3:$A$68 &amp; " ")) + ('97-19 Jobs in Aggregate SIC07'!$A$3:$A$68=$A106)))</f>
        <v>1</v>
      </c>
      <c r="Z106" s="76">
        <f t="shared" si="1"/>
        <v>1</v>
      </c>
      <c r="AA106" s="77" cm="1">
        <f t="array" ref="AA106">Z106/SUM(VALUE(INDEX(Z:Z,MATCH(VALUE(_xlfn.TEXTSPLIT(AB106, " ")),A:A,0))))</f>
        <v>1</v>
      </c>
      <c r="AB106" cm="1">
        <f t="array" ref="AB106">INDEX('97-19 Jobs in Aggregate SIC07'!A:A, _xlfn._xlws.FILTER(ROW('97-19 Jobs in Aggregate SIC07'!$A$3:$A$68), ISNUMBER(SEARCH(" " &amp; $A106 &amp; " ", " " &amp; '97-19 Jobs in Aggregate SIC07'!$A$3:$A$68 &amp; " ")) + ('97-19 Jobs in Aggregate SIC07'!$A$3:$A$68=$A106)))</f>
        <v>96</v>
      </c>
    </row>
    <row r="107" spans="1:28" ht="75" x14ac:dyDescent="0.25">
      <c r="A107" s="65" t="s">
        <v>352</v>
      </c>
      <c r="B107" s="3" t="s">
        <v>109</v>
      </c>
      <c r="C107" t="e" cm="1">
        <f t="array" ref="C107">'97-19 Job Nums in SIC07'!C107 / INDEX('97-19 Jobs in Aggregate SIC07'!D:D,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D107" t="e" cm="1">
        <f t="array" ref="D107">'97-19 Job Nums in SIC07'!D107 / INDEX('97-19 Jobs in Aggregate SIC07'!E:E,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E107" t="e" cm="1">
        <f t="array" ref="E107">'97-19 Job Nums in SIC07'!E107 / INDEX('97-19 Jobs in Aggregate SIC07'!F:F,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F107" t="e" cm="1">
        <f t="array" ref="F107">'97-19 Job Nums in SIC07'!F107 / INDEX('97-19 Jobs in Aggregate SIC07'!G:G,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G107" t="e" cm="1">
        <f t="array" ref="G107">'97-19 Job Nums in SIC07'!G107 / INDEX('97-19 Jobs in Aggregate SIC07'!H:H,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H107" t="e" cm="1">
        <f t="array" ref="H107">'97-19 Job Nums in SIC07'!H107 / INDEX('97-19 Jobs in Aggregate SIC07'!I:I,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I107" t="e" cm="1">
        <f t="array" ref="I107">'97-19 Job Nums in SIC07'!I107 / INDEX('97-19 Jobs in Aggregate SIC07'!J:J,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J107" t="e" cm="1">
        <f t="array" ref="J107">'97-19 Job Nums in SIC07'!J107 / INDEX('97-19 Jobs in Aggregate SIC07'!K:K,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K107" t="e" cm="1">
        <f t="array" ref="K107">'97-19 Job Nums in SIC07'!K107 / INDEX('97-19 Jobs in Aggregate SIC07'!L:L,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L107" t="e" cm="1">
        <f t="array" ref="L107">'97-19 Job Nums in SIC07'!L107 / INDEX('97-19 Jobs in Aggregate SIC07'!M:M,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M107" t="e" cm="1">
        <f t="array" ref="M107">'97-19 Job Nums in SIC07'!M107 / INDEX('97-19 Jobs in Aggregate SIC07'!N:N,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N107" t="e" cm="1" vm="1">
        <f t="array" ref="N107">'97-19 Job Nums in SIC07'!N107 / INDEX('97-19 Jobs in Aggregate SIC07'!O:O,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O107" t="e" cm="1" vm="1">
        <f t="array" ref="O107">'97-19 Job Nums in SIC07'!O107 / INDEX('97-19 Jobs in Aggregate SIC07'!P:P,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P107" t="e" cm="1" vm="1">
        <f t="array" ref="P107">'97-19 Job Nums in SIC07'!P107 / INDEX('97-19 Jobs in Aggregate SIC07'!Q:Q,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Q107" t="e" cm="1" vm="1">
        <f t="array" ref="Q107">'97-19 Job Nums in SIC07'!Q107 / INDEX('97-19 Jobs in Aggregate SIC07'!R:R,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R107" t="e" cm="1" vm="1">
        <f t="array" ref="R107">'97-19 Job Nums in SIC07'!R107 / INDEX('97-19 Jobs in Aggregate SIC07'!S:S,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S107" t="e" cm="1" vm="1">
        <f t="array" ref="S107">'97-19 Job Nums in SIC07'!S107 / INDEX('97-19 Jobs in Aggregate SIC07'!T:T,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T107" t="e" cm="1" vm="1">
        <f t="array" ref="T107">'97-19 Job Nums in SIC07'!T107 / INDEX('97-19 Jobs in Aggregate SIC07'!U:U,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U107" t="e" cm="1" vm="1">
        <f t="array" ref="U107">'97-19 Job Nums in SIC07'!U107 / INDEX('97-19 Jobs in Aggregate SIC07'!V:V,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V107" t="e" cm="1" vm="1">
        <f t="array" ref="V107">'97-19 Job Nums in SIC07'!V107 / INDEX('97-19 Jobs in Aggregate SIC07'!W:W,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W107" t="e" cm="1" vm="1">
        <f t="array" ref="W107">'97-19 Job Nums in SIC07'!W107 / INDEX('97-19 Jobs in Aggregate SIC07'!X:X,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X107" t="e" cm="1" vm="1">
        <f t="array" ref="X107">'97-19 Job Nums in SIC07'!X107 / INDEX('97-19 Jobs in Aggregate SIC07'!Y:Y,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Y107" t="e" cm="1" vm="1">
        <f t="array" ref="Y107">'97-19 Job Nums in SIC07'!Y107 / INDEX('97-19 Jobs in Aggregate SIC07'!Z:Z, _xlfn._xlws.FILTER(ROW('97-19 Jobs in Aggregate SIC07'!$A$3:$A$68), ISNUMBER(SEARCH(" " &amp; $A107 &amp; " ", " " &amp; '97-19 Jobs in Aggregate SIC07'!$A$3:$A$68 &amp; " ")) + ('97-19 Jobs in Aggregate SIC07'!$A$3:$A$68=$A107)))</f>
        <v>#VALUE!</v>
      </c>
      <c r="Z107" s="76" t="e">
        <f t="shared" si="1"/>
        <v>#DIV/0!</v>
      </c>
      <c r="AA107" s="77" t="e" cm="1">
        <f t="array" ref="AA107">Z107/SUM(VALUE(INDEX(Z:Z,MATCH(VALUE(_xlfn.TEXTSPLIT(AB107, " ")),A:A,0))))</f>
        <v>#DIV/0!</v>
      </c>
      <c r="AB107" t="e" cm="1" vm="1">
        <f t="array" ref="AB107">INDEX('97-19 Jobs in Aggregate SIC07'!A:A, _xlfn._xlws.FILTER(ROW('97-19 Jobs in Aggregate SIC07'!$A$3:$A$68), ISNUMBER(SEARCH(" " &amp; $A107 &amp; " ", " " &amp; '97-19 Jobs in Aggregate SIC07'!$A$3:$A$68 &amp; " ")) + ('97-19 Jobs in Aggregate SIC07'!$A$3:$A$68=$A107)))</f>
        <v>#VALUE!</v>
      </c>
    </row>
    <row r="108" spans="1:28" ht="30" x14ac:dyDescent="0.25">
      <c r="A108" s="65">
        <v>97</v>
      </c>
      <c r="B108" s="3" t="s">
        <v>110</v>
      </c>
      <c r="C108" t="e" cm="1">
        <f t="array" ref="C108">'97-19 Job Nums in SIC07'!C108 / INDEX('97-19 Jobs in Aggregate SIC07'!D:D, _xlfn._xlws.FILTER(ROW('97-19 Jobs in Aggregate SIC07'!$A$3:$A$68), ISNUMBER(SEARCH(" " &amp; $A108 &amp; " ", " " &amp; '97-19 Jobs in Aggregate SIC07'!$A$3:$A$68 &amp; " ")) + ('97-19 Jobs in Aggregate SIC07'!$A$3:$A$68=$A108)))</f>
        <v>#VALUE!</v>
      </c>
      <c r="D108" t="e" cm="1">
        <f t="array" ref="D108">'97-19 Job Nums in SIC07'!D108 / INDEX('97-19 Jobs in Aggregate SIC07'!E:E, _xlfn._xlws.FILTER(ROW('97-19 Jobs in Aggregate SIC07'!$A$3:$A$68), ISNUMBER(SEARCH(" " &amp; $A108 &amp; " ", " " &amp; '97-19 Jobs in Aggregate SIC07'!$A$3:$A$68 &amp; " ")) + ('97-19 Jobs in Aggregate SIC07'!$A$3:$A$68=$A108)))</f>
        <v>#VALUE!</v>
      </c>
      <c r="E108" t="e" cm="1">
        <f t="array" ref="E108">'97-19 Job Nums in SIC07'!E108 / INDEX('97-19 Jobs in Aggregate SIC07'!F:F, _xlfn._xlws.FILTER(ROW('97-19 Jobs in Aggregate SIC07'!$A$3:$A$68), ISNUMBER(SEARCH(" " &amp; $A108 &amp; " ", " " &amp; '97-19 Jobs in Aggregate SIC07'!$A$3:$A$68 &amp; " ")) + ('97-19 Jobs in Aggregate SIC07'!$A$3:$A$68=$A108)))</f>
        <v>#VALUE!</v>
      </c>
      <c r="F108" t="e" cm="1">
        <f t="array" ref="F108">'97-19 Job Nums in SIC07'!F108 / INDEX('97-19 Jobs in Aggregate SIC07'!G:G, _xlfn._xlws.FILTER(ROW('97-19 Jobs in Aggregate SIC07'!$A$3:$A$68), ISNUMBER(SEARCH(" " &amp; $A108 &amp; " ", " " &amp; '97-19 Jobs in Aggregate SIC07'!$A$3:$A$68 &amp; " ")) + ('97-19 Jobs in Aggregate SIC07'!$A$3:$A$68=$A108)))</f>
        <v>#VALUE!</v>
      </c>
      <c r="G108" t="e" cm="1">
        <f t="array" ref="G108">'97-19 Job Nums in SIC07'!G108 / INDEX('97-19 Jobs in Aggregate SIC07'!H:H, _xlfn._xlws.FILTER(ROW('97-19 Jobs in Aggregate SIC07'!$A$3:$A$68), ISNUMBER(SEARCH(" " &amp; $A108 &amp; " ", " " &amp; '97-19 Jobs in Aggregate SIC07'!$A$3:$A$68 &amp; " ")) + ('97-19 Jobs in Aggregate SIC07'!$A$3:$A$68=$A108)))</f>
        <v>#VALUE!</v>
      </c>
      <c r="H108" t="e" cm="1">
        <f t="array" ref="H108">'97-19 Job Nums in SIC07'!H108 / INDEX('97-19 Jobs in Aggregate SIC07'!I:I, _xlfn._xlws.FILTER(ROW('97-19 Jobs in Aggregate SIC07'!$A$3:$A$68), ISNUMBER(SEARCH(" " &amp; $A108 &amp; " ", " " &amp; '97-19 Jobs in Aggregate SIC07'!$A$3:$A$68 &amp; " ")) + ('97-19 Jobs in Aggregate SIC07'!$A$3:$A$68=$A108)))</f>
        <v>#VALUE!</v>
      </c>
      <c r="I108" t="e" cm="1">
        <f t="array" ref="I108">'97-19 Job Nums in SIC07'!I108 / INDEX('97-19 Jobs in Aggregate SIC07'!J:J, _xlfn._xlws.FILTER(ROW('97-19 Jobs in Aggregate SIC07'!$A$3:$A$68), ISNUMBER(SEARCH(" " &amp; $A108 &amp; " ", " " &amp; '97-19 Jobs in Aggregate SIC07'!$A$3:$A$68 &amp; " ")) + ('97-19 Jobs in Aggregate SIC07'!$A$3:$A$68=$A108)))</f>
        <v>#VALUE!</v>
      </c>
      <c r="J108" t="e" cm="1">
        <f t="array" ref="J108">'97-19 Job Nums in SIC07'!J108 / INDEX('97-19 Jobs in Aggregate SIC07'!K:K, _xlfn._xlws.FILTER(ROW('97-19 Jobs in Aggregate SIC07'!$A$3:$A$68), ISNUMBER(SEARCH(" " &amp; $A108 &amp; " ", " " &amp; '97-19 Jobs in Aggregate SIC07'!$A$3:$A$68 &amp; " ")) + ('97-19 Jobs in Aggregate SIC07'!$A$3:$A$68=$A108)))</f>
        <v>#VALUE!</v>
      </c>
      <c r="K108" t="e" cm="1">
        <f t="array" ref="K108">'97-19 Job Nums in SIC07'!K108 / INDEX('97-19 Jobs in Aggregate SIC07'!L:L, _xlfn._xlws.FILTER(ROW('97-19 Jobs in Aggregate SIC07'!$A$3:$A$68), ISNUMBER(SEARCH(" " &amp; $A108 &amp; " ", " " &amp; '97-19 Jobs in Aggregate SIC07'!$A$3:$A$68 &amp; " ")) + ('97-19 Jobs in Aggregate SIC07'!$A$3:$A$68=$A108)))</f>
        <v>#VALUE!</v>
      </c>
      <c r="L108" t="e" cm="1">
        <f t="array" ref="L108">'97-19 Job Nums in SIC07'!L108 / INDEX('97-19 Jobs in Aggregate SIC07'!M:M, _xlfn._xlws.FILTER(ROW('97-19 Jobs in Aggregate SIC07'!$A$3:$A$68), ISNUMBER(SEARCH(" " &amp; $A108 &amp; " ", " " &amp; '97-19 Jobs in Aggregate SIC07'!$A$3:$A$68 &amp; " ")) + ('97-19 Jobs in Aggregate SIC07'!$A$3:$A$68=$A108)))</f>
        <v>#VALUE!</v>
      </c>
      <c r="M108" t="e" cm="1">
        <f t="array" ref="M108">'97-19 Job Nums in SIC07'!M108 / INDEX('97-19 Jobs in Aggregate SIC07'!N:N, _xlfn._xlws.FILTER(ROW('97-19 Jobs in Aggregate SIC07'!$A$3:$A$68), ISNUMBER(SEARCH(" " &amp; $A108 &amp; " ", " " &amp; '97-19 Jobs in Aggregate SIC07'!$A$3:$A$68 &amp; " ")) + ('97-19 Jobs in Aggregate SIC07'!$A$3:$A$68=$A108)))</f>
        <v>#VALUE!</v>
      </c>
      <c r="N108" cm="1">
        <f t="array" ref="N108">'97-19 Job Nums in SIC07'!N108 / INDEX('97-19 Jobs in Aggregate SIC07'!O:O, _xlfn._xlws.FILTER(ROW('97-19 Jobs in Aggregate SIC07'!$A$3:$A$68), ISNUMBER(SEARCH(" " &amp; $A108 &amp; " ", " " &amp; '97-19 Jobs in Aggregate SIC07'!$A$3:$A$68 &amp; " ")) + ('97-19 Jobs in Aggregate SIC07'!$A$3:$A$68=$A108)))</f>
        <v>1</v>
      </c>
      <c r="O108" cm="1">
        <f t="array" ref="O108">'97-19 Job Nums in SIC07'!O108 / INDEX('97-19 Jobs in Aggregate SIC07'!P:P, _xlfn._xlws.FILTER(ROW('97-19 Jobs in Aggregate SIC07'!$A$3:$A$68), ISNUMBER(SEARCH(" " &amp; $A108 &amp; " ", " " &amp; '97-19 Jobs in Aggregate SIC07'!$A$3:$A$68 &amp; " ")) + ('97-19 Jobs in Aggregate SIC07'!$A$3:$A$68=$A108)))</f>
        <v>1</v>
      </c>
      <c r="P108" cm="1">
        <f t="array" ref="P108">'97-19 Job Nums in SIC07'!P108 / INDEX('97-19 Jobs in Aggregate SIC07'!Q:Q, _xlfn._xlws.FILTER(ROW('97-19 Jobs in Aggregate SIC07'!$A$3:$A$68), ISNUMBER(SEARCH(" " &amp; $A108 &amp; " ", " " &amp; '97-19 Jobs in Aggregate SIC07'!$A$3:$A$68 &amp; " ")) + ('97-19 Jobs in Aggregate SIC07'!$A$3:$A$68=$A108)))</f>
        <v>1</v>
      </c>
      <c r="Q108" cm="1">
        <f t="array" ref="Q108">'97-19 Job Nums in SIC07'!Q108 / INDEX('97-19 Jobs in Aggregate SIC07'!R:R, _xlfn._xlws.FILTER(ROW('97-19 Jobs in Aggregate SIC07'!$A$3:$A$68), ISNUMBER(SEARCH(" " &amp; $A108 &amp; " ", " " &amp; '97-19 Jobs in Aggregate SIC07'!$A$3:$A$68 &amp; " ")) + ('97-19 Jobs in Aggregate SIC07'!$A$3:$A$68=$A108)))</f>
        <v>1</v>
      </c>
      <c r="R108" cm="1">
        <f t="array" ref="R108">'97-19 Job Nums in SIC07'!R108 / INDEX('97-19 Jobs in Aggregate SIC07'!S:S, _xlfn._xlws.FILTER(ROW('97-19 Jobs in Aggregate SIC07'!$A$3:$A$68), ISNUMBER(SEARCH(" " &amp; $A108 &amp; " ", " " &amp; '97-19 Jobs in Aggregate SIC07'!$A$3:$A$68 &amp; " ")) + ('97-19 Jobs in Aggregate SIC07'!$A$3:$A$68=$A108)))</f>
        <v>1</v>
      </c>
      <c r="S108" cm="1">
        <f t="array" ref="S108">'97-19 Job Nums in SIC07'!S108 / INDEX('97-19 Jobs in Aggregate SIC07'!T:T, _xlfn._xlws.FILTER(ROW('97-19 Jobs in Aggregate SIC07'!$A$3:$A$68), ISNUMBER(SEARCH(" " &amp; $A108 &amp; " ", " " &amp; '97-19 Jobs in Aggregate SIC07'!$A$3:$A$68 &amp; " ")) + ('97-19 Jobs in Aggregate SIC07'!$A$3:$A$68=$A108)))</f>
        <v>1</v>
      </c>
      <c r="T108" cm="1">
        <f t="array" ref="T108">'97-19 Job Nums in SIC07'!T108 / INDEX('97-19 Jobs in Aggregate SIC07'!U:U, _xlfn._xlws.FILTER(ROW('97-19 Jobs in Aggregate SIC07'!$A$3:$A$68), ISNUMBER(SEARCH(" " &amp; $A108 &amp; " ", " " &amp; '97-19 Jobs in Aggregate SIC07'!$A$3:$A$68 &amp; " ")) + ('97-19 Jobs in Aggregate SIC07'!$A$3:$A$68=$A108)))</f>
        <v>1</v>
      </c>
      <c r="U108" cm="1">
        <f t="array" ref="U108">'97-19 Job Nums in SIC07'!U108 / INDEX('97-19 Jobs in Aggregate SIC07'!V:V, _xlfn._xlws.FILTER(ROW('97-19 Jobs in Aggregate SIC07'!$A$3:$A$68), ISNUMBER(SEARCH(" " &amp; $A108 &amp; " ", " " &amp; '97-19 Jobs in Aggregate SIC07'!$A$3:$A$68 &amp; " ")) + ('97-19 Jobs in Aggregate SIC07'!$A$3:$A$68=$A108)))</f>
        <v>1</v>
      </c>
      <c r="V108" cm="1">
        <f t="array" ref="V108">'97-19 Job Nums in SIC07'!V108 / INDEX('97-19 Jobs in Aggregate SIC07'!W:W, _xlfn._xlws.FILTER(ROW('97-19 Jobs in Aggregate SIC07'!$A$3:$A$68), ISNUMBER(SEARCH(" " &amp; $A108 &amp; " ", " " &amp; '97-19 Jobs in Aggregate SIC07'!$A$3:$A$68 &amp; " ")) + ('97-19 Jobs in Aggregate SIC07'!$A$3:$A$68=$A108)))</f>
        <v>1</v>
      </c>
      <c r="W108" cm="1">
        <f t="array" ref="W108">'97-19 Job Nums in SIC07'!W108 / INDEX('97-19 Jobs in Aggregate SIC07'!X:X, _xlfn._xlws.FILTER(ROW('97-19 Jobs in Aggregate SIC07'!$A$3:$A$68), ISNUMBER(SEARCH(" " &amp; $A108 &amp; " ", " " &amp; '97-19 Jobs in Aggregate SIC07'!$A$3:$A$68 &amp; " ")) + ('97-19 Jobs in Aggregate SIC07'!$A$3:$A$68=$A108)))</f>
        <v>1</v>
      </c>
      <c r="X108" cm="1">
        <f t="array" ref="X108">'97-19 Job Nums in SIC07'!X108 / INDEX('97-19 Jobs in Aggregate SIC07'!Y:Y, _xlfn._xlws.FILTER(ROW('97-19 Jobs in Aggregate SIC07'!$A$3:$A$68), ISNUMBER(SEARCH(" " &amp; $A108 &amp; " ", " " &amp; '97-19 Jobs in Aggregate SIC07'!$A$3:$A$68 &amp; " ")) + ('97-19 Jobs in Aggregate SIC07'!$A$3:$A$68=$A108)))</f>
        <v>1</v>
      </c>
      <c r="Y108" cm="1">
        <f t="array" ref="Y108">'97-19 Job Nums in SIC07'!Y108 / INDEX('97-19 Jobs in Aggregate SIC07'!Z:Z, _xlfn._xlws.FILTER(ROW('97-19 Jobs in Aggregate SIC07'!$A$3:$A$68), ISNUMBER(SEARCH(" " &amp; $A108 &amp; " ", " " &amp; '97-19 Jobs in Aggregate SIC07'!$A$3:$A$68 &amp; " ")) + ('97-19 Jobs in Aggregate SIC07'!$A$3:$A$68=$A108)))</f>
        <v>1</v>
      </c>
      <c r="Z108" s="76">
        <f t="shared" si="1"/>
        <v>1</v>
      </c>
      <c r="AA108" s="77" t="e" cm="1">
        <f t="array" ref="AA108">Z108/SUM(VALUE(INDEX(Z:Z,MATCH(VALUE(_xlfn.TEXTSPLIT(AB108, " ")),A:A,0))))</f>
        <v>#DIV/0!</v>
      </c>
      <c r="AB108" t="str" cm="1">
        <f t="array" ref="AB108">INDEX('97-19 Jobs in Aggregate SIC07'!A:A, _xlfn._xlws.FILTER(ROW('97-19 Jobs in Aggregate SIC07'!$A$3:$A$68), ISNUMBER(SEARCH(" " &amp; $A108 &amp; " ", " " &amp; '97-19 Jobs in Aggregate SIC07'!$A$3:$A$68 &amp; " ")) + ('97-19 Jobs in Aggregate SIC07'!$A$3:$A$68=$A108)))</f>
        <v>97 98 99</v>
      </c>
    </row>
    <row r="109" spans="1:28" ht="45" x14ac:dyDescent="0.25">
      <c r="A109" s="65">
        <v>98</v>
      </c>
      <c r="B109" s="3" t="s">
        <v>111</v>
      </c>
      <c r="C109" t="e" cm="1">
        <f t="array" ref="C109">'97-19 Job Nums in SIC07'!C109 / INDEX('97-19 Jobs in Aggregate SIC07'!D:D,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D109" t="e" cm="1">
        <f t="array" ref="D109">'97-19 Job Nums in SIC07'!D109 / INDEX('97-19 Jobs in Aggregate SIC07'!E:E,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E109" t="e" cm="1">
        <f t="array" ref="E109">'97-19 Job Nums in SIC07'!E109 / INDEX('97-19 Jobs in Aggregate SIC07'!F:F,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F109" t="e" cm="1">
        <f t="array" ref="F109">'97-19 Job Nums in SIC07'!F109 / INDEX('97-19 Jobs in Aggregate SIC07'!G:G,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G109" t="e" cm="1">
        <f t="array" ref="G109">'97-19 Job Nums in SIC07'!G109 / INDEX('97-19 Jobs in Aggregate SIC07'!H:H,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H109" t="e" cm="1">
        <f t="array" ref="H109">'97-19 Job Nums in SIC07'!H109 / INDEX('97-19 Jobs in Aggregate SIC07'!I:I,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I109" t="e" cm="1">
        <f t="array" ref="I109">'97-19 Job Nums in SIC07'!I109 / INDEX('97-19 Jobs in Aggregate SIC07'!J:J,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J109" t="e" cm="1">
        <f t="array" ref="J109">'97-19 Job Nums in SIC07'!J109 / INDEX('97-19 Jobs in Aggregate SIC07'!K:K,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K109" t="e" cm="1">
        <f t="array" ref="K109">'97-19 Job Nums in SIC07'!K109 / INDEX('97-19 Jobs in Aggregate SIC07'!L:L,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L109" t="e" cm="1">
        <f t="array" ref="L109">'97-19 Job Nums in SIC07'!L109 / INDEX('97-19 Jobs in Aggregate SIC07'!M:M,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M109" t="e" cm="1">
        <f t="array" ref="M109">'97-19 Job Nums in SIC07'!M109 / INDEX('97-19 Jobs in Aggregate SIC07'!N:N,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N109" t="e" cm="1">
        <f t="array" ref="N109">'97-19 Job Nums in SIC07'!N109 / INDEX('97-19 Jobs in Aggregate SIC07'!O:O,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O109" t="e" cm="1">
        <f t="array" ref="O109">'97-19 Job Nums in SIC07'!O109 / INDEX('97-19 Jobs in Aggregate SIC07'!P:P,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P109" t="e" cm="1">
        <f t="array" ref="P109">'97-19 Job Nums in SIC07'!P109 / INDEX('97-19 Jobs in Aggregate SIC07'!Q:Q,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Q109" t="e" cm="1">
        <f t="array" ref="Q109">'97-19 Job Nums in SIC07'!Q109 / INDEX('97-19 Jobs in Aggregate SIC07'!R:R,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R109" t="e" cm="1">
        <f t="array" ref="R109">'97-19 Job Nums in SIC07'!R109 / INDEX('97-19 Jobs in Aggregate SIC07'!S:S,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S109" t="e" cm="1">
        <f t="array" ref="S109">'97-19 Job Nums in SIC07'!S109 / INDEX('97-19 Jobs in Aggregate SIC07'!T:T,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T109" t="e" cm="1">
        <f t="array" ref="T109">'97-19 Job Nums in SIC07'!T109 / INDEX('97-19 Jobs in Aggregate SIC07'!U:U,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U109" t="e" cm="1">
        <f t="array" ref="U109">'97-19 Job Nums in SIC07'!U109 / INDEX('97-19 Jobs in Aggregate SIC07'!V:V,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V109" t="e" cm="1">
        <f t="array" ref="V109">'97-19 Job Nums in SIC07'!V109 / INDEX('97-19 Jobs in Aggregate SIC07'!W:W,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W109" t="e" cm="1">
        <f t="array" ref="W109">'97-19 Job Nums in SIC07'!W109 / INDEX('97-19 Jobs in Aggregate SIC07'!X:X,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X109" t="e" cm="1">
        <f t="array" ref="X109">'97-19 Job Nums in SIC07'!X109 / INDEX('97-19 Jobs in Aggregate SIC07'!Y:Y,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Y109" t="e" cm="1">
        <f t="array" ref="Y109">'97-19 Job Nums in SIC07'!Y109 / INDEX('97-19 Jobs in Aggregate SIC07'!Z:Z, _xlfn._xlws.FILTER(ROW('97-19 Jobs in Aggregate SIC07'!$A$3:$A$68), ISNUMBER(SEARCH(" " &amp; $A109 &amp; " ", " " &amp; '97-19 Jobs in Aggregate SIC07'!$A$3:$A$68 &amp; " ")) + ('97-19 Jobs in Aggregate SIC07'!$A$3:$A$68=$A109)))</f>
        <v>#VALUE!</v>
      </c>
      <c r="Z109" s="76" t="e">
        <f t="shared" si="1"/>
        <v>#DIV/0!</v>
      </c>
      <c r="AA109" s="77" t="e" cm="1">
        <f t="array" ref="AA109">Z109/SUM(VALUE(INDEX(Z:Z,MATCH(VALUE(_xlfn.TEXTSPLIT(AB109, " ")),A:A,0))))</f>
        <v>#DIV/0!</v>
      </c>
      <c r="AB109" t="str" cm="1">
        <f t="array" ref="AB109">INDEX('97-19 Jobs in Aggregate SIC07'!A:A, _xlfn._xlws.FILTER(ROW('97-19 Jobs in Aggregate SIC07'!$A$3:$A$68), ISNUMBER(SEARCH(" " &amp; $A109 &amp; " ", " " &amp; '97-19 Jobs in Aggregate SIC07'!$A$3:$A$68 &amp; " ")) + ('97-19 Jobs in Aggregate SIC07'!$A$3:$A$68=$A109)))</f>
        <v>97 98 99</v>
      </c>
    </row>
    <row r="110" spans="1:28" ht="30" x14ac:dyDescent="0.25">
      <c r="A110" s="65" t="s">
        <v>355</v>
      </c>
      <c r="B110" s="3" t="s">
        <v>112</v>
      </c>
      <c r="C110" t="e" cm="1">
        <f t="array" ref="C110">'97-19 Job Nums in SIC07'!C110 / INDEX('97-19 Jobs in Aggregate SIC07'!D:D,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D110" t="e" cm="1">
        <f t="array" ref="D110">'97-19 Job Nums in SIC07'!D110 / INDEX('97-19 Jobs in Aggregate SIC07'!E:E,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E110" t="e" cm="1">
        <f t="array" ref="E110">'97-19 Job Nums in SIC07'!E110 / INDEX('97-19 Jobs in Aggregate SIC07'!F:F,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F110" t="e" cm="1">
        <f t="array" ref="F110">'97-19 Job Nums in SIC07'!F110 / INDEX('97-19 Jobs in Aggregate SIC07'!G:G,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G110" t="e" cm="1">
        <f t="array" ref="G110">'97-19 Job Nums in SIC07'!G110 / INDEX('97-19 Jobs in Aggregate SIC07'!H:H,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H110" t="e" cm="1">
        <f t="array" ref="H110">'97-19 Job Nums in SIC07'!H110 / INDEX('97-19 Jobs in Aggregate SIC07'!I:I,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I110" t="e" cm="1">
        <f t="array" ref="I110">'97-19 Job Nums in SIC07'!I110 / INDEX('97-19 Jobs in Aggregate SIC07'!J:J,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J110" t="e" cm="1">
        <f t="array" ref="J110">'97-19 Job Nums in SIC07'!J110 / INDEX('97-19 Jobs in Aggregate SIC07'!K:K,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K110" t="e" cm="1">
        <f t="array" ref="K110">'97-19 Job Nums in SIC07'!K110 / INDEX('97-19 Jobs in Aggregate SIC07'!L:L,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L110" t="e" cm="1">
        <f t="array" ref="L110">'97-19 Job Nums in SIC07'!L110 / INDEX('97-19 Jobs in Aggregate SIC07'!M:M,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M110" t="e" cm="1">
        <f t="array" ref="M110">'97-19 Job Nums in SIC07'!M110 / INDEX('97-19 Jobs in Aggregate SIC07'!N:N,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N110" t="e" cm="1">
        <f t="array" ref="N110">'97-19 Job Nums in SIC07'!N110 / INDEX('97-19 Jobs in Aggregate SIC07'!O:O,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O110" t="e" cm="1">
        <f t="array" ref="O110">'97-19 Job Nums in SIC07'!O110 / INDEX('97-19 Jobs in Aggregate SIC07'!P:P,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P110" t="e" cm="1">
        <f t="array" ref="P110">'97-19 Job Nums in SIC07'!P110 / INDEX('97-19 Jobs in Aggregate SIC07'!Q:Q,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Q110" t="e" cm="1">
        <f t="array" ref="Q110">'97-19 Job Nums in SIC07'!Q110 / INDEX('97-19 Jobs in Aggregate SIC07'!R:R,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R110" t="e" cm="1">
        <f t="array" ref="R110">'97-19 Job Nums in SIC07'!R110 / INDEX('97-19 Jobs in Aggregate SIC07'!S:S,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S110" t="e" cm="1">
        <f t="array" ref="S110">'97-19 Job Nums in SIC07'!S110 / INDEX('97-19 Jobs in Aggregate SIC07'!T:T,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T110" t="e" cm="1">
        <f t="array" ref="T110">'97-19 Job Nums in SIC07'!T110 / INDEX('97-19 Jobs in Aggregate SIC07'!U:U,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U110" t="e" cm="1">
        <f t="array" ref="U110">'97-19 Job Nums in SIC07'!U110 / INDEX('97-19 Jobs in Aggregate SIC07'!V:V,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V110" t="e" cm="1">
        <f t="array" ref="V110">'97-19 Job Nums in SIC07'!V110 / INDEX('97-19 Jobs in Aggregate SIC07'!W:W,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W110" t="e" cm="1">
        <f t="array" ref="W110">'97-19 Job Nums in SIC07'!W110 / INDEX('97-19 Jobs in Aggregate SIC07'!X:X,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X110" t="e" cm="1">
        <f t="array" ref="X110">'97-19 Job Nums in SIC07'!X110 / INDEX('97-19 Jobs in Aggregate SIC07'!Y:Y,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Y110" t="e" cm="1">
        <f t="array" ref="Y110">'97-19 Job Nums in SIC07'!Y110 / INDEX('97-19 Jobs in Aggregate SIC07'!Z:Z, _xlfn._xlws.FILTER(ROW('97-19 Jobs in Aggregate SIC07'!$A$3:$A$68), ISNUMBER(SEARCH(" " &amp; $A110 &amp; " ", " " &amp; '97-19 Jobs in Aggregate SIC07'!$A$3:$A$68 &amp; " ")) + ('97-19 Jobs in Aggregate SIC07'!$A$3:$A$68=$A110)))</f>
        <v>#VALUE!</v>
      </c>
      <c r="Z110" s="76" t="e">
        <f t="shared" si="1"/>
        <v>#DIV/0!</v>
      </c>
      <c r="AA110" s="77" t="e" cm="1">
        <f t="array" ref="AA110">Z110/SUM(VALUE(INDEX(Z:Z,MATCH(VALUE(_xlfn.TEXTSPLIT(AB110, " ")),A:A,0))))</f>
        <v>#DIV/0!</v>
      </c>
      <c r="AB110" t="e" cm="1" vm="1">
        <f t="array" ref="AB110">INDEX('97-19 Jobs in Aggregate SIC07'!A:A, _xlfn._xlws.FILTER(ROW('97-19 Jobs in Aggregate SIC07'!$A$3:$A$68), ISNUMBER(SEARCH(" " &amp; $A110 &amp; " ", " " &amp; '97-19 Jobs in Aggregate SIC07'!$A$3:$A$68 &amp; " ")) + ('97-19 Jobs in Aggregate SIC07'!$A$3:$A$68=$A110)))</f>
        <v>#VALUE!</v>
      </c>
    </row>
    <row r="111" spans="1:28" ht="30" x14ac:dyDescent="0.25">
      <c r="A111" s="65">
        <v>99</v>
      </c>
      <c r="B111" s="3" t="s">
        <v>113</v>
      </c>
      <c r="C111" t="e" cm="1">
        <f t="array" ref="C111">'97-19 Job Nums in SIC07'!C111 / INDEX('97-19 Jobs in Aggregate SIC07'!D:D,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D111" t="e" cm="1">
        <f t="array" ref="D111">'97-19 Job Nums in SIC07'!D111 / INDEX('97-19 Jobs in Aggregate SIC07'!E:E,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E111" t="e" cm="1">
        <f t="array" ref="E111">'97-19 Job Nums in SIC07'!E111 / INDEX('97-19 Jobs in Aggregate SIC07'!F:F,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F111" t="e" cm="1">
        <f t="array" ref="F111">'97-19 Job Nums in SIC07'!F111 / INDEX('97-19 Jobs in Aggregate SIC07'!G:G,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G111" t="e" cm="1">
        <f t="array" ref="G111">'97-19 Job Nums in SIC07'!G111 / INDEX('97-19 Jobs in Aggregate SIC07'!H:H,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H111" t="e" cm="1">
        <f t="array" ref="H111">'97-19 Job Nums in SIC07'!H111 / INDEX('97-19 Jobs in Aggregate SIC07'!I:I,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I111" t="e" cm="1">
        <f t="array" ref="I111">'97-19 Job Nums in SIC07'!I111 / INDEX('97-19 Jobs in Aggregate SIC07'!J:J,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J111" t="e" cm="1">
        <f t="array" ref="J111">'97-19 Job Nums in SIC07'!J111 / INDEX('97-19 Jobs in Aggregate SIC07'!K:K,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K111" t="e" cm="1">
        <f t="array" ref="K111">'97-19 Job Nums in SIC07'!K111 / INDEX('97-19 Jobs in Aggregate SIC07'!L:L,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L111" t="e" cm="1">
        <f t="array" ref="L111">'97-19 Job Nums in SIC07'!L111 / INDEX('97-19 Jobs in Aggregate SIC07'!M:M,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M111" t="e" cm="1">
        <f t="array" ref="M111">'97-19 Job Nums in SIC07'!M111 / INDEX('97-19 Jobs in Aggregate SIC07'!N:N,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N111" t="e" cm="1">
        <f t="array" ref="N111">'97-19 Job Nums in SIC07'!N111 / INDEX('97-19 Jobs in Aggregate SIC07'!O:O,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O111" t="e" cm="1">
        <f t="array" ref="O111">'97-19 Job Nums in SIC07'!O111 / INDEX('97-19 Jobs in Aggregate SIC07'!P:P,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P111" t="e" cm="1">
        <f t="array" ref="P111">'97-19 Job Nums in SIC07'!P111 / INDEX('97-19 Jobs in Aggregate SIC07'!Q:Q,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Q111" t="e" cm="1">
        <f t="array" ref="Q111">'97-19 Job Nums in SIC07'!Q111 / INDEX('97-19 Jobs in Aggregate SIC07'!R:R,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R111" t="e" cm="1">
        <f t="array" ref="R111">'97-19 Job Nums in SIC07'!R111 / INDEX('97-19 Jobs in Aggregate SIC07'!S:S,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S111" t="e" cm="1">
        <f t="array" ref="S111">'97-19 Job Nums in SIC07'!S111 / INDEX('97-19 Jobs in Aggregate SIC07'!T:T,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T111" t="e" cm="1">
        <f t="array" ref="T111">'97-19 Job Nums in SIC07'!T111 / INDEX('97-19 Jobs in Aggregate SIC07'!U:U,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U111" t="e" cm="1">
        <f t="array" ref="U111">'97-19 Job Nums in SIC07'!U111 / INDEX('97-19 Jobs in Aggregate SIC07'!V:V,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V111" t="e" cm="1">
        <f t="array" ref="V111">'97-19 Job Nums in SIC07'!V111 / INDEX('97-19 Jobs in Aggregate SIC07'!W:W,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W111" t="e" cm="1">
        <f t="array" ref="W111">'97-19 Job Nums in SIC07'!W111 / INDEX('97-19 Jobs in Aggregate SIC07'!X:X,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X111" t="e" cm="1">
        <f t="array" ref="X111">'97-19 Job Nums in SIC07'!X111 / INDEX('97-19 Jobs in Aggregate SIC07'!Y:Y,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Y111" t="e" cm="1">
        <f t="array" ref="Y111">'97-19 Job Nums in SIC07'!Y111 / INDEX('97-19 Jobs in Aggregate SIC07'!Z:Z, _xlfn._xlws.FILTER(ROW('97-19 Jobs in Aggregate SIC07'!$A$3:$A$68), ISNUMBER(SEARCH(" " &amp; $A111 &amp; " ", " " &amp; '97-19 Jobs in Aggregate SIC07'!$A$3:$A$68 &amp; " ")) + ('97-19 Jobs in Aggregate SIC07'!$A$3:$A$68=$A111)))</f>
        <v>#VALUE!</v>
      </c>
      <c r="Z111" s="76" t="e">
        <f t="shared" si="1"/>
        <v>#DIV/0!</v>
      </c>
      <c r="AA111" s="77" t="e" cm="1">
        <f t="array" ref="AA111">Z111/SUM(VALUE(INDEX(Z:Z,MATCH(VALUE(_xlfn.TEXTSPLIT(AB111, " ")),A:A,0))))</f>
        <v>#DIV/0!</v>
      </c>
      <c r="AB111" t="str" cm="1">
        <f t="array" ref="AB111">INDEX('97-19 Jobs in Aggregate SIC07'!A:A, _xlfn._xlws.FILTER(ROW('97-19 Jobs in Aggregate SIC07'!$A$3:$A$68), ISNUMBER(SEARCH(" " &amp; $A111 &amp; " ", " " &amp; '97-19 Jobs in Aggregate SIC07'!$A$3:$A$68 &amp; " ")) + ('97-19 Jobs in Aggregate SIC07'!$A$3:$A$68=$A111)))</f>
        <v>97 98 99</v>
      </c>
    </row>
    <row r="112" spans="1:28" x14ac:dyDescent="0.25">
      <c r="A112" s="65" t="s">
        <v>304</v>
      </c>
      <c r="B112" s="3" t="s">
        <v>114</v>
      </c>
      <c r="C112" t="e" cm="1">
        <f t="array" ref="C112">'97-19 Job Nums in SIC07'!C112 / INDEX('97-19 Jobs in Aggregate SIC07'!D:D,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D112" t="e" cm="1">
        <f t="array" ref="D112">'97-19 Job Nums in SIC07'!D112 / INDEX('97-19 Jobs in Aggregate SIC07'!E:E,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E112" t="e" cm="1">
        <f t="array" ref="E112">'97-19 Job Nums in SIC07'!E112 / INDEX('97-19 Jobs in Aggregate SIC07'!F:F,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F112" t="e" cm="1">
        <f t="array" ref="F112">'97-19 Job Nums in SIC07'!F112 / INDEX('97-19 Jobs in Aggregate SIC07'!G:G,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G112" t="e" cm="1">
        <f t="array" ref="G112">'97-19 Job Nums in SIC07'!G112 / INDEX('97-19 Jobs in Aggregate SIC07'!H:H,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H112" t="e" cm="1">
        <f t="array" ref="H112">'97-19 Job Nums in SIC07'!H112 / INDEX('97-19 Jobs in Aggregate SIC07'!I:I,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I112" t="e" cm="1">
        <f t="array" ref="I112">'97-19 Job Nums in SIC07'!I112 / INDEX('97-19 Jobs in Aggregate SIC07'!J:J,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J112" t="e" cm="1">
        <f t="array" ref="J112">'97-19 Job Nums in SIC07'!J112 / INDEX('97-19 Jobs in Aggregate SIC07'!K:K,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K112" t="e" cm="1">
        <f t="array" ref="K112">'97-19 Job Nums in SIC07'!K112 / INDEX('97-19 Jobs in Aggregate SIC07'!L:L,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L112" t="e" cm="1">
        <f t="array" ref="L112">'97-19 Job Nums in SIC07'!L112 / INDEX('97-19 Jobs in Aggregate SIC07'!M:M,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M112" t="e" cm="1">
        <f t="array" ref="M112">'97-19 Job Nums in SIC07'!M112 / INDEX('97-19 Jobs in Aggregate SIC07'!N:N,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N112" t="e" cm="1" vm="1">
        <f t="array" ref="N112">'97-19 Job Nums in SIC07'!N112 / INDEX('97-19 Jobs in Aggregate SIC07'!O:O,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O112" t="e" cm="1" vm="1">
        <f t="array" ref="O112">'97-19 Job Nums in SIC07'!O112 / INDEX('97-19 Jobs in Aggregate SIC07'!P:P,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P112" t="e" cm="1" vm="1">
        <f t="array" ref="P112">'97-19 Job Nums in SIC07'!P112 / INDEX('97-19 Jobs in Aggregate SIC07'!Q:Q,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Q112" t="e" cm="1" vm="1">
        <f t="array" ref="Q112">'97-19 Job Nums in SIC07'!Q112 / INDEX('97-19 Jobs in Aggregate SIC07'!R:R,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R112" t="e" cm="1" vm="1">
        <f t="array" ref="R112">'97-19 Job Nums in SIC07'!R112 / INDEX('97-19 Jobs in Aggregate SIC07'!S:S,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S112" t="e" cm="1" vm="1">
        <f t="array" ref="S112">'97-19 Job Nums in SIC07'!S112 / INDEX('97-19 Jobs in Aggregate SIC07'!T:T,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T112" t="e" cm="1" vm="1">
        <f t="array" ref="T112">'97-19 Job Nums in SIC07'!T112 / INDEX('97-19 Jobs in Aggregate SIC07'!U:U,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U112" t="e" cm="1" vm="1">
        <f t="array" ref="U112">'97-19 Job Nums in SIC07'!U112 / INDEX('97-19 Jobs in Aggregate SIC07'!V:V,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V112" t="e" cm="1" vm="1">
        <f t="array" ref="V112">'97-19 Job Nums in SIC07'!V112 / INDEX('97-19 Jobs in Aggregate SIC07'!W:W,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W112" t="e" cm="1" vm="1">
        <f t="array" ref="W112">'97-19 Job Nums in SIC07'!W112 / INDEX('97-19 Jobs in Aggregate SIC07'!X:X,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X112" t="e" cm="1" vm="1">
        <f t="array" ref="X112">'97-19 Job Nums in SIC07'!X112 / INDEX('97-19 Jobs in Aggregate SIC07'!Y:Y,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Y112" t="e" cm="1" vm="1">
        <f t="array" ref="Y112">'97-19 Job Nums in SIC07'!Y112 / INDEX('97-19 Jobs in Aggregate SIC07'!Z:Z, _xlfn._xlws.FILTER(ROW('97-19 Jobs in Aggregate SIC07'!$A$3:$A$68), ISNUMBER(SEARCH(" " &amp; $A112 &amp; " ", " " &amp; '97-19 Jobs in Aggregate SIC07'!$A$3:$A$68 &amp; " ")) + ('97-19 Jobs in Aggregate SIC07'!$A$3:$A$68=$A112)))</f>
        <v>#VALUE!</v>
      </c>
      <c r="Z112" s="76" t="e">
        <f t="shared" si="1"/>
        <v>#DIV/0!</v>
      </c>
      <c r="AA112" s="77" t="e" cm="1">
        <f t="array" ref="AA112">Z112/SUM(VALUE(INDEX(Z:Z,MATCH(VALUE(_xlfn.TEXTSPLIT(AB112, " ")),A:A,0))))</f>
        <v>#DIV/0!</v>
      </c>
      <c r="AB112" t="e" cm="1" vm="1">
        <f t="array" ref="AB112">INDEX('97-19 Jobs in Aggregate SIC07'!A:A, _xlfn._xlws.FILTER(ROW('97-19 Jobs in Aggregate SIC07'!$A$3:$A$68), ISNUMBER(SEARCH(" " &amp; $A112 &amp; " ", " " &amp; '97-19 Jobs in Aggregate SIC07'!$A$3:$A$68 &amp; " ")) + ('97-19 Jobs in Aggregate SIC07'!$A$3:$A$68=$A112)))</f>
        <v>#VALUE!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FE3-4EE5-4118-9848-A5B0609450AD}">
  <sheetPr>
    <tabColor theme="9"/>
  </sheetPr>
  <dimension ref="A1:Z68"/>
  <sheetViews>
    <sheetView workbookViewId="0">
      <pane xSplit="3" ySplit="2" topLeftCell="J12" activePane="bottomRight" state="frozen"/>
      <selection pane="topRight" activeCell="D1" sqref="D1"/>
      <selection pane="bottomLeft" activeCell="A3" sqref="A3"/>
      <selection pane="bottomRight" activeCell="O19" sqref="O19:Z19"/>
    </sheetView>
  </sheetViews>
  <sheetFormatPr defaultRowHeight="15" x14ac:dyDescent="0.25"/>
  <cols>
    <col min="1" max="1" width="11.85546875" style="67" customWidth="1"/>
    <col min="2" max="2" width="6.140625" style="65" customWidth="1"/>
    <col min="3" max="3" width="36.7109375" style="35" customWidth="1"/>
  </cols>
  <sheetData>
    <row r="1" spans="1:26" s="56" customFormat="1" x14ac:dyDescent="0.25">
      <c r="C1" s="56" t="s">
        <v>1297</v>
      </c>
      <c r="D1" s="56" t="s">
        <v>1305</v>
      </c>
    </row>
    <row r="2" spans="1:26" x14ac:dyDescent="0.25">
      <c r="A2" s="68"/>
      <c r="B2" s="69"/>
      <c r="C2" s="56"/>
      <c r="D2" s="56">
        <v>1997</v>
      </c>
      <c r="E2" s="56">
        <v>1998</v>
      </c>
      <c r="F2" s="56">
        <v>1999</v>
      </c>
      <c r="G2" s="56">
        <v>2000</v>
      </c>
      <c r="H2" s="56">
        <v>2001</v>
      </c>
      <c r="I2" s="56">
        <v>2002</v>
      </c>
      <c r="J2" s="56">
        <v>2003</v>
      </c>
      <c r="K2" s="56">
        <v>2004</v>
      </c>
      <c r="L2" s="56">
        <v>2005</v>
      </c>
      <c r="M2" s="56">
        <v>2006</v>
      </c>
      <c r="N2" s="56">
        <v>2007</v>
      </c>
      <c r="O2" s="56">
        <v>2008</v>
      </c>
      <c r="P2" s="56">
        <v>2009</v>
      </c>
      <c r="Q2" s="56">
        <v>2010</v>
      </c>
      <c r="R2" s="56">
        <v>2011</v>
      </c>
      <c r="S2" s="56">
        <v>2012</v>
      </c>
      <c r="T2" s="56">
        <v>2013</v>
      </c>
      <c r="U2" s="56">
        <v>2014</v>
      </c>
      <c r="V2" s="56">
        <v>2015</v>
      </c>
      <c r="W2" s="56">
        <v>2016</v>
      </c>
      <c r="X2" s="56">
        <v>2017</v>
      </c>
      <c r="Y2" s="56">
        <v>2018</v>
      </c>
      <c r="Z2" s="56">
        <v>2019</v>
      </c>
    </row>
    <row r="3" spans="1:26" x14ac:dyDescent="0.25">
      <c r="A3" s="67" t="s">
        <v>1286</v>
      </c>
      <c r="B3" s="65" t="s">
        <v>213</v>
      </c>
      <c r="C3" s="66" t="s">
        <v>357</v>
      </c>
      <c r="D3" s="81" cm="1">
        <f t="array" ref="D3">SUMPRODUCT(VALUE(INDEX('97-19 Comp in SIC07'!C:C,MATCH(_xlfn.TEXTSPLIT($A3, " "),'97-19 Comp in SIC07'!$A:$A,0))), VALUE(TRANSPOSE('97-19 Comp Weights in SIC07'!$AA$4:$AA$6)))</f>
        <v>6.0445309458010064</v>
      </c>
      <c r="E3" s="81" cm="1">
        <f t="array" ref="E3">SUMPRODUCT(VALUE(INDEX('97-19 Comp in SIC07'!D:D,MATCH(_xlfn.TEXTSPLIT($A3, " "),'97-19 Comp in SIC07'!$A:$A,0))), VALUE(TRANSPOSE('97-19 Comp Weights in SIC07'!$AA$4:$AA$6)))</f>
        <v>6.2251911451681963</v>
      </c>
      <c r="F3" s="81" cm="1">
        <f t="array" ref="F3">SUMPRODUCT(VALUE(INDEX('97-19 Comp in SIC07'!E:E,MATCH(_xlfn.TEXTSPLIT($A3, " "),'97-19 Comp in SIC07'!$A:$A,0))), VALUE(TRANSPOSE('97-19 Comp Weights in SIC07'!$AA$4:$AA$6)))</f>
        <v>6.1629861510970168</v>
      </c>
      <c r="G3" s="81" cm="1">
        <f t="array" ref="G3">SUMPRODUCT(VALUE(INDEX('97-19 Comp in SIC07'!F:F,MATCH(_xlfn.TEXTSPLIT($A3, " "),'97-19 Comp in SIC07'!$A:$A,0))), VALUE(TRANSPOSE('97-19 Comp Weights in SIC07'!$AA$4:$AA$6)))</f>
        <v>6.584354841726122</v>
      </c>
      <c r="H3" s="81" cm="1">
        <f t="array" ref="H3">SUMPRODUCT(VALUE(INDEX('97-19 Comp in SIC07'!G:G,MATCH(_xlfn.TEXTSPLIT($A3, " "),'97-19 Comp in SIC07'!$A:$A,0))), VALUE(TRANSPOSE('97-19 Comp Weights in SIC07'!$AA$4:$AA$6)))</f>
        <v>6.582901430916297</v>
      </c>
      <c r="I3" s="81" cm="1">
        <f t="array" ref="I3">SUMPRODUCT(VALUE(INDEX('97-19 Comp in SIC07'!H:H,MATCH(_xlfn.TEXTSPLIT($A3, " "),'97-19 Comp in SIC07'!$A:$A,0))), VALUE(TRANSPOSE('97-19 Comp Weights in SIC07'!$AA$4:$AA$6)))</f>
        <v>7.1724077687911603</v>
      </c>
      <c r="J3" s="81" cm="1">
        <f t="array" ref="J3">SUMPRODUCT(VALUE(INDEX('97-19 Comp in SIC07'!I:I,MATCH(_xlfn.TEXTSPLIT($A3, " "),'97-19 Comp in SIC07'!$A:$A,0))), VALUE(TRANSPOSE('97-19 Comp Weights in SIC07'!$AA$4:$AA$6)))</f>
        <v>7.2771402960425871</v>
      </c>
      <c r="K3" s="81" cm="1">
        <f t="array" ref="K3">SUMPRODUCT(VALUE(INDEX('97-19 Comp in SIC07'!J:J,MATCH(_xlfn.TEXTSPLIT($A3, " "),'97-19 Comp in SIC07'!$A:$A,0))), VALUE(TRANSPOSE('97-19 Comp Weights in SIC07'!$AA$4:$AA$6)))</f>
        <v>7.9642814273907643</v>
      </c>
      <c r="L3" s="81" cm="1">
        <f t="array" ref="L3">SUMPRODUCT(VALUE(INDEX('97-19 Comp in SIC07'!K:K,MATCH(_xlfn.TEXTSPLIT($A3, " "),'97-19 Comp in SIC07'!$A:$A,0))), VALUE(TRANSPOSE('97-19 Comp Weights in SIC07'!$AA$4:$AA$6)))</f>
        <v>8.3636209440619478</v>
      </c>
      <c r="M3" s="81" cm="1">
        <f t="array" ref="M3">SUMPRODUCT(VALUE(INDEX('97-19 Comp in SIC07'!L:L,MATCH(_xlfn.TEXTSPLIT($A3, " "),'97-19 Comp in SIC07'!$A:$A,0))), VALUE(TRANSPOSE('97-19 Comp Weights in SIC07'!$AA$4:$AA$6)))</f>
        <v>8.6138903819618395</v>
      </c>
      <c r="N3" s="81" cm="1">
        <f t="array" ref="N3">SUMPRODUCT(VALUE(INDEX('97-19 Comp in SIC07'!M:M,MATCH(_xlfn.TEXTSPLIT($A3, " "),'97-19 Comp in SIC07'!$A:$A,0))), VALUE(TRANSPOSE('97-19 Comp Weights in SIC07'!$AA$4:$AA$6)))</f>
        <v>9.5326019971108504</v>
      </c>
      <c r="O3" s="81">
        <v>10.1</v>
      </c>
      <c r="P3" s="81">
        <v>10.63</v>
      </c>
      <c r="Q3" s="81">
        <v>9.4600000000000009</v>
      </c>
      <c r="R3" s="81">
        <v>9.61</v>
      </c>
      <c r="S3" s="81">
        <v>9.5299999999999994</v>
      </c>
      <c r="T3" s="81">
        <v>10.119999999999999</v>
      </c>
      <c r="U3" s="81">
        <v>9.92</v>
      </c>
      <c r="V3" s="81">
        <v>10.11</v>
      </c>
      <c r="W3" s="81">
        <v>10.32</v>
      </c>
      <c r="X3" s="81">
        <v>10.66</v>
      </c>
      <c r="Y3" s="81">
        <v>11.06</v>
      </c>
      <c r="Z3" s="81">
        <v>11.53</v>
      </c>
    </row>
    <row r="4" spans="1:26" x14ac:dyDescent="0.25">
      <c r="A4" s="67" t="s">
        <v>1287</v>
      </c>
      <c r="B4" s="65" t="s">
        <v>216</v>
      </c>
      <c r="C4" s="66" t="s">
        <v>358</v>
      </c>
      <c r="D4" s="81" cm="1">
        <f t="array" ref="D4">SUMPRODUCT(VALUE(INDEX('97-19 Comp in SIC07'!C:C,MATCH(_xlfn.TEXTSPLIT($A4, " "),'97-19 Comp in SIC07'!$A:$A,0))), VALUE(TRANSPOSE('97-19 Comp Weights in SIC07'!$AA$8:$AA$12)))</f>
        <v>10.918423933774697</v>
      </c>
      <c r="E4" s="81" cm="1">
        <f t="array" ref="E4">SUMPRODUCT(VALUE(INDEX('97-19 Comp in SIC07'!D:D,MATCH(_xlfn.TEXTSPLIT($A4, " "),'97-19 Comp in SIC07'!$A:$A,0))), VALUE(TRANSPOSE('97-19 Comp Weights in SIC07'!$AA$8:$AA$12)))</f>
        <v>3.5473922804466023</v>
      </c>
      <c r="F4" s="81" cm="1">
        <f t="array" ref="F4">SUMPRODUCT(VALUE(INDEX('97-19 Comp in SIC07'!E:E,MATCH(_xlfn.TEXTSPLIT($A4, " "),'97-19 Comp in SIC07'!$A:$A,0))), VALUE(TRANSPOSE('97-19 Comp Weights in SIC07'!$AA$8:$AA$12)))</f>
        <v>5.4216419210658033</v>
      </c>
      <c r="G4" s="81" cm="1">
        <f t="array" ref="G4">SUMPRODUCT(VALUE(INDEX('97-19 Comp in SIC07'!F:F,MATCH(_xlfn.TEXTSPLIT($A4, " "),'97-19 Comp in SIC07'!$A:$A,0))), VALUE(TRANSPOSE('97-19 Comp Weights in SIC07'!$AA$8:$AA$12)))</f>
        <v>13.326742590760595</v>
      </c>
      <c r="H4" s="81" cm="1">
        <f t="array" ref="H4">SUMPRODUCT(VALUE(INDEX('97-19 Comp in SIC07'!G:G,MATCH(_xlfn.TEXTSPLIT($A4, " "),'97-19 Comp in SIC07'!$A:$A,0))), VALUE(TRANSPOSE('97-19 Comp Weights in SIC07'!$AA$8:$AA$12)))</f>
        <v>12.277748099296405</v>
      </c>
      <c r="I4" s="81">
        <f>AVERAGE(H4,J4)</f>
        <v>10.477092660787587</v>
      </c>
      <c r="J4" s="81" cm="1">
        <f t="array" ref="J4">SUMPRODUCT(VALUE(INDEX('97-19 Comp in SIC07'!I:I,MATCH(_xlfn.TEXTSPLIT($A4, " "),'97-19 Comp in SIC07'!$A:$A,0))), VALUE(TRANSPOSE('97-19 Comp Weights in SIC07'!$AA$8:$AA$12)))</f>
        <v>8.6764372222787696</v>
      </c>
      <c r="K4" s="81" cm="1">
        <f t="array" ref="K4">SUMPRODUCT(VALUE(INDEX('97-19 Comp in SIC07'!J:J,MATCH(_xlfn.TEXTSPLIT($A4, " "),'97-19 Comp in SIC07'!$A:$A,0))), VALUE(TRANSPOSE('97-19 Comp Weights in SIC07'!$AA$8:$AA$12)))</f>
        <v>14.99057850580785</v>
      </c>
      <c r="L4" s="81" cm="1">
        <f t="array" ref="L4">SUMPRODUCT(VALUE(INDEX('97-19 Comp in SIC07'!K:K,MATCH(_xlfn.TEXTSPLIT($A4, " "),'97-19 Comp in SIC07'!$A:$A,0))), VALUE(TRANSPOSE('97-19 Comp Weights in SIC07'!$AA$8:$AA$12)))</f>
        <v>15.998803760443217</v>
      </c>
      <c r="M4" s="81" cm="1">
        <f t="array" ref="M4">SUMPRODUCT(VALUE(INDEX('97-19 Comp in SIC07'!L:L,MATCH(_xlfn.TEXTSPLIT($A4, " "),'97-19 Comp in SIC07'!$A:$A,0))), VALUE(TRANSPOSE('97-19 Comp Weights in SIC07'!$AA$8:$AA$12)))</f>
        <v>18.61248082581454</v>
      </c>
      <c r="N4" s="81" cm="1">
        <f t="array" ref="N4">SUMPRODUCT(VALUE(INDEX('97-19 Comp in SIC07'!M:M,MATCH(_xlfn.TEXTSPLIT($A4, " "),'97-19 Comp in SIC07'!$A:$A,0))), VALUE(TRANSPOSE('97-19 Comp Weights in SIC07'!$AA$8:$AA$12)))</f>
        <v>18.495831606940236</v>
      </c>
      <c r="O4" s="81">
        <v>19.239999999999998</v>
      </c>
      <c r="P4" s="81">
        <v>19.41</v>
      </c>
      <c r="Q4" s="81">
        <v>18.04</v>
      </c>
      <c r="R4" s="81">
        <v>17.29</v>
      </c>
      <c r="S4" s="81">
        <v>16.89</v>
      </c>
      <c r="T4" s="81">
        <v>19.61</v>
      </c>
      <c r="U4" s="81">
        <v>19.28</v>
      </c>
      <c r="V4" s="81">
        <f>AVERAGE(U4,X4)</f>
        <v>17.755000000000003</v>
      </c>
      <c r="W4" s="81">
        <f>V4</f>
        <v>17.755000000000003</v>
      </c>
      <c r="X4" s="81">
        <v>16.23</v>
      </c>
      <c r="Y4" s="81" t="s">
        <v>211</v>
      </c>
      <c r="Z4" s="81" t="s">
        <v>211</v>
      </c>
    </row>
    <row r="5" spans="1:26" ht="30" x14ac:dyDescent="0.25">
      <c r="A5" s="67" t="s">
        <v>1288</v>
      </c>
      <c r="C5" s="66" t="s">
        <v>359</v>
      </c>
      <c r="D5" s="81" cm="1">
        <f t="array" ref="D5">SUMPRODUCT(VALUE(INDEX('97-19 Comp in SIC07'!C:C,MATCH(_xlfn.TEXTSPLIT($A5, " "),'97-19 Comp in SIC07'!$A:$A,0))), VALUE(TRANSPOSE('97-19 Comp Weights in SIC07'!$AA$14:$AA$16)))</f>
        <v>8.0690964982758935</v>
      </c>
      <c r="E5" s="81" cm="1">
        <f t="array" ref="E5">SUMPRODUCT(VALUE(INDEX('97-19 Comp in SIC07'!D:D,MATCH(_xlfn.TEXTSPLIT($A5, " "),'97-19 Comp in SIC07'!$A:$A,0))), VALUE(TRANSPOSE('97-19 Comp Weights in SIC07'!$AA$14:$AA$16)))</f>
        <v>8.6503749295378345</v>
      </c>
      <c r="F5" s="81" cm="1">
        <f t="array" ref="F5">SUMPRODUCT(VALUE(INDEX('97-19 Comp in SIC07'!E:E,MATCH(_xlfn.TEXTSPLIT($A5, " "),'97-19 Comp in SIC07'!$A:$A,0))), VALUE(TRANSPOSE('97-19 Comp Weights in SIC07'!$AA$14:$AA$16)))</f>
        <v>8.9700315289474037</v>
      </c>
      <c r="G5" s="81" cm="1">
        <f t="array" ref="G5">SUMPRODUCT(VALUE(INDEX('97-19 Comp in SIC07'!F:F,MATCH(_xlfn.TEXTSPLIT($A5, " "),'97-19 Comp in SIC07'!$A:$A,0))), VALUE(TRANSPOSE('97-19 Comp Weights in SIC07'!$AA$14:$AA$16)))</f>
        <v>8.8618352804589069</v>
      </c>
      <c r="H5" s="81" cm="1">
        <f t="array" ref="H5">SUMPRODUCT(VALUE(INDEX('97-19 Comp in SIC07'!G:G,MATCH(_xlfn.TEXTSPLIT($A5, " "),'97-19 Comp in SIC07'!$A:$A,0))), VALUE(TRANSPOSE('97-19 Comp Weights in SIC07'!$AA$14:$AA$16)))</f>
        <v>9.2974173724622489</v>
      </c>
      <c r="I5" s="81" cm="1">
        <f t="array" ref="I5">SUMPRODUCT(VALUE(INDEX('97-19 Comp in SIC07'!H:H,MATCH(_xlfn.TEXTSPLIT($A5, " "),'97-19 Comp in SIC07'!$A:$A,0))), VALUE(TRANSPOSE('97-19 Comp Weights in SIC07'!$AA$14:$AA$16)))</f>
        <v>9.6607179465728379</v>
      </c>
      <c r="J5" s="81" cm="1">
        <f t="array" ref="J5">SUMPRODUCT(VALUE(INDEX('97-19 Comp in SIC07'!I:I,MATCH(_xlfn.TEXTSPLIT($A5, " "),'97-19 Comp in SIC07'!$A:$A,0))), VALUE(TRANSPOSE('97-19 Comp Weights in SIC07'!$AA$14:$AA$16)))</f>
        <v>10.321216528393572</v>
      </c>
      <c r="K5" s="81" cm="1">
        <f t="array" ref="K5">SUMPRODUCT(VALUE(INDEX('97-19 Comp in SIC07'!J:J,MATCH(_xlfn.TEXTSPLIT($A5, " "),'97-19 Comp in SIC07'!$A:$A,0))), VALUE(TRANSPOSE('97-19 Comp Weights in SIC07'!$AA$14:$AA$16)))</f>
        <v>10.484659154269025</v>
      </c>
      <c r="L5" s="81" cm="1">
        <f t="array" ref="L5">SUMPRODUCT(VALUE(INDEX('97-19 Comp in SIC07'!K:K,MATCH(_xlfn.TEXTSPLIT($A5, " "),'97-19 Comp in SIC07'!$A:$A,0))), VALUE(TRANSPOSE('97-19 Comp Weights in SIC07'!$AA$14:$AA$16)))</f>
        <v>11.267109113132149</v>
      </c>
      <c r="M5" s="81" cm="1">
        <f t="array" ref="M5">SUMPRODUCT(VALUE(INDEX('97-19 Comp in SIC07'!L:L,MATCH(_xlfn.TEXTSPLIT($A5, " "),'97-19 Comp in SIC07'!$A:$A,0))), VALUE(TRANSPOSE('97-19 Comp Weights in SIC07'!$AA$14:$AA$16)))</f>
        <v>11.257638648618174</v>
      </c>
      <c r="N5" s="81" cm="1">
        <f t="array" ref="N5">SUMPRODUCT(VALUE(INDEX('97-19 Comp in SIC07'!M:M,MATCH(_xlfn.TEXTSPLIT($A5, " "),'97-19 Comp in SIC07'!$A:$A,0))), VALUE(TRANSPOSE('97-19 Comp Weights in SIC07'!$AA$14:$AA$16)))</f>
        <v>11.563371267828106</v>
      </c>
      <c r="O5" s="81" cm="1">
        <f t="array" ref="O5">SUMPRODUCT(VALUE(INDEX('97-19 Comp in SIC07'!N:N,MATCH(_xlfn.TEXTSPLIT($A5, " "),'97-19 Comp in SIC07'!$A:$A,0))), VALUE(TRANSPOSE('97-19 Comp Weights in SIC07'!$AA$14:$AA$16)))</f>
        <v>12.10243510086541</v>
      </c>
      <c r="P5" s="81" cm="1">
        <f t="array" ref="P5">SUMPRODUCT(VALUE(INDEX('97-19 Comp in SIC07'!O:O,MATCH(_xlfn.TEXTSPLIT($A5, " "),'97-19 Comp in SIC07'!$A:$A,0))), VALUE(TRANSPOSE('97-19 Comp Weights in SIC07'!$AA$14:$AA$16)))</f>
        <v>12.308441856693502</v>
      </c>
      <c r="Q5" s="81" cm="1">
        <f t="array" ref="Q5">SUMPRODUCT(VALUE(INDEX('97-19 Comp in SIC07'!P:P,MATCH(_xlfn.TEXTSPLIT($A5, " "),'97-19 Comp in SIC07'!$A:$A,0))), VALUE(TRANSPOSE('97-19 Comp Weights in SIC07'!$AA$14:$AA$16)))</f>
        <v>12.352407773891978</v>
      </c>
      <c r="R5" s="81" cm="1">
        <f t="array" ref="R5">SUMPRODUCT(VALUE(INDEX('97-19 Comp in SIC07'!Q:Q,MATCH(_xlfn.TEXTSPLIT($A5, " "),'97-19 Comp in SIC07'!$A:$A,0))), VALUE(TRANSPOSE('97-19 Comp Weights in SIC07'!$AA$14:$AA$16)))</f>
        <v>12.549758652643563</v>
      </c>
      <c r="S5" s="81" cm="1">
        <f t="array" ref="S5">SUMPRODUCT(VALUE(INDEX('97-19 Comp in SIC07'!R:R,MATCH(_xlfn.TEXTSPLIT($A5, " "),'97-19 Comp in SIC07'!$A:$A,0))), VALUE(TRANSPOSE('97-19 Comp Weights in SIC07'!$AA$14:$AA$16)))</f>
        <v>12.419833022274846</v>
      </c>
      <c r="T5" s="81" cm="1">
        <f t="array" ref="T5">SUMPRODUCT(VALUE(INDEX('97-19 Comp in SIC07'!S:S,MATCH(_xlfn.TEXTSPLIT($A5, " "),'97-19 Comp in SIC07'!$A:$A,0))), VALUE(TRANSPOSE('97-19 Comp Weights in SIC07'!$AA$14:$AA$16)))</f>
        <v>12.980505497623961</v>
      </c>
      <c r="U5" s="81" cm="1">
        <f t="array" ref="U5">SUMPRODUCT(VALUE(INDEX('97-19 Comp in SIC07'!T:T,MATCH(_xlfn.TEXTSPLIT($A5, " "),'97-19 Comp in SIC07'!$A:$A,0))), VALUE(TRANSPOSE('97-19 Comp Weights in SIC07'!$AA$14:$AA$16)))</f>
        <v>12.801136207935045</v>
      </c>
      <c r="V5" s="81" cm="1">
        <f t="array" ref="V5">SUMPRODUCT(VALUE(INDEX('97-19 Comp in SIC07'!U:U,MATCH(_xlfn.TEXTSPLIT($A5, " "),'97-19 Comp in SIC07'!$A:$A,0))), VALUE(TRANSPOSE('97-19 Comp Weights in SIC07'!$AA$14:$AA$16)))</f>
        <v>13.183546197772923</v>
      </c>
      <c r="W5" s="81" cm="1">
        <f t="array" ref="W5">SUMPRODUCT(VALUE(INDEX('97-19 Comp in SIC07'!V:V,MATCH(_xlfn.TEXTSPLIT($A5, " "),'97-19 Comp in SIC07'!$A:$A,0))), VALUE(TRANSPOSE('97-19 Comp Weights in SIC07'!$AA$14:$AA$16)))</f>
        <v>13.222310958249603</v>
      </c>
      <c r="X5" s="81" cm="1">
        <f t="array" ref="X5">SUMPRODUCT(VALUE(INDEX('97-19 Comp in SIC07'!W:W,MATCH(_xlfn.TEXTSPLIT($A5, " "),'97-19 Comp in SIC07'!$A:$A,0))), VALUE(TRANSPOSE('97-19 Comp Weights in SIC07'!$AA$14:$AA$16)))</f>
        <v>13.593502180516904</v>
      </c>
      <c r="Y5" s="81" cm="1">
        <f t="array" ref="Y5">SUMPRODUCT(VALUE(INDEX('97-19 Comp in SIC07'!X:X,MATCH(_xlfn.TEXTSPLIT($A5, " "),'97-19 Comp in SIC07'!$A:$A,0))), VALUE(TRANSPOSE('97-19 Comp Weights in SIC07'!$AA$14:$AA$16)))</f>
        <v>13.806238115575262</v>
      </c>
      <c r="Z5" s="81" cm="1">
        <f t="array" ref="Z5">SUMPRODUCT(VALUE(INDEX('97-19 Comp in SIC07'!Y:Y,MATCH(_xlfn.TEXTSPLIT($A5, " "),'97-19 Comp in SIC07'!$A:$A,0))), VALUE(TRANSPOSE('97-19 Comp Weights in SIC07'!$AA$14:$AA$16)))</f>
        <v>14.03550695477508</v>
      </c>
    </row>
    <row r="6" spans="1:26" ht="30" x14ac:dyDescent="0.25">
      <c r="A6" s="67" t="s">
        <v>1289</v>
      </c>
      <c r="C6" s="66" t="s">
        <v>360</v>
      </c>
      <c r="D6" s="81" cm="1">
        <f t="array" ref="D6">SUMPRODUCT(VALUE(INDEX('97-19 Comp in SIC07'!C:C,MATCH(_xlfn.TEXTSPLIT($A6, " "),'97-19 Comp in SIC07'!$A:$A,0))), VALUE(TRANSPOSE('97-19 Comp Weights in SIC07'!$AA$17:$AA$19)))</f>
        <v>6.6918671257426467</v>
      </c>
      <c r="E6" s="81" cm="1">
        <f t="array" ref="E6">SUMPRODUCT(VALUE(INDEX('97-19 Comp in SIC07'!D:D,MATCH(_xlfn.TEXTSPLIT($A6, " "),'97-19 Comp in SIC07'!$A:$A,0))), VALUE(TRANSPOSE('97-19 Comp Weights in SIC07'!$AA$17:$AA$19)))</f>
        <v>6.8377337145605868</v>
      </c>
      <c r="F6" s="81" cm="1">
        <f t="array" ref="F6">SUMPRODUCT(VALUE(INDEX('97-19 Comp in SIC07'!E:E,MATCH(_xlfn.TEXTSPLIT($A6, " "),'97-19 Comp in SIC07'!$A:$A,0))), VALUE(TRANSPOSE('97-19 Comp Weights in SIC07'!$AA$17:$AA$19)))</f>
        <v>7.1312817467947056</v>
      </c>
      <c r="G6" s="81" cm="1">
        <f t="array" ref="G6">SUMPRODUCT(VALUE(INDEX('97-19 Comp in SIC07'!F:F,MATCH(_xlfn.TEXTSPLIT($A6, " "),'97-19 Comp in SIC07'!$A:$A,0))), VALUE(TRANSPOSE('97-19 Comp Weights in SIC07'!$AA$17:$AA$19)))</f>
        <v>7.5771407935261985</v>
      </c>
      <c r="H6" s="81" cm="1">
        <f t="array" ref="H6">SUMPRODUCT(VALUE(INDEX('97-19 Comp in SIC07'!G:G,MATCH(_xlfn.TEXTSPLIT($A6, " "),'97-19 Comp in SIC07'!$A:$A,0))), VALUE(TRANSPOSE('97-19 Comp Weights in SIC07'!$AA$17:$AA$19)))</f>
        <v>8.0382107599546231</v>
      </c>
      <c r="I6" s="81" cm="1">
        <f t="array" ref="I6">SUMPRODUCT(VALUE(INDEX('97-19 Comp in SIC07'!H:H,MATCH(_xlfn.TEXTSPLIT($A6, " "),'97-19 Comp in SIC07'!$A:$A,0))), VALUE(TRANSPOSE('97-19 Comp Weights in SIC07'!$AA$17:$AA$19)))</f>
        <v>8.3546932664492655</v>
      </c>
      <c r="J6" s="81" cm="1">
        <f t="array" ref="J6">SUMPRODUCT(VALUE(INDEX('97-19 Comp in SIC07'!I:I,MATCH(_xlfn.TEXTSPLIT($A6, " "),'97-19 Comp in SIC07'!$A:$A,0))), VALUE(TRANSPOSE('97-19 Comp Weights in SIC07'!$AA$17:$AA$19)))</f>
        <v>8.6417270733285587</v>
      </c>
      <c r="K6" s="81" cm="1">
        <f t="array" ref="K6">SUMPRODUCT(VALUE(INDEX('97-19 Comp in SIC07'!J:J,MATCH(_xlfn.TEXTSPLIT($A6, " "),'97-19 Comp in SIC07'!$A:$A,0))), VALUE(TRANSPOSE('97-19 Comp Weights in SIC07'!$AA$17:$AA$19)))</f>
        <v>8.9938345065434859</v>
      </c>
      <c r="L6" s="81" cm="1">
        <f t="array" ref="L6">SUMPRODUCT(VALUE(INDEX('97-19 Comp in SIC07'!K:K,MATCH(_xlfn.TEXTSPLIT($A6, " "),'97-19 Comp in SIC07'!$A:$A,0))), VALUE(TRANSPOSE('97-19 Comp Weights in SIC07'!$AA$17:$AA$19)))</f>
        <v>9.4736598967323182</v>
      </c>
      <c r="M6" s="81" cm="1">
        <f t="array" ref="M6">SUMPRODUCT(VALUE(INDEX('97-19 Comp in SIC07'!L:L,MATCH(_xlfn.TEXTSPLIT($A6, " "),'97-19 Comp in SIC07'!$A:$A,0))), VALUE(TRANSPOSE('97-19 Comp Weights in SIC07'!$AA$17:$AA$19)))</f>
        <v>10.076379995297167</v>
      </c>
      <c r="N6" s="81" cm="1">
        <f t="array" ref="N6">SUMPRODUCT(VALUE(INDEX('97-19 Comp in SIC07'!M:M,MATCH(_xlfn.TEXTSPLIT($A6, " "),'97-19 Comp in SIC07'!$A:$A,0))), VALUE(TRANSPOSE('97-19 Comp Weights in SIC07'!$AA$17:$AA$19)))</f>
        <v>10.231504679764827</v>
      </c>
      <c r="O6" s="81" cm="1">
        <f t="array" ref="O6">SUMPRODUCT(VALUE(INDEX('97-19 Comp in SIC07'!N:N,MATCH(_xlfn.TEXTSPLIT($A6, " "),'97-19 Comp in SIC07'!$A:$A,0))), VALUE(TRANSPOSE('97-19 Comp Weights in SIC07'!$AA$17:$AA$19)))</f>
        <v>10.234639091793282</v>
      </c>
      <c r="P6" s="81" cm="1">
        <f t="array" ref="P6">SUMPRODUCT(VALUE(INDEX('97-19 Comp in SIC07'!O:O,MATCH(_xlfn.TEXTSPLIT($A6, " "),'97-19 Comp in SIC07'!$A:$A,0))), VALUE(TRANSPOSE('97-19 Comp Weights in SIC07'!$AA$17:$AA$19)))</f>
        <v>10.988785468800996</v>
      </c>
      <c r="Q6" s="81" cm="1">
        <f t="array" ref="Q6">SUMPRODUCT(VALUE(INDEX('97-19 Comp in SIC07'!P:P,MATCH(_xlfn.TEXTSPLIT($A6, " "),'97-19 Comp in SIC07'!$A:$A,0))), VALUE(TRANSPOSE('97-19 Comp Weights in SIC07'!$AA$17:$AA$19)))</f>
        <v>10.591282225900171</v>
      </c>
      <c r="R6" s="81" cm="1">
        <f t="array" ref="R6">SUMPRODUCT(VALUE(INDEX('97-19 Comp in SIC07'!Q:Q,MATCH(_xlfn.TEXTSPLIT($A6, " "),'97-19 Comp in SIC07'!$A:$A,0))), VALUE(TRANSPOSE('97-19 Comp Weights in SIC07'!$AA$17:$AA$19)))</f>
        <v>11.069620842004301</v>
      </c>
      <c r="S6" s="81" cm="1">
        <f t="array" ref="S6">SUMPRODUCT(VALUE(INDEX('97-19 Comp in SIC07'!R:R,MATCH(_xlfn.TEXTSPLIT($A6, " "),'97-19 Comp in SIC07'!$A:$A,0))), VALUE(TRANSPOSE('97-19 Comp Weights in SIC07'!$AA$17:$AA$19)))</f>
        <v>10.993052624031545</v>
      </c>
      <c r="T6" s="81" cm="1">
        <f t="array" ref="T6">SUMPRODUCT(VALUE(INDEX('97-19 Comp in SIC07'!S:S,MATCH(_xlfn.TEXTSPLIT($A6, " "),'97-19 Comp in SIC07'!$A:$A,0))), VALUE(TRANSPOSE('97-19 Comp Weights in SIC07'!$AA$17:$AA$19)))</f>
        <v>11.431989385473628</v>
      </c>
      <c r="U6" s="81" cm="1">
        <f t="array" ref="U6">SUMPRODUCT(VALUE(INDEX('97-19 Comp in SIC07'!T:T,MATCH(_xlfn.TEXTSPLIT($A6, " "),'97-19 Comp in SIC07'!$A:$A,0))), VALUE(TRANSPOSE('97-19 Comp Weights in SIC07'!$AA$17:$AA$19)))</f>
        <v>11.144402383961275</v>
      </c>
      <c r="V6" s="81" cm="1">
        <f t="array" ref="V6">SUMPRODUCT(VALUE(INDEX('97-19 Comp in SIC07'!U:U,MATCH(_xlfn.TEXTSPLIT($A6, " "),'97-19 Comp in SIC07'!$A:$A,0))), VALUE(TRANSPOSE('97-19 Comp Weights in SIC07'!$AA$17:$AA$19)))</f>
        <v>11.571731372704459</v>
      </c>
      <c r="W6" s="81" cm="1">
        <f t="array" ref="W6">SUMPRODUCT(VALUE(INDEX('97-19 Comp in SIC07'!V:V,MATCH(_xlfn.TEXTSPLIT($A6, " "),'97-19 Comp in SIC07'!$A:$A,0))), VALUE(TRANSPOSE('97-19 Comp Weights in SIC07'!$AA$17:$AA$19)))</f>
        <v>12.046848020177467</v>
      </c>
      <c r="X6" s="81" cm="1">
        <f t="array" ref="X6">SUMPRODUCT(VALUE(INDEX('97-19 Comp in SIC07'!W:W,MATCH(_xlfn.TEXTSPLIT($A6, " "),'97-19 Comp in SIC07'!$A:$A,0))), VALUE(TRANSPOSE('97-19 Comp Weights in SIC07'!$AA$17:$AA$19)))</f>
        <v>12.47703658193887</v>
      </c>
      <c r="Y6" s="81" cm="1">
        <f t="array" ref="Y6">SUMPRODUCT(VALUE(INDEX('97-19 Comp in SIC07'!X:X,MATCH(_xlfn.TEXTSPLIT($A6, " "),'97-19 Comp in SIC07'!$A:$A,0))), VALUE(TRANSPOSE('97-19 Comp Weights in SIC07'!$AA$17:$AA$19)))</f>
        <v>12.423683909363909</v>
      </c>
      <c r="Z6" s="81" cm="1">
        <f t="array" ref="Z6">SUMPRODUCT(VALUE(INDEX('97-19 Comp in SIC07'!Y:Y,MATCH(_xlfn.TEXTSPLIT($A6, " "),'97-19 Comp in SIC07'!$A:$A,0))), VALUE(TRANSPOSE('97-19 Comp Weights in SIC07'!$AA$17:$AA$19)))</f>
        <v>12.759118515198981</v>
      </c>
    </row>
    <row r="7" spans="1:26" ht="30" x14ac:dyDescent="0.25">
      <c r="A7" s="67" t="s">
        <v>1290</v>
      </c>
      <c r="C7" s="66" t="s">
        <v>361</v>
      </c>
      <c r="D7" s="81" cm="1">
        <f t="array" ref="D7">SUMPRODUCT(VALUE(INDEX('97-19 Comp in SIC07'!C:C,MATCH(_xlfn.TEXTSPLIT($A7, " "),'97-19 Comp in SIC07'!$A:$A,0))), VALUE(TRANSPOSE('97-19 Comp Weights in SIC07'!$AA$20:$AA$22)))</f>
        <v>8.9262937669886782</v>
      </c>
      <c r="E7" s="81" cm="1">
        <f t="array" ref="E7">SUMPRODUCT(VALUE(INDEX('97-19 Comp in SIC07'!D:D,MATCH(_xlfn.TEXTSPLIT($A7, " "),'97-19 Comp in SIC07'!$A:$A,0))), VALUE(TRANSPOSE('97-19 Comp Weights in SIC07'!$AA$20:$AA$22)))</f>
        <v>9.5346371415547893</v>
      </c>
      <c r="F7" s="81" cm="1">
        <f t="array" ref="F7">SUMPRODUCT(VALUE(INDEX('97-19 Comp in SIC07'!E:E,MATCH(_xlfn.TEXTSPLIT($A7, " "),'97-19 Comp in SIC07'!$A:$A,0))), VALUE(TRANSPOSE('97-19 Comp Weights in SIC07'!$AA$20:$AA$22)))</f>
        <v>9.6501658318704724</v>
      </c>
      <c r="G7" s="81" cm="1">
        <f t="array" ref="G7">SUMPRODUCT(VALUE(INDEX('97-19 Comp in SIC07'!F:F,MATCH(_xlfn.TEXTSPLIT($A7, " "),'97-19 Comp in SIC07'!$A:$A,0))), VALUE(TRANSPOSE('97-19 Comp Weights in SIC07'!$AA$20:$AA$22)))</f>
        <v>10.200536776846416</v>
      </c>
      <c r="H7" s="81" cm="1">
        <f t="array" ref="H7">SUMPRODUCT(VALUE(INDEX('97-19 Comp in SIC07'!G:G,MATCH(_xlfn.TEXTSPLIT($A7, " "),'97-19 Comp in SIC07'!$A:$A,0))), VALUE(TRANSPOSE('97-19 Comp Weights in SIC07'!$AA$20:$AA$22)))</f>
        <v>10.811561990363419</v>
      </c>
      <c r="I7" s="81" cm="1">
        <f t="array" ref="I7">SUMPRODUCT(VALUE(INDEX('97-19 Comp in SIC07'!H:H,MATCH(_xlfn.TEXTSPLIT($A7, " "),'97-19 Comp in SIC07'!$A:$A,0))), VALUE(TRANSPOSE('97-19 Comp Weights in SIC07'!$AA$20:$AA$22)))</f>
        <v>11.150717083680284</v>
      </c>
      <c r="J7" s="81" cm="1">
        <f t="array" ref="J7">SUMPRODUCT(VALUE(INDEX('97-19 Comp in SIC07'!I:I,MATCH(_xlfn.TEXTSPLIT($A7, " "),'97-19 Comp in SIC07'!$A:$A,0))), VALUE(TRANSPOSE('97-19 Comp Weights in SIC07'!$AA$20:$AA$22)))</f>
        <v>11.357356876709325</v>
      </c>
      <c r="K7" s="81" cm="1">
        <f t="array" ref="K7">SUMPRODUCT(VALUE(INDEX('97-19 Comp in SIC07'!J:J,MATCH(_xlfn.TEXTSPLIT($A7, " "),'97-19 Comp in SIC07'!$A:$A,0))), VALUE(TRANSPOSE('97-19 Comp Weights in SIC07'!$AA$20:$AA$22)))</f>
        <v>11.718595174887977</v>
      </c>
      <c r="L7" s="81" cm="1">
        <f t="array" ref="L7">SUMPRODUCT(VALUE(INDEX('97-19 Comp in SIC07'!K:K,MATCH(_xlfn.TEXTSPLIT($A7, " "),'97-19 Comp in SIC07'!$A:$A,0))), VALUE(TRANSPOSE('97-19 Comp Weights in SIC07'!$AA$20:$AA$22)))</f>
        <v>12.123107039422727</v>
      </c>
      <c r="M7" s="81" cm="1">
        <f t="array" ref="M7">SUMPRODUCT(VALUE(INDEX('97-19 Comp in SIC07'!L:L,MATCH(_xlfn.TEXTSPLIT($A7, " "),'97-19 Comp in SIC07'!$A:$A,0))), VALUE(TRANSPOSE('97-19 Comp Weights in SIC07'!$AA$20:$AA$22)))</f>
        <v>12.447451888421378</v>
      </c>
      <c r="N7" s="81" cm="1">
        <f t="array" ref="N7">SUMPRODUCT(VALUE(INDEX('97-19 Comp in SIC07'!M:M,MATCH(_xlfn.TEXTSPLIT($A7, " "),'97-19 Comp in SIC07'!$A:$A,0))), VALUE(TRANSPOSE('97-19 Comp Weights in SIC07'!$AA$20:$AA$22)))</f>
        <v>13.063579826586899</v>
      </c>
      <c r="O7" s="81" cm="1">
        <f t="array" ref="O7">SUMPRODUCT(VALUE(INDEX('97-19 Comp in SIC07'!N:N,MATCH(_xlfn.TEXTSPLIT($A7, " "),'97-19 Comp in SIC07'!$A:$A,0))), VALUE(TRANSPOSE('97-19 Comp Weights in SIC07'!$AA$20:$AA$22)))</f>
        <v>12.78762108218625</v>
      </c>
      <c r="P7" s="81" cm="1">
        <f t="array" ref="P7">SUMPRODUCT(VALUE(INDEX('97-19 Comp in SIC07'!O:O,MATCH(_xlfn.TEXTSPLIT($A7, " "),'97-19 Comp in SIC07'!$A:$A,0))), VALUE(TRANSPOSE('97-19 Comp Weights in SIC07'!$AA$20:$AA$22)))</f>
        <v>13.007181186588909</v>
      </c>
      <c r="Q7" s="81" cm="1">
        <f t="array" ref="Q7">SUMPRODUCT(VALUE(INDEX('97-19 Comp in SIC07'!P:P,MATCH(_xlfn.TEXTSPLIT($A7, " "),'97-19 Comp in SIC07'!$A:$A,0))), VALUE(TRANSPOSE('97-19 Comp Weights in SIC07'!$AA$20:$AA$22)))</f>
        <v>12.73139530450012</v>
      </c>
      <c r="R7" s="81" cm="1">
        <f t="array" ref="R7">SUMPRODUCT(VALUE(INDEX('97-19 Comp in SIC07'!Q:Q,MATCH(_xlfn.TEXTSPLIT($A7, " "),'97-19 Comp in SIC07'!$A:$A,0))), VALUE(TRANSPOSE('97-19 Comp Weights in SIC07'!$AA$20:$AA$22)))</f>
        <v>12.996996680523917</v>
      </c>
      <c r="S7" s="81" cm="1">
        <f t="array" ref="S7">SUMPRODUCT(VALUE(INDEX('97-19 Comp in SIC07'!R:R,MATCH(_xlfn.TEXTSPLIT($A7, " "),'97-19 Comp in SIC07'!$A:$A,0))), VALUE(TRANSPOSE('97-19 Comp Weights in SIC07'!$AA$20:$AA$22)))</f>
        <v>13.063535309615823</v>
      </c>
      <c r="T7" s="81" cm="1">
        <f t="array" ref="T7">SUMPRODUCT(VALUE(INDEX('97-19 Comp in SIC07'!S:S,MATCH(_xlfn.TEXTSPLIT($A7, " "),'97-19 Comp in SIC07'!$A:$A,0))), VALUE(TRANSPOSE('97-19 Comp Weights in SIC07'!$AA$20:$AA$22)))</f>
        <v>13.13266513087607</v>
      </c>
      <c r="U7" s="81" cm="1">
        <f t="array" ref="U7">SUMPRODUCT(VALUE(INDEX('97-19 Comp in SIC07'!T:T,MATCH(_xlfn.TEXTSPLIT($A7, " "),'97-19 Comp in SIC07'!$A:$A,0))), VALUE(TRANSPOSE('97-19 Comp Weights in SIC07'!$AA$20:$AA$22)))</f>
        <v>13.469506382785555</v>
      </c>
      <c r="V7" s="81" cm="1">
        <f t="array" ref="V7">SUMPRODUCT(VALUE(INDEX('97-19 Comp in SIC07'!U:U,MATCH(_xlfn.TEXTSPLIT($A7, " "),'97-19 Comp in SIC07'!$A:$A,0))), VALUE(TRANSPOSE('97-19 Comp Weights in SIC07'!$AA$20:$AA$22)))</f>
        <v>13.681585864579366</v>
      </c>
      <c r="W7" s="81" cm="1">
        <f t="array" ref="W7">SUMPRODUCT(VALUE(INDEX('97-19 Comp in SIC07'!V:V,MATCH(_xlfn.TEXTSPLIT($A7, " "),'97-19 Comp in SIC07'!$A:$A,0))), VALUE(TRANSPOSE('97-19 Comp Weights in SIC07'!$AA$20:$AA$22)))</f>
        <v>14.576100794750527</v>
      </c>
      <c r="X7" s="81" cm="1">
        <f t="array" ref="X7">SUMPRODUCT(VALUE(INDEX('97-19 Comp in SIC07'!W:W,MATCH(_xlfn.TEXTSPLIT($A7, " "),'97-19 Comp in SIC07'!$A:$A,0))), VALUE(TRANSPOSE('97-19 Comp Weights in SIC07'!$AA$20:$AA$22)))</f>
        <v>14.775544152432502</v>
      </c>
      <c r="Y7" s="81" cm="1">
        <f t="array" ref="Y7">SUMPRODUCT(VALUE(INDEX('97-19 Comp in SIC07'!X:X,MATCH(_xlfn.TEXTSPLIT($A7, " "),'97-19 Comp in SIC07'!$A:$A,0))), VALUE(TRANSPOSE('97-19 Comp Weights in SIC07'!$AA$20:$AA$22)))</f>
        <v>15.109039654612902</v>
      </c>
      <c r="Z7" s="81" cm="1">
        <f t="array" ref="Z7">SUMPRODUCT(VALUE(INDEX('97-19 Comp in SIC07'!Y:Y,MATCH(_xlfn.TEXTSPLIT($A7, " "),'97-19 Comp in SIC07'!$A:$A,0))), VALUE(TRANSPOSE('97-19 Comp Weights in SIC07'!$AA$20:$AA$22)))</f>
        <v>15.466981139403895</v>
      </c>
    </row>
    <row r="8" spans="1:26" ht="30" x14ac:dyDescent="0.25">
      <c r="A8" s="67">
        <v>19</v>
      </c>
      <c r="C8" s="66" t="s">
        <v>362</v>
      </c>
      <c r="D8" s="81" cm="1">
        <f t="array" ref="D8">SUMPRODUCT(VALUE(INDEX('97-19 Comp in SIC07'!C:C,MATCH(_xlfn.TEXTSPLIT($A8, " "),'97-19 Comp in SIC07'!$A:$A,0))), 1)</f>
        <v>11.38912</v>
      </c>
      <c r="E8" s="81" cm="1">
        <f t="array" ref="E8">SUMPRODUCT(VALUE(INDEX('97-19 Comp in SIC07'!D:D,MATCH(_xlfn.TEXTSPLIT($A8, " "),'97-19 Comp in SIC07'!$A:$A,0))), 1)</f>
        <v>11.12496</v>
      </c>
      <c r="F8" s="81" cm="1">
        <f t="array" ref="F8">SUMPRODUCT(VALUE(INDEX('97-19 Comp in SIC07'!E:E,MATCH(_xlfn.TEXTSPLIT($A8, " "),'97-19 Comp in SIC07'!$A:$A,0))), 1)</f>
        <v>11.93432</v>
      </c>
      <c r="G8" s="81" cm="1">
        <f t="array" ref="G8">SUMPRODUCT(VALUE(INDEX('97-19 Comp in SIC07'!F:F,MATCH(_xlfn.TEXTSPLIT($A8, " "),'97-19 Comp in SIC07'!$A:$A,0))), 1)</f>
        <v>12.70528</v>
      </c>
      <c r="H8" s="81" cm="1">
        <f t="array" ref="H8">SUMPRODUCT(VALUE(INDEX('97-19 Comp in SIC07'!G:G,MATCH(_xlfn.TEXTSPLIT($A8, " "),'97-19 Comp in SIC07'!$A:$A,0))), 1)</f>
        <v>12.917520000000001</v>
      </c>
      <c r="I8" s="81" cm="1">
        <f t="array" ref="I8">SUMPRODUCT(VALUE(INDEX('97-19 Comp in SIC07'!H:H,MATCH(_xlfn.TEXTSPLIT($A8, " "),'97-19 Comp in SIC07'!$A:$A,0))), 1)</f>
        <v>14.62692</v>
      </c>
      <c r="J8" s="81" cm="1">
        <f t="array" ref="J8">SUMPRODUCT(VALUE(INDEX('97-19 Comp in SIC07'!I:I,MATCH(_xlfn.TEXTSPLIT($A8, " "),'97-19 Comp in SIC07'!$A:$A,0))), 1)</f>
        <v>15.458520000000002</v>
      </c>
      <c r="K8" s="81" cm="1">
        <f t="array" ref="K8">SUMPRODUCT(VALUE(INDEX('97-19 Comp in SIC07'!J:J,MATCH(_xlfn.TEXTSPLIT($A8, " "),'97-19 Comp in SIC07'!$A:$A,0))), 1)</f>
        <v>16.65616</v>
      </c>
      <c r="L8" s="81" cm="1">
        <f t="array" ref="L8">SUMPRODUCT(VALUE(INDEX('97-19 Comp in SIC07'!K:K,MATCH(_xlfn.TEXTSPLIT($A8, " "),'97-19 Comp in SIC07'!$A:$A,0))), 1)</f>
        <v>19.69004</v>
      </c>
      <c r="M8" s="81" cm="1">
        <f t="array" ref="M8">SUMPRODUCT(VALUE(INDEX('97-19 Comp in SIC07'!L:L,MATCH(_xlfn.TEXTSPLIT($A8, " "),'97-19 Comp in SIC07'!$A:$A,0))), 1)</f>
        <v>19.708039999999997</v>
      </c>
      <c r="N8" s="81" cm="1">
        <f t="array" ref="N8">SUMPRODUCT(VALUE(INDEX('97-19 Comp in SIC07'!M:M,MATCH(_xlfn.TEXTSPLIT($A8, " "),'97-19 Comp in SIC07'!$A:$A,0))), 1)</f>
        <v>21.925039999999999</v>
      </c>
      <c r="O8" s="81" cm="1">
        <f t="array" ref="O8">SUMPRODUCT(VALUE(INDEX('97-19 Comp in SIC07'!N:N,MATCH(_xlfn.TEXTSPLIT($A8, " "),'97-19 Comp in SIC07'!$A:$A,0))), 1)</f>
        <v>28.17</v>
      </c>
      <c r="P8" s="81" cm="1">
        <f t="array" ref="P8">SUMPRODUCT(VALUE(INDEX('97-19 Comp in SIC07'!O:O,MATCH(_xlfn.TEXTSPLIT($A8, " "),'97-19 Comp in SIC07'!$A:$A,0))), 1)</f>
        <v>28.36</v>
      </c>
      <c r="Q8" s="81" cm="1">
        <f t="array" ref="Q8">SUMPRODUCT(VALUE(INDEX('97-19 Comp in SIC07'!P:P,MATCH(_xlfn.TEXTSPLIT($A8, " "),'97-19 Comp in SIC07'!$A:$A,0))), 1)</f>
        <v>23.55</v>
      </c>
      <c r="R8" s="81" cm="1">
        <f t="array" ref="R8">SUMPRODUCT(VALUE(INDEX('97-19 Comp in SIC07'!Q:Q,MATCH(_xlfn.TEXTSPLIT($A8, " "),'97-19 Comp in SIC07'!$A:$A,0))), 1)</f>
        <v>18.079999999999998</v>
      </c>
      <c r="S8" s="81" cm="1">
        <f t="array" ref="S8">SUMPRODUCT(VALUE(INDEX('97-19 Comp in SIC07'!R:R,MATCH(_xlfn.TEXTSPLIT($A8, " "),'97-19 Comp in SIC07'!$A:$A,0))), 1)</f>
        <v>25.28</v>
      </c>
      <c r="T8" s="81" cm="1">
        <f t="array" ref="T8">SUMPRODUCT(VALUE(INDEX('97-19 Comp in SIC07'!S:S,MATCH(_xlfn.TEXTSPLIT($A8, " "),'97-19 Comp in SIC07'!$A:$A,0))), 1)</f>
        <v>25.5</v>
      </c>
      <c r="U8" s="81" cm="1">
        <f t="array" ref="U8">SUMPRODUCT(VALUE(INDEX('97-19 Comp in SIC07'!T:T,MATCH(_xlfn.TEXTSPLIT($A8, " "),'97-19 Comp in SIC07'!$A:$A,0))), 1)</f>
        <v>25.81</v>
      </c>
      <c r="V8" s="81" cm="1">
        <f t="array" ref="V8">SUMPRODUCT(VALUE(INDEX('97-19 Comp in SIC07'!U:U,MATCH(_xlfn.TEXTSPLIT($A8, " "),'97-19 Comp in SIC07'!$A:$A,0))), 1)</f>
        <v>25.27</v>
      </c>
      <c r="W8" s="81" cm="1">
        <f t="array" ref="W8">SUMPRODUCT(VALUE(INDEX('97-19 Comp in SIC07'!V:V,MATCH(_xlfn.TEXTSPLIT($A8, " "),'97-19 Comp in SIC07'!$A:$A,0))), 1)</f>
        <v>25.68</v>
      </c>
      <c r="X8" s="81" cm="1">
        <f t="array" ref="X8">SUMPRODUCT(VALUE(INDEX('97-19 Comp in SIC07'!W:W,MATCH(_xlfn.TEXTSPLIT($A8, " "),'97-19 Comp in SIC07'!$A:$A,0))), 1)</f>
        <v>24.88</v>
      </c>
      <c r="Y8" s="81" cm="1">
        <f t="array" ref="Y8">SUMPRODUCT(VALUE(INDEX('97-19 Comp in SIC07'!X:X,MATCH(_xlfn.TEXTSPLIT($A8, " "),'97-19 Comp in SIC07'!$A:$A,0))), 1)</f>
        <v>25.53</v>
      </c>
      <c r="Z8" s="81" cm="1">
        <f t="array" ref="Z8">SUMPRODUCT(VALUE(INDEX('97-19 Comp in SIC07'!Y:Y,MATCH(_xlfn.TEXTSPLIT($A8, " "),'97-19 Comp in SIC07'!$A:$A,0))), 1)</f>
        <v>25.84</v>
      </c>
    </row>
    <row r="9" spans="1:26" ht="30" x14ac:dyDescent="0.25">
      <c r="A9" s="67">
        <v>20</v>
      </c>
      <c r="C9" s="66" t="s">
        <v>145</v>
      </c>
      <c r="D9" s="81" cm="1">
        <f t="array" ref="D9">SUMPRODUCT(VALUE(INDEX('97-19 Comp in SIC07'!C:C,MATCH(_xlfn.TEXTSPLIT($A9, " "),'97-19 Comp in SIC07'!$A:$A,0))), 1)</f>
        <v>10.6898</v>
      </c>
      <c r="E9" s="81" cm="1">
        <f t="array" ref="E9">SUMPRODUCT(VALUE(INDEX('97-19 Comp in SIC07'!D:D,MATCH(_xlfn.TEXTSPLIT($A9, " "),'97-19 Comp in SIC07'!$A:$A,0))), 1)</f>
        <v>11.39452</v>
      </c>
      <c r="F9" s="81" cm="1">
        <f t="array" ref="F9">SUMPRODUCT(VALUE(INDEX('97-19 Comp in SIC07'!E:E,MATCH(_xlfn.TEXTSPLIT($A9, " "),'97-19 Comp in SIC07'!$A:$A,0))), 1)</f>
        <v>12.530319999999998</v>
      </c>
      <c r="G9" s="81" cm="1">
        <f t="array" ref="G9">SUMPRODUCT(VALUE(INDEX('97-19 Comp in SIC07'!F:F,MATCH(_xlfn.TEXTSPLIT($A9, " "),'97-19 Comp in SIC07'!$A:$A,0))), 1)</f>
        <v>12.861979999999999</v>
      </c>
      <c r="H9" s="81" cm="1">
        <f t="array" ref="H9">SUMPRODUCT(VALUE(INDEX('97-19 Comp in SIC07'!G:G,MATCH(_xlfn.TEXTSPLIT($A9, " "),'97-19 Comp in SIC07'!$A:$A,0))), 1)</f>
        <v>13.06068</v>
      </c>
      <c r="I9" s="81" cm="1">
        <f t="array" ref="I9">SUMPRODUCT(VALUE(INDEX('97-19 Comp in SIC07'!H:H,MATCH(_xlfn.TEXTSPLIT($A9, " "),'97-19 Comp in SIC07'!$A:$A,0))), 1)</f>
        <v>13.9229</v>
      </c>
      <c r="J9" s="81" cm="1">
        <f t="array" ref="J9">SUMPRODUCT(VALUE(INDEX('97-19 Comp in SIC07'!I:I,MATCH(_xlfn.TEXTSPLIT($A9, " "),'97-19 Comp in SIC07'!$A:$A,0))), 1)</f>
        <v>15.1652</v>
      </c>
      <c r="K9" s="81" cm="1">
        <f t="array" ref="K9">SUMPRODUCT(VALUE(INDEX('97-19 Comp in SIC07'!J:J,MATCH(_xlfn.TEXTSPLIT($A9, " "),'97-19 Comp in SIC07'!$A:$A,0))), 1)</f>
        <v>14.455219999999999</v>
      </c>
      <c r="L9" s="81" cm="1">
        <f t="array" ref="L9">SUMPRODUCT(VALUE(INDEX('97-19 Comp in SIC07'!K:K,MATCH(_xlfn.TEXTSPLIT($A9, " "),'97-19 Comp in SIC07'!$A:$A,0))), 1)</f>
        <v>15.740320000000001</v>
      </c>
      <c r="M9" s="81" cm="1">
        <f t="array" ref="M9">SUMPRODUCT(VALUE(INDEX('97-19 Comp in SIC07'!L:L,MATCH(_xlfn.TEXTSPLIT($A9, " "),'97-19 Comp in SIC07'!$A:$A,0))), 1)</f>
        <v>15.941079999999999</v>
      </c>
      <c r="N9" s="81" cm="1">
        <f t="array" ref="N9">SUMPRODUCT(VALUE(INDEX('97-19 Comp in SIC07'!M:M,MATCH(_xlfn.TEXTSPLIT($A9, " "),'97-19 Comp in SIC07'!$A:$A,0))), 1)</f>
        <v>15.69938</v>
      </c>
      <c r="O9" s="81" cm="1">
        <f t="array" ref="O9">SUMPRODUCT(VALUE(INDEX('97-19 Comp in SIC07'!N:N,MATCH(_xlfn.TEXTSPLIT($A9, " "),'97-19 Comp in SIC07'!$A:$A,0))), 1)</f>
        <v>15.34</v>
      </c>
      <c r="P9" s="81" cm="1">
        <f t="array" ref="P9">SUMPRODUCT(VALUE(INDEX('97-19 Comp in SIC07'!O:O,MATCH(_xlfn.TEXTSPLIT($A9, " "),'97-19 Comp in SIC07'!$A:$A,0))), 1)</f>
        <v>15.63</v>
      </c>
      <c r="Q9" s="81" cm="1">
        <f t="array" ref="Q9">SUMPRODUCT(VALUE(INDEX('97-19 Comp in SIC07'!P:P,MATCH(_xlfn.TEXTSPLIT($A9, " "),'97-19 Comp in SIC07'!$A:$A,0))), 1)</f>
        <v>15.35</v>
      </c>
      <c r="R9" s="81" cm="1">
        <f t="array" ref="R9">SUMPRODUCT(VALUE(INDEX('97-19 Comp in SIC07'!Q:Q,MATCH(_xlfn.TEXTSPLIT($A9, " "),'97-19 Comp in SIC07'!$A:$A,0))), 1)</f>
        <v>16.16</v>
      </c>
      <c r="S9" s="81" cm="1">
        <f t="array" ref="S9">SUMPRODUCT(VALUE(INDEX('97-19 Comp in SIC07'!R:R,MATCH(_xlfn.TEXTSPLIT($A9, " "),'97-19 Comp in SIC07'!$A:$A,0))), 1)</f>
        <v>16.54</v>
      </c>
      <c r="T9" s="81" cm="1">
        <f t="array" ref="T9">SUMPRODUCT(VALUE(INDEX('97-19 Comp in SIC07'!S:S,MATCH(_xlfn.TEXTSPLIT($A9, " "),'97-19 Comp in SIC07'!$A:$A,0))), 1)</f>
        <v>16.510000000000002</v>
      </c>
      <c r="U9" s="81" cm="1">
        <f t="array" ref="U9">SUMPRODUCT(VALUE(INDEX('97-19 Comp in SIC07'!T:T,MATCH(_xlfn.TEXTSPLIT($A9, " "),'97-19 Comp in SIC07'!$A:$A,0))), 1)</f>
        <v>17.03</v>
      </c>
      <c r="V9" s="81" cm="1">
        <f t="array" ref="V9">SUMPRODUCT(VALUE(INDEX('97-19 Comp in SIC07'!U:U,MATCH(_xlfn.TEXTSPLIT($A9, " "),'97-19 Comp in SIC07'!$A:$A,0))), 1)</f>
        <v>17.309999999999999</v>
      </c>
      <c r="W9" s="81" cm="1">
        <f t="array" ref="W9">SUMPRODUCT(VALUE(INDEX('97-19 Comp in SIC07'!V:V,MATCH(_xlfn.TEXTSPLIT($A9, " "),'97-19 Comp in SIC07'!$A:$A,0))), 1)</f>
        <v>17.55</v>
      </c>
      <c r="X9" s="81" cm="1">
        <f t="array" ref="X9">SUMPRODUCT(VALUE(INDEX('97-19 Comp in SIC07'!W:W,MATCH(_xlfn.TEXTSPLIT($A9, " "),'97-19 Comp in SIC07'!$A:$A,0))), 1)</f>
        <v>18.37</v>
      </c>
      <c r="Y9" s="81" cm="1">
        <f t="array" ref="Y9">SUMPRODUCT(VALUE(INDEX('97-19 Comp in SIC07'!X:X,MATCH(_xlfn.TEXTSPLIT($A9, " "),'97-19 Comp in SIC07'!$A:$A,0))), 1)</f>
        <v>19.690000000000001</v>
      </c>
      <c r="Z9" s="81" cm="1">
        <f t="array" ref="Z9">SUMPRODUCT(VALUE(INDEX('97-19 Comp in SIC07'!Y:Y,MATCH(_xlfn.TEXTSPLIT($A9, " "),'97-19 Comp in SIC07'!$A:$A,0))), 1)</f>
        <v>19.45</v>
      </c>
    </row>
    <row r="10" spans="1:26" ht="45" x14ac:dyDescent="0.25">
      <c r="A10" s="67">
        <v>21</v>
      </c>
      <c r="C10" s="66" t="s">
        <v>363</v>
      </c>
      <c r="D10" s="81" cm="1">
        <f t="array" ref="D10">SUMPRODUCT(VALUE(INDEX('97-19 Comp in SIC07'!C:C,MATCH(_xlfn.TEXTSPLIT($A10, " "),'97-19 Comp in SIC07'!$A:$A,0))), 1)</f>
        <v>10.67</v>
      </c>
      <c r="E10" s="81" cm="1">
        <f t="array" ref="E10">SUMPRODUCT(VALUE(INDEX('97-19 Comp in SIC07'!D:D,MATCH(_xlfn.TEXTSPLIT($A10, " "),'97-19 Comp in SIC07'!$A:$A,0))), 1)</f>
        <v>11.38</v>
      </c>
      <c r="F10" s="81" cm="1">
        <f t="array" ref="F10">SUMPRODUCT(VALUE(INDEX('97-19 Comp in SIC07'!E:E,MATCH(_xlfn.TEXTSPLIT($A10, " "),'97-19 Comp in SIC07'!$A:$A,0))), 1)</f>
        <v>12.54</v>
      </c>
      <c r="G10" s="81" cm="1">
        <f t="array" ref="G10">SUMPRODUCT(VALUE(INDEX('97-19 Comp in SIC07'!F:F,MATCH(_xlfn.TEXTSPLIT($A10, " "),'97-19 Comp in SIC07'!$A:$A,0))), 1)</f>
        <v>12.86</v>
      </c>
      <c r="H10" s="81" cm="1">
        <f t="array" ref="H10">SUMPRODUCT(VALUE(INDEX('97-19 Comp in SIC07'!G:G,MATCH(_xlfn.TEXTSPLIT($A10, " "),'97-19 Comp in SIC07'!$A:$A,0))), 1)</f>
        <v>13.04</v>
      </c>
      <c r="I10" s="81" cm="1">
        <f t="array" ref="I10">SUMPRODUCT(VALUE(INDEX('97-19 Comp in SIC07'!H:H,MATCH(_xlfn.TEXTSPLIT($A10, " "),'97-19 Comp in SIC07'!$A:$A,0))), 1)</f>
        <v>13.88</v>
      </c>
      <c r="J10" s="81" cm="1">
        <f t="array" ref="J10">SUMPRODUCT(VALUE(INDEX('97-19 Comp in SIC07'!I:I,MATCH(_xlfn.TEXTSPLIT($A10, " "),'97-19 Comp in SIC07'!$A:$A,0))), 1)</f>
        <v>15.13</v>
      </c>
      <c r="K10" s="81" cm="1">
        <f t="array" ref="K10">SUMPRODUCT(VALUE(INDEX('97-19 Comp in SIC07'!J:J,MATCH(_xlfn.TEXTSPLIT($A10, " "),'97-19 Comp in SIC07'!$A:$A,0))), 1)</f>
        <v>14.4</v>
      </c>
      <c r="L10" s="81" cm="1">
        <f t="array" ref="L10">SUMPRODUCT(VALUE(INDEX('97-19 Comp in SIC07'!K:K,MATCH(_xlfn.TEXTSPLIT($A10, " "),'97-19 Comp in SIC07'!$A:$A,0))), 1)</f>
        <v>15.64</v>
      </c>
      <c r="M10" s="81" cm="1">
        <f t="array" ref="M10">SUMPRODUCT(VALUE(INDEX('97-19 Comp in SIC07'!L:L,MATCH(_xlfn.TEXTSPLIT($A10, " "),'97-19 Comp in SIC07'!$A:$A,0))), 1)</f>
        <v>15.85</v>
      </c>
      <c r="N10" s="81" cm="1">
        <f t="array" ref="N10">SUMPRODUCT(VALUE(INDEX('97-19 Comp in SIC07'!M:M,MATCH(_xlfn.TEXTSPLIT($A10, " "),'97-19 Comp in SIC07'!$A:$A,0))), 1)</f>
        <v>15.55</v>
      </c>
      <c r="O10" s="81" cm="1">
        <f t="array" ref="O10">SUMPRODUCT(VALUE(INDEX('97-19 Comp in SIC07'!N:N,MATCH(_xlfn.TEXTSPLIT($A10, " "),'97-19 Comp in SIC07'!$A:$A,0))), 1)</f>
        <v>19.32</v>
      </c>
      <c r="P10" s="81" cm="1">
        <f t="array" ref="P10">SUMPRODUCT(VALUE(INDEX('97-19 Comp in SIC07'!O:O,MATCH(_xlfn.TEXTSPLIT($A10, " "),'97-19 Comp in SIC07'!$A:$A,0))), 1)</f>
        <v>18.7</v>
      </c>
      <c r="Q10" s="81" cm="1">
        <f t="array" ref="Q10">SUMPRODUCT(VALUE(INDEX('97-19 Comp in SIC07'!P:P,MATCH(_xlfn.TEXTSPLIT($A10, " "),'97-19 Comp in SIC07'!$A:$A,0))), 1)</f>
        <v>18.39</v>
      </c>
      <c r="R10" s="81" cm="1">
        <f t="array" ref="R10">SUMPRODUCT(VALUE(INDEX('97-19 Comp in SIC07'!Q:Q,MATCH(_xlfn.TEXTSPLIT($A10, " "),'97-19 Comp in SIC07'!$A:$A,0))), 1)</f>
        <v>19.62</v>
      </c>
      <c r="S10" s="81" cm="1">
        <f t="array" ref="S10">SUMPRODUCT(VALUE(INDEX('97-19 Comp in SIC07'!R:R,MATCH(_xlfn.TEXTSPLIT($A10, " "),'97-19 Comp in SIC07'!$A:$A,0))), 1)</f>
        <v>20.34</v>
      </c>
      <c r="T10" s="81" cm="1">
        <f t="array" ref="T10">SUMPRODUCT(VALUE(INDEX('97-19 Comp in SIC07'!S:S,MATCH(_xlfn.TEXTSPLIT($A10, " "),'97-19 Comp in SIC07'!$A:$A,0))), 1)</f>
        <v>20.12</v>
      </c>
      <c r="U10" s="81" cm="1">
        <f t="array" ref="U10">SUMPRODUCT(VALUE(INDEX('97-19 Comp in SIC07'!T:T,MATCH(_xlfn.TEXTSPLIT($A10, " "),'97-19 Comp in SIC07'!$A:$A,0))), 1)</f>
        <v>20.87</v>
      </c>
      <c r="V10" s="81" cm="1">
        <f t="array" ref="V10">SUMPRODUCT(VALUE(INDEX('97-19 Comp in SIC07'!U:U,MATCH(_xlfn.TEXTSPLIT($A10, " "),'97-19 Comp in SIC07'!$A:$A,0))), 1)</f>
        <v>19.940000000000001</v>
      </c>
      <c r="W10" s="81" cm="1">
        <f t="array" ref="W10">SUMPRODUCT(VALUE(INDEX('97-19 Comp in SIC07'!V:V,MATCH(_xlfn.TEXTSPLIT($A10, " "),'97-19 Comp in SIC07'!$A:$A,0))), 1)</f>
        <v>26.09</v>
      </c>
      <c r="X10" s="81" cm="1">
        <f t="array" ref="X10">SUMPRODUCT(VALUE(INDEX('97-19 Comp in SIC07'!W:W,MATCH(_xlfn.TEXTSPLIT($A10, " "),'97-19 Comp in SIC07'!$A:$A,0))), 1)</f>
        <v>22.5</v>
      </c>
      <c r="Y10" s="81" cm="1">
        <f t="array" ref="Y10">SUMPRODUCT(VALUE(INDEX('97-19 Comp in SIC07'!X:X,MATCH(_xlfn.TEXTSPLIT($A10, " "),'97-19 Comp in SIC07'!$A:$A,0))), 1)</f>
        <v>21.49</v>
      </c>
      <c r="Z10" s="81" cm="1">
        <f t="array" ref="Z10">SUMPRODUCT(VALUE(INDEX('97-19 Comp in SIC07'!Y:Y,MATCH(_xlfn.TEXTSPLIT($A10, " "),'97-19 Comp in SIC07'!$A:$A,0))), 1)</f>
        <v>22.89</v>
      </c>
    </row>
    <row r="11" spans="1:26" ht="45" x14ac:dyDescent="0.25">
      <c r="A11" s="67" t="s">
        <v>1291</v>
      </c>
      <c r="C11" s="66" t="s">
        <v>364</v>
      </c>
      <c r="D11" s="81" cm="1">
        <f t="array" ref="D11">SUMPRODUCT(VALUE(INDEX('97-19 Comp in SIC07'!C:C,MATCH(_xlfn.TEXTSPLIT($A11, " "),'97-19 Comp in SIC07'!$A:$A,0))), VALUE(TRANSPOSE('97-19 Comp Weights in SIC07'!$AA$26:$AA$27)))</f>
        <v>7.7761269776958635</v>
      </c>
      <c r="E11" s="81" cm="1">
        <f t="array" ref="E11">SUMPRODUCT(VALUE(INDEX('97-19 Comp in SIC07'!D:D,MATCH(_xlfn.TEXTSPLIT($A11, " "),'97-19 Comp in SIC07'!$A:$A,0))), VALUE(TRANSPOSE('97-19 Comp Weights in SIC07'!$AA$26:$AA$27)))</f>
        <v>8.0963032423236072</v>
      </c>
      <c r="F11" s="81" cm="1">
        <f t="array" ref="F11">SUMPRODUCT(VALUE(INDEX('97-19 Comp in SIC07'!E:E,MATCH(_xlfn.TEXTSPLIT($A11, " "),'97-19 Comp in SIC07'!$A:$A,0))), VALUE(TRANSPOSE('97-19 Comp Weights in SIC07'!$AA$26:$AA$27)))</f>
        <v>8.7194315961304802</v>
      </c>
      <c r="G11" s="81" cm="1">
        <f t="array" ref="G11">SUMPRODUCT(VALUE(INDEX('97-19 Comp in SIC07'!F:F,MATCH(_xlfn.TEXTSPLIT($A11, " "),'97-19 Comp in SIC07'!$A:$A,0))), VALUE(TRANSPOSE('97-19 Comp Weights in SIC07'!$AA$26:$AA$27)))</f>
        <v>8.7773429020358051</v>
      </c>
      <c r="H11" s="81" cm="1">
        <f t="array" ref="H11">SUMPRODUCT(VALUE(INDEX('97-19 Comp in SIC07'!G:G,MATCH(_xlfn.TEXTSPLIT($A11, " "),'97-19 Comp in SIC07'!$A:$A,0))), VALUE(TRANSPOSE('97-19 Comp Weights in SIC07'!$AA$26:$AA$27)))</f>
        <v>9.4020710224304747</v>
      </c>
      <c r="I11" s="81" cm="1">
        <f t="array" ref="I11">SUMPRODUCT(VALUE(INDEX('97-19 Comp in SIC07'!H:H,MATCH(_xlfn.TEXTSPLIT($A11, " "),'97-19 Comp in SIC07'!$A:$A,0))), VALUE(TRANSPOSE('97-19 Comp Weights in SIC07'!$AA$26:$AA$27)))</f>
        <v>9.7030804239610511</v>
      </c>
      <c r="J11" s="81" cm="1">
        <f t="array" ref="J11">SUMPRODUCT(VALUE(INDEX('97-19 Comp in SIC07'!I:I,MATCH(_xlfn.TEXTSPLIT($A11, " "),'97-19 Comp in SIC07'!$A:$A,0))), VALUE(TRANSPOSE('97-19 Comp Weights in SIC07'!$AA$26:$AA$27)))</f>
        <v>10.143875400365843</v>
      </c>
      <c r="K11" s="81" cm="1">
        <f t="array" ref="K11">SUMPRODUCT(VALUE(INDEX('97-19 Comp in SIC07'!J:J,MATCH(_xlfn.TEXTSPLIT($A11, " "),'97-19 Comp in SIC07'!$A:$A,0))), VALUE(TRANSPOSE('97-19 Comp Weights in SIC07'!$AA$26:$AA$27)))</f>
        <v>10.219970394415595</v>
      </c>
      <c r="L11" s="81" cm="1">
        <f t="array" ref="L11">SUMPRODUCT(VALUE(INDEX('97-19 Comp in SIC07'!K:K,MATCH(_xlfn.TEXTSPLIT($A11, " "),'97-19 Comp in SIC07'!$A:$A,0))), VALUE(TRANSPOSE('97-19 Comp Weights in SIC07'!$AA$26:$AA$27)))</f>
        <v>10.771153893241511</v>
      </c>
      <c r="M11" s="81" cm="1">
        <f t="array" ref="M11">SUMPRODUCT(VALUE(INDEX('97-19 Comp in SIC07'!L:L,MATCH(_xlfn.TEXTSPLIT($A11, " "),'97-19 Comp in SIC07'!$A:$A,0))), VALUE(TRANSPOSE('97-19 Comp Weights in SIC07'!$AA$26:$AA$27)))</f>
        <v>11.165207515769215</v>
      </c>
      <c r="N11" s="81" cm="1">
        <f t="array" ref="N11">SUMPRODUCT(VALUE(INDEX('97-19 Comp in SIC07'!M:M,MATCH(_xlfn.TEXTSPLIT($A11, " "),'97-19 Comp in SIC07'!$A:$A,0))), VALUE(TRANSPOSE('97-19 Comp Weights in SIC07'!$AA$26:$AA$27)))</f>
        <v>11.722756080716954</v>
      </c>
      <c r="O11" s="81" cm="1">
        <f t="array" ref="O11">SUMPRODUCT(VALUE(INDEX('97-19 Comp in SIC07'!N:N,MATCH(_xlfn.TEXTSPLIT($A11, " "),'97-19 Comp in SIC07'!$A:$A,0))), VALUE(TRANSPOSE('97-19 Comp Weights in SIC07'!$AA$26:$AA$27)))</f>
        <v>11.967926936175083</v>
      </c>
      <c r="P11" s="81" cm="1">
        <f t="array" ref="P11">SUMPRODUCT(VALUE(INDEX('97-19 Comp in SIC07'!O:O,MATCH(_xlfn.TEXTSPLIT($A11, " "),'97-19 Comp in SIC07'!$A:$A,0))), VALUE(TRANSPOSE('97-19 Comp Weights in SIC07'!$AA$26:$AA$27)))</f>
        <v>12.41654929551116</v>
      </c>
      <c r="Q11" s="81" cm="1">
        <f t="array" ref="Q11">SUMPRODUCT(VALUE(INDEX('97-19 Comp in SIC07'!P:P,MATCH(_xlfn.TEXTSPLIT($A11, " "),'97-19 Comp in SIC07'!$A:$A,0))), VALUE(TRANSPOSE('97-19 Comp Weights in SIC07'!$AA$26:$AA$27)))</f>
        <v>12.568386149729722</v>
      </c>
      <c r="R11" s="81" cm="1">
        <f t="array" ref="R11">SUMPRODUCT(VALUE(INDEX('97-19 Comp in SIC07'!Q:Q,MATCH(_xlfn.TEXTSPLIT($A11, " "),'97-19 Comp in SIC07'!$A:$A,0))), VALUE(TRANSPOSE('97-19 Comp Weights in SIC07'!$AA$26:$AA$27)))</f>
        <v>12.606776701345469</v>
      </c>
      <c r="S11" s="81" cm="1">
        <f t="array" ref="S11">SUMPRODUCT(VALUE(INDEX('97-19 Comp in SIC07'!R:R,MATCH(_xlfn.TEXTSPLIT($A11, " "),'97-19 Comp in SIC07'!$A:$A,0))), VALUE(TRANSPOSE('97-19 Comp Weights in SIC07'!$AA$26:$AA$27)))</f>
        <v>13.004244423965911</v>
      </c>
      <c r="T11" s="81" cm="1">
        <f t="array" ref="T11">SUMPRODUCT(VALUE(INDEX('97-19 Comp in SIC07'!S:S,MATCH(_xlfn.TEXTSPLIT($A11, " "),'97-19 Comp in SIC07'!$A:$A,0))), VALUE(TRANSPOSE('97-19 Comp Weights in SIC07'!$AA$26:$AA$27)))</f>
        <v>13.269536384559336</v>
      </c>
      <c r="U11" s="81" cm="1">
        <f t="array" ref="U11">SUMPRODUCT(VALUE(INDEX('97-19 Comp in SIC07'!T:T,MATCH(_xlfn.TEXTSPLIT($A11, " "),'97-19 Comp in SIC07'!$A:$A,0))), VALUE(TRANSPOSE('97-19 Comp Weights in SIC07'!$AA$26:$AA$27)))</f>
        <v>13.565858274236184</v>
      </c>
      <c r="V11" s="81" cm="1">
        <f t="array" ref="V11">SUMPRODUCT(VALUE(INDEX('97-19 Comp in SIC07'!U:U,MATCH(_xlfn.TEXTSPLIT($A11, " "),'97-19 Comp in SIC07'!$A:$A,0))), VALUE(TRANSPOSE('97-19 Comp Weights in SIC07'!$AA$26:$AA$27)))</f>
        <v>13.729193074864863</v>
      </c>
      <c r="W11" s="81" cm="1">
        <f t="array" ref="W11">SUMPRODUCT(VALUE(INDEX('97-19 Comp in SIC07'!V:V,MATCH(_xlfn.TEXTSPLIT($A11, " "),'97-19 Comp in SIC07'!$A:$A,0))), VALUE(TRANSPOSE('97-19 Comp Weights in SIC07'!$AA$26:$AA$27)))</f>
        <v>13.771493544524088</v>
      </c>
      <c r="X11" s="81" cm="1">
        <f t="array" ref="X11">SUMPRODUCT(VALUE(INDEX('97-19 Comp in SIC07'!W:W,MATCH(_xlfn.TEXTSPLIT($A11, " "),'97-19 Comp in SIC07'!$A:$A,0))), VALUE(TRANSPOSE('97-19 Comp Weights in SIC07'!$AA$26:$AA$27)))</f>
        <v>14.375399060681547</v>
      </c>
      <c r="Y11" s="81" cm="1">
        <f t="array" ref="Y11">SUMPRODUCT(VALUE(INDEX('97-19 Comp in SIC07'!X:X,MATCH(_xlfn.TEXTSPLIT($A11, " "),'97-19 Comp in SIC07'!$A:$A,0))), VALUE(TRANSPOSE('97-19 Comp Weights in SIC07'!$AA$26:$AA$27)))</f>
        <v>14.521836854218563</v>
      </c>
      <c r="Z11" s="81" cm="1">
        <f t="array" ref="Z11">SUMPRODUCT(VALUE(INDEX('97-19 Comp in SIC07'!Y:Y,MATCH(_xlfn.TEXTSPLIT($A11, " "),'97-19 Comp in SIC07'!$A:$A,0))), VALUE(TRANSPOSE('97-19 Comp Weights in SIC07'!$AA$26:$AA$27)))</f>
        <v>15.413905516157458</v>
      </c>
    </row>
    <row r="12" spans="1:26" ht="30" x14ac:dyDescent="0.25">
      <c r="A12" s="67" t="s">
        <v>1292</v>
      </c>
      <c r="C12" s="66" t="s">
        <v>365</v>
      </c>
      <c r="D12" s="81" cm="1">
        <f t="array" ref="D12">SUMPRODUCT(VALUE(INDEX('97-19 Comp in SIC07'!C:C,MATCH(_xlfn.TEXTSPLIT($A12, " "),'97-19 Comp in SIC07'!$A:$A,0))), VALUE(TRANSPOSE('97-19 Comp Weights in SIC07'!$AA$28:$AA$29)))</f>
        <v>8.4701212627970381</v>
      </c>
      <c r="E12" s="81" cm="1">
        <f t="array" ref="E12">SUMPRODUCT(VALUE(INDEX('97-19 Comp in SIC07'!D:D,MATCH(_xlfn.TEXTSPLIT($A12, " "),'97-19 Comp in SIC07'!$A:$A,0))), VALUE(TRANSPOSE('97-19 Comp Weights in SIC07'!$AA$28:$AA$29)))</f>
        <v>9.05882359098206</v>
      </c>
      <c r="F12" s="81" cm="1">
        <f t="array" ref="F12">SUMPRODUCT(VALUE(INDEX('97-19 Comp in SIC07'!E:E,MATCH(_xlfn.TEXTSPLIT($A12, " "),'97-19 Comp in SIC07'!$A:$A,0))), VALUE(TRANSPOSE('97-19 Comp Weights in SIC07'!$AA$28:$AA$29)))</f>
        <v>9.2156945596132029</v>
      </c>
      <c r="G12" s="81" cm="1">
        <f t="array" ref="G12">SUMPRODUCT(VALUE(INDEX('97-19 Comp in SIC07'!F:F,MATCH(_xlfn.TEXTSPLIT($A12, " "),'97-19 Comp in SIC07'!$A:$A,0))), VALUE(TRANSPOSE('97-19 Comp Weights in SIC07'!$AA$28:$AA$29)))</f>
        <v>9.5088092979367982</v>
      </c>
      <c r="H12" s="81" cm="1">
        <f t="array" ref="H12">SUMPRODUCT(VALUE(INDEX('97-19 Comp in SIC07'!G:G,MATCH(_xlfn.TEXTSPLIT($A12, " "),'97-19 Comp in SIC07'!$A:$A,0))), VALUE(TRANSPOSE('97-19 Comp Weights in SIC07'!$AA$28:$AA$29)))</f>
        <v>9.9260323105246222</v>
      </c>
      <c r="I12" s="81" cm="1">
        <f t="array" ref="I12">SUMPRODUCT(VALUE(INDEX('97-19 Comp in SIC07'!H:H,MATCH(_xlfn.TEXTSPLIT($A12, " "),'97-19 Comp in SIC07'!$A:$A,0))), VALUE(TRANSPOSE('97-19 Comp Weights in SIC07'!$AA$28:$AA$29)))</f>
        <v>10.30317494229261</v>
      </c>
      <c r="J12" s="81" cm="1">
        <f t="array" ref="J12">SUMPRODUCT(VALUE(INDEX('97-19 Comp in SIC07'!I:I,MATCH(_xlfn.TEXTSPLIT($A12, " "),'97-19 Comp in SIC07'!$A:$A,0))), VALUE(TRANSPOSE('97-19 Comp Weights in SIC07'!$AA$28:$AA$29)))</f>
        <v>10.804396117240248</v>
      </c>
      <c r="K12" s="81" cm="1">
        <f t="array" ref="K12">SUMPRODUCT(VALUE(INDEX('97-19 Comp in SIC07'!J:J,MATCH(_xlfn.TEXTSPLIT($A12, " "),'97-19 Comp in SIC07'!$A:$A,0))), VALUE(TRANSPOSE('97-19 Comp Weights in SIC07'!$AA$28:$AA$29)))</f>
        <v>11.135106849265181</v>
      </c>
      <c r="L12" s="81" cm="1">
        <f t="array" ref="L12">SUMPRODUCT(VALUE(INDEX('97-19 Comp in SIC07'!K:K,MATCH(_xlfn.TEXTSPLIT($A12, " "),'97-19 Comp in SIC07'!$A:$A,0))), VALUE(TRANSPOSE('97-19 Comp Weights in SIC07'!$AA$28:$AA$29)))</f>
        <v>11.836170474069036</v>
      </c>
      <c r="M12" s="81" cm="1">
        <f t="array" ref="M12">SUMPRODUCT(VALUE(INDEX('97-19 Comp in SIC07'!L:L,MATCH(_xlfn.TEXTSPLIT($A12, " "),'97-19 Comp in SIC07'!$A:$A,0))), VALUE(TRANSPOSE('97-19 Comp Weights in SIC07'!$AA$28:$AA$29)))</f>
        <v>12.118957019572324</v>
      </c>
      <c r="N12" s="81" cm="1">
        <f t="array" ref="N12">SUMPRODUCT(VALUE(INDEX('97-19 Comp in SIC07'!M:M,MATCH(_xlfn.TEXTSPLIT($A12, " "),'97-19 Comp in SIC07'!$A:$A,0))), VALUE(TRANSPOSE('97-19 Comp Weights in SIC07'!$AA$28:$AA$29)))</f>
        <v>12.863637335437613</v>
      </c>
      <c r="O12" s="81" cm="1">
        <f t="array" ref="O12">SUMPRODUCT(VALUE(INDEX('97-19 Comp in SIC07'!N:N,MATCH(_xlfn.TEXTSPLIT($A12, " "),'97-19 Comp in SIC07'!$A:$A,0))), VALUE(TRANSPOSE('97-19 Comp Weights in SIC07'!$AA$28:$AA$29)))</f>
        <v>12.759171042013374</v>
      </c>
      <c r="P12" s="81" cm="1">
        <f t="array" ref="P12">SUMPRODUCT(VALUE(INDEX('97-19 Comp in SIC07'!O:O,MATCH(_xlfn.TEXTSPLIT($A12, " "),'97-19 Comp in SIC07'!$A:$A,0))), VALUE(TRANSPOSE('97-19 Comp Weights in SIC07'!$AA$28:$AA$29)))</f>
        <v>13.024815899308262</v>
      </c>
      <c r="Q12" s="81" cm="1">
        <f t="array" ref="Q12">SUMPRODUCT(VALUE(INDEX('97-19 Comp in SIC07'!P:P,MATCH(_xlfn.TEXTSPLIT($A12, " "),'97-19 Comp in SIC07'!$A:$A,0))), VALUE(TRANSPOSE('97-19 Comp Weights in SIC07'!$AA$28:$AA$29)))</f>
        <v>13.420485998935789</v>
      </c>
      <c r="R12" s="81" cm="1">
        <f t="array" ref="R12">SUMPRODUCT(VALUE(INDEX('97-19 Comp in SIC07'!Q:Q,MATCH(_xlfn.TEXTSPLIT($A12, " "),'97-19 Comp in SIC07'!$A:$A,0))), VALUE(TRANSPOSE('97-19 Comp Weights in SIC07'!$AA$28:$AA$29)))</f>
        <v>13.202638327955707</v>
      </c>
      <c r="S12" s="81" cm="1">
        <f t="array" ref="S12">SUMPRODUCT(VALUE(INDEX('97-19 Comp in SIC07'!R:R,MATCH(_xlfn.TEXTSPLIT($A12, " "),'97-19 Comp in SIC07'!$A:$A,0))), VALUE(TRANSPOSE('97-19 Comp Weights in SIC07'!$AA$28:$AA$29)))</f>
        <v>13.742667777343783</v>
      </c>
      <c r="T12" s="81" cm="1">
        <f t="array" ref="T12">SUMPRODUCT(VALUE(INDEX('97-19 Comp in SIC07'!S:S,MATCH(_xlfn.TEXTSPLIT($A12, " "),'97-19 Comp in SIC07'!$A:$A,0))), VALUE(TRANSPOSE('97-19 Comp Weights in SIC07'!$AA$28:$AA$29)))</f>
        <v>13.962228056017832</v>
      </c>
      <c r="U12" s="81" cm="1">
        <f t="array" ref="U12">SUMPRODUCT(VALUE(INDEX('97-19 Comp in SIC07'!T:T,MATCH(_xlfn.TEXTSPLIT($A12, " "),'97-19 Comp in SIC07'!$A:$A,0))), VALUE(TRANSPOSE('97-19 Comp Weights in SIC07'!$AA$28:$AA$29)))</f>
        <v>14.029192077290574</v>
      </c>
      <c r="V12" s="81" cm="1">
        <f t="array" ref="V12">SUMPRODUCT(VALUE(INDEX('97-19 Comp in SIC07'!U:U,MATCH(_xlfn.TEXTSPLIT($A12, " "),'97-19 Comp in SIC07'!$A:$A,0))), VALUE(TRANSPOSE('97-19 Comp Weights in SIC07'!$AA$28:$AA$29)))</f>
        <v>14.360054691720716</v>
      </c>
      <c r="W12" s="81" cm="1">
        <f t="array" ref="W12">SUMPRODUCT(VALUE(INDEX('97-19 Comp in SIC07'!V:V,MATCH(_xlfn.TEXTSPLIT($A12, " "),'97-19 Comp in SIC07'!$A:$A,0))), VALUE(TRANSPOSE('97-19 Comp Weights in SIC07'!$AA$28:$AA$29)))</f>
        <v>15.084401420314951</v>
      </c>
      <c r="X12" s="81" cm="1">
        <f t="array" ref="X12">SUMPRODUCT(VALUE(INDEX('97-19 Comp in SIC07'!W:W,MATCH(_xlfn.TEXTSPLIT($A12, " "),'97-19 Comp in SIC07'!$A:$A,0))), VALUE(TRANSPOSE('97-19 Comp Weights in SIC07'!$AA$28:$AA$29)))</f>
        <v>15.640494413046667</v>
      </c>
      <c r="Y12" s="81" cm="1">
        <f t="array" ref="Y12">SUMPRODUCT(VALUE(INDEX('97-19 Comp in SIC07'!X:X,MATCH(_xlfn.TEXTSPLIT($A12, " "),'97-19 Comp in SIC07'!$A:$A,0))), VALUE(TRANSPOSE('97-19 Comp Weights in SIC07'!$AA$28:$AA$29)))</f>
        <v>15.933965906044438</v>
      </c>
      <c r="Z12" s="81" cm="1">
        <f t="array" ref="Z12">SUMPRODUCT(VALUE(INDEX('97-19 Comp in SIC07'!Y:Y,MATCH(_xlfn.TEXTSPLIT($A12, " "),'97-19 Comp in SIC07'!$A:$A,0))), VALUE(TRANSPOSE('97-19 Comp Weights in SIC07'!$AA$28:$AA$29)))</f>
        <v>16.375255620634213</v>
      </c>
    </row>
    <row r="13" spans="1:26" ht="30" x14ac:dyDescent="0.25">
      <c r="A13" s="67">
        <v>26</v>
      </c>
      <c r="C13" s="66" t="s">
        <v>366</v>
      </c>
      <c r="D13" s="81" cm="1">
        <f t="array" ref="D13">SUMPRODUCT(VALUE(INDEX('97-19 Comp in SIC07'!C:C,MATCH(_xlfn.TEXTSPLIT($A13, " "),'97-19 Comp in SIC07'!$A:$A,0))), 1)</f>
        <v>9.3109900000000003</v>
      </c>
      <c r="E13" s="81" cm="1">
        <f t="array" ref="E13">SUMPRODUCT(VALUE(INDEX('97-19 Comp in SIC07'!D:D,MATCH(_xlfn.TEXTSPLIT($A13, " "),'97-19 Comp in SIC07'!$A:$A,0))), 1)</f>
        <v>9.92103</v>
      </c>
      <c r="F13" s="81" cm="1">
        <f t="array" ref="F13">SUMPRODUCT(VALUE(INDEX('97-19 Comp in SIC07'!E:E,MATCH(_xlfn.TEXTSPLIT($A13, " "),'97-19 Comp in SIC07'!$A:$A,0))), 1)</f>
        <v>10.369119999999999</v>
      </c>
      <c r="G13" s="81" cm="1">
        <f t="array" ref="G13">SUMPRODUCT(VALUE(INDEX('97-19 Comp in SIC07'!F:F,MATCH(_xlfn.TEXTSPLIT($A13, " "),'97-19 Comp in SIC07'!$A:$A,0))), 1)</f>
        <v>10.664960000000001</v>
      </c>
      <c r="H13" s="81" cm="1">
        <f t="array" ref="H13">SUMPRODUCT(VALUE(INDEX('97-19 Comp in SIC07'!G:G,MATCH(_xlfn.TEXTSPLIT($A13, " "),'97-19 Comp in SIC07'!$A:$A,0))), 1)</f>
        <v>12.1663</v>
      </c>
      <c r="I13" s="81" cm="1">
        <f t="array" ref="I13">SUMPRODUCT(VALUE(INDEX('97-19 Comp in SIC07'!H:H,MATCH(_xlfn.TEXTSPLIT($A13, " "),'97-19 Comp in SIC07'!$A:$A,0))), 1)</f>
        <v>12.133929999999999</v>
      </c>
      <c r="J13" s="81" cm="1">
        <f t="array" ref="J13">SUMPRODUCT(VALUE(INDEX('97-19 Comp in SIC07'!I:I,MATCH(_xlfn.TEXTSPLIT($A13, " "),'97-19 Comp in SIC07'!$A:$A,0))), 1)</f>
        <v>12.46355</v>
      </c>
      <c r="K13" s="81" cm="1">
        <f t="array" ref="K13">SUMPRODUCT(VALUE(INDEX('97-19 Comp in SIC07'!J:J,MATCH(_xlfn.TEXTSPLIT($A13, " "),'97-19 Comp in SIC07'!$A:$A,0))), 1)</f>
        <v>12.916810000000002</v>
      </c>
      <c r="L13" s="81" cm="1">
        <f t="array" ref="L13">SUMPRODUCT(VALUE(INDEX('97-19 Comp in SIC07'!K:K,MATCH(_xlfn.TEXTSPLIT($A13, " "),'97-19 Comp in SIC07'!$A:$A,0))), 1)</f>
        <v>13.49328</v>
      </c>
      <c r="M13" s="81" cm="1">
        <f t="array" ref="M13">SUMPRODUCT(VALUE(INDEX('97-19 Comp in SIC07'!L:L,MATCH(_xlfn.TEXTSPLIT($A13, " "),'97-19 Comp in SIC07'!$A:$A,0))), 1)</f>
        <v>14.1965</v>
      </c>
      <c r="N13" s="81" cm="1">
        <f t="array" ref="N13">SUMPRODUCT(VALUE(INDEX('97-19 Comp in SIC07'!M:M,MATCH(_xlfn.TEXTSPLIT($A13, " "),'97-19 Comp in SIC07'!$A:$A,0))), 1)</f>
        <v>14.391400000000001</v>
      </c>
      <c r="O13" s="81" cm="1">
        <f t="array" ref="O13">SUMPRODUCT(VALUE(INDEX('97-19 Comp in SIC07'!N:N,MATCH(_xlfn.TEXTSPLIT($A13, " "),'97-19 Comp in SIC07'!$A:$A,0))), 1)</f>
        <v>17.489999999999998</v>
      </c>
      <c r="P13" s="81" cm="1">
        <f t="array" ref="P13">SUMPRODUCT(VALUE(INDEX('97-19 Comp in SIC07'!O:O,MATCH(_xlfn.TEXTSPLIT($A13, " "),'97-19 Comp in SIC07'!$A:$A,0))), 1)</f>
        <v>15.82</v>
      </c>
      <c r="Q13" s="81" cm="1">
        <f t="array" ref="Q13">SUMPRODUCT(VALUE(INDEX('97-19 Comp in SIC07'!P:P,MATCH(_xlfn.TEXTSPLIT($A13, " "),'97-19 Comp in SIC07'!$A:$A,0))), 1)</f>
        <v>16.14</v>
      </c>
      <c r="R13" s="81" cm="1">
        <f t="array" ref="R13">SUMPRODUCT(VALUE(INDEX('97-19 Comp in SIC07'!Q:Q,MATCH(_xlfn.TEXTSPLIT($A13, " "),'97-19 Comp in SIC07'!$A:$A,0))), 1)</f>
        <v>16.91</v>
      </c>
      <c r="S13" s="81" cm="1">
        <f t="array" ref="S13">SUMPRODUCT(VALUE(INDEX('97-19 Comp in SIC07'!R:R,MATCH(_xlfn.TEXTSPLIT($A13, " "),'97-19 Comp in SIC07'!$A:$A,0))), 1)</f>
        <v>17.16</v>
      </c>
      <c r="T13" s="81" cm="1">
        <f t="array" ref="T13">SUMPRODUCT(VALUE(INDEX('97-19 Comp in SIC07'!S:S,MATCH(_xlfn.TEXTSPLIT($A13, " "),'97-19 Comp in SIC07'!$A:$A,0))), 1)</f>
        <v>17.55</v>
      </c>
      <c r="U13" s="81" cm="1">
        <f t="array" ref="U13">SUMPRODUCT(VALUE(INDEX('97-19 Comp in SIC07'!T:T,MATCH(_xlfn.TEXTSPLIT($A13, " "),'97-19 Comp in SIC07'!$A:$A,0))), 1)</f>
        <v>17.010000000000002</v>
      </c>
      <c r="V13" s="81" cm="1">
        <f t="array" ref="V13">SUMPRODUCT(VALUE(INDEX('97-19 Comp in SIC07'!U:U,MATCH(_xlfn.TEXTSPLIT($A13, " "),'97-19 Comp in SIC07'!$A:$A,0))), 1)</f>
        <v>17.600000000000001</v>
      </c>
      <c r="W13" s="81" cm="1">
        <f t="array" ref="W13">SUMPRODUCT(VALUE(INDEX('97-19 Comp in SIC07'!V:V,MATCH(_xlfn.TEXTSPLIT($A13, " "),'97-19 Comp in SIC07'!$A:$A,0))), 1)</f>
        <v>18.170000000000002</v>
      </c>
      <c r="X13" s="81" cm="1">
        <f t="array" ref="X13">SUMPRODUCT(VALUE(INDEX('97-19 Comp in SIC07'!W:W,MATCH(_xlfn.TEXTSPLIT($A13, " "),'97-19 Comp in SIC07'!$A:$A,0))), 1)</f>
        <v>18.010000000000002</v>
      </c>
      <c r="Y13" s="81" cm="1">
        <f t="array" ref="Y13">SUMPRODUCT(VALUE(INDEX('97-19 Comp in SIC07'!X:X,MATCH(_xlfn.TEXTSPLIT($A13, " "),'97-19 Comp in SIC07'!$A:$A,0))), 1)</f>
        <v>19.329999999999998</v>
      </c>
      <c r="Z13" s="81" cm="1">
        <f t="array" ref="Z13">SUMPRODUCT(VALUE(INDEX('97-19 Comp in SIC07'!Y:Y,MATCH(_xlfn.TEXTSPLIT($A13, " "),'97-19 Comp in SIC07'!$A:$A,0))), 1)</f>
        <v>20.18</v>
      </c>
    </row>
    <row r="14" spans="1:26" x14ac:dyDescent="0.25">
      <c r="A14" s="67">
        <v>27</v>
      </c>
      <c r="C14" s="66" t="s">
        <v>367</v>
      </c>
      <c r="D14" s="81" cm="1">
        <f t="array" ref="D14">SUMPRODUCT(VALUE(INDEX('97-19 Comp in SIC07'!C:C,MATCH(_xlfn.TEXTSPLIT($A14, " "),'97-19 Comp in SIC07'!$A:$A,0))), 1)</f>
        <v>8.2159200000000006</v>
      </c>
      <c r="E14" s="81" cm="1">
        <f t="array" ref="E14">SUMPRODUCT(VALUE(INDEX('97-19 Comp in SIC07'!D:D,MATCH(_xlfn.TEXTSPLIT($A14, " "),'97-19 Comp in SIC07'!$A:$A,0))), 1)</f>
        <v>8.9844299999999997</v>
      </c>
      <c r="F14" s="81" cm="1">
        <f t="array" ref="F14">SUMPRODUCT(VALUE(INDEX('97-19 Comp in SIC07'!E:E,MATCH(_xlfn.TEXTSPLIT($A14, " "),'97-19 Comp in SIC07'!$A:$A,0))), 1)</f>
        <v>9.2435100000000006</v>
      </c>
      <c r="G14" s="81" cm="1">
        <f t="array" ref="G14">SUMPRODUCT(VALUE(INDEX('97-19 Comp in SIC07'!F:F,MATCH(_xlfn.TEXTSPLIT($A14, " "),'97-19 Comp in SIC07'!$A:$A,0))), 1)</f>
        <v>9.5180699999999998</v>
      </c>
      <c r="H14" s="81" cm="1">
        <f t="array" ref="H14">SUMPRODUCT(VALUE(INDEX('97-19 Comp in SIC07'!G:G,MATCH(_xlfn.TEXTSPLIT($A14, " "),'97-19 Comp in SIC07'!$A:$A,0))), 1)</f>
        <v>10.012589999999999</v>
      </c>
      <c r="I14" s="81" cm="1">
        <f t="array" ref="I14">SUMPRODUCT(VALUE(INDEX('97-19 Comp in SIC07'!H:H,MATCH(_xlfn.TEXTSPLIT($A14, " "),'97-19 Comp in SIC07'!$A:$A,0))), 1)</f>
        <v>10.508940000000001</v>
      </c>
      <c r="J14" s="81" cm="1">
        <f t="array" ref="J14">SUMPRODUCT(VALUE(INDEX('97-19 Comp in SIC07'!I:I,MATCH(_xlfn.TEXTSPLIT($A14, " "),'97-19 Comp in SIC07'!$A:$A,0))), 1)</f>
        <v>11.218110000000003</v>
      </c>
      <c r="K14" s="81" cm="1">
        <f t="array" ref="K14">SUMPRODUCT(VALUE(INDEX('97-19 Comp in SIC07'!J:J,MATCH(_xlfn.TEXTSPLIT($A14, " "),'97-19 Comp in SIC07'!$A:$A,0))), 1)</f>
        <v>11.589989999999998</v>
      </c>
      <c r="L14" s="81" cm="1">
        <f t="array" ref="L14">SUMPRODUCT(VALUE(INDEX('97-19 Comp in SIC07'!K:K,MATCH(_xlfn.TEXTSPLIT($A14, " "),'97-19 Comp in SIC07'!$A:$A,0))), 1)</f>
        <v>12.025049999999998</v>
      </c>
      <c r="M14" s="81" cm="1">
        <f t="array" ref="M14">SUMPRODUCT(VALUE(INDEX('97-19 Comp in SIC07'!L:L,MATCH(_xlfn.TEXTSPLIT($A14, " "),'97-19 Comp in SIC07'!$A:$A,0))), 1)</f>
        <v>12.20022</v>
      </c>
      <c r="N14" s="81" cm="1">
        <f t="array" ref="N14">SUMPRODUCT(VALUE(INDEX('97-19 Comp in SIC07'!M:M,MATCH(_xlfn.TEXTSPLIT($A14, " "),'97-19 Comp in SIC07'!$A:$A,0))), 1)</f>
        <v>12.883379999999999</v>
      </c>
      <c r="O14" s="81" cm="1">
        <f t="array" ref="O14">SUMPRODUCT(VALUE(INDEX('97-19 Comp in SIC07'!N:N,MATCH(_xlfn.TEXTSPLIT($A14, " "),'97-19 Comp in SIC07'!$A:$A,0))), 1)</f>
        <v>12.95</v>
      </c>
      <c r="P14" s="81" cm="1">
        <f t="array" ref="P14">SUMPRODUCT(VALUE(INDEX('97-19 Comp in SIC07'!O:O,MATCH(_xlfn.TEXTSPLIT($A14, " "),'97-19 Comp in SIC07'!$A:$A,0))), 1)</f>
        <v>13.17</v>
      </c>
      <c r="Q14" s="81" cm="1">
        <f t="array" ref="Q14">SUMPRODUCT(VALUE(INDEX('97-19 Comp in SIC07'!P:P,MATCH(_xlfn.TEXTSPLIT($A14, " "),'97-19 Comp in SIC07'!$A:$A,0))), 1)</f>
        <v>13.34</v>
      </c>
      <c r="R14" s="81" cm="1">
        <f t="array" ref="R14">SUMPRODUCT(VALUE(INDEX('97-19 Comp in SIC07'!Q:Q,MATCH(_xlfn.TEXTSPLIT($A14, " "),'97-19 Comp in SIC07'!$A:$A,0))), 1)</f>
        <v>13.5</v>
      </c>
      <c r="S14" s="81" cm="1">
        <f t="array" ref="S14">SUMPRODUCT(VALUE(INDEX('97-19 Comp in SIC07'!R:R,MATCH(_xlfn.TEXTSPLIT($A14, " "),'97-19 Comp in SIC07'!$A:$A,0))), 1)</f>
        <v>13.48</v>
      </c>
      <c r="T14" s="81" cm="1">
        <f t="array" ref="T14">SUMPRODUCT(VALUE(INDEX('97-19 Comp in SIC07'!S:S,MATCH(_xlfn.TEXTSPLIT($A14, " "),'97-19 Comp in SIC07'!$A:$A,0))), 1)</f>
        <v>14.62</v>
      </c>
      <c r="U14" s="81" cm="1">
        <f t="array" ref="U14">SUMPRODUCT(VALUE(INDEX('97-19 Comp in SIC07'!T:T,MATCH(_xlfn.TEXTSPLIT($A14, " "),'97-19 Comp in SIC07'!$A:$A,0))), 1)</f>
        <v>14.99</v>
      </c>
      <c r="V14" s="81" cm="1">
        <f t="array" ref="V14">SUMPRODUCT(VALUE(INDEX('97-19 Comp in SIC07'!U:U,MATCH(_xlfn.TEXTSPLIT($A14, " "),'97-19 Comp in SIC07'!$A:$A,0))), 1)</f>
        <v>14.81</v>
      </c>
      <c r="W14" s="81" cm="1">
        <f t="array" ref="W14">SUMPRODUCT(VALUE(INDEX('97-19 Comp in SIC07'!V:V,MATCH(_xlfn.TEXTSPLIT($A14, " "),'97-19 Comp in SIC07'!$A:$A,0))), 1)</f>
        <v>15.81</v>
      </c>
      <c r="X14" s="81" cm="1">
        <f t="array" ref="X14">SUMPRODUCT(VALUE(INDEX('97-19 Comp in SIC07'!W:W,MATCH(_xlfn.TEXTSPLIT($A14, " "),'97-19 Comp in SIC07'!$A:$A,0))), 1)</f>
        <v>15.19</v>
      </c>
      <c r="Y14" s="81" cm="1">
        <f t="array" ref="Y14">SUMPRODUCT(VALUE(INDEX('97-19 Comp in SIC07'!X:X,MATCH(_xlfn.TEXTSPLIT($A14, " "),'97-19 Comp in SIC07'!$A:$A,0))), 1)</f>
        <v>15.3</v>
      </c>
      <c r="Z14" s="81" cm="1">
        <f t="array" ref="Z14">SUMPRODUCT(VALUE(INDEX('97-19 Comp in SIC07'!Y:Y,MATCH(_xlfn.TEXTSPLIT($A14, " "),'97-19 Comp in SIC07'!$A:$A,0))), 1)</f>
        <v>15.56</v>
      </c>
    </row>
    <row r="15" spans="1:26" ht="30" x14ac:dyDescent="0.25">
      <c r="A15" s="67">
        <v>28</v>
      </c>
      <c r="C15" s="66" t="s">
        <v>368</v>
      </c>
      <c r="D15" s="81" cm="1">
        <f t="array" ref="D15">SUMPRODUCT(VALUE(INDEX('97-19 Comp in SIC07'!C:C,MATCH(_xlfn.TEXTSPLIT($A15, " "),'97-19 Comp in SIC07'!$A:$A,0))), 1)</f>
        <v>9.4432299999999998</v>
      </c>
      <c r="E15" s="81" cm="1">
        <f t="array" ref="E15">SUMPRODUCT(VALUE(INDEX('97-19 Comp in SIC07'!D:D,MATCH(_xlfn.TEXTSPLIT($A15, " "),'97-19 Comp in SIC07'!$A:$A,0))), 1)</f>
        <v>9.9862099999999998</v>
      </c>
      <c r="F15" s="81" cm="1">
        <f t="array" ref="F15">SUMPRODUCT(VALUE(INDEX('97-19 Comp in SIC07'!E:E,MATCH(_xlfn.TEXTSPLIT($A15, " "),'97-19 Comp in SIC07'!$A:$A,0))), 1)</f>
        <v>10.31418</v>
      </c>
      <c r="G15" s="81" cm="1">
        <f t="array" ref="G15">SUMPRODUCT(VALUE(INDEX('97-19 Comp in SIC07'!F:F,MATCH(_xlfn.TEXTSPLIT($A15, " "),'97-19 Comp in SIC07'!$A:$A,0))), 1)</f>
        <v>10.570970000000001</v>
      </c>
      <c r="H15" s="81" cm="1">
        <f t="array" ref="H15">SUMPRODUCT(VALUE(INDEX('97-19 Comp in SIC07'!G:G,MATCH(_xlfn.TEXTSPLIT($A15, " "),'97-19 Comp in SIC07'!$A:$A,0))), 1)</f>
        <v>11.265250000000002</v>
      </c>
      <c r="I15" s="81" cm="1">
        <f t="array" ref="I15">SUMPRODUCT(VALUE(INDEX('97-19 Comp in SIC07'!H:H,MATCH(_xlfn.TEXTSPLIT($A15, " "),'97-19 Comp in SIC07'!$A:$A,0))), 1)</f>
        <v>11.324600000000002</v>
      </c>
      <c r="J15" s="81" cm="1">
        <f t="array" ref="J15">SUMPRODUCT(VALUE(INDEX('97-19 Comp in SIC07'!I:I,MATCH(_xlfn.TEXTSPLIT($A15, " "),'97-19 Comp in SIC07'!$A:$A,0))), 1)</f>
        <v>11.799390000000002</v>
      </c>
      <c r="K15" s="81" cm="1">
        <f t="array" ref="K15">SUMPRODUCT(VALUE(INDEX('97-19 Comp in SIC07'!J:J,MATCH(_xlfn.TEXTSPLIT($A15, " "),'97-19 Comp in SIC07'!$A:$A,0))), 1)</f>
        <v>11.75526</v>
      </c>
      <c r="L15" s="81" cm="1">
        <f t="array" ref="L15">SUMPRODUCT(VALUE(INDEX('97-19 Comp in SIC07'!K:K,MATCH(_xlfn.TEXTSPLIT($A15, " "),'97-19 Comp in SIC07'!$A:$A,0))), 1)</f>
        <v>12.583599999999999</v>
      </c>
      <c r="M15" s="81" cm="1">
        <f t="array" ref="M15">SUMPRODUCT(VALUE(INDEX('97-19 Comp in SIC07'!L:L,MATCH(_xlfn.TEXTSPLIT($A15, " "),'97-19 Comp in SIC07'!$A:$A,0))), 1)</f>
        <v>12.945169999999999</v>
      </c>
      <c r="N15" s="81" cm="1">
        <f t="array" ref="N15">SUMPRODUCT(VALUE(INDEX('97-19 Comp in SIC07'!M:M,MATCH(_xlfn.TEXTSPLIT($A15, " "),'97-19 Comp in SIC07'!$A:$A,0))), 1)</f>
        <v>13.397080000000001</v>
      </c>
      <c r="O15" s="81" cm="1">
        <f t="array" ref="O15">SUMPRODUCT(VALUE(INDEX('97-19 Comp in SIC07'!N:N,MATCH(_xlfn.TEXTSPLIT($A15, " "),'97-19 Comp in SIC07'!$A:$A,0))), 1)</f>
        <v>13.97</v>
      </c>
      <c r="P15" s="81" cm="1">
        <f t="array" ref="P15">SUMPRODUCT(VALUE(INDEX('97-19 Comp in SIC07'!O:O,MATCH(_xlfn.TEXTSPLIT($A15, " "),'97-19 Comp in SIC07'!$A:$A,0))), 1)</f>
        <v>14.35</v>
      </c>
      <c r="Q15" s="81" cm="1">
        <f t="array" ref="Q15">SUMPRODUCT(VALUE(INDEX('97-19 Comp in SIC07'!P:P,MATCH(_xlfn.TEXTSPLIT($A15, " "),'97-19 Comp in SIC07'!$A:$A,0))), 1)</f>
        <v>14.07</v>
      </c>
      <c r="R15" s="81" cm="1">
        <f t="array" ref="R15">SUMPRODUCT(VALUE(INDEX('97-19 Comp in SIC07'!Q:Q,MATCH(_xlfn.TEXTSPLIT($A15, " "),'97-19 Comp in SIC07'!$A:$A,0))), 1)</f>
        <v>14.82</v>
      </c>
      <c r="S15" s="81" cm="1">
        <f t="array" ref="S15">SUMPRODUCT(VALUE(INDEX('97-19 Comp in SIC07'!R:R,MATCH(_xlfn.TEXTSPLIT($A15, " "),'97-19 Comp in SIC07'!$A:$A,0))), 1)</f>
        <v>15.49</v>
      </c>
      <c r="T15" s="81" cm="1">
        <f t="array" ref="T15">SUMPRODUCT(VALUE(INDEX('97-19 Comp in SIC07'!S:S,MATCH(_xlfn.TEXTSPLIT($A15, " "),'97-19 Comp in SIC07'!$A:$A,0))), 1)</f>
        <v>15.74</v>
      </c>
      <c r="U15" s="81" cm="1">
        <f t="array" ref="U15">SUMPRODUCT(VALUE(INDEX('97-19 Comp in SIC07'!T:T,MATCH(_xlfn.TEXTSPLIT($A15, " "),'97-19 Comp in SIC07'!$A:$A,0))), 1)</f>
        <v>15.84</v>
      </c>
      <c r="V15" s="81" cm="1">
        <f t="array" ref="V15">SUMPRODUCT(VALUE(INDEX('97-19 Comp in SIC07'!U:U,MATCH(_xlfn.TEXTSPLIT($A15, " "),'97-19 Comp in SIC07'!$A:$A,0))), 1)</f>
        <v>16.14</v>
      </c>
      <c r="W15" s="81" cm="1">
        <f t="array" ref="W15">SUMPRODUCT(VALUE(INDEX('97-19 Comp in SIC07'!V:V,MATCH(_xlfn.TEXTSPLIT($A15, " "),'97-19 Comp in SIC07'!$A:$A,0))), 1)</f>
        <v>16.52</v>
      </c>
      <c r="X15" s="81" cm="1">
        <f t="array" ref="X15">SUMPRODUCT(VALUE(INDEX('97-19 Comp in SIC07'!W:W,MATCH(_xlfn.TEXTSPLIT($A15, " "),'97-19 Comp in SIC07'!$A:$A,0))), 1)</f>
        <v>17.350000000000001</v>
      </c>
      <c r="Y15" s="81" cm="1">
        <f t="array" ref="Y15">SUMPRODUCT(VALUE(INDEX('97-19 Comp in SIC07'!X:X,MATCH(_xlfn.TEXTSPLIT($A15, " "),'97-19 Comp in SIC07'!$A:$A,0))), 1)</f>
        <v>17.43</v>
      </c>
      <c r="Z15" s="81" cm="1">
        <f t="array" ref="Z15">SUMPRODUCT(VALUE(INDEX('97-19 Comp in SIC07'!Y:Y,MATCH(_xlfn.TEXTSPLIT($A15, " "),'97-19 Comp in SIC07'!$A:$A,0))), 1)</f>
        <v>18.68</v>
      </c>
    </row>
    <row r="16" spans="1:26" x14ac:dyDescent="0.25">
      <c r="A16" s="67" t="s">
        <v>1293</v>
      </c>
      <c r="C16" s="66" t="s">
        <v>369</v>
      </c>
      <c r="D16" s="81" cm="1">
        <f t="array" ref="D16">SUMPRODUCT(VALUE(INDEX('97-19 Comp in SIC07'!C:C,MATCH(_xlfn.TEXTSPLIT($A16, " "),'97-19 Comp in SIC07'!$A:$A,0))), VALUE(TRANSPOSE('97-19 Comp Weights in SIC07'!$AA$33:$AA$34)))</f>
        <v>9.8325251534391409</v>
      </c>
      <c r="E16" s="81" cm="1">
        <f t="array" ref="E16">SUMPRODUCT(VALUE(INDEX('97-19 Comp in SIC07'!D:D,MATCH(_xlfn.TEXTSPLIT($A16, " "),'97-19 Comp in SIC07'!$A:$A,0))), VALUE(TRANSPOSE('97-19 Comp Weights in SIC07'!$AA$33:$AA$34)))</f>
        <v>10.399865159001454</v>
      </c>
      <c r="F16" s="81" cm="1">
        <f t="array" ref="F16">SUMPRODUCT(VALUE(INDEX('97-19 Comp in SIC07'!E:E,MATCH(_xlfn.TEXTSPLIT($A16, " "),'97-19 Comp in SIC07'!$A:$A,0))), VALUE(TRANSPOSE('97-19 Comp Weights in SIC07'!$AA$33:$AA$34)))</f>
        <v>10.764156341686782</v>
      </c>
      <c r="G16" s="81" cm="1">
        <f t="array" ref="G16">SUMPRODUCT(VALUE(INDEX('97-19 Comp in SIC07'!F:F,MATCH(_xlfn.TEXTSPLIT($A16, " "),'97-19 Comp in SIC07'!$A:$A,0))), VALUE(TRANSPOSE('97-19 Comp Weights in SIC07'!$AA$33:$AA$34)))</f>
        <v>11.147616153300399</v>
      </c>
      <c r="H16" s="81" cm="1">
        <f t="array" ref="H16">SUMPRODUCT(VALUE(INDEX('97-19 Comp in SIC07'!G:G,MATCH(_xlfn.TEXTSPLIT($A16, " "),'97-19 Comp in SIC07'!$A:$A,0))), VALUE(TRANSPOSE('97-19 Comp Weights in SIC07'!$AA$33:$AA$34)))</f>
        <v>11.581870668721109</v>
      </c>
      <c r="I16" s="81" cm="1">
        <f t="array" ref="I16">SUMPRODUCT(VALUE(INDEX('97-19 Comp in SIC07'!H:H,MATCH(_xlfn.TEXTSPLIT($A16, " "),'97-19 Comp in SIC07'!$A:$A,0))), VALUE(TRANSPOSE('97-19 Comp Weights in SIC07'!$AA$33:$AA$34)))</f>
        <v>12.17326700952939</v>
      </c>
      <c r="J16" s="81" cm="1">
        <f t="array" ref="J16">SUMPRODUCT(VALUE(INDEX('97-19 Comp in SIC07'!I:I,MATCH(_xlfn.TEXTSPLIT($A16, " "),'97-19 Comp in SIC07'!$A:$A,0))), VALUE(TRANSPOSE('97-19 Comp Weights in SIC07'!$AA$33:$AA$34)))</f>
        <v>13.10678798443335</v>
      </c>
      <c r="K16" s="81" cm="1">
        <f t="array" ref="K16">SUMPRODUCT(VALUE(INDEX('97-19 Comp in SIC07'!J:J,MATCH(_xlfn.TEXTSPLIT($A16, " "),'97-19 Comp in SIC07'!$A:$A,0))), VALUE(TRANSPOSE('97-19 Comp Weights in SIC07'!$AA$33:$AA$34)))</f>
        <v>13.499031160289848</v>
      </c>
      <c r="L16" s="81" cm="1">
        <f t="array" ref="L16">SUMPRODUCT(VALUE(INDEX('97-19 Comp in SIC07'!K:K,MATCH(_xlfn.TEXTSPLIT($A16, " "),'97-19 Comp in SIC07'!$A:$A,0))), VALUE(TRANSPOSE('97-19 Comp Weights in SIC07'!$AA$33:$AA$34)))</f>
        <v>14.089075690934095</v>
      </c>
      <c r="M16" s="81" cm="1">
        <f t="array" ref="M16">SUMPRODUCT(VALUE(INDEX('97-19 Comp in SIC07'!L:L,MATCH(_xlfn.TEXTSPLIT($A16, " "),'97-19 Comp in SIC07'!$A:$A,0))), VALUE(TRANSPOSE('97-19 Comp Weights in SIC07'!$AA$33:$AA$34)))</f>
        <v>14.608823958568763</v>
      </c>
      <c r="N16" s="81" cm="1">
        <f t="array" ref="N16">SUMPRODUCT(VALUE(INDEX('97-19 Comp in SIC07'!M:M,MATCH(_xlfn.TEXTSPLIT($A16, " "),'97-19 Comp in SIC07'!$A:$A,0))), VALUE(TRANSPOSE('97-19 Comp Weights in SIC07'!$AA$33:$AA$34)))</f>
        <v>14.726498123454341</v>
      </c>
      <c r="O16" s="81" cm="1">
        <f t="array" ref="O16">SUMPRODUCT(VALUE(INDEX('97-19 Comp in SIC07'!N:N,MATCH(_xlfn.TEXTSPLIT($A16, " "),'97-19 Comp in SIC07'!$A:$A,0))), VALUE(TRANSPOSE('97-19 Comp Weights in SIC07'!$AA$33:$AA$34)))</f>
        <v>15.51816956248161</v>
      </c>
      <c r="P16" s="81" cm="1">
        <f t="array" ref="P16">SUMPRODUCT(VALUE(INDEX('97-19 Comp in SIC07'!O:O,MATCH(_xlfn.TEXTSPLIT($A16, " "),'97-19 Comp in SIC07'!$A:$A,0))), VALUE(TRANSPOSE('97-19 Comp Weights in SIC07'!$AA$33:$AA$34)))</f>
        <v>16.214442122752001</v>
      </c>
      <c r="Q16" s="81" cm="1">
        <f t="array" ref="Q16">SUMPRODUCT(VALUE(INDEX('97-19 Comp in SIC07'!P:P,MATCH(_xlfn.TEXTSPLIT($A16, " "),'97-19 Comp in SIC07'!$A:$A,0))), VALUE(TRANSPOSE('97-19 Comp Weights in SIC07'!$AA$33:$AA$34)))</f>
        <v>16.407334558017137</v>
      </c>
      <c r="R16" s="81" cm="1">
        <f t="array" ref="R16">SUMPRODUCT(VALUE(INDEX('97-19 Comp in SIC07'!Q:Q,MATCH(_xlfn.TEXTSPLIT($A16, " "),'97-19 Comp in SIC07'!$A:$A,0))), VALUE(TRANSPOSE('97-19 Comp Weights in SIC07'!$AA$33:$AA$34)))</f>
        <v>16.709432095965163</v>
      </c>
      <c r="S16" s="81" cm="1">
        <f t="array" ref="S16">SUMPRODUCT(VALUE(INDEX('97-19 Comp in SIC07'!R:R,MATCH(_xlfn.TEXTSPLIT($A16, " "),'97-19 Comp in SIC07'!$A:$A,0))), VALUE(TRANSPOSE('97-19 Comp Weights in SIC07'!$AA$33:$AA$34)))</f>
        <v>17.305991810238865</v>
      </c>
      <c r="T16" s="81" cm="1">
        <f t="array" ref="T16">SUMPRODUCT(VALUE(INDEX('97-19 Comp in SIC07'!S:S,MATCH(_xlfn.TEXTSPLIT($A16, " "),'97-19 Comp in SIC07'!$A:$A,0))), VALUE(TRANSPOSE('97-19 Comp Weights in SIC07'!$AA$33:$AA$34)))</f>
        <v>17.820267100429632</v>
      </c>
      <c r="U16" s="81" cm="1">
        <f t="array" ref="U16">SUMPRODUCT(VALUE(INDEX('97-19 Comp in SIC07'!T:T,MATCH(_xlfn.TEXTSPLIT($A16, " "),'97-19 Comp in SIC07'!$A:$A,0))), VALUE(TRANSPOSE('97-19 Comp Weights in SIC07'!$AA$33:$AA$34)))</f>
        <v>17.829779410689518</v>
      </c>
      <c r="V16" s="81" cm="1">
        <f t="array" ref="V16">SUMPRODUCT(VALUE(INDEX('97-19 Comp in SIC07'!U:U,MATCH(_xlfn.TEXTSPLIT($A16, " "),'97-19 Comp in SIC07'!$A:$A,0))), VALUE(TRANSPOSE('97-19 Comp Weights in SIC07'!$AA$33:$AA$34)))</f>
        <v>18.318169562481611</v>
      </c>
      <c r="W16" s="81" cm="1">
        <f t="array" ref="W16">SUMPRODUCT(VALUE(INDEX('97-19 Comp in SIC07'!V:V,MATCH(_xlfn.TEXTSPLIT($A16, " "),'97-19 Comp in SIC07'!$A:$A,0))), VALUE(TRANSPOSE('97-19 Comp Weights in SIC07'!$AA$33:$AA$34)))</f>
        <v>19.277354611590816</v>
      </c>
      <c r="X16" s="81" cm="1">
        <f t="array" ref="X16">SUMPRODUCT(VALUE(INDEX('97-19 Comp in SIC07'!W:W,MATCH(_xlfn.TEXTSPLIT($A16, " "),'97-19 Comp in SIC07'!$A:$A,0))), VALUE(TRANSPOSE('97-19 Comp Weights in SIC07'!$AA$33:$AA$34)))</f>
        <v>19.781102104894103</v>
      </c>
      <c r="Y16" s="81" cm="1">
        <f t="array" ref="Y16">SUMPRODUCT(VALUE(INDEX('97-19 Comp in SIC07'!X:X,MATCH(_xlfn.TEXTSPLIT($A16, " "),'97-19 Comp in SIC07'!$A:$A,0))), VALUE(TRANSPOSE('97-19 Comp Weights in SIC07'!$AA$33:$AA$34)))</f>
        <v>20.252671845954652</v>
      </c>
      <c r="Z16" s="81" cm="1">
        <f t="array" ref="Z16">SUMPRODUCT(VALUE(INDEX('97-19 Comp in SIC07'!Y:Y,MATCH(_xlfn.TEXTSPLIT($A16, " "),'97-19 Comp in SIC07'!$A:$A,0))), VALUE(TRANSPOSE('97-19 Comp Weights in SIC07'!$AA$33:$AA$34)))</f>
        <v>19.516339124963221</v>
      </c>
    </row>
    <row r="17" spans="1:26" x14ac:dyDescent="0.25">
      <c r="A17" s="67" t="s">
        <v>1294</v>
      </c>
      <c r="C17" s="66" t="s">
        <v>370</v>
      </c>
      <c r="D17" s="81" cm="1">
        <f t="array" ref="D17">SUMPRODUCT(VALUE(INDEX('97-19 Comp in SIC07'!C:C,MATCH(_xlfn.TEXTSPLIT($A17, " "),'97-19 Comp in SIC07'!$A:$A,0))), VALUE(TRANSPOSE('97-19 Comp Weights in SIC07'!$AA$35:$AA$37)))</f>
        <v>8.0281137012015868</v>
      </c>
      <c r="E17" s="81" cm="1">
        <f t="array" ref="E17">SUMPRODUCT(VALUE(INDEX('97-19 Comp in SIC07'!D:D,MATCH(_xlfn.TEXTSPLIT($A17, " "),'97-19 Comp in SIC07'!$A:$A,0))), VALUE(TRANSPOSE('97-19 Comp Weights in SIC07'!$AA$35:$AA$37)))</f>
        <v>8.5239340200895892</v>
      </c>
      <c r="F17" s="81" cm="1">
        <f t="array" ref="F17">SUMPRODUCT(VALUE(INDEX('97-19 Comp in SIC07'!E:E,MATCH(_xlfn.TEXTSPLIT($A17, " "),'97-19 Comp in SIC07'!$A:$A,0))), VALUE(TRANSPOSE('97-19 Comp Weights in SIC07'!$AA$35:$AA$37)))</f>
        <v>8.9042425139602805</v>
      </c>
      <c r="G17" s="81" cm="1">
        <f t="array" ref="G17">SUMPRODUCT(VALUE(INDEX('97-19 Comp in SIC07'!F:F,MATCH(_xlfn.TEXTSPLIT($A17, " "),'97-19 Comp in SIC07'!$A:$A,0))), VALUE(TRANSPOSE('97-19 Comp Weights in SIC07'!$AA$35:$AA$37)))</f>
        <v>9.3387366178759503</v>
      </c>
      <c r="H17" s="81" cm="1">
        <f t="array" ref="H17">SUMPRODUCT(VALUE(INDEX('97-19 Comp in SIC07'!G:G,MATCH(_xlfn.TEXTSPLIT($A17, " "),'97-19 Comp in SIC07'!$A:$A,0))), VALUE(TRANSPOSE('97-19 Comp Weights in SIC07'!$AA$35:$AA$37)))</f>
        <v>9.9180114694914785</v>
      </c>
      <c r="I17" s="81" cm="1">
        <f t="array" ref="I17">SUMPRODUCT(VALUE(INDEX('97-19 Comp in SIC07'!H:H,MATCH(_xlfn.TEXTSPLIT($A17, " "),'97-19 Comp in SIC07'!$A:$A,0))), VALUE(TRANSPOSE('97-19 Comp Weights in SIC07'!$AA$35:$AA$37)))</f>
        <v>10.478927160309841</v>
      </c>
      <c r="J17" s="81" cm="1">
        <f t="array" ref="J17">SUMPRODUCT(VALUE(INDEX('97-19 Comp in SIC07'!I:I,MATCH(_xlfn.TEXTSPLIT($A17, " "),'97-19 Comp in SIC07'!$A:$A,0))), VALUE(TRANSPOSE('97-19 Comp Weights in SIC07'!$AA$35:$AA$37)))</f>
        <v>10.846133254478758</v>
      </c>
      <c r="K17" s="81" cm="1">
        <f t="array" ref="K17">SUMPRODUCT(VALUE(INDEX('97-19 Comp in SIC07'!J:J,MATCH(_xlfn.TEXTSPLIT($A17, " "),'97-19 Comp in SIC07'!$A:$A,0))), VALUE(TRANSPOSE('97-19 Comp Weights in SIC07'!$AA$35:$AA$37)))</f>
        <v>11.228784792871382</v>
      </c>
      <c r="L17" s="81" cm="1">
        <f t="array" ref="L17">SUMPRODUCT(VALUE(INDEX('97-19 Comp in SIC07'!K:K,MATCH(_xlfn.TEXTSPLIT($A17, " "),'97-19 Comp in SIC07'!$A:$A,0))), VALUE(TRANSPOSE('97-19 Comp Weights in SIC07'!$AA$35:$AA$37)))</f>
        <v>11.960503818733027</v>
      </c>
      <c r="M17" s="81" cm="1">
        <f t="array" ref="M17">SUMPRODUCT(VALUE(INDEX('97-19 Comp in SIC07'!L:L,MATCH(_xlfn.TEXTSPLIT($A17, " "),'97-19 Comp in SIC07'!$A:$A,0))), VALUE(TRANSPOSE('97-19 Comp Weights in SIC07'!$AA$35:$AA$37)))</f>
        <v>12.389397977688446</v>
      </c>
      <c r="N17" s="81" cm="1">
        <f t="array" ref="N17">SUMPRODUCT(VALUE(INDEX('97-19 Comp in SIC07'!M:M,MATCH(_xlfn.TEXTSPLIT($A17, " "),'97-19 Comp in SIC07'!$A:$A,0))), VALUE(TRANSPOSE('97-19 Comp Weights in SIC07'!$AA$35:$AA$37)))</f>
        <v>12.55170624151139</v>
      </c>
      <c r="O17" s="81" cm="1">
        <f t="array" ref="O17">SUMPRODUCT(VALUE(INDEX('97-19 Comp in SIC07'!N:N,MATCH(_xlfn.TEXTSPLIT($A17, " "),'97-19 Comp in SIC07'!$A:$A,0))), VALUE(TRANSPOSE('97-19 Comp Weights in SIC07'!$AA$35:$AA$37)))</f>
        <v>13.164052724324304</v>
      </c>
      <c r="P17" s="81" cm="1">
        <f t="array" ref="P17">SUMPRODUCT(VALUE(INDEX('97-19 Comp in SIC07'!O:O,MATCH(_xlfn.TEXTSPLIT($A17, " "),'97-19 Comp in SIC07'!$A:$A,0))), VALUE(TRANSPOSE('97-19 Comp Weights in SIC07'!$AA$35:$AA$37)))</f>
        <v>13.238395957523089</v>
      </c>
      <c r="Q17" s="81" cm="1">
        <f t="array" ref="Q17">SUMPRODUCT(VALUE(INDEX('97-19 Comp in SIC07'!P:P,MATCH(_xlfn.TEXTSPLIT($A17, " "),'97-19 Comp in SIC07'!$A:$A,0))), VALUE(TRANSPOSE('97-19 Comp Weights in SIC07'!$AA$35:$AA$37)))</f>
        <v>13.610211147995349</v>
      </c>
      <c r="R17" s="81" cm="1">
        <f t="array" ref="R17">SUMPRODUCT(VALUE(INDEX('97-19 Comp in SIC07'!Q:Q,MATCH(_xlfn.TEXTSPLIT($A17, " "),'97-19 Comp in SIC07'!$A:$A,0))), VALUE(TRANSPOSE('97-19 Comp Weights in SIC07'!$AA$35:$AA$37)))</f>
        <v>13.588187905340305</v>
      </c>
      <c r="S17" s="81" cm="1">
        <f t="array" ref="S17">SUMPRODUCT(VALUE(INDEX('97-19 Comp in SIC07'!R:R,MATCH(_xlfn.TEXTSPLIT($A17, " "),'97-19 Comp in SIC07'!$A:$A,0))), VALUE(TRANSPOSE('97-19 Comp Weights in SIC07'!$AA$35:$AA$37)))</f>
        <v>14.076166016205288</v>
      </c>
      <c r="T17" s="81" cm="1">
        <f t="array" ref="T17">SUMPRODUCT(VALUE(INDEX('97-19 Comp in SIC07'!S:S,MATCH(_xlfn.TEXTSPLIT($A17, " "),'97-19 Comp in SIC07'!$A:$A,0))), VALUE(TRANSPOSE('97-19 Comp Weights in SIC07'!$AA$35:$AA$37)))</f>
        <v>14.271955318701139</v>
      </c>
      <c r="U17" s="81" cm="1">
        <f t="array" ref="U17">SUMPRODUCT(VALUE(INDEX('97-19 Comp in SIC07'!T:T,MATCH(_xlfn.TEXTSPLIT($A17, " "),'97-19 Comp in SIC07'!$A:$A,0))), VALUE(TRANSPOSE('97-19 Comp Weights in SIC07'!$AA$35:$AA$37)))</f>
        <v>14.095854526593477</v>
      </c>
      <c r="V17" s="81" cm="1">
        <f t="array" ref="V17">SUMPRODUCT(VALUE(INDEX('97-19 Comp in SIC07'!U:U,MATCH(_xlfn.TEXTSPLIT($A17, " "),'97-19 Comp in SIC07'!$A:$A,0))), VALUE(TRANSPOSE('97-19 Comp Weights in SIC07'!$AA$35:$AA$37)))</f>
        <v>14.317477987302373</v>
      </c>
      <c r="W17" s="81" cm="1">
        <f t="array" ref="W17">SUMPRODUCT(VALUE(INDEX('97-19 Comp in SIC07'!V:V,MATCH(_xlfn.TEXTSPLIT($A17, " "),'97-19 Comp in SIC07'!$A:$A,0))), VALUE(TRANSPOSE('97-19 Comp Weights in SIC07'!$AA$35:$AA$37)))</f>
        <v>15.054985454459088</v>
      </c>
      <c r="X17" s="81" cm="1">
        <f t="array" ref="X17">SUMPRODUCT(VALUE(INDEX('97-19 Comp in SIC07'!W:W,MATCH(_xlfn.TEXTSPLIT($A17, " "),'97-19 Comp in SIC07'!$A:$A,0))), VALUE(TRANSPOSE('97-19 Comp Weights in SIC07'!$AA$35:$AA$37)))</f>
        <v>15.10515722280549</v>
      </c>
      <c r="Y17" s="81" cm="1">
        <f t="array" ref="Y17">SUMPRODUCT(VALUE(INDEX('97-19 Comp in SIC07'!X:X,MATCH(_xlfn.TEXTSPLIT($A17, " "),'97-19 Comp in SIC07'!$A:$A,0))), VALUE(TRANSPOSE('97-19 Comp Weights in SIC07'!$AA$35:$AA$37)))</f>
        <v>15.71152294289713</v>
      </c>
      <c r="Z17" s="81" cm="1">
        <f t="array" ref="Z17">SUMPRODUCT(VALUE(INDEX('97-19 Comp in SIC07'!Y:Y,MATCH(_xlfn.TEXTSPLIT($A17, " "),'97-19 Comp in SIC07'!$A:$A,0))), VALUE(TRANSPOSE('97-19 Comp Weights in SIC07'!$AA$35:$AA$37)))</f>
        <v>16.258772282460015</v>
      </c>
    </row>
    <row r="18" spans="1:26" ht="30" x14ac:dyDescent="0.25">
      <c r="A18" s="67">
        <v>35</v>
      </c>
      <c r="B18" s="65" t="s">
        <v>226</v>
      </c>
      <c r="C18" s="66" t="s">
        <v>371</v>
      </c>
      <c r="D18" s="81" cm="1">
        <f t="array" ref="D18">SUMPRODUCT(VALUE(INDEX('97-19 Comp in SIC07'!C:C,MATCH(_xlfn.TEXTSPLIT($A18, " "),'97-19 Comp in SIC07'!$A:$A,0))), 1)</f>
        <v>11.85</v>
      </c>
      <c r="E18" s="81" cm="1">
        <f t="array" ref="E18">SUMPRODUCT(VALUE(INDEX('97-19 Comp in SIC07'!D:D,MATCH(_xlfn.TEXTSPLIT($A18, " "),'97-19 Comp in SIC07'!$A:$A,0))), 1)</f>
        <v>12.02</v>
      </c>
      <c r="F18" s="81" cm="1">
        <f t="array" ref="F18">SUMPRODUCT(VALUE(INDEX('97-19 Comp in SIC07'!E:E,MATCH(_xlfn.TEXTSPLIT($A18, " "),'97-19 Comp in SIC07'!$A:$A,0))), 1)</f>
        <v>12.92</v>
      </c>
      <c r="G18" s="81" cm="1">
        <f t="array" ref="G18">SUMPRODUCT(VALUE(INDEX('97-19 Comp in SIC07'!F:F,MATCH(_xlfn.TEXTSPLIT($A18, " "),'97-19 Comp in SIC07'!$A:$A,0))), 1)</f>
        <v>13.64</v>
      </c>
      <c r="H18" s="81" cm="1">
        <f t="array" ref="H18">SUMPRODUCT(VALUE(INDEX('97-19 Comp in SIC07'!G:G,MATCH(_xlfn.TEXTSPLIT($A18, " "),'97-19 Comp in SIC07'!$A:$A,0))), 1)</f>
        <v>13.95</v>
      </c>
      <c r="I18" s="81" cm="1">
        <f t="array" ref="I18">SUMPRODUCT(VALUE(INDEX('97-19 Comp in SIC07'!H:H,MATCH(_xlfn.TEXTSPLIT($A18, " "),'97-19 Comp in SIC07'!$A:$A,0))), 1)</f>
        <v>14.44</v>
      </c>
      <c r="J18" s="81" cm="1">
        <f t="array" ref="J18">SUMPRODUCT(VALUE(INDEX('97-19 Comp in SIC07'!I:I,MATCH(_xlfn.TEXTSPLIT($A18, " "),'97-19 Comp in SIC07'!$A:$A,0))), 1)</f>
        <v>14.69</v>
      </c>
      <c r="K18" s="81" cm="1">
        <f t="array" ref="K18">SUMPRODUCT(VALUE(INDEX('97-19 Comp in SIC07'!J:J,MATCH(_xlfn.TEXTSPLIT($A18, " "),'97-19 Comp in SIC07'!$A:$A,0))), 1)</f>
        <v>14.73</v>
      </c>
      <c r="L18" s="81" cm="1">
        <f t="array" ref="L18">SUMPRODUCT(VALUE(INDEX('97-19 Comp in SIC07'!K:K,MATCH(_xlfn.TEXTSPLIT($A18, " "),'97-19 Comp in SIC07'!$A:$A,0))), 1)</f>
        <v>16.32</v>
      </c>
      <c r="M18" s="81" cm="1">
        <f t="array" ref="M18">SUMPRODUCT(VALUE(INDEX('97-19 Comp in SIC07'!L:L,MATCH(_xlfn.TEXTSPLIT($A18, " "),'97-19 Comp in SIC07'!$A:$A,0))), 1)</f>
        <v>15.9</v>
      </c>
      <c r="N18" s="81" cm="1">
        <f t="array" ref="N18">SUMPRODUCT(VALUE(INDEX('97-19 Comp in SIC07'!M:M,MATCH(_xlfn.TEXTSPLIT($A18, " "),'97-19 Comp in SIC07'!$A:$A,0))), 1)</f>
        <v>16.34</v>
      </c>
      <c r="O18" s="81" cm="1">
        <f t="array" ref="O18">SUMPRODUCT(VALUE(INDEX('97-19 Comp in SIC07'!N:N,MATCH(_xlfn.TEXTSPLIT($A18, " "),'97-19 Comp in SIC07'!$A:$A,0))), 1)</f>
        <v>18.28</v>
      </c>
      <c r="P18" s="81" cm="1">
        <f t="array" ref="P18">SUMPRODUCT(VALUE(INDEX('97-19 Comp in SIC07'!O:O,MATCH(_xlfn.TEXTSPLIT($A18, " "),'97-19 Comp in SIC07'!$A:$A,0))), 1)</f>
        <v>17.57</v>
      </c>
      <c r="Q18" s="81" cm="1">
        <f t="array" ref="Q18">SUMPRODUCT(VALUE(INDEX('97-19 Comp in SIC07'!P:P,MATCH(_xlfn.TEXTSPLIT($A18, " "),'97-19 Comp in SIC07'!$A:$A,0))), 1)</f>
        <v>18.29</v>
      </c>
      <c r="R18" s="81" cm="1">
        <f t="array" ref="R18">SUMPRODUCT(VALUE(INDEX('97-19 Comp in SIC07'!Q:Q,MATCH(_xlfn.TEXTSPLIT($A18, " "),'97-19 Comp in SIC07'!$A:$A,0))), 1)</f>
        <v>18.55</v>
      </c>
      <c r="S18" s="81" cm="1">
        <f t="array" ref="S18">SUMPRODUCT(VALUE(INDEX('97-19 Comp in SIC07'!R:R,MATCH(_xlfn.TEXTSPLIT($A18, " "),'97-19 Comp in SIC07'!$A:$A,0))), 1)</f>
        <v>18.64</v>
      </c>
      <c r="T18" s="81" cm="1">
        <f t="array" ref="T18">SUMPRODUCT(VALUE(INDEX('97-19 Comp in SIC07'!S:S,MATCH(_xlfn.TEXTSPLIT($A18, " "),'97-19 Comp in SIC07'!$A:$A,0))), 1)</f>
        <v>20.45</v>
      </c>
      <c r="U18" s="81" cm="1">
        <f t="array" ref="U18">SUMPRODUCT(VALUE(INDEX('97-19 Comp in SIC07'!T:T,MATCH(_xlfn.TEXTSPLIT($A18, " "),'97-19 Comp in SIC07'!$A:$A,0))), 1)</f>
        <v>20.21</v>
      </c>
      <c r="V18" s="81" cm="1">
        <f t="array" ref="V18">SUMPRODUCT(VALUE(INDEX('97-19 Comp in SIC07'!U:U,MATCH(_xlfn.TEXTSPLIT($A18, " "),'97-19 Comp in SIC07'!$A:$A,0))), 1)</f>
        <v>20.8</v>
      </c>
      <c r="W18" s="81" cm="1">
        <f t="array" ref="W18">SUMPRODUCT(VALUE(INDEX('97-19 Comp in SIC07'!V:V,MATCH(_xlfn.TEXTSPLIT($A18, " "),'97-19 Comp in SIC07'!$A:$A,0))), 1)</f>
        <v>21.36</v>
      </c>
      <c r="X18" s="81" cm="1">
        <f t="array" ref="X18">SUMPRODUCT(VALUE(INDEX('97-19 Comp in SIC07'!W:W,MATCH(_xlfn.TEXTSPLIT($A18, " "),'97-19 Comp in SIC07'!$A:$A,0))), 1)</f>
        <v>21.42</v>
      </c>
      <c r="Y18" s="81" cm="1">
        <f t="array" ref="Y18">SUMPRODUCT(VALUE(INDEX('97-19 Comp in SIC07'!X:X,MATCH(_xlfn.TEXTSPLIT($A18, " "),'97-19 Comp in SIC07'!$A:$A,0))), 1)</f>
        <v>22.88</v>
      </c>
      <c r="Z18" s="81" cm="1">
        <f t="array" ref="Z18">SUMPRODUCT(VALUE(INDEX('97-19 Comp in SIC07'!Y:Y,MATCH(_xlfn.TEXTSPLIT($A18, " "),'97-19 Comp in SIC07'!$A:$A,0))), 1)</f>
        <v>21.98</v>
      </c>
    </row>
    <row r="19" spans="1:26" ht="45" x14ac:dyDescent="0.25">
      <c r="A19" s="67" t="s">
        <v>1295</v>
      </c>
      <c r="B19" s="65" t="s">
        <v>263</v>
      </c>
      <c r="C19" s="66" t="s">
        <v>372</v>
      </c>
      <c r="D19" s="81" cm="1">
        <f t="array" ref="D19">SUMPRODUCT(VALUE(INDEX('97-19 Comp in SIC07'!C:C,MATCH(_xlfn.TEXTSPLIT($A19, " "),'97-19 Comp in SIC07'!$A:$A,0))), VALUE(TRANSPOSE('97-19 Comp Weights in SIC07'!$AA$41:$AA$44)))</f>
        <v>8.8836288690417273</v>
      </c>
      <c r="E19" s="81" cm="1">
        <f t="array" ref="E19">SUMPRODUCT(VALUE(INDEX('97-19 Comp in SIC07'!D:D,MATCH(_xlfn.TEXTSPLIT($A19, " "),'97-19 Comp in SIC07'!$A:$A,0))), VALUE(TRANSPOSE('97-19 Comp Weights in SIC07'!$AA$41:$AA$44)))</f>
        <v>9.3405470002454365</v>
      </c>
      <c r="F19" s="81" cm="1">
        <f t="array" ref="F19">SUMPRODUCT(VALUE(INDEX('97-19 Comp in SIC07'!E:E,MATCH(_xlfn.TEXTSPLIT($A19, " "),'97-19 Comp in SIC07'!$A:$A,0))), VALUE(TRANSPOSE('97-19 Comp Weights in SIC07'!$AA$41:$AA$44)))</f>
        <v>9.689089501564446</v>
      </c>
      <c r="G19" s="81" cm="1">
        <f t="array" ref="G19">SUMPRODUCT(VALUE(INDEX('97-19 Comp in SIC07'!F:F,MATCH(_xlfn.TEXTSPLIT($A19, " "),'97-19 Comp in SIC07'!$A:$A,0))), VALUE(TRANSPOSE('97-19 Comp Weights in SIC07'!$AA$41:$AA$44)))</f>
        <v>9.6401917265817545</v>
      </c>
      <c r="H19" s="81" cm="1">
        <f t="array" ref="H19">SUMPRODUCT(VALUE(INDEX('97-19 Comp in SIC07'!G:G,MATCH(_xlfn.TEXTSPLIT($A19, " "),'97-19 Comp in SIC07'!$A:$A,0))), VALUE(TRANSPOSE('97-19 Comp Weights in SIC07'!$AA$41:$AA$44)))</f>
        <v>9.6373916456379494</v>
      </c>
      <c r="I19" s="81" cm="1">
        <f t="array" ref="I19">SUMPRODUCT(VALUE(INDEX('97-19 Comp in SIC07'!H:H,MATCH(_xlfn.TEXTSPLIT($A19, " "),'97-19 Comp in SIC07'!$A:$A,0))), VALUE(TRANSPOSE('97-19 Comp Weights in SIC07'!$AA$41:$AA$44)))</f>
        <v>10.034478532041643</v>
      </c>
      <c r="J19" s="81" cm="1">
        <f t="array" ref="J19">SUMPRODUCT(VALUE(INDEX('97-19 Comp in SIC07'!I:I,MATCH(_xlfn.TEXTSPLIT($A19, " "),'97-19 Comp in SIC07'!$A:$A,0))), VALUE(TRANSPOSE('97-19 Comp Weights in SIC07'!$AA$41:$AA$44)))</f>
        <v>10.350467610878432</v>
      </c>
      <c r="K19" s="81" cm="1">
        <f t="array" ref="K19">SUMPRODUCT(VALUE(INDEX('97-19 Comp in SIC07'!J:J,MATCH(_xlfn.TEXTSPLIT($A19, " "),'97-19 Comp in SIC07'!$A:$A,0))), VALUE(TRANSPOSE('97-19 Comp Weights in SIC07'!$AA$41:$AA$44)))</f>
        <v>10.876562746711766</v>
      </c>
      <c r="L19" s="81" cm="1">
        <f t="array" ref="L19">SUMPRODUCT(VALUE(INDEX('97-19 Comp in SIC07'!K:K,MATCH(_xlfn.TEXTSPLIT($A19, " "),'97-19 Comp in SIC07'!$A:$A,0))), VALUE(TRANSPOSE('97-19 Comp Weights in SIC07'!$AA$41:$AA$44)))</f>
        <v>11.463478733402258</v>
      </c>
      <c r="M19" s="81" cm="1">
        <f t="array" ref="M19">SUMPRODUCT(VALUE(INDEX('97-19 Comp in SIC07'!L:L,MATCH(_xlfn.TEXTSPLIT($A19, " "),'97-19 Comp in SIC07'!$A:$A,0))), VALUE(TRANSPOSE('97-19 Comp Weights in SIC07'!$AA$41:$AA$44)))</f>
        <v>11.614169949660914</v>
      </c>
      <c r="N19" s="81" cm="1">
        <f t="array" ref="N19">SUMPRODUCT(VALUE(INDEX('97-19 Comp in SIC07'!M:M,MATCH(_xlfn.TEXTSPLIT($A19, " "),'97-19 Comp in SIC07'!$A:$A,0))), VALUE(TRANSPOSE('97-19 Comp Weights in SIC07'!$AA$41:$AA$44)))</f>
        <v>12.493896750506853</v>
      </c>
      <c r="O19" s="81" cm="1">
        <f t="array" ref="O19">SUMPRODUCT(VALUE(INDEX('97-19 Comp in SIC07'!N:N,MATCH(_xlfn.TEXTSPLIT($A19, " "),'97-19 Comp in SIC07'!$A:$A,0))), VALUE(TRANSPOSE('97-19 Comp Weights in SIC07'!$AA$41:$AA$44)))</f>
        <v>13.038657669015768</v>
      </c>
      <c r="P19" s="81" cm="1">
        <f t="array" ref="P19">SUMPRODUCT(VALUE(INDEX('97-19 Comp in SIC07'!O:O,MATCH(_xlfn.TEXTSPLIT($A19, " "),'97-19 Comp in SIC07'!$A:$A,0))), VALUE(TRANSPOSE('97-19 Comp Weights in SIC07'!$AA$41:$AA$44)))</f>
        <v>13.236535260600599</v>
      </c>
      <c r="Q19" s="81" cm="1">
        <f t="array" ref="Q19">SUMPRODUCT(VALUE(INDEX('97-19 Comp in SIC07'!P:P,MATCH(_xlfn.TEXTSPLIT($A19, " "),'97-19 Comp in SIC07'!$A:$A,0))), VALUE(TRANSPOSE('97-19 Comp Weights in SIC07'!$AA$41:$AA$44)))</f>
        <v>13.518873661864157</v>
      </c>
      <c r="R19" s="81" cm="1">
        <f t="array" ref="R19">SUMPRODUCT(VALUE(INDEX('97-19 Comp in SIC07'!Q:Q,MATCH(_xlfn.TEXTSPLIT($A19, " "),'97-19 Comp in SIC07'!$A:$A,0))), VALUE(TRANSPOSE('97-19 Comp Weights in SIC07'!$AA$41:$AA$44)))</f>
        <v>14.128835470322345</v>
      </c>
      <c r="S19" s="81" cm="1">
        <f t="array" ref="S19">SUMPRODUCT(VALUE(INDEX('97-19 Comp in SIC07'!R:R,MATCH(_xlfn.TEXTSPLIT($A19, " "),'97-19 Comp in SIC07'!$A:$A,0))), VALUE(TRANSPOSE('97-19 Comp Weights in SIC07'!$AA$41:$AA$44)))</f>
        <v>14.282137564160756</v>
      </c>
      <c r="T19" s="81" cm="1">
        <f t="array" ref="T19">SUMPRODUCT(VALUE(INDEX('97-19 Comp in SIC07'!S:S,MATCH(_xlfn.TEXTSPLIT($A19, " "),'97-19 Comp in SIC07'!$A:$A,0))), VALUE(TRANSPOSE('97-19 Comp Weights in SIC07'!$AA$41:$AA$44)))</f>
        <v>14.916199420717458</v>
      </c>
      <c r="U19" s="81" t="e" cm="1">
        <f t="array" ref="U19">SUMPRODUCT(VALUE(INDEX('97-19 Comp in SIC07'!T:T,MATCH(_xlfn.TEXTSPLIT($A19, " "),'97-19 Comp in SIC07'!$A:$A,0))), VALUE(TRANSPOSE('97-19 Comp Weights in SIC07'!$AA$41:$AA$44)))</f>
        <v>#VALUE!</v>
      </c>
      <c r="V19" s="81" cm="1">
        <f t="array" ref="V19">SUMPRODUCT(VALUE(INDEX('97-19 Comp in SIC07'!U:U,MATCH(_xlfn.TEXTSPLIT($A19, " "),'97-19 Comp in SIC07'!$A:$A,0))), VALUE(TRANSPOSE('97-19 Comp Weights in SIC07'!$AA$41:$AA$44)))</f>
        <v>15.43772564504456</v>
      </c>
      <c r="W19" s="81" cm="1">
        <f t="array" ref="W19">SUMPRODUCT(VALUE(INDEX('97-19 Comp in SIC07'!V:V,MATCH(_xlfn.TEXTSPLIT($A19, " "),'97-19 Comp in SIC07'!$A:$A,0))), VALUE(TRANSPOSE('97-19 Comp Weights in SIC07'!$AA$41:$AA$44)))</f>
        <v>15.633182975899</v>
      </c>
      <c r="X19" s="81" cm="1">
        <f t="array" ref="X19">SUMPRODUCT(VALUE(INDEX('97-19 Comp in SIC07'!W:W,MATCH(_xlfn.TEXTSPLIT($A19, " "),'97-19 Comp in SIC07'!$A:$A,0))), VALUE(TRANSPOSE('97-19 Comp Weights in SIC07'!$AA$41:$AA$44)))</f>
        <v>15.527941872649901</v>
      </c>
      <c r="Y19" s="81" cm="1">
        <f t="array" ref="Y19">SUMPRODUCT(VALUE(INDEX('97-19 Comp in SIC07'!X:X,MATCH(_xlfn.TEXTSPLIT($A19, " "),'97-19 Comp in SIC07'!$A:$A,0))), VALUE(TRANSPOSE('97-19 Comp Weights in SIC07'!$AA$41:$AA$44)))</f>
        <v>16.085877460707085</v>
      </c>
      <c r="Z19" s="81" cm="1">
        <f t="array" ref="Z19">SUMPRODUCT(VALUE(INDEX('97-19 Comp in SIC07'!Y:Y,MATCH(_xlfn.TEXTSPLIT($A19, " "),'97-19 Comp in SIC07'!$A:$A,0))), VALUE(TRANSPOSE('97-19 Comp Weights in SIC07'!$AA$41:$AA$44)))</f>
        <v>16.597583925233973</v>
      </c>
    </row>
    <row r="20" spans="1:26" x14ac:dyDescent="0.25">
      <c r="A20" s="65">
        <v>41</v>
      </c>
      <c r="C20" s="66" t="s">
        <v>373</v>
      </c>
      <c r="D20" s="81" cm="1">
        <f t="array" ref="D20">SUMPRODUCT(VALUE(INDEX('97-19 Comp in SIC07'!C:C,MATCH(_xlfn.TEXTSPLIT($A20, " "),'97-19 Comp in SIC07'!$A:$A,0))), 1)</f>
        <v>8.5300700000000003</v>
      </c>
      <c r="E20" s="81" cm="1">
        <f t="array" ref="E20">SUMPRODUCT(VALUE(INDEX('97-19 Comp in SIC07'!D:D,MATCH(_xlfn.TEXTSPLIT($A20, " "),'97-19 Comp in SIC07'!$A:$A,0))), 1)</f>
        <v>8.8114500000000007</v>
      </c>
      <c r="F20" s="81" cm="1">
        <f t="array" ref="F20">SUMPRODUCT(VALUE(INDEX('97-19 Comp in SIC07'!E:E,MATCH(_xlfn.TEXTSPLIT($A20, " "),'97-19 Comp in SIC07'!$A:$A,0))), 1)</f>
        <v>9.2531599999999994</v>
      </c>
      <c r="G20" s="81" cm="1">
        <f t="array" ref="G20">SUMPRODUCT(VALUE(INDEX('97-19 Comp in SIC07'!F:F,MATCH(_xlfn.TEXTSPLIT($A20, " "),'97-19 Comp in SIC07'!$A:$A,0))), 1)</f>
        <v>9.8692299999999999</v>
      </c>
      <c r="H20" s="81" cm="1">
        <f t="array" ref="H20">SUMPRODUCT(VALUE(INDEX('97-19 Comp in SIC07'!G:G,MATCH(_xlfn.TEXTSPLIT($A20, " "),'97-19 Comp in SIC07'!$A:$A,0))), 1)</f>
        <v>10.546809999999999</v>
      </c>
      <c r="I20" s="81" cm="1">
        <f t="array" ref="I20">SUMPRODUCT(VALUE(INDEX('97-19 Comp in SIC07'!H:H,MATCH(_xlfn.TEXTSPLIT($A20, " "),'97-19 Comp in SIC07'!$A:$A,0))), 1)</f>
        <v>11.16333</v>
      </c>
      <c r="J20" s="81" cm="1">
        <f t="array" ref="J20">SUMPRODUCT(VALUE(INDEX('97-19 Comp in SIC07'!I:I,MATCH(_xlfn.TEXTSPLIT($A20, " "),'97-19 Comp in SIC07'!$A:$A,0))), 1)</f>
        <v>11.453060000000001</v>
      </c>
      <c r="K20" s="81" cm="1">
        <f t="array" ref="K20">SUMPRODUCT(VALUE(INDEX('97-19 Comp in SIC07'!J:J,MATCH(_xlfn.TEXTSPLIT($A20, " "),'97-19 Comp in SIC07'!$A:$A,0))), 1)</f>
        <v>11.716080000000002</v>
      </c>
      <c r="L20" s="81" cm="1">
        <f t="array" ref="L20">SUMPRODUCT(VALUE(INDEX('97-19 Comp in SIC07'!K:K,MATCH(_xlfn.TEXTSPLIT($A20, " "),'97-19 Comp in SIC07'!$A:$A,0))), 1)</f>
        <v>12.41084</v>
      </c>
      <c r="M20" s="81" cm="1">
        <f t="array" ref="M20">SUMPRODUCT(VALUE(INDEX('97-19 Comp in SIC07'!L:L,MATCH(_xlfn.TEXTSPLIT($A20, " "),'97-19 Comp in SIC07'!$A:$A,0))), 1)</f>
        <v>13.12298</v>
      </c>
      <c r="N20" s="81" cm="1">
        <f t="array" ref="N20">SUMPRODUCT(VALUE(INDEX('97-19 Comp in SIC07'!M:M,MATCH(_xlfn.TEXTSPLIT($A20, " "),'97-19 Comp in SIC07'!$A:$A,0))), 1)</f>
        <v>13.4971</v>
      </c>
      <c r="O20" s="81" cm="1">
        <f t="array" ref="O20">SUMPRODUCT(VALUE(INDEX('97-19 Comp in SIC07'!N:N,MATCH(_xlfn.TEXTSPLIT($A20, " "),'97-19 Comp in SIC07'!$A:$A,0))), 1)</f>
        <v>15.16</v>
      </c>
      <c r="P20" s="81" cm="1">
        <f t="array" ref="P20">SUMPRODUCT(VALUE(INDEX('97-19 Comp in SIC07'!O:O,MATCH(_xlfn.TEXTSPLIT($A20, " "),'97-19 Comp in SIC07'!$A:$A,0))), 1)</f>
        <v>15.78</v>
      </c>
      <c r="Q20" s="81" cm="1">
        <f t="array" ref="Q20">SUMPRODUCT(VALUE(INDEX('97-19 Comp in SIC07'!P:P,MATCH(_xlfn.TEXTSPLIT($A20, " "),'97-19 Comp in SIC07'!$A:$A,0))), 1)</f>
        <v>16.38</v>
      </c>
      <c r="R20" s="81" cm="1">
        <f t="array" ref="R20">SUMPRODUCT(VALUE(INDEX('97-19 Comp in SIC07'!Q:Q,MATCH(_xlfn.TEXTSPLIT($A20, " "),'97-19 Comp in SIC07'!$A:$A,0))), 1)</f>
        <v>16.2</v>
      </c>
      <c r="S20" s="81" cm="1">
        <f t="array" ref="S20">SUMPRODUCT(VALUE(INDEX('97-19 Comp in SIC07'!R:R,MATCH(_xlfn.TEXTSPLIT($A20, " "),'97-19 Comp in SIC07'!$A:$A,0))), 1)</f>
        <v>16.77</v>
      </c>
      <c r="T20" s="81" cm="1">
        <f t="array" ref="T20">SUMPRODUCT(VALUE(INDEX('97-19 Comp in SIC07'!S:S,MATCH(_xlfn.TEXTSPLIT($A20, " "),'97-19 Comp in SIC07'!$A:$A,0))), 1)</f>
        <v>16.88</v>
      </c>
      <c r="U20" s="81" cm="1">
        <f t="array" ref="U20">SUMPRODUCT(VALUE(INDEX('97-19 Comp in SIC07'!T:T,MATCH(_xlfn.TEXTSPLIT($A20, " "),'97-19 Comp in SIC07'!$A:$A,0))), 1)</f>
        <v>16.399999999999999</v>
      </c>
      <c r="V20" s="81" cm="1">
        <f t="array" ref="V20">SUMPRODUCT(VALUE(INDEX('97-19 Comp in SIC07'!U:U,MATCH(_xlfn.TEXTSPLIT($A20, " "),'97-19 Comp in SIC07'!$A:$A,0))), 1)</f>
        <v>16.62</v>
      </c>
      <c r="W20" s="81" cm="1">
        <f t="array" ref="W20">SUMPRODUCT(VALUE(INDEX('97-19 Comp in SIC07'!V:V,MATCH(_xlfn.TEXTSPLIT($A20, " "),'97-19 Comp in SIC07'!$A:$A,0))), 1)</f>
        <v>17.46</v>
      </c>
      <c r="X20" s="81" cm="1">
        <f t="array" ref="X20">SUMPRODUCT(VALUE(INDEX('97-19 Comp in SIC07'!W:W,MATCH(_xlfn.TEXTSPLIT($A20, " "),'97-19 Comp in SIC07'!$A:$A,0))), 1)</f>
        <v>18.11</v>
      </c>
      <c r="Y20" s="81" cm="1">
        <f t="array" ref="Y20">SUMPRODUCT(VALUE(INDEX('97-19 Comp in SIC07'!X:X,MATCH(_xlfn.TEXTSPLIT($A20, " "),'97-19 Comp in SIC07'!$A:$A,0))), 1)</f>
        <v>19.21</v>
      </c>
      <c r="Z20" s="81" cm="1">
        <f t="array" ref="Z20">SUMPRODUCT(VALUE(INDEX('97-19 Comp in SIC07'!Y:Y,MATCH(_xlfn.TEXTSPLIT($A20, " "),'97-19 Comp in SIC07'!$A:$A,0))), 1)</f>
        <v>20.04</v>
      </c>
    </row>
    <row r="21" spans="1:26" x14ac:dyDescent="0.25">
      <c r="A21" s="65">
        <v>42</v>
      </c>
      <c r="C21" s="66" t="s">
        <v>374</v>
      </c>
      <c r="D21" s="81" cm="1">
        <f t="array" ref="D21">SUMPRODUCT(VALUE(INDEX('97-19 Comp in SIC07'!C:C,MATCH(_xlfn.TEXTSPLIT($A21, " "),'97-19 Comp in SIC07'!$A:$A,0))), 1)</f>
        <v>8.24</v>
      </c>
      <c r="E21" s="81" cm="1">
        <f t="array" ref="E21">SUMPRODUCT(VALUE(INDEX('97-19 Comp in SIC07'!D:D,MATCH(_xlfn.TEXTSPLIT($A21, " "),'97-19 Comp in SIC07'!$A:$A,0))), 1)</f>
        <v>8.4700000000000006</v>
      </c>
      <c r="F21" s="81" cm="1">
        <f t="array" ref="F21">SUMPRODUCT(VALUE(INDEX('97-19 Comp in SIC07'!E:E,MATCH(_xlfn.TEXTSPLIT($A21, " "),'97-19 Comp in SIC07'!$A:$A,0))), 1)</f>
        <v>8.93</v>
      </c>
      <c r="G21" s="81" cm="1">
        <f t="array" ref="G21">SUMPRODUCT(VALUE(INDEX('97-19 Comp in SIC07'!F:F,MATCH(_xlfn.TEXTSPLIT($A21, " "),'97-19 Comp in SIC07'!$A:$A,0))), 1)</f>
        <v>9.4600000000000009</v>
      </c>
      <c r="H21" s="81" cm="1">
        <f t="array" ref="H21">SUMPRODUCT(VALUE(INDEX('97-19 Comp in SIC07'!G:G,MATCH(_xlfn.TEXTSPLIT($A21, " "),'97-19 Comp in SIC07'!$A:$A,0))), 1)</f>
        <v>10.029999999999999</v>
      </c>
      <c r="I21" s="81" cm="1">
        <f t="array" ref="I21">SUMPRODUCT(VALUE(INDEX('97-19 Comp in SIC07'!H:H,MATCH(_xlfn.TEXTSPLIT($A21, " "),'97-19 Comp in SIC07'!$A:$A,0))), 1)</f>
        <v>10.68</v>
      </c>
      <c r="J21" s="81" cm="1">
        <f t="array" ref="J21">SUMPRODUCT(VALUE(INDEX('97-19 Comp in SIC07'!I:I,MATCH(_xlfn.TEXTSPLIT($A21, " "),'97-19 Comp in SIC07'!$A:$A,0))), 1)</f>
        <v>11.21</v>
      </c>
      <c r="K21" s="81" cm="1">
        <f t="array" ref="K21">SUMPRODUCT(VALUE(INDEX('97-19 Comp in SIC07'!J:J,MATCH(_xlfn.TEXTSPLIT($A21, " "),'97-19 Comp in SIC07'!$A:$A,0))), 1)</f>
        <v>11.6</v>
      </c>
      <c r="L21" s="81" cm="1">
        <f t="array" ref="L21">SUMPRODUCT(VALUE(INDEX('97-19 Comp in SIC07'!K:K,MATCH(_xlfn.TEXTSPLIT($A21, " "),'97-19 Comp in SIC07'!$A:$A,0))), 1)</f>
        <v>12.12</v>
      </c>
      <c r="M21" s="81" cm="1">
        <f t="array" ref="M21">SUMPRODUCT(VALUE(INDEX('97-19 Comp in SIC07'!L:L,MATCH(_xlfn.TEXTSPLIT($A21, " "),'97-19 Comp in SIC07'!$A:$A,0))), 1)</f>
        <v>12.78</v>
      </c>
      <c r="N21" s="81" cm="1">
        <f t="array" ref="N21">SUMPRODUCT(VALUE(INDEX('97-19 Comp in SIC07'!M:M,MATCH(_xlfn.TEXTSPLIT($A21, " "),'97-19 Comp in SIC07'!$A:$A,0))), 1)</f>
        <v>13.28</v>
      </c>
      <c r="O21" s="81" cm="1">
        <f t="array" ref="O21">SUMPRODUCT(VALUE(INDEX('97-19 Comp in SIC07'!N:N,MATCH(_xlfn.TEXTSPLIT($A21, " "),'97-19 Comp in SIC07'!$A:$A,0))), 1)</f>
        <v>14.55</v>
      </c>
      <c r="P21" s="81" cm="1">
        <f t="array" ref="P21">SUMPRODUCT(VALUE(INDEX('97-19 Comp in SIC07'!O:O,MATCH(_xlfn.TEXTSPLIT($A21, " "),'97-19 Comp in SIC07'!$A:$A,0))), 1)</f>
        <v>15.19</v>
      </c>
      <c r="Q21" s="81" cm="1">
        <f t="array" ref="Q21">SUMPRODUCT(VALUE(INDEX('97-19 Comp in SIC07'!P:P,MATCH(_xlfn.TEXTSPLIT($A21, " "),'97-19 Comp in SIC07'!$A:$A,0))), 1)</f>
        <v>14.52</v>
      </c>
      <c r="R21" s="81" cm="1">
        <f t="array" ref="R21">SUMPRODUCT(VALUE(INDEX('97-19 Comp in SIC07'!Q:Q,MATCH(_xlfn.TEXTSPLIT($A21, " "),'97-19 Comp in SIC07'!$A:$A,0))), 1)</f>
        <v>14.62</v>
      </c>
      <c r="S21" s="81" cm="1">
        <f t="array" ref="S21">SUMPRODUCT(VALUE(INDEX('97-19 Comp in SIC07'!R:R,MATCH(_xlfn.TEXTSPLIT($A21, " "),'97-19 Comp in SIC07'!$A:$A,0))), 1)</f>
        <v>15.01</v>
      </c>
      <c r="T21" s="81" cm="1">
        <f t="array" ref="T21">SUMPRODUCT(VALUE(INDEX('97-19 Comp in SIC07'!S:S,MATCH(_xlfn.TEXTSPLIT($A21, " "),'97-19 Comp in SIC07'!$A:$A,0))), 1)</f>
        <v>15.8</v>
      </c>
      <c r="U21" s="81" cm="1">
        <f t="array" ref="U21">SUMPRODUCT(VALUE(INDEX('97-19 Comp in SIC07'!T:T,MATCH(_xlfn.TEXTSPLIT($A21, " "),'97-19 Comp in SIC07'!$A:$A,0))), 1)</f>
        <v>15.64</v>
      </c>
      <c r="V21" s="81" cm="1">
        <f t="array" ref="V21">SUMPRODUCT(VALUE(INDEX('97-19 Comp in SIC07'!U:U,MATCH(_xlfn.TEXTSPLIT($A21, " "),'97-19 Comp in SIC07'!$A:$A,0))), 1)</f>
        <v>15.62</v>
      </c>
      <c r="W21" s="81" cm="1">
        <f t="array" ref="W21">SUMPRODUCT(VALUE(INDEX('97-19 Comp in SIC07'!V:V,MATCH(_xlfn.TEXTSPLIT($A21, " "),'97-19 Comp in SIC07'!$A:$A,0))), 1)</f>
        <v>16.03</v>
      </c>
      <c r="X21" s="81" cm="1">
        <f t="array" ref="X21">SUMPRODUCT(VALUE(INDEX('97-19 Comp in SIC07'!W:W,MATCH(_xlfn.TEXTSPLIT($A21, " "),'97-19 Comp in SIC07'!$A:$A,0))), 1)</f>
        <v>17.03</v>
      </c>
      <c r="Y21" s="81" cm="1">
        <f t="array" ref="Y21">SUMPRODUCT(VALUE(INDEX('97-19 Comp in SIC07'!X:X,MATCH(_xlfn.TEXTSPLIT($A21, " "),'97-19 Comp in SIC07'!$A:$A,0))), 1)</f>
        <v>17.920000000000002</v>
      </c>
      <c r="Z21" s="81" cm="1">
        <f t="array" ref="Z21">SUMPRODUCT(VALUE(INDEX('97-19 Comp in SIC07'!Y:Y,MATCH(_xlfn.TEXTSPLIT($A21, " "),'97-19 Comp in SIC07'!$A:$A,0))), 1)</f>
        <v>18.3</v>
      </c>
    </row>
    <row r="22" spans="1:26" x14ac:dyDescent="0.25">
      <c r="A22" s="65">
        <v>43</v>
      </c>
      <c r="C22" s="66" t="s">
        <v>375</v>
      </c>
      <c r="D22" s="81" cm="1">
        <f t="array" ref="D22">SUMPRODUCT(VALUE(INDEX('97-19 Comp in SIC07'!C:C,MATCH(_xlfn.TEXTSPLIT($A22, " "),'97-19 Comp in SIC07'!$A:$A,0))), 1)</f>
        <v>8.2240000000000002</v>
      </c>
      <c r="E22" s="81" cm="1">
        <f t="array" ref="E22">SUMPRODUCT(VALUE(INDEX('97-19 Comp in SIC07'!D:D,MATCH(_xlfn.TEXTSPLIT($A22, " "),'97-19 Comp in SIC07'!$A:$A,0))), 1)</f>
        <v>8.4655400000000007</v>
      </c>
      <c r="F22" s="81" cm="1">
        <f t="array" ref="F22">SUMPRODUCT(VALUE(INDEX('97-19 Comp in SIC07'!E:E,MATCH(_xlfn.TEXTSPLIT($A22, " "),'97-19 Comp in SIC07'!$A:$A,0))), 1)</f>
        <v>8.9104899999999994</v>
      </c>
      <c r="G22" s="81" cm="1">
        <f t="array" ref="G22">SUMPRODUCT(VALUE(INDEX('97-19 Comp in SIC07'!F:F,MATCH(_xlfn.TEXTSPLIT($A22, " "),'97-19 Comp in SIC07'!$A:$A,0))), 1)</f>
        <v>9.4386200000000002</v>
      </c>
      <c r="H22" s="81" cm="1">
        <f t="array" ref="H22">SUMPRODUCT(VALUE(INDEX('97-19 Comp in SIC07'!G:G,MATCH(_xlfn.TEXTSPLIT($A22, " "),'97-19 Comp in SIC07'!$A:$A,0))), 1)</f>
        <v>10.002689999999999</v>
      </c>
      <c r="I22" s="81" cm="1">
        <f t="array" ref="I22">SUMPRODUCT(VALUE(INDEX('97-19 Comp in SIC07'!H:H,MATCH(_xlfn.TEXTSPLIT($A22, " "),'97-19 Comp in SIC07'!$A:$A,0))), 1)</f>
        <v>10.636240000000001</v>
      </c>
      <c r="J22" s="81" cm="1">
        <f t="array" ref="J22">SUMPRODUCT(VALUE(INDEX('97-19 Comp in SIC07'!I:I,MATCH(_xlfn.TEXTSPLIT($A22, " "),'97-19 Comp in SIC07'!$A:$A,0))), 1)</f>
        <v>11.159160000000002</v>
      </c>
      <c r="K22" s="81" cm="1">
        <f t="array" ref="K22">SUMPRODUCT(VALUE(INDEX('97-19 Comp in SIC07'!J:J,MATCH(_xlfn.TEXTSPLIT($A22, " "),'97-19 Comp in SIC07'!$A:$A,0))), 1)</f>
        <v>11.548489999999999</v>
      </c>
      <c r="L22" s="81" cm="1">
        <f t="array" ref="L22">SUMPRODUCT(VALUE(INDEX('97-19 Comp in SIC07'!K:K,MATCH(_xlfn.TEXTSPLIT($A22, " "),'97-19 Comp in SIC07'!$A:$A,0))), 1)</f>
        <v>12.057979999999999</v>
      </c>
      <c r="M22" s="81" cm="1">
        <f t="array" ref="M22">SUMPRODUCT(VALUE(INDEX('97-19 Comp in SIC07'!L:L,MATCH(_xlfn.TEXTSPLIT($A22, " "),'97-19 Comp in SIC07'!$A:$A,0))), 1)</f>
        <v>12.70439</v>
      </c>
      <c r="N22" s="81" cm="1">
        <f t="array" ref="N22">SUMPRODUCT(VALUE(INDEX('97-19 Comp in SIC07'!M:M,MATCH(_xlfn.TEXTSPLIT($A22, " "),'97-19 Comp in SIC07'!$A:$A,0))), 1)</f>
        <v>13.21185</v>
      </c>
      <c r="O22" s="81" cm="1">
        <f t="array" ref="O22">SUMPRODUCT(VALUE(INDEX('97-19 Comp in SIC07'!N:N,MATCH(_xlfn.TEXTSPLIT($A22, " "),'97-19 Comp in SIC07'!$A:$A,0))), 1)</f>
        <v>12.9</v>
      </c>
      <c r="P22" s="81" cm="1">
        <f t="array" ref="P22">SUMPRODUCT(VALUE(INDEX('97-19 Comp in SIC07'!O:O,MATCH(_xlfn.TEXTSPLIT($A22, " "),'97-19 Comp in SIC07'!$A:$A,0))), 1)</f>
        <v>13.28</v>
      </c>
      <c r="Q22" s="81" cm="1">
        <f t="array" ref="Q22">SUMPRODUCT(VALUE(INDEX('97-19 Comp in SIC07'!P:P,MATCH(_xlfn.TEXTSPLIT($A22, " "),'97-19 Comp in SIC07'!$A:$A,0))), 1)</f>
        <v>13.26</v>
      </c>
      <c r="R22" s="81" cm="1">
        <f t="array" ref="R22">SUMPRODUCT(VALUE(INDEX('97-19 Comp in SIC07'!Q:Q,MATCH(_xlfn.TEXTSPLIT($A22, " "),'97-19 Comp in SIC07'!$A:$A,0))), 1)</f>
        <v>13.46</v>
      </c>
      <c r="S22" s="81" cm="1">
        <f t="array" ref="S22">SUMPRODUCT(VALUE(INDEX('97-19 Comp in SIC07'!R:R,MATCH(_xlfn.TEXTSPLIT($A22, " "),'97-19 Comp in SIC07'!$A:$A,0))), 1)</f>
        <v>13.55</v>
      </c>
      <c r="T22" s="81" cm="1">
        <f t="array" ref="T22">SUMPRODUCT(VALUE(INDEX('97-19 Comp in SIC07'!S:S,MATCH(_xlfn.TEXTSPLIT($A22, " "),'97-19 Comp in SIC07'!$A:$A,0))), 1)</f>
        <v>13.69</v>
      </c>
      <c r="U22" s="81" cm="1">
        <f t="array" ref="U22">SUMPRODUCT(VALUE(INDEX('97-19 Comp in SIC07'!T:T,MATCH(_xlfn.TEXTSPLIT($A22, " "),'97-19 Comp in SIC07'!$A:$A,0))), 1)</f>
        <v>13.89</v>
      </c>
      <c r="V22" s="81" cm="1">
        <f t="array" ref="V22">SUMPRODUCT(VALUE(INDEX('97-19 Comp in SIC07'!U:U,MATCH(_xlfn.TEXTSPLIT($A22, " "),'97-19 Comp in SIC07'!$A:$A,0))), 1)</f>
        <v>14.03</v>
      </c>
      <c r="W22" s="81" cm="1">
        <f t="array" ref="W22">SUMPRODUCT(VALUE(INDEX('97-19 Comp in SIC07'!V:V,MATCH(_xlfn.TEXTSPLIT($A22, " "),'97-19 Comp in SIC07'!$A:$A,0))), 1)</f>
        <v>14.34</v>
      </c>
      <c r="X22" s="81" cm="1">
        <f t="array" ref="X22">SUMPRODUCT(VALUE(INDEX('97-19 Comp in SIC07'!W:W,MATCH(_xlfn.TEXTSPLIT($A22, " "),'97-19 Comp in SIC07'!$A:$A,0))), 1)</f>
        <v>14.68</v>
      </c>
      <c r="Y22" s="81" cm="1">
        <f t="array" ref="Y22">SUMPRODUCT(VALUE(INDEX('97-19 Comp in SIC07'!X:X,MATCH(_xlfn.TEXTSPLIT($A22, " "),'97-19 Comp in SIC07'!$A:$A,0))), 1)</f>
        <v>15.22</v>
      </c>
      <c r="Z22" s="81" cm="1">
        <f t="array" ref="Z22">SUMPRODUCT(VALUE(INDEX('97-19 Comp in SIC07'!Y:Y,MATCH(_xlfn.TEXTSPLIT($A22, " "),'97-19 Comp in SIC07'!$A:$A,0))), 1)</f>
        <v>15.62</v>
      </c>
    </row>
    <row r="23" spans="1:26" ht="30" x14ac:dyDescent="0.25">
      <c r="A23" s="65">
        <v>45</v>
      </c>
      <c r="C23" s="66" t="s">
        <v>376</v>
      </c>
      <c r="D23" s="81" cm="1">
        <f t="array" ref="D23">SUMPRODUCT(VALUE(INDEX('97-19 Comp in SIC07'!C:C,MATCH(_xlfn.TEXTSPLIT($A23, " "),'97-19 Comp in SIC07'!$A:$A,0))), 1)</f>
        <v>7.23</v>
      </c>
      <c r="E23" s="81" cm="1">
        <f t="array" ref="E23">SUMPRODUCT(VALUE(INDEX('97-19 Comp in SIC07'!D:D,MATCH(_xlfn.TEXTSPLIT($A23, " "),'97-19 Comp in SIC07'!$A:$A,0))), 1)</f>
        <v>7.79</v>
      </c>
      <c r="F23" s="81" cm="1">
        <f t="array" ref="F23">SUMPRODUCT(VALUE(INDEX('97-19 Comp in SIC07'!E:E,MATCH(_xlfn.TEXTSPLIT($A23, " "),'97-19 Comp in SIC07'!$A:$A,0))), 1)</f>
        <v>8.2100000000000009</v>
      </c>
      <c r="G23" s="81" cm="1">
        <f t="array" ref="G23">SUMPRODUCT(VALUE(INDEX('97-19 Comp in SIC07'!F:F,MATCH(_xlfn.TEXTSPLIT($A23, " "),'97-19 Comp in SIC07'!$A:$A,0))), 1)</f>
        <v>8.5</v>
      </c>
      <c r="H23" s="81" cm="1">
        <f t="array" ref="H23">SUMPRODUCT(VALUE(INDEX('97-19 Comp in SIC07'!G:G,MATCH(_xlfn.TEXTSPLIT($A23, " "),'97-19 Comp in SIC07'!$A:$A,0))), 1)</f>
        <v>8.9700000000000006</v>
      </c>
      <c r="I23" s="81" cm="1">
        <f t="array" ref="I23">SUMPRODUCT(VALUE(INDEX('97-19 Comp in SIC07'!H:H,MATCH(_xlfn.TEXTSPLIT($A23, " "),'97-19 Comp in SIC07'!$A:$A,0))), 1)</f>
        <v>9.81</v>
      </c>
      <c r="J23" s="81" cm="1">
        <f t="array" ref="J23">SUMPRODUCT(VALUE(INDEX('97-19 Comp in SIC07'!I:I,MATCH(_xlfn.TEXTSPLIT($A23, " "),'97-19 Comp in SIC07'!$A:$A,0))), 1)</f>
        <v>10.1</v>
      </c>
      <c r="K23" s="81" cm="1">
        <f t="array" ref="K23">SUMPRODUCT(VALUE(INDEX('97-19 Comp in SIC07'!J:J,MATCH(_xlfn.TEXTSPLIT($A23, " "),'97-19 Comp in SIC07'!$A:$A,0))), 1)</f>
        <v>10.16</v>
      </c>
      <c r="L23" s="81" cm="1">
        <f t="array" ref="L23">SUMPRODUCT(VALUE(INDEX('97-19 Comp in SIC07'!K:K,MATCH(_xlfn.TEXTSPLIT($A23, " "),'97-19 Comp in SIC07'!$A:$A,0))), 1)</f>
        <v>10.37</v>
      </c>
      <c r="M23" s="81" cm="1">
        <f t="array" ref="M23">SUMPRODUCT(VALUE(INDEX('97-19 Comp in SIC07'!L:L,MATCH(_xlfn.TEXTSPLIT($A23, " "),'97-19 Comp in SIC07'!$A:$A,0))), 1)</f>
        <v>10.66</v>
      </c>
      <c r="N23" s="81" cm="1">
        <f t="array" ref="N23">SUMPRODUCT(VALUE(INDEX('97-19 Comp in SIC07'!M:M,MATCH(_xlfn.TEXTSPLIT($A23, " "),'97-19 Comp in SIC07'!$A:$A,0))), 1)</f>
        <v>11.6</v>
      </c>
      <c r="O23" s="81" cm="1">
        <f t="array" ref="O23">SUMPRODUCT(VALUE(INDEX('97-19 Comp in SIC07'!N:N,MATCH(_xlfn.TEXTSPLIT($A23, " "),'97-19 Comp in SIC07'!$A:$A,0))), 1)</f>
        <v>11.27</v>
      </c>
      <c r="P23" s="81" cm="1">
        <f t="array" ref="P23">SUMPRODUCT(VALUE(INDEX('97-19 Comp in SIC07'!O:O,MATCH(_xlfn.TEXTSPLIT($A23, " "),'97-19 Comp in SIC07'!$A:$A,0))), 1)</f>
        <v>11.44</v>
      </c>
      <c r="Q23" s="81" cm="1">
        <f t="array" ref="Q23">SUMPRODUCT(VALUE(INDEX('97-19 Comp in SIC07'!P:P,MATCH(_xlfn.TEXTSPLIT($A23, " "),'97-19 Comp in SIC07'!$A:$A,0))), 1)</f>
        <v>11.73</v>
      </c>
      <c r="R23" s="81" cm="1">
        <f t="array" ref="R23">SUMPRODUCT(VALUE(INDEX('97-19 Comp in SIC07'!Q:Q,MATCH(_xlfn.TEXTSPLIT($A23, " "),'97-19 Comp in SIC07'!$A:$A,0))), 1)</f>
        <v>11.4</v>
      </c>
      <c r="S23" s="81" cm="1">
        <f t="array" ref="S23">SUMPRODUCT(VALUE(INDEX('97-19 Comp in SIC07'!R:R,MATCH(_xlfn.TEXTSPLIT($A23, " "),'97-19 Comp in SIC07'!$A:$A,0))), 1)</f>
        <v>11.38</v>
      </c>
      <c r="T23" s="81" cm="1">
        <f t="array" ref="T23">SUMPRODUCT(VALUE(INDEX('97-19 Comp in SIC07'!S:S,MATCH(_xlfn.TEXTSPLIT($A23, " "),'97-19 Comp in SIC07'!$A:$A,0))), 1)</f>
        <v>11.74</v>
      </c>
      <c r="U23" s="81" cm="1">
        <f t="array" ref="U23">SUMPRODUCT(VALUE(INDEX('97-19 Comp in SIC07'!T:T,MATCH(_xlfn.TEXTSPLIT($A23, " "),'97-19 Comp in SIC07'!$A:$A,0))), 1)</f>
        <v>11.84</v>
      </c>
      <c r="V23" s="81" cm="1">
        <f t="array" ref="V23">SUMPRODUCT(VALUE(INDEX('97-19 Comp in SIC07'!U:U,MATCH(_xlfn.TEXTSPLIT($A23, " "),'97-19 Comp in SIC07'!$A:$A,0))), 1)</f>
        <v>11.99</v>
      </c>
      <c r="W23" s="81" cm="1">
        <f t="array" ref="W23">SUMPRODUCT(VALUE(INDEX('97-19 Comp in SIC07'!V:V,MATCH(_xlfn.TEXTSPLIT($A23, " "),'97-19 Comp in SIC07'!$A:$A,0))), 1)</f>
        <v>12.31</v>
      </c>
      <c r="X23" s="81" cm="1">
        <f t="array" ref="X23">SUMPRODUCT(VALUE(INDEX('97-19 Comp in SIC07'!W:W,MATCH(_xlfn.TEXTSPLIT($A23, " "),'97-19 Comp in SIC07'!$A:$A,0))), 1)</f>
        <v>13.11</v>
      </c>
      <c r="Y23" s="81" cm="1">
        <f t="array" ref="Y23">SUMPRODUCT(VALUE(INDEX('97-19 Comp in SIC07'!X:X,MATCH(_xlfn.TEXTSPLIT($A23, " "),'97-19 Comp in SIC07'!$A:$A,0))), 1)</f>
        <v>13.66</v>
      </c>
      <c r="Z23" s="81" cm="1">
        <f t="array" ref="Z23">SUMPRODUCT(VALUE(INDEX('97-19 Comp in SIC07'!Y:Y,MATCH(_xlfn.TEXTSPLIT($A23, " "),'97-19 Comp in SIC07'!$A:$A,0))), 1)</f>
        <v>13.66</v>
      </c>
    </row>
    <row r="24" spans="1:26" ht="30" x14ac:dyDescent="0.25">
      <c r="A24" s="65">
        <v>46</v>
      </c>
      <c r="C24" s="66" t="s">
        <v>377</v>
      </c>
      <c r="D24" s="81" cm="1">
        <f t="array" ref="D24">SUMPRODUCT(VALUE(INDEX('97-19 Comp in SIC07'!C:C,MATCH(_xlfn.TEXTSPLIT($A24, " "),'97-19 Comp in SIC07'!$A:$A,0))), 1)</f>
        <v>9.17</v>
      </c>
      <c r="E24" s="81" cm="1">
        <f t="array" ref="E24">SUMPRODUCT(VALUE(INDEX('97-19 Comp in SIC07'!D:D,MATCH(_xlfn.TEXTSPLIT($A24, " "),'97-19 Comp in SIC07'!$A:$A,0))), 1)</f>
        <v>9.83</v>
      </c>
      <c r="F24" s="81" cm="1">
        <f t="array" ref="F24">SUMPRODUCT(VALUE(INDEX('97-19 Comp in SIC07'!E:E,MATCH(_xlfn.TEXTSPLIT($A24, " "),'97-19 Comp in SIC07'!$A:$A,0))), 1)</f>
        <v>10.29</v>
      </c>
      <c r="G24" s="81" cm="1">
        <f t="array" ref="G24">SUMPRODUCT(VALUE(INDEX('97-19 Comp in SIC07'!F:F,MATCH(_xlfn.TEXTSPLIT($A24, " "),'97-19 Comp in SIC07'!$A:$A,0))), 1)</f>
        <v>10.52</v>
      </c>
      <c r="H24" s="81" cm="1">
        <f t="array" ref="H24">SUMPRODUCT(VALUE(INDEX('97-19 Comp in SIC07'!G:G,MATCH(_xlfn.TEXTSPLIT($A24, " "),'97-19 Comp in SIC07'!$A:$A,0))), 1)</f>
        <v>11.06</v>
      </c>
      <c r="I24" s="81" cm="1">
        <f t="array" ref="I24">SUMPRODUCT(VALUE(INDEX('97-19 Comp in SIC07'!H:H,MATCH(_xlfn.TEXTSPLIT($A24, " "),'97-19 Comp in SIC07'!$A:$A,0))), 1)</f>
        <v>11.36</v>
      </c>
      <c r="J24" s="81" cm="1">
        <f t="array" ref="J24">SUMPRODUCT(VALUE(INDEX('97-19 Comp in SIC07'!I:I,MATCH(_xlfn.TEXTSPLIT($A24, " "),'97-19 Comp in SIC07'!$A:$A,0))), 1)</f>
        <v>11.72</v>
      </c>
      <c r="K24" s="81" cm="1">
        <f t="array" ref="K24">SUMPRODUCT(VALUE(INDEX('97-19 Comp in SIC07'!J:J,MATCH(_xlfn.TEXTSPLIT($A24, " "),'97-19 Comp in SIC07'!$A:$A,0))), 1)</f>
        <v>12.14</v>
      </c>
      <c r="L24" s="81" cm="1">
        <f t="array" ref="L24">SUMPRODUCT(VALUE(INDEX('97-19 Comp in SIC07'!K:K,MATCH(_xlfn.TEXTSPLIT($A24, " "),'97-19 Comp in SIC07'!$A:$A,0))), 1)</f>
        <v>11.95</v>
      </c>
      <c r="M24" s="81" cm="1">
        <f t="array" ref="M24">SUMPRODUCT(VALUE(INDEX('97-19 Comp in SIC07'!L:L,MATCH(_xlfn.TEXTSPLIT($A24, " "),'97-19 Comp in SIC07'!$A:$A,0))), 1)</f>
        <v>12.39</v>
      </c>
      <c r="N24" s="81" cm="1">
        <f t="array" ref="N24">SUMPRODUCT(VALUE(INDEX('97-19 Comp in SIC07'!M:M,MATCH(_xlfn.TEXTSPLIT($A24, " "),'97-19 Comp in SIC07'!$A:$A,0))), 1)</f>
        <v>13.09</v>
      </c>
      <c r="O24" s="81" cm="1">
        <f t="array" ref="O24">SUMPRODUCT(VALUE(INDEX('97-19 Comp in SIC07'!N:N,MATCH(_xlfn.TEXTSPLIT($A24, " "),'97-19 Comp in SIC07'!$A:$A,0))), 1)</f>
        <v>13.63</v>
      </c>
      <c r="P24" s="81" cm="1">
        <f t="array" ref="P24">SUMPRODUCT(VALUE(INDEX('97-19 Comp in SIC07'!O:O,MATCH(_xlfn.TEXTSPLIT($A24, " "),'97-19 Comp in SIC07'!$A:$A,0))), 1)</f>
        <v>13.81</v>
      </c>
      <c r="Q24" s="81" cm="1">
        <f t="array" ref="Q24">SUMPRODUCT(VALUE(INDEX('97-19 Comp in SIC07'!P:P,MATCH(_xlfn.TEXTSPLIT($A24, " "),'97-19 Comp in SIC07'!$A:$A,0))), 1)</f>
        <v>14.15</v>
      </c>
      <c r="R24" s="81" cm="1">
        <f t="array" ref="R24">SUMPRODUCT(VALUE(INDEX('97-19 Comp in SIC07'!Q:Q,MATCH(_xlfn.TEXTSPLIT($A24, " "),'97-19 Comp in SIC07'!$A:$A,0))), 1)</f>
        <v>14.38</v>
      </c>
      <c r="S24" s="81" cm="1">
        <f t="array" ref="S24">SUMPRODUCT(VALUE(INDEX('97-19 Comp in SIC07'!R:R,MATCH(_xlfn.TEXTSPLIT($A24, " "),'97-19 Comp in SIC07'!$A:$A,0))), 1)</f>
        <v>14.25</v>
      </c>
      <c r="T24" s="81" cm="1">
        <f t="array" ref="T24">SUMPRODUCT(VALUE(INDEX('97-19 Comp in SIC07'!S:S,MATCH(_xlfn.TEXTSPLIT($A24, " "),'97-19 Comp in SIC07'!$A:$A,0))), 1)</f>
        <v>14.7</v>
      </c>
      <c r="U24" s="81" cm="1">
        <f t="array" ref="U24">SUMPRODUCT(VALUE(INDEX('97-19 Comp in SIC07'!T:T,MATCH(_xlfn.TEXTSPLIT($A24, " "),'97-19 Comp in SIC07'!$A:$A,0))), 1)</f>
        <v>14.85</v>
      </c>
      <c r="V24" s="81" cm="1">
        <f t="array" ref="V24">SUMPRODUCT(VALUE(INDEX('97-19 Comp in SIC07'!U:U,MATCH(_xlfn.TEXTSPLIT($A24, " "),'97-19 Comp in SIC07'!$A:$A,0))), 1)</f>
        <v>14.8</v>
      </c>
      <c r="W24" s="81" cm="1">
        <f t="array" ref="W24">SUMPRODUCT(VALUE(INDEX('97-19 Comp in SIC07'!V:V,MATCH(_xlfn.TEXTSPLIT($A24, " "),'97-19 Comp in SIC07'!$A:$A,0))), 1)</f>
        <v>15.44</v>
      </c>
      <c r="X24" s="81" cm="1">
        <f t="array" ref="X24">SUMPRODUCT(VALUE(INDEX('97-19 Comp in SIC07'!W:W,MATCH(_xlfn.TEXTSPLIT($A24, " "),'97-19 Comp in SIC07'!$A:$A,0))), 1)</f>
        <v>15.8</v>
      </c>
      <c r="Y24" s="81" cm="1">
        <f t="array" ref="Y24">SUMPRODUCT(VALUE(INDEX('97-19 Comp in SIC07'!X:X,MATCH(_xlfn.TEXTSPLIT($A24, " "),'97-19 Comp in SIC07'!$A:$A,0))), 1)</f>
        <v>16.03</v>
      </c>
      <c r="Z24" s="81" cm="1">
        <f t="array" ref="Z24">SUMPRODUCT(VALUE(INDEX('97-19 Comp in SIC07'!Y:Y,MATCH(_xlfn.TEXTSPLIT($A24, " "),'97-19 Comp in SIC07'!$A:$A,0))), 1)</f>
        <v>17.03</v>
      </c>
    </row>
    <row r="25" spans="1:26" ht="30" x14ac:dyDescent="0.25">
      <c r="A25" s="65">
        <v>47</v>
      </c>
      <c r="C25" s="66" t="s">
        <v>378</v>
      </c>
      <c r="D25" s="81" cm="1">
        <f t="array" ref="D25">SUMPRODUCT(VALUE(INDEX('97-19 Comp in SIC07'!C:C,MATCH(_xlfn.TEXTSPLIT($A25, " "),'97-19 Comp in SIC07'!$A:$A,0))), 1)</f>
        <v>6.3215400000000006</v>
      </c>
      <c r="E25" s="81" cm="1">
        <f t="array" ref="E25">SUMPRODUCT(VALUE(INDEX('97-19 Comp in SIC07'!D:D,MATCH(_xlfn.TEXTSPLIT($A25, " "),'97-19 Comp in SIC07'!$A:$A,0))), 1)</f>
        <v>6.6219800000000006</v>
      </c>
      <c r="F25" s="81" cm="1">
        <f t="array" ref="F25">SUMPRODUCT(VALUE(INDEX('97-19 Comp in SIC07'!E:E,MATCH(_xlfn.TEXTSPLIT($A25, " "),'97-19 Comp in SIC07'!$A:$A,0))), 1)</f>
        <v>6.8195000000000006</v>
      </c>
      <c r="G25" s="81" cm="1">
        <f t="array" ref="G25">SUMPRODUCT(VALUE(INDEX('97-19 Comp in SIC07'!F:F,MATCH(_xlfn.TEXTSPLIT($A25, " "),'97-19 Comp in SIC07'!$A:$A,0))), 1)</f>
        <v>7.0631500000000003</v>
      </c>
      <c r="H25" s="81" cm="1">
        <f t="array" ref="H25">SUMPRODUCT(VALUE(INDEX('97-19 Comp in SIC07'!G:G,MATCH(_xlfn.TEXTSPLIT($A25, " "),'97-19 Comp in SIC07'!$A:$A,0))), 1)</f>
        <v>7.3848300000000009</v>
      </c>
      <c r="I25" s="81" cm="1">
        <f t="array" ref="I25">SUMPRODUCT(VALUE(INDEX('97-19 Comp in SIC07'!H:H,MATCH(_xlfn.TEXTSPLIT($A25, " "),'97-19 Comp in SIC07'!$A:$A,0))), 1)</f>
        <v>7.7242499999999996</v>
      </c>
      <c r="J25" s="81" cm="1">
        <f t="array" ref="J25">SUMPRODUCT(VALUE(INDEX('97-19 Comp in SIC07'!I:I,MATCH(_xlfn.TEXTSPLIT($A25, " "),'97-19 Comp in SIC07'!$A:$A,0))), 1)</f>
        <v>7.9864400000000009</v>
      </c>
      <c r="K25" s="81" cm="1">
        <f t="array" ref="K25">SUMPRODUCT(VALUE(INDEX('97-19 Comp in SIC07'!J:J,MATCH(_xlfn.TEXTSPLIT($A25, " "),'97-19 Comp in SIC07'!$A:$A,0))), 1)</f>
        <v>8.1484100000000002</v>
      </c>
      <c r="L25" s="81" cm="1">
        <f t="array" ref="L25">SUMPRODUCT(VALUE(INDEX('97-19 Comp in SIC07'!K:K,MATCH(_xlfn.TEXTSPLIT($A25, " "),'97-19 Comp in SIC07'!$A:$A,0))), 1)</f>
        <v>8.4140300000000003</v>
      </c>
      <c r="M25" s="81" cm="1">
        <f t="array" ref="M25">SUMPRODUCT(VALUE(INDEX('97-19 Comp in SIC07'!L:L,MATCH(_xlfn.TEXTSPLIT($A25, " "),'97-19 Comp in SIC07'!$A:$A,0))), 1)</f>
        <v>8.8801600000000018</v>
      </c>
      <c r="N25" s="81" cm="1">
        <f t="array" ref="N25">SUMPRODUCT(VALUE(INDEX('97-19 Comp in SIC07'!M:M,MATCH(_xlfn.TEXTSPLIT($A25, " "),'97-19 Comp in SIC07'!$A:$A,0))), 1)</f>
        <v>9.2454200000000011</v>
      </c>
      <c r="O25" s="81" cm="1">
        <f t="array" ref="O25">SUMPRODUCT(VALUE(INDEX('97-19 Comp in SIC07'!N:N,MATCH(_xlfn.TEXTSPLIT($A25, " "),'97-19 Comp in SIC07'!$A:$A,0))), 1)</f>
        <v>9.52</v>
      </c>
      <c r="P25" s="81" cm="1">
        <f t="array" ref="P25">SUMPRODUCT(VALUE(INDEX('97-19 Comp in SIC07'!O:O,MATCH(_xlfn.TEXTSPLIT($A25, " "),'97-19 Comp in SIC07'!$A:$A,0))), 1)</f>
        <v>9.77</v>
      </c>
      <c r="Q25" s="81" cm="1">
        <f t="array" ref="Q25">SUMPRODUCT(VALUE(INDEX('97-19 Comp in SIC07'!P:P,MATCH(_xlfn.TEXTSPLIT($A25, " "),'97-19 Comp in SIC07'!$A:$A,0))), 1)</f>
        <v>9.84</v>
      </c>
      <c r="R25" s="81" cm="1">
        <f t="array" ref="R25">SUMPRODUCT(VALUE(INDEX('97-19 Comp in SIC07'!Q:Q,MATCH(_xlfn.TEXTSPLIT($A25, " "),'97-19 Comp in SIC07'!$A:$A,0))), 1)</f>
        <v>9.89</v>
      </c>
      <c r="S25" s="81" cm="1">
        <f t="array" ref="S25">SUMPRODUCT(VALUE(INDEX('97-19 Comp in SIC07'!R:R,MATCH(_xlfn.TEXTSPLIT($A25, " "),'97-19 Comp in SIC07'!$A:$A,0))), 1)</f>
        <v>10.11</v>
      </c>
      <c r="T25" s="81" cm="1">
        <f t="array" ref="T25">SUMPRODUCT(VALUE(INDEX('97-19 Comp in SIC07'!S:S,MATCH(_xlfn.TEXTSPLIT($A25, " "),'97-19 Comp in SIC07'!$A:$A,0))), 1)</f>
        <v>10.49</v>
      </c>
      <c r="U25" s="81" cm="1">
        <f t="array" ref="U25">SUMPRODUCT(VALUE(INDEX('97-19 Comp in SIC07'!T:T,MATCH(_xlfn.TEXTSPLIT($A25, " "),'97-19 Comp in SIC07'!$A:$A,0))), 1)</f>
        <v>10.52</v>
      </c>
      <c r="V25" s="81" cm="1">
        <f t="array" ref="V25">SUMPRODUCT(VALUE(INDEX('97-19 Comp in SIC07'!U:U,MATCH(_xlfn.TEXTSPLIT($A25, " "),'97-19 Comp in SIC07'!$A:$A,0))), 1)</f>
        <v>10.8</v>
      </c>
      <c r="W25" s="81" cm="1">
        <f t="array" ref="W25">SUMPRODUCT(VALUE(INDEX('97-19 Comp in SIC07'!V:V,MATCH(_xlfn.TEXTSPLIT($A25, " "),'97-19 Comp in SIC07'!$A:$A,0))), 1)</f>
        <v>11.23</v>
      </c>
      <c r="X25" s="81" cm="1">
        <f t="array" ref="X25">SUMPRODUCT(VALUE(INDEX('97-19 Comp in SIC07'!W:W,MATCH(_xlfn.TEXTSPLIT($A25, " "),'97-19 Comp in SIC07'!$A:$A,0))), 1)</f>
        <v>11.51</v>
      </c>
      <c r="Y25" s="81" cm="1">
        <f t="array" ref="Y25">SUMPRODUCT(VALUE(INDEX('97-19 Comp in SIC07'!X:X,MATCH(_xlfn.TEXTSPLIT($A25, " "),'97-19 Comp in SIC07'!$A:$A,0))), 1)</f>
        <v>11.74</v>
      </c>
      <c r="Z25" s="81" cm="1">
        <f t="array" ref="Z25">SUMPRODUCT(VALUE(INDEX('97-19 Comp in SIC07'!Y:Y,MATCH(_xlfn.TEXTSPLIT($A25, " "),'97-19 Comp in SIC07'!$A:$A,0))), 1)</f>
        <v>12.42</v>
      </c>
    </row>
    <row r="26" spans="1:26" ht="30" x14ac:dyDescent="0.25">
      <c r="A26" s="65">
        <v>49</v>
      </c>
      <c r="C26" s="66" t="s">
        <v>379</v>
      </c>
      <c r="D26" s="81" cm="1">
        <f t="array" ref="D26">SUMPRODUCT(VALUE(INDEX('97-19 Comp in SIC07'!C:C,MATCH(_xlfn.TEXTSPLIT($A26, " "),'97-19 Comp in SIC07'!$A:$A,0))), 1)</f>
        <v>6.69</v>
      </c>
      <c r="E26" s="81" cm="1">
        <f t="array" ref="E26">SUMPRODUCT(VALUE(INDEX('97-19 Comp in SIC07'!D:D,MATCH(_xlfn.TEXTSPLIT($A26, " "),'97-19 Comp in SIC07'!$A:$A,0))), 1)</f>
        <v>7.13</v>
      </c>
      <c r="F26" s="81" cm="1">
        <f t="array" ref="F26">SUMPRODUCT(VALUE(INDEX('97-19 Comp in SIC07'!E:E,MATCH(_xlfn.TEXTSPLIT($A26, " "),'97-19 Comp in SIC07'!$A:$A,0))), 1)</f>
        <v>7.64</v>
      </c>
      <c r="G26" s="81" cm="1">
        <f t="array" ref="G26">SUMPRODUCT(VALUE(INDEX('97-19 Comp in SIC07'!F:F,MATCH(_xlfn.TEXTSPLIT($A26, " "),'97-19 Comp in SIC07'!$A:$A,0))), 1)</f>
        <v>7.88</v>
      </c>
      <c r="H26" s="81" cm="1">
        <f t="array" ref="H26">SUMPRODUCT(VALUE(INDEX('97-19 Comp in SIC07'!G:G,MATCH(_xlfn.TEXTSPLIT($A26, " "),'97-19 Comp in SIC07'!$A:$A,0))), 1)</f>
        <v>8.33</v>
      </c>
      <c r="I26" s="81" cm="1">
        <f t="array" ref="I26">SUMPRODUCT(VALUE(INDEX('97-19 Comp in SIC07'!H:H,MATCH(_xlfn.TEXTSPLIT($A26, " "),'97-19 Comp in SIC07'!$A:$A,0))), 1)</f>
        <v>8.6300000000000008</v>
      </c>
      <c r="J26" s="81" cm="1">
        <f t="array" ref="J26">SUMPRODUCT(VALUE(INDEX('97-19 Comp in SIC07'!I:I,MATCH(_xlfn.TEXTSPLIT($A26, " "),'97-19 Comp in SIC07'!$A:$A,0))), 1)</f>
        <v>9.23</v>
      </c>
      <c r="K26" s="81" cm="1">
        <f t="array" ref="K26">SUMPRODUCT(VALUE(INDEX('97-19 Comp in SIC07'!J:J,MATCH(_xlfn.TEXTSPLIT($A26, " "),'97-19 Comp in SIC07'!$A:$A,0))), 1)</f>
        <v>9.23</v>
      </c>
      <c r="L26" s="81" cm="1">
        <f t="array" ref="L26">SUMPRODUCT(VALUE(INDEX('97-19 Comp in SIC07'!K:K,MATCH(_xlfn.TEXTSPLIT($A26, " "),'97-19 Comp in SIC07'!$A:$A,0))), 1)</f>
        <v>9.8000000000000007</v>
      </c>
      <c r="M26" s="81" cm="1">
        <f t="array" ref="M26">SUMPRODUCT(VALUE(INDEX('97-19 Comp in SIC07'!L:L,MATCH(_xlfn.TEXTSPLIT($A26, " "),'97-19 Comp in SIC07'!$A:$A,0))), 1)</f>
        <v>10.23</v>
      </c>
      <c r="N26" s="81" cm="1">
        <f t="array" ref="N26">SUMPRODUCT(VALUE(INDEX('97-19 Comp in SIC07'!M:M,MATCH(_xlfn.TEXTSPLIT($A26, " "),'97-19 Comp in SIC07'!$A:$A,0))), 1)</f>
        <v>10.79</v>
      </c>
      <c r="O26" s="81" cm="1">
        <f t="array" ref="O26">SUMPRODUCT(VALUE(INDEX('97-19 Comp in SIC07'!N:N,MATCH(_xlfn.TEXTSPLIT($A26, " "),'97-19 Comp in SIC07'!$A:$A,0))), 1)</f>
        <v>11.39</v>
      </c>
      <c r="P26" s="81" cm="1">
        <f t="array" ref="P26">SUMPRODUCT(VALUE(INDEX('97-19 Comp in SIC07'!O:O,MATCH(_xlfn.TEXTSPLIT($A26, " "),'97-19 Comp in SIC07'!$A:$A,0))), 1)</f>
        <v>11.88</v>
      </c>
      <c r="Q26" s="81" cm="1">
        <f t="array" ref="Q26">SUMPRODUCT(VALUE(INDEX('97-19 Comp in SIC07'!P:P,MATCH(_xlfn.TEXTSPLIT($A26, " "),'97-19 Comp in SIC07'!$A:$A,0))), 1)</f>
        <v>12.24</v>
      </c>
      <c r="R26" s="81" cm="1">
        <f t="array" ref="R26">SUMPRODUCT(VALUE(INDEX('97-19 Comp in SIC07'!Q:Q,MATCH(_xlfn.TEXTSPLIT($A26, " "),'97-19 Comp in SIC07'!$A:$A,0))), 1)</f>
        <v>12.3</v>
      </c>
      <c r="S26" s="81" cm="1">
        <f t="array" ref="S26">SUMPRODUCT(VALUE(INDEX('97-19 Comp in SIC07'!R:R,MATCH(_xlfn.TEXTSPLIT($A26, " "),'97-19 Comp in SIC07'!$A:$A,0))), 1)</f>
        <v>12.62</v>
      </c>
      <c r="T26" s="81" cm="1">
        <f t="array" ref="T26">SUMPRODUCT(VALUE(INDEX('97-19 Comp in SIC07'!S:S,MATCH(_xlfn.TEXTSPLIT($A26, " "),'97-19 Comp in SIC07'!$A:$A,0))), 1)</f>
        <v>13</v>
      </c>
      <c r="U26" s="81" cm="1">
        <f t="array" ref="U26">SUMPRODUCT(VALUE(INDEX('97-19 Comp in SIC07'!T:T,MATCH(_xlfn.TEXTSPLIT($A26, " "),'97-19 Comp in SIC07'!$A:$A,0))), 1)</f>
        <v>13.05</v>
      </c>
      <c r="V26" s="81" cm="1">
        <f t="array" ref="V26">SUMPRODUCT(VALUE(INDEX('97-19 Comp in SIC07'!U:U,MATCH(_xlfn.TEXTSPLIT($A26, " "),'97-19 Comp in SIC07'!$A:$A,0))), 1)</f>
        <v>13.59</v>
      </c>
      <c r="W26" s="81" cm="1">
        <f t="array" ref="W26">SUMPRODUCT(VALUE(INDEX('97-19 Comp in SIC07'!V:V,MATCH(_xlfn.TEXTSPLIT($A26, " "),'97-19 Comp in SIC07'!$A:$A,0))), 1)</f>
        <v>13.69</v>
      </c>
      <c r="X26" s="81" cm="1">
        <f t="array" ref="X26">SUMPRODUCT(VALUE(INDEX('97-19 Comp in SIC07'!W:W,MATCH(_xlfn.TEXTSPLIT($A26, " "),'97-19 Comp in SIC07'!$A:$A,0))), 1)</f>
        <v>14.22</v>
      </c>
      <c r="Y26" s="81" cm="1">
        <f t="array" ref="Y26">SUMPRODUCT(VALUE(INDEX('97-19 Comp in SIC07'!X:X,MATCH(_xlfn.TEXTSPLIT($A26, " "),'97-19 Comp in SIC07'!$A:$A,0))), 1)</f>
        <v>13.85</v>
      </c>
      <c r="Z26" s="81" cm="1">
        <f t="array" ref="Z26">SUMPRODUCT(VALUE(INDEX('97-19 Comp in SIC07'!Y:Y,MATCH(_xlfn.TEXTSPLIT($A26, " "),'97-19 Comp in SIC07'!$A:$A,0))), 1)</f>
        <v>15.31</v>
      </c>
    </row>
    <row r="27" spans="1:26" x14ac:dyDescent="0.25">
      <c r="A27" s="65">
        <v>50</v>
      </c>
      <c r="C27" s="66" t="s">
        <v>180</v>
      </c>
      <c r="D27" s="81" cm="1">
        <f t="array" ref="D27">SUMPRODUCT(VALUE(INDEX('97-19 Comp in SIC07'!C:C,MATCH(_xlfn.TEXTSPLIT($A27, " "),'97-19 Comp in SIC07'!$A:$A,0))), 1)</f>
        <v>10.31</v>
      </c>
      <c r="E27" s="81" cm="1">
        <f t="array" ref="E27">SUMPRODUCT(VALUE(INDEX('97-19 Comp in SIC07'!D:D,MATCH(_xlfn.TEXTSPLIT($A27, " "),'97-19 Comp in SIC07'!$A:$A,0))), 1)</f>
        <v>11.15</v>
      </c>
      <c r="F27" s="81" cm="1">
        <f t="array" ref="F27">SUMPRODUCT(VALUE(INDEX('97-19 Comp in SIC07'!E:E,MATCH(_xlfn.TEXTSPLIT($A27, " "),'97-19 Comp in SIC07'!$A:$A,0))), 1)</f>
        <v>10.24</v>
      </c>
      <c r="G27" s="81" cm="1">
        <f t="array" ref="G27">SUMPRODUCT(VALUE(INDEX('97-19 Comp in SIC07'!F:F,MATCH(_xlfn.TEXTSPLIT($A27, " "),'97-19 Comp in SIC07'!$A:$A,0))), 1)</f>
        <v>9.8000000000000007</v>
      </c>
      <c r="H27" s="81" cm="1">
        <f t="array" ref="H27">SUMPRODUCT(VALUE(INDEX('97-19 Comp in SIC07'!G:G,MATCH(_xlfn.TEXTSPLIT($A27, " "),'97-19 Comp in SIC07'!$A:$A,0))), 1)</f>
        <v>10.46</v>
      </c>
      <c r="I27" s="81" cm="1">
        <f t="array" ref="I27">SUMPRODUCT(VALUE(INDEX('97-19 Comp in SIC07'!H:H,MATCH(_xlfn.TEXTSPLIT($A27, " "),'97-19 Comp in SIC07'!$A:$A,0))), 1)</f>
        <v>11.63</v>
      </c>
      <c r="J27" s="81" cm="1">
        <f t="array" ref="J27">SUMPRODUCT(VALUE(INDEX('97-19 Comp in SIC07'!I:I,MATCH(_xlfn.TEXTSPLIT($A27, " "),'97-19 Comp in SIC07'!$A:$A,0))), 1)</f>
        <v>12.15</v>
      </c>
      <c r="K27" s="81" cm="1">
        <f t="array" ref="K27">SUMPRODUCT(VALUE(INDEX('97-19 Comp in SIC07'!J:J,MATCH(_xlfn.TEXTSPLIT($A27, " "),'97-19 Comp in SIC07'!$A:$A,0))), 1)</f>
        <v>12.25</v>
      </c>
      <c r="L27" s="81" cm="1">
        <f t="array" ref="L27">SUMPRODUCT(VALUE(INDEX('97-19 Comp in SIC07'!K:K,MATCH(_xlfn.TEXTSPLIT($A27, " "),'97-19 Comp in SIC07'!$A:$A,0))), 1)</f>
        <v>12.78</v>
      </c>
      <c r="M27" s="81" cm="1">
        <f t="array" ref="M27">SUMPRODUCT(VALUE(INDEX('97-19 Comp in SIC07'!L:L,MATCH(_xlfn.TEXTSPLIT($A27, " "),'97-19 Comp in SIC07'!$A:$A,0))), 1)</f>
        <v>15.12</v>
      </c>
      <c r="N27" s="81" cm="1">
        <f t="array" ref="N27">SUMPRODUCT(VALUE(INDEX('97-19 Comp in SIC07'!M:M,MATCH(_xlfn.TEXTSPLIT($A27, " "),'97-19 Comp in SIC07'!$A:$A,0))), 1)</f>
        <v>14.11</v>
      </c>
      <c r="O27" s="81" cm="1">
        <f t="array" ref="O27">SUMPRODUCT(VALUE(INDEX('97-19 Comp in SIC07'!N:N,MATCH(_xlfn.TEXTSPLIT($A27, " "),'97-19 Comp in SIC07'!$A:$A,0))), 1)</f>
        <v>14.53</v>
      </c>
      <c r="P27" s="81" cm="1">
        <f t="array" ref="P27">SUMPRODUCT(VALUE(INDEX('97-19 Comp in SIC07'!O:O,MATCH(_xlfn.TEXTSPLIT($A27, " "),'97-19 Comp in SIC07'!$A:$A,0))), 1)</f>
        <v>17.03</v>
      </c>
      <c r="Q27" s="81" cm="1">
        <f t="array" ref="Q27">SUMPRODUCT(VALUE(INDEX('97-19 Comp in SIC07'!P:P,MATCH(_xlfn.TEXTSPLIT($A27, " "),'97-19 Comp in SIC07'!$A:$A,0))), 1)</f>
        <v>17.239999999999998</v>
      </c>
      <c r="R27" s="81" cm="1">
        <f t="array" ref="R27">SUMPRODUCT(VALUE(INDEX('97-19 Comp in SIC07'!Q:Q,MATCH(_xlfn.TEXTSPLIT($A27, " "),'97-19 Comp in SIC07'!$A:$A,0))), 1)</f>
        <v>14.68</v>
      </c>
      <c r="S27" s="81" cm="1">
        <f t="array" ref="S27">SUMPRODUCT(VALUE(INDEX('97-19 Comp in SIC07'!R:R,MATCH(_xlfn.TEXTSPLIT($A27, " "),'97-19 Comp in SIC07'!$A:$A,0))), 1)</f>
        <v>16.27</v>
      </c>
      <c r="T27" s="81" cm="1">
        <f t="array" ref="T27">SUMPRODUCT(VALUE(INDEX('97-19 Comp in SIC07'!S:S,MATCH(_xlfn.TEXTSPLIT($A27, " "),'97-19 Comp in SIC07'!$A:$A,0))), 1)</f>
        <v>15.75</v>
      </c>
      <c r="U27" s="81" cm="1">
        <f t="array" ref="U27">SUMPRODUCT(VALUE(INDEX('97-19 Comp in SIC07'!T:T,MATCH(_xlfn.TEXTSPLIT($A27, " "),'97-19 Comp in SIC07'!$A:$A,0))), 1)</f>
        <v>16.14</v>
      </c>
      <c r="V27" s="81" cm="1">
        <f t="array" ref="V27">SUMPRODUCT(VALUE(INDEX('97-19 Comp in SIC07'!U:U,MATCH(_xlfn.TEXTSPLIT($A27, " "),'97-19 Comp in SIC07'!$A:$A,0))), 1)</f>
        <v>15.64</v>
      </c>
      <c r="W27" s="81" cm="1">
        <f t="array" ref="W27">SUMPRODUCT(VALUE(INDEX('97-19 Comp in SIC07'!V:V,MATCH(_xlfn.TEXTSPLIT($A27, " "),'97-19 Comp in SIC07'!$A:$A,0))), 1)</f>
        <v>16.399999999999999</v>
      </c>
      <c r="X27" s="81" cm="1">
        <f t="array" ref="X27">SUMPRODUCT(VALUE(INDEX('97-19 Comp in SIC07'!W:W,MATCH(_xlfn.TEXTSPLIT($A27, " "),'97-19 Comp in SIC07'!$A:$A,0))), 1)</f>
        <v>19.86</v>
      </c>
      <c r="Y27" s="81" cm="1">
        <f t="array" ref="Y27">SUMPRODUCT(VALUE(INDEX('97-19 Comp in SIC07'!X:X,MATCH(_xlfn.TEXTSPLIT($A27, " "),'97-19 Comp in SIC07'!$A:$A,0))), 1)</f>
        <v>19.61</v>
      </c>
      <c r="Z27" s="81" cm="1">
        <f t="array" ref="Z27">SUMPRODUCT(VALUE(INDEX('97-19 Comp in SIC07'!Y:Y,MATCH(_xlfn.TEXTSPLIT($A27, " "),'97-19 Comp in SIC07'!$A:$A,0))), 1)</f>
        <v>21.4</v>
      </c>
    </row>
    <row r="28" spans="1:26" x14ac:dyDescent="0.25">
      <c r="A28" s="65">
        <v>51</v>
      </c>
      <c r="C28" s="66" t="s">
        <v>181</v>
      </c>
      <c r="D28" s="81" cm="1">
        <f t="array" ref="D28">SUMPRODUCT(VALUE(INDEX('97-19 Comp in SIC07'!C:C,MATCH(_xlfn.TEXTSPLIT($A28, " "),'97-19 Comp in SIC07'!$A:$A,0))), 1)</f>
        <v>13.04</v>
      </c>
      <c r="E28" s="81" cm="1">
        <f t="array" ref="E28">SUMPRODUCT(VALUE(INDEX('97-19 Comp in SIC07'!D:D,MATCH(_xlfn.TEXTSPLIT($A28, " "),'97-19 Comp in SIC07'!$A:$A,0))), 1)</f>
        <v>14.62</v>
      </c>
      <c r="F28" s="81" cm="1">
        <f t="array" ref="F28">SUMPRODUCT(VALUE(INDEX('97-19 Comp in SIC07'!E:E,MATCH(_xlfn.TEXTSPLIT($A28, " "),'97-19 Comp in SIC07'!$A:$A,0))), 1)</f>
        <v>14.46</v>
      </c>
      <c r="G28" s="81" cm="1">
        <f t="array" ref="G28">SUMPRODUCT(VALUE(INDEX('97-19 Comp in SIC07'!F:F,MATCH(_xlfn.TEXTSPLIT($A28, " "),'97-19 Comp in SIC07'!$A:$A,0))), 1)</f>
        <v>15.8</v>
      </c>
      <c r="H28" s="81" cm="1">
        <f t="array" ref="H28">SUMPRODUCT(VALUE(INDEX('97-19 Comp in SIC07'!G:G,MATCH(_xlfn.TEXTSPLIT($A28, " "),'97-19 Comp in SIC07'!$A:$A,0))), 1)</f>
        <v>14.17</v>
      </c>
      <c r="I28" s="81" cm="1">
        <f t="array" ref="I28">SUMPRODUCT(VALUE(INDEX('97-19 Comp in SIC07'!H:H,MATCH(_xlfn.TEXTSPLIT($A28, " "),'97-19 Comp in SIC07'!$A:$A,0))), 1)</f>
        <v>16.23</v>
      </c>
      <c r="J28" s="81" cm="1">
        <f t="array" ref="J28">SUMPRODUCT(VALUE(INDEX('97-19 Comp in SIC07'!I:I,MATCH(_xlfn.TEXTSPLIT($A28, " "),'97-19 Comp in SIC07'!$A:$A,0))), 1)</f>
        <v>16.940000000000001</v>
      </c>
      <c r="K28" s="81" cm="1">
        <f t="array" ref="K28">SUMPRODUCT(VALUE(INDEX('97-19 Comp in SIC07'!J:J,MATCH(_xlfn.TEXTSPLIT($A28, " "),'97-19 Comp in SIC07'!$A:$A,0))), 1)</f>
        <v>17.57</v>
      </c>
      <c r="L28" s="81" cm="1">
        <f t="array" ref="L28">SUMPRODUCT(VALUE(INDEX('97-19 Comp in SIC07'!K:K,MATCH(_xlfn.TEXTSPLIT($A28, " "),'97-19 Comp in SIC07'!$A:$A,0))), 1)</f>
        <v>18.670000000000002</v>
      </c>
      <c r="M28" s="81" cm="1">
        <f t="array" ref="M28">SUMPRODUCT(VALUE(INDEX('97-19 Comp in SIC07'!L:L,MATCH(_xlfn.TEXTSPLIT($A28, " "),'97-19 Comp in SIC07'!$A:$A,0))), 1)</f>
        <v>16.34</v>
      </c>
      <c r="N28" s="81" cm="1">
        <f t="array" ref="N28">SUMPRODUCT(VALUE(INDEX('97-19 Comp in SIC07'!M:M,MATCH(_xlfn.TEXTSPLIT($A28, " "),'97-19 Comp in SIC07'!$A:$A,0))), 1)</f>
        <v>18.12</v>
      </c>
      <c r="O28" s="81" cm="1">
        <f t="array" ref="O28">SUMPRODUCT(VALUE(INDEX('97-19 Comp in SIC07'!N:N,MATCH(_xlfn.TEXTSPLIT($A28, " "),'97-19 Comp in SIC07'!$A:$A,0))), 1)</f>
        <v>21.85</v>
      </c>
      <c r="P28" s="81" cm="1">
        <f t="array" ref="P28">SUMPRODUCT(VALUE(INDEX('97-19 Comp in SIC07'!O:O,MATCH(_xlfn.TEXTSPLIT($A28, " "),'97-19 Comp in SIC07'!$A:$A,0))), 1)</f>
        <v>20.100000000000001</v>
      </c>
      <c r="Q28" s="81" cm="1">
        <f t="array" ref="Q28">SUMPRODUCT(VALUE(INDEX('97-19 Comp in SIC07'!P:P,MATCH(_xlfn.TEXTSPLIT($A28, " "),'97-19 Comp in SIC07'!$A:$A,0))), 1)</f>
        <v>20.79</v>
      </c>
      <c r="R28" s="81" cm="1">
        <f t="array" ref="R28">SUMPRODUCT(VALUE(INDEX('97-19 Comp in SIC07'!Q:Q,MATCH(_xlfn.TEXTSPLIT($A28, " "),'97-19 Comp in SIC07'!$A:$A,0))), 1)</f>
        <v>21.17</v>
      </c>
      <c r="S28" s="81" cm="1">
        <f t="array" ref="S28">SUMPRODUCT(VALUE(INDEX('97-19 Comp in SIC07'!R:R,MATCH(_xlfn.TEXTSPLIT($A28, " "),'97-19 Comp in SIC07'!$A:$A,0))), 1)</f>
        <v>21.44</v>
      </c>
      <c r="T28" s="81" cm="1">
        <f t="array" ref="T28">SUMPRODUCT(VALUE(INDEX('97-19 Comp in SIC07'!S:S,MATCH(_xlfn.TEXTSPLIT($A28, " "),'97-19 Comp in SIC07'!$A:$A,0))), 1)</f>
        <v>24.54</v>
      </c>
      <c r="U28" s="81" cm="1">
        <f t="array" ref="U28">SUMPRODUCT(VALUE(INDEX('97-19 Comp in SIC07'!T:T,MATCH(_xlfn.TEXTSPLIT($A28, " "),'97-19 Comp in SIC07'!$A:$A,0))), 1)</f>
        <v>22.66</v>
      </c>
      <c r="V28" s="81" cm="1">
        <f t="array" ref="V28">SUMPRODUCT(VALUE(INDEX('97-19 Comp in SIC07'!U:U,MATCH(_xlfn.TEXTSPLIT($A28, " "),'97-19 Comp in SIC07'!$A:$A,0))), 1)</f>
        <v>24.64</v>
      </c>
      <c r="W28" s="81" cm="1">
        <f t="array" ref="W28">SUMPRODUCT(VALUE(INDEX('97-19 Comp in SIC07'!V:V,MATCH(_xlfn.TEXTSPLIT($A28, " "),'97-19 Comp in SIC07'!$A:$A,0))), 1)</f>
        <v>21.94</v>
      </c>
      <c r="X28" s="81" cm="1">
        <f t="array" ref="X28">SUMPRODUCT(VALUE(INDEX('97-19 Comp in SIC07'!W:W,MATCH(_xlfn.TEXTSPLIT($A28, " "),'97-19 Comp in SIC07'!$A:$A,0))), 1)</f>
        <v>22.66</v>
      </c>
      <c r="Y28" s="81" cm="1">
        <f t="array" ref="Y28">SUMPRODUCT(VALUE(INDEX('97-19 Comp in SIC07'!X:X,MATCH(_xlfn.TEXTSPLIT($A28, " "),'97-19 Comp in SIC07'!$A:$A,0))), 1)</f>
        <v>21.04</v>
      </c>
      <c r="Z28" s="81" cm="1">
        <f t="array" ref="Z28">SUMPRODUCT(VALUE(INDEX('97-19 Comp in SIC07'!Y:Y,MATCH(_xlfn.TEXTSPLIT($A28, " "),'97-19 Comp in SIC07'!$A:$A,0))), 1)</f>
        <v>22.85</v>
      </c>
    </row>
    <row r="29" spans="1:26" ht="30" x14ac:dyDescent="0.25">
      <c r="A29" s="65">
        <v>52</v>
      </c>
      <c r="C29" s="66" t="s">
        <v>380</v>
      </c>
      <c r="D29" s="81" cm="1">
        <f t="array" ref="D29">SUMPRODUCT(VALUE(INDEX('97-19 Comp in SIC07'!C:C,MATCH(_xlfn.TEXTSPLIT($A29, " "),'97-19 Comp in SIC07'!$A:$A,0))), 1)</f>
        <v>8.7495200000000004</v>
      </c>
      <c r="E29" s="81" cm="1">
        <f t="array" ref="E29">SUMPRODUCT(VALUE(INDEX('97-19 Comp in SIC07'!D:D,MATCH(_xlfn.TEXTSPLIT($A29, " "),'97-19 Comp in SIC07'!$A:$A,0))), 1)</f>
        <v>9.1146399999999996</v>
      </c>
      <c r="F29" s="81" cm="1">
        <f t="array" ref="F29">SUMPRODUCT(VALUE(INDEX('97-19 Comp in SIC07'!E:E,MATCH(_xlfn.TEXTSPLIT($A29, " "),'97-19 Comp in SIC07'!$A:$A,0))), 1)</f>
        <v>9.7782899999999984</v>
      </c>
      <c r="G29" s="81" cm="1">
        <f t="array" ref="G29">SUMPRODUCT(VALUE(INDEX('97-19 Comp in SIC07'!F:F,MATCH(_xlfn.TEXTSPLIT($A29, " "),'97-19 Comp in SIC07'!$A:$A,0))), 1)</f>
        <v>10.077500000000001</v>
      </c>
      <c r="H29" s="81" cm="1">
        <f t="array" ref="H29">SUMPRODUCT(VALUE(INDEX('97-19 Comp in SIC07'!G:G,MATCH(_xlfn.TEXTSPLIT($A29, " "),'97-19 Comp in SIC07'!$A:$A,0))), 1)</f>
        <v>10.523709999999998</v>
      </c>
      <c r="I29" s="81" cm="1">
        <f t="array" ref="I29">SUMPRODUCT(VALUE(INDEX('97-19 Comp in SIC07'!H:H,MATCH(_xlfn.TEXTSPLIT($A29, " "),'97-19 Comp in SIC07'!$A:$A,0))), 1)</f>
        <v>10.967740000000001</v>
      </c>
      <c r="J29" s="81" cm="1">
        <f t="array" ref="J29">SUMPRODUCT(VALUE(INDEX('97-19 Comp in SIC07'!I:I,MATCH(_xlfn.TEXTSPLIT($A29, " "),'97-19 Comp in SIC07'!$A:$A,0))), 1)</f>
        <v>11.36999</v>
      </c>
      <c r="K29" s="81" cm="1">
        <f t="array" ref="K29">SUMPRODUCT(VALUE(INDEX('97-19 Comp in SIC07'!J:J,MATCH(_xlfn.TEXTSPLIT($A29, " "),'97-19 Comp in SIC07'!$A:$A,0))), 1)</f>
        <v>12.11551</v>
      </c>
      <c r="L29" s="81" cm="1">
        <f t="array" ref="L29">SUMPRODUCT(VALUE(INDEX('97-19 Comp in SIC07'!K:K,MATCH(_xlfn.TEXTSPLIT($A29, " "),'97-19 Comp in SIC07'!$A:$A,0))), 1)</f>
        <v>12.67155</v>
      </c>
      <c r="M29" s="81" cm="1">
        <f t="array" ref="M29">SUMPRODUCT(VALUE(INDEX('97-19 Comp in SIC07'!L:L,MATCH(_xlfn.TEXTSPLIT($A29, " "),'97-19 Comp in SIC07'!$A:$A,0))), 1)</f>
        <v>12.94942</v>
      </c>
      <c r="N29" s="81" cm="1">
        <f t="array" ref="N29">SUMPRODUCT(VALUE(INDEX('97-19 Comp in SIC07'!M:M,MATCH(_xlfn.TEXTSPLIT($A29, " "),'97-19 Comp in SIC07'!$A:$A,0))), 1)</f>
        <v>13.094489999999999</v>
      </c>
      <c r="O29" s="81" cm="1">
        <f t="array" ref="O29">SUMPRODUCT(VALUE(INDEX('97-19 Comp in SIC07'!N:N,MATCH(_xlfn.TEXTSPLIT($A29, " "),'97-19 Comp in SIC07'!$A:$A,0))), 1)</f>
        <v>13.5</v>
      </c>
      <c r="P29" s="81" cm="1">
        <f t="array" ref="P29">SUMPRODUCT(VALUE(INDEX('97-19 Comp in SIC07'!O:O,MATCH(_xlfn.TEXTSPLIT($A29, " "),'97-19 Comp in SIC07'!$A:$A,0))), 1)</f>
        <v>14.64</v>
      </c>
      <c r="Q29" s="81" cm="1">
        <f t="array" ref="Q29">SUMPRODUCT(VALUE(INDEX('97-19 Comp in SIC07'!P:P,MATCH(_xlfn.TEXTSPLIT($A29, " "),'97-19 Comp in SIC07'!$A:$A,0))), 1)</f>
        <v>14.63</v>
      </c>
      <c r="R29" s="81" cm="1">
        <f t="array" ref="R29">SUMPRODUCT(VALUE(INDEX('97-19 Comp in SIC07'!Q:Q,MATCH(_xlfn.TEXTSPLIT($A29, " "),'97-19 Comp in SIC07'!$A:$A,0))), 1)</f>
        <v>14.4</v>
      </c>
      <c r="S29" s="81" cm="1">
        <f t="array" ref="S29">SUMPRODUCT(VALUE(INDEX('97-19 Comp in SIC07'!R:R,MATCH(_xlfn.TEXTSPLIT($A29, " "),'97-19 Comp in SIC07'!$A:$A,0))), 1)</f>
        <v>15.11</v>
      </c>
      <c r="T29" s="81" cm="1">
        <f t="array" ref="T29">SUMPRODUCT(VALUE(INDEX('97-19 Comp in SIC07'!S:S,MATCH(_xlfn.TEXTSPLIT($A29, " "),'97-19 Comp in SIC07'!$A:$A,0))), 1)</f>
        <v>15.37</v>
      </c>
      <c r="U29" s="81" cm="1">
        <f t="array" ref="U29">SUMPRODUCT(VALUE(INDEX('97-19 Comp in SIC07'!T:T,MATCH(_xlfn.TEXTSPLIT($A29, " "),'97-19 Comp in SIC07'!$A:$A,0))), 1)</f>
        <v>15.42</v>
      </c>
      <c r="V29" s="81" cm="1">
        <f t="array" ref="V29">SUMPRODUCT(VALUE(INDEX('97-19 Comp in SIC07'!U:U,MATCH(_xlfn.TEXTSPLIT($A29, " "),'97-19 Comp in SIC07'!$A:$A,0))), 1)</f>
        <v>15.98</v>
      </c>
      <c r="W29" s="81" cm="1">
        <f t="array" ref="W29">SUMPRODUCT(VALUE(INDEX('97-19 Comp in SIC07'!V:V,MATCH(_xlfn.TEXTSPLIT($A29, " "),'97-19 Comp in SIC07'!$A:$A,0))), 1)</f>
        <v>16.25</v>
      </c>
      <c r="X29" s="81" cm="1">
        <f t="array" ref="X29">SUMPRODUCT(VALUE(INDEX('97-19 Comp in SIC07'!W:W,MATCH(_xlfn.TEXTSPLIT($A29, " "),'97-19 Comp in SIC07'!$A:$A,0))), 1)</f>
        <v>16.27</v>
      </c>
      <c r="Y29" s="81" cm="1">
        <f t="array" ref="Y29">SUMPRODUCT(VALUE(INDEX('97-19 Comp in SIC07'!X:X,MATCH(_xlfn.TEXTSPLIT($A29, " "),'97-19 Comp in SIC07'!$A:$A,0))), 1)</f>
        <v>16.23</v>
      </c>
      <c r="Z29" s="81" cm="1">
        <f t="array" ref="Z29">SUMPRODUCT(VALUE(INDEX('97-19 Comp in SIC07'!Y:Y,MATCH(_xlfn.TEXTSPLIT($A29, " "),'97-19 Comp in SIC07'!$A:$A,0))), 1)</f>
        <v>17.87</v>
      </c>
    </row>
    <row r="30" spans="1:26" x14ac:dyDescent="0.25">
      <c r="A30" s="65">
        <v>53</v>
      </c>
      <c r="C30" s="66" t="s">
        <v>381</v>
      </c>
      <c r="D30" s="81" cm="1">
        <f t="array" ref="D30">SUMPRODUCT(VALUE(INDEX('97-19 Comp in SIC07'!C:C,MATCH(_xlfn.TEXTSPLIT($A30, " "),'97-19 Comp in SIC07'!$A:$A,0))), 1)</f>
        <v>8.7899999999999991</v>
      </c>
      <c r="E30" s="81" cm="1">
        <f t="array" ref="E30">SUMPRODUCT(VALUE(INDEX('97-19 Comp in SIC07'!D:D,MATCH(_xlfn.TEXTSPLIT($A30, " "),'97-19 Comp in SIC07'!$A:$A,0))), 1)</f>
        <v>9.4700000000000006</v>
      </c>
      <c r="F30" s="81" cm="1">
        <f t="array" ref="F30">SUMPRODUCT(VALUE(INDEX('97-19 Comp in SIC07'!E:E,MATCH(_xlfn.TEXTSPLIT($A30, " "),'97-19 Comp in SIC07'!$A:$A,0))), 1)</f>
        <v>9.73</v>
      </c>
      <c r="G30" s="81" cm="1">
        <f t="array" ref="G30">SUMPRODUCT(VALUE(INDEX('97-19 Comp in SIC07'!F:F,MATCH(_xlfn.TEXTSPLIT($A30, " "),'97-19 Comp in SIC07'!$A:$A,0))), 1)</f>
        <v>10.23</v>
      </c>
      <c r="H30" s="81" cm="1">
        <f t="array" ref="H30">SUMPRODUCT(VALUE(INDEX('97-19 Comp in SIC07'!G:G,MATCH(_xlfn.TEXTSPLIT($A30, " "),'97-19 Comp in SIC07'!$A:$A,0))), 1)</f>
        <v>10.93</v>
      </c>
      <c r="I30" s="81" cm="1">
        <f t="array" ref="I30">SUMPRODUCT(VALUE(INDEX('97-19 Comp in SIC07'!H:H,MATCH(_xlfn.TEXTSPLIT($A30, " "),'97-19 Comp in SIC07'!$A:$A,0))), 1)</f>
        <v>11.85</v>
      </c>
      <c r="J30" s="81" cm="1">
        <f t="array" ref="J30">SUMPRODUCT(VALUE(INDEX('97-19 Comp in SIC07'!I:I,MATCH(_xlfn.TEXTSPLIT($A30, " "),'97-19 Comp in SIC07'!$A:$A,0))), 1)</f>
        <v>11.67</v>
      </c>
      <c r="K30" s="81" cm="1">
        <f t="array" ref="K30">SUMPRODUCT(VALUE(INDEX('97-19 Comp in SIC07'!J:J,MATCH(_xlfn.TEXTSPLIT($A30, " "),'97-19 Comp in SIC07'!$A:$A,0))), 1)</f>
        <v>12.31</v>
      </c>
      <c r="L30" s="81" cm="1">
        <f t="array" ref="L30">SUMPRODUCT(VALUE(INDEX('97-19 Comp in SIC07'!K:K,MATCH(_xlfn.TEXTSPLIT($A30, " "),'97-19 Comp in SIC07'!$A:$A,0))), 1)</f>
        <v>12.28</v>
      </c>
      <c r="M30" s="81" cm="1">
        <f t="array" ref="M30">SUMPRODUCT(VALUE(INDEX('97-19 Comp in SIC07'!L:L,MATCH(_xlfn.TEXTSPLIT($A30, " "),'97-19 Comp in SIC07'!$A:$A,0))), 1)</f>
        <v>13.08</v>
      </c>
      <c r="N30" s="81" cm="1">
        <f t="array" ref="N30">SUMPRODUCT(VALUE(INDEX('97-19 Comp in SIC07'!M:M,MATCH(_xlfn.TEXTSPLIT($A30, " "),'97-19 Comp in SIC07'!$A:$A,0))), 1)</f>
        <v>13.49</v>
      </c>
      <c r="O30" s="81" cm="1">
        <f t="array" ref="O30">SUMPRODUCT(VALUE(INDEX('97-19 Comp in SIC07'!N:N,MATCH(_xlfn.TEXTSPLIT($A30, " "),'97-19 Comp in SIC07'!$A:$A,0))), 1)</f>
        <v>10.73</v>
      </c>
      <c r="P30" s="81" cm="1">
        <f t="array" ref="P30">SUMPRODUCT(VALUE(INDEX('97-19 Comp in SIC07'!O:O,MATCH(_xlfn.TEXTSPLIT($A30, " "),'97-19 Comp in SIC07'!$A:$A,0))), 1)</f>
        <v>11.61</v>
      </c>
      <c r="Q30" s="81" cm="1">
        <f t="array" ref="Q30">SUMPRODUCT(VALUE(INDEX('97-19 Comp in SIC07'!P:P,MATCH(_xlfn.TEXTSPLIT($A30, " "),'97-19 Comp in SIC07'!$A:$A,0))), 1)</f>
        <v>11.41</v>
      </c>
      <c r="R30" s="81" cm="1">
        <f t="array" ref="R30">SUMPRODUCT(VALUE(INDEX('97-19 Comp in SIC07'!Q:Q,MATCH(_xlfn.TEXTSPLIT($A30, " "),'97-19 Comp in SIC07'!$A:$A,0))), 1)</f>
        <v>11.44</v>
      </c>
      <c r="S30" s="81" cm="1">
        <f t="array" ref="S30">SUMPRODUCT(VALUE(INDEX('97-19 Comp in SIC07'!R:R,MATCH(_xlfn.TEXTSPLIT($A30, " "),'97-19 Comp in SIC07'!$A:$A,0))), 1)</f>
        <v>11.57</v>
      </c>
      <c r="T30" s="81" cm="1">
        <f t="array" ref="T30">SUMPRODUCT(VALUE(INDEX('97-19 Comp in SIC07'!S:S,MATCH(_xlfn.TEXTSPLIT($A30, " "),'97-19 Comp in SIC07'!$A:$A,0))), 1)</f>
        <v>12.17</v>
      </c>
      <c r="U30" s="81" cm="1">
        <f t="array" ref="U30">SUMPRODUCT(VALUE(INDEX('97-19 Comp in SIC07'!T:T,MATCH(_xlfn.TEXTSPLIT($A30, " "),'97-19 Comp in SIC07'!$A:$A,0))), 1)</f>
        <v>12.65</v>
      </c>
      <c r="V30" s="81" cm="1">
        <f t="array" ref="V30">SUMPRODUCT(VALUE(INDEX('97-19 Comp in SIC07'!U:U,MATCH(_xlfn.TEXTSPLIT($A30, " "),'97-19 Comp in SIC07'!$A:$A,0))), 1)</f>
        <v>13.4</v>
      </c>
      <c r="W30" s="81" cm="1">
        <f t="array" ref="W30">SUMPRODUCT(VALUE(INDEX('97-19 Comp in SIC07'!V:V,MATCH(_xlfn.TEXTSPLIT($A30, " "),'97-19 Comp in SIC07'!$A:$A,0))), 1)</f>
        <v>13.03</v>
      </c>
      <c r="X30" s="81" cm="1">
        <f t="array" ref="X30">SUMPRODUCT(VALUE(INDEX('97-19 Comp in SIC07'!W:W,MATCH(_xlfn.TEXTSPLIT($A30, " "),'97-19 Comp in SIC07'!$A:$A,0))), 1)</f>
        <v>13.22</v>
      </c>
      <c r="Y30" s="81" cm="1">
        <f t="array" ref="Y30">SUMPRODUCT(VALUE(INDEX('97-19 Comp in SIC07'!X:X,MATCH(_xlfn.TEXTSPLIT($A30, " "),'97-19 Comp in SIC07'!$A:$A,0))), 1)</f>
        <v>13.9</v>
      </c>
      <c r="Z30" s="81" cm="1">
        <f t="array" ref="Z30">SUMPRODUCT(VALUE(INDEX('97-19 Comp in SIC07'!Y:Y,MATCH(_xlfn.TEXTSPLIT($A30, " "),'97-19 Comp in SIC07'!$A:$A,0))), 1)</f>
        <v>14.57</v>
      </c>
    </row>
    <row r="31" spans="1:26" x14ac:dyDescent="0.25">
      <c r="A31" s="65">
        <v>55</v>
      </c>
      <c r="C31" s="66" t="s">
        <v>382</v>
      </c>
      <c r="D31" s="81" cm="1">
        <f t="array" ref="D31">SUMPRODUCT(VALUE(INDEX('97-19 Comp in SIC07'!C:C,MATCH(_xlfn.TEXTSPLIT($A31, " "),'97-19 Comp in SIC07'!$A:$A,0))), 1)</f>
        <v>5.37</v>
      </c>
      <c r="E31" s="81" cm="1">
        <f t="array" ref="E31">SUMPRODUCT(VALUE(INDEX('97-19 Comp in SIC07'!D:D,MATCH(_xlfn.TEXTSPLIT($A31, " "),'97-19 Comp in SIC07'!$A:$A,0))), 1)</f>
        <v>5.7</v>
      </c>
      <c r="F31" s="81" cm="1">
        <f t="array" ref="F31">SUMPRODUCT(VALUE(INDEX('97-19 Comp in SIC07'!E:E,MATCH(_xlfn.TEXTSPLIT($A31, " "),'97-19 Comp in SIC07'!$A:$A,0))), 1)</f>
        <v>5.91</v>
      </c>
      <c r="G31" s="81" cm="1">
        <f t="array" ref="G31">SUMPRODUCT(VALUE(INDEX('97-19 Comp in SIC07'!F:F,MATCH(_xlfn.TEXTSPLIT($A31, " "),'97-19 Comp in SIC07'!$A:$A,0))), 1)</f>
        <v>6.11</v>
      </c>
      <c r="H31" s="81" cm="1">
        <f t="array" ref="H31">SUMPRODUCT(VALUE(INDEX('97-19 Comp in SIC07'!G:G,MATCH(_xlfn.TEXTSPLIT($A31, " "),'97-19 Comp in SIC07'!$A:$A,0))), 1)</f>
        <v>6.3</v>
      </c>
      <c r="I31" s="81" cm="1">
        <f t="array" ref="I31">SUMPRODUCT(VALUE(INDEX('97-19 Comp in SIC07'!H:H,MATCH(_xlfn.TEXTSPLIT($A31, " "),'97-19 Comp in SIC07'!$A:$A,0))), 1)</f>
        <v>6.59</v>
      </c>
      <c r="J31" s="81" cm="1">
        <f t="array" ref="J31">SUMPRODUCT(VALUE(INDEX('97-19 Comp in SIC07'!I:I,MATCH(_xlfn.TEXTSPLIT($A31, " "),'97-19 Comp in SIC07'!$A:$A,0))), 1)</f>
        <v>7.01</v>
      </c>
      <c r="K31" s="81" cm="1">
        <f t="array" ref="K31">SUMPRODUCT(VALUE(INDEX('97-19 Comp in SIC07'!J:J,MATCH(_xlfn.TEXTSPLIT($A31, " "),'97-19 Comp in SIC07'!$A:$A,0))), 1)</f>
        <v>7.2</v>
      </c>
      <c r="L31" s="81" cm="1">
        <f t="array" ref="L31">SUMPRODUCT(VALUE(INDEX('97-19 Comp in SIC07'!K:K,MATCH(_xlfn.TEXTSPLIT($A31, " "),'97-19 Comp in SIC07'!$A:$A,0))), 1)</f>
        <v>7.27</v>
      </c>
      <c r="M31" s="81" cm="1">
        <f t="array" ref="M31">SUMPRODUCT(VALUE(INDEX('97-19 Comp in SIC07'!L:L,MATCH(_xlfn.TEXTSPLIT($A31, " "),'97-19 Comp in SIC07'!$A:$A,0))), 1)</f>
        <v>7.68</v>
      </c>
      <c r="N31" s="81" cm="1">
        <f t="array" ref="N31">SUMPRODUCT(VALUE(INDEX('97-19 Comp in SIC07'!M:M,MATCH(_xlfn.TEXTSPLIT($A31, " "),'97-19 Comp in SIC07'!$A:$A,0))), 1)</f>
        <v>8.1</v>
      </c>
      <c r="O31" s="81" cm="1">
        <f t="array" ref="O31">SUMPRODUCT(VALUE(INDEX('97-19 Comp in SIC07'!N:N,MATCH(_xlfn.TEXTSPLIT($A31, " "),'97-19 Comp in SIC07'!$A:$A,0))), 1)</f>
        <v>9.48</v>
      </c>
      <c r="P31" s="81" cm="1">
        <f t="array" ref="P31">SUMPRODUCT(VALUE(INDEX('97-19 Comp in SIC07'!O:O,MATCH(_xlfn.TEXTSPLIT($A31, " "),'97-19 Comp in SIC07'!$A:$A,0))), 1)</f>
        <v>8.86</v>
      </c>
      <c r="Q31" s="81" cm="1">
        <f t="array" ref="Q31">SUMPRODUCT(VALUE(INDEX('97-19 Comp in SIC07'!P:P,MATCH(_xlfn.TEXTSPLIT($A31, " "),'97-19 Comp in SIC07'!$A:$A,0))), 1)</f>
        <v>9.1</v>
      </c>
      <c r="R31" s="81" cm="1">
        <f t="array" ref="R31">SUMPRODUCT(VALUE(INDEX('97-19 Comp in SIC07'!Q:Q,MATCH(_xlfn.TEXTSPLIT($A31, " "),'97-19 Comp in SIC07'!$A:$A,0))), 1)</f>
        <v>9.24</v>
      </c>
      <c r="S31" s="81" cm="1">
        <f t="array" ref="S31">SUMPRODUCT(VALUE(INDEX('97-19 Comp in SIC07'!R:R,MATCH(_xlfn.TEXTSPLIT($A31, " "),'97-19 Comp in SIC07'!$A:$A,0))), 1)</f>
        <v>9</v>
      </c>
      <c r="T31" s="81" cm="1">
        <f t="array" ref="T31">SUMPRODUCT(VALUE(INDEX('97-19 Comp in SIC07'!S:S,MATCH(_xlfn.TEXTSPLIT($A31, " "),'97-19 Comp in SIC07'!$A:$A,0))), 1)</f>
        <v>9.33</v>
      </c>
      <c r="U31" s="81" cm="1">
        <f t="array" ref="U31">SUMPRODUCT(VALUE(INDEX('97-19 Comp in SIC07'!T:T,MATCH(_xlfn.TEXTSPLIT($A31, " "),'97-19 Comp in SIC07'!$A:$A,0))), 1)</f>
        <v>9.25</v>
      </c>
      <c r="V31" s="81" cm="1">
        <f t="array" ref="V31">SUMPRODUCT(VALUE(INDEX('97-19 Comp in SIC07'!U:U,MATCH(_xlfn.TEXTSPLIT($A31, " "),'97-19 Comp in SIC07'!$A:$A,0))), 1)</f>
        <v>9.5399999999999991</v>
      </c>
      <c r="W31" s="81" cm="1">
        <f t="array" ref="W31">SUMPRODUCT(VALUE(INDEX('97-19 Comp in SIC07'!V:V,MATCH(_xlfn.TEXTSPLIT($A31, " "),'97-19 Comp in SIC07'!$A:$A,0))), 1)</f>
        <v>9.91</v>
      </c>
      <c r="X31" s="81" cm="1">
        <f t="array" ref="X31">SUMPRODUCT(VALUE(INDEX('97-19 Comp in SIC07'!W:W,MATCH(_xlfn.TEXTSPLIT($A31, " "),'97-19 Comp in SIC07'!$A:$A,0))), 1)</f>
        <v>10.45</v>
      </c>
      <c r="Y31" s="81" cm="1">
        <f t="array" ref="Y31">SUMPRODUCT(VALUE(INDEX('97-19 Comp in SIC07'!X:X,MATCH(_xlfn.TEXTSPLIT($A31, " "),'97-19 Comp in SIC07'!$A:$A,0))), 1)</f>
        <v>10.92</v>
      </c>
      <c r="Z31" s="81" cm="1">
        <f t="array" ref="Z31">SUMPRODUCT(VALUE(INDEX('97-19 Comp in SIC07'!Y:Y,MATCH(_xlfn.TEXTSPLIT($A31, " "),'97-19 Comp in SIC07'!$A:$A,0))), 1)</f>
        <v>11.56</v>
      </c>
    </row>
    <row r="32" spans="1:26" x14ac:dyDescent="0.25">
      <c r="A32" s="65">
        <v>56</v>
      </c>
      <c r="C32" s="66" t="s">
        <v>383</v>
      </c>
      <c r="D32" s="81" cm="1">
        <f t="array" ref="D32">SUMPRODUCT(VALUE(INDEX('97-19 Comp in SIC07'!C:C,MATCH(_xlfn.TEXTSPLIT($A32, " "),'97-19 Comp in SIC07'!$A:$A,0))), 1)</f>
        <v>5.37</v>
      </c>
      <c r="E32" s="81" cm="1">
        <f t="array" ref="E32">SUMPRODUCT(VALUE(INDEX('97-19 Comp in SIC07'!D:D,MATCH(_xlfn.TEXTSPLIT($A32, " "),'97-19 Comp in SIC07'!$A:$A,0))), 1)</f>
        <v>5.7</v>
      </c>
      <c r="F32" s="81" cm="1">
        <f t="array" ref="F32">SUMPRODUCT(VALUE(INDEX('97-19 Comp in SIC07'!E:E,MATCH(_xlfn.TEXTSPLIT($A32, " "),'97-19 Comp in SIC07'!$A:$A,0))), 1)</f>
        <v>5.91</v>
      </c>
      <c r="G32" s="81" cm="1">
        <f t="array" ref="G32">SUMPRODUCT(VALUE(INDEX('97-19 Comp in SIC07'!F:F,MATCH(_xlfn.TEXTSPLIT($A32, " "),'97-19 Comp in SIC07'!$A:$A,0))), 1)</f>
        <v>6.11</v>
      </c>
      <c r="H32" s="81" cm="1">
        <f t="array" ref="H32">SUMPRODUCT(VALUE(INDEX('97-19 Comp in SIC07'!G:G,MATCH(_xlfn.TEXTSPLIT($A32, " "),'97-19 Comp in SIC07'!$A:$A,0))), 1)</f>
        <v>6.3</v>
      </c>
      <c r="I32" s="81" cm="1">
        <f t="array" ref="I32">SUMPRODUCT(VALUE(INDEX('97-19 Comp in SIC07'!H:H,MATCH(_xlfn.TEXTSPLIT($A32, " "),'97-19 Comp in SIC07'!$A:$A,0))), 1)</f>
        <v>6.59</v>
      </c>
      <c r="J32" s="81" cm="1">
        <f t="array" ref="J32">SUMPRODUCT(VALUE(INDEX('97-19 Comp in SIC07'!I:I,MATCH(_xlfn.TEXTSPLIT($A32, " "),'97-19 Comp in SIC07'!$A:$A,0))), 1)</f>
        <v>7.01</v>
      </c>
      <c r="K32" s="81" cm="1">
        <f t="array" ref="K32">SUMPRODUCT(VALUE(INDEX('97-19 Comp in SIC07'!J:J,MATCH(_xlfn.TEXTSPLIT($A32, " "),'97-19 Comp in SIC07'!$A:$A,0))), 1)</f>
        <v>7.2</v>
      </c>
      <c r="L32" s="81" cm="1">
        <f t="array" ref="L32">SUMPRODUCT(VALUE(INDEX('97-19 Comp in SIC07'!K:K,MATCH(_xlfn.TEXTSPLIT($A32, " "),'97-19 Comp in SIC07'!$A:$A,0))), 1)</f>
        <v>7.27</v>
      </c>
      <c r="M32" s="81" cm="1">
        <f t="array" ref="M32">SUMPRODUCT(VALUE(INDEX('97-19 Comp in SIC07'!L:L,MATCH(_xlfn.TEXTSPLIT($A32, " "),'97-19 Comp in SIC07'!$A:$A,0))), 1)</f>
        <v>7.68</v>
      </c>
      <c r="N32" s="81" cm="1">
        <f t="array" ref="N32">SUMPRODUCT(VALUE(INDEX('97-19 Comp in SIC07'!M:M,MATCH(_xlfn.TEXTSPLIT($A32, " "),'97-19 Comp in SIC07'!$A:$A,0))), 1)</f>
        <v>8.1</v>
      </c>
      <c r="O32" s="81" cm="1">
        <f t="array" ref="O32">SUMPRODUCT(VALUE(INDEX('97-19 Comp in SIC07'!N:N,MATCH(_xlfn.TEXTSPLIT($A32, " "),'97-19 Comp in SIC07'!$A:$A,0))), 1)</f>
        <v>7.96</v>
      </c>
      <c r="P32" s="81" cm="1">
        <f t="array" ref="P32">SUMPRODUCT(VALUE(INDEX('97-19 Comp in SIC07'!O:O,MATCH(_xlfn.TEXTSPLIT($A32, " "),'97-19 Comp in SIC07'!$A:$A,0))), 1)</f>
        <v>7.99</v>
      </c>
      <c r="Q32" s="81" cm="1">
        <f t="array" ref="Q32">SUMPRODUCT(VALUE(INDEX('97-19 Comp in SIC07'!P:P,MATCH(_xlfn.TEXTSPLIT($A32, " "),'97-19 Comp in SIC07'!$A:$A,0))), 1)</f>
        <v>8.11</v>
      </c>
      <c r="R32" s="81" cm="1">
        <f t="array" ref="R32">SUMPRODUCT(VALUE(INDEX('97-19 Comp in SIC07'!Q:Q,MATCH(_xlfn.TEXTSPLIT($A32, " "),'97-19 Comp in SIC07'!$A:$A,0))), 1)</f>
        <v>8.06</v>
      </c>
      <c r="S32" s="81" cm="1">
        <f t="array" ref="S32">SUMPRODUCT(VALUE(INDEX('97-19 Comp in SIC07'!R:R,MATCH(_xlfn.TEXTSPLIT($A32, " "),'97-19 Comp in SIC07'!$A:$A,0))), 1)</f>
        <v>8.19</v>
      </c>
      <c r="T32" s="81" cm="1">
        <f t="array" ref="T32">SUMPRODUCT(VALUE(INDEX('97-19 Comp in SIC07'!S:S,MATCH(_xlfn.TEXTSPLIT($A32, " "),'97-19 Comp in SIC07'!$A:$A,0))), 1)</f>
        <v>8.31</v>
      </c>
      <c r="U32" s="81" cm="1">
        <f t="array" ref="U32">SUMPRODUCT(VALUE(INDEX('97-19 Comp in SIC07'!T:T,MATCH(_xlfn.TEXTSPLIT($A32, " "),'97-19 Comp in SIC07'!$A:$A,0))), 1)</f>
        <v>8.3800000000000008</v>
      </c>
      <c r="V32" s="81" cm="1">
        <f t="array" ref="V32">SUMPRODUCT(VALUE(INDEX('97-19 Comp in SIC07'!U:U,MATCH(_xlfn.TEXTSPLIT($A32, " "),'97-19 Comp in SIC07'!$A:$A,0))), 1)</f>
        <v>8.51</v>
      </c>
      <c r="W32" s="81" cm="1">
        <f t="array" ref="W32">SUMPRODUCT(VALUE(INDEX('97-19 Comp in SIC07'!V:V,MATCH(_xlfn.TEXTSPLIT($A32, " "),'97-19 Comp in SIC07'!$A:$A,0))), 1)</f>
        <v>9</v>
      </c>
      <c r="X32" s="81" cm="1">
        <f t="array" ref="X32">SUMPRODUCT(VALUE(INDEX('97-19 Comp in SIC07'!W:W,MATCH(_xlfn.TEXTSPLIT($A32, " "),'97-19 Comp in SIC07'!$A:$A,0))), 1)</f>
        <v>9.64</v>
      </c>
      <c r="Y32" s="81" cm="1">
        <f t="array" ref="Y32">SUMPRODUCT(VALUE(INDEX('97-19 Comp in SIC07'!X:X,MATCH(_xlfn.TEXTSPLIT($A32, " "),'97-19 Comp in SIC07'!$A:$A,0))), 1)</f>
        <v>9.94</v>
      </c>
      <c r="Z32" s="81" cm="1">
        <f t="array" ref="Z32">SUMPRODUCT(VALUE(INDEX('97-19 Comp in SIC07'!Y:Y,MATCH(_xlfn.TEXTSPLIT($A32, " "),'97-19 Comp in SIC07'!$A:$A,0))), 1)</f>
        <v>10.52</v>
      </c>
    </row>
    <row r="33" spans="1:26" x14ac:dyDescent="0.25">
      <c r="A33" s="65">
        <v>58</v>
      </c>
      <c r="C33" s="66" t="s">
        <v>384</v>
      </c>
      <c r="D33" s="81" cm="1">
        <f t="array" ref="D33">SUMPRODUCT(VALUE(INDEX('97-19 Comp in SIC07'!C:C,MATCH(_xlfn.TEXTSPLIT($A33, " "),'97-19 Comp in SIC07'!$A:$A,0))), 1)</f>
        <v>10.46495</v>
      </c>
      <c r="E33" s="81" cm="1">
        <f t="array" ref="E33">SUMPRODUCT(VALUE(INDEX('97-19 Comp in SIC07'!D:D,MATCH(_xlfn.TEXTSPLIT($A33, " "),'97-19 Comp in SIC07'!$A:$A,0))), 1)</f>
        <v>11.18305</v>
      </c>
      <c r="F33" s="81" cm="1">
        <f t="array" ref="F33">SUMPRODUCT(VALUE(INDEX('97-19 Comp in SIC07'!E:E,MATCH(_xlfn.TEXTSPLIT($A33, " "),'97-19 Comp in SIC07'!$A:$A,0))), 1)</f>
        <v>11.34295</v>
      </c>
      <c r="G33" s="81" cm="1">
        <f t="array" ref="G33">SUMPRODUCT(VALUE(INDEX('97-19 Comp in SIC07'!F:F,MATCH(_xlfn.TEXTSPLIT($A33, " "),'97-19 Comp in SIC07'!$A:$A,0))), 1)</f>
        <v>12.14715</v>
      </c>
      <c r="H33" s="81" cm="1">
        <f t="array" ref="H33">SUMPRODUCT(VALUE(INDEX('97-19 Comp in SIC07'!G:G,MATCH(_xlfn.TEXTSPLIT($A33, " "),'97-19 Comp in SIC07'!$A:$A,0))), 1)</f>
        <v>12.8424</v>
      </c>
      <c r="I33" s="81" cm="1">
        <f t="array" ref="I33">SUMPRODUCT(VALUE(INDEX('97-19 Comp in SIC07'!H:H,MATCH(_xlfn.TEXTSPLIT($A33, " "),'97-19 Comp in SIC07'!$A:$A,0))), 1)</f>
        <v>13.154249999999999</v>
      </c>
      <c r="J33" s="81" cm="1">
        <f t="array" ref="J33">SUMPRODUCT(VALUE(INDEX('97-19 Comp in SIC07'!I:I,MATCH(_xlfn.TEXTSPLIT($A33, " "),'97-19 Comp in SIC07'!$A:$A,0))), 1)</f>
        <v>13.40415</v>
      </c>
      <c r="K33" s="81" cm="1">
        <f t="array" ref="K33">SUMPRODUCT(VALUE(INDEX('97-19 Comp in SIC07'!J:J,MATCH(_xlfn.TEXTSPLIT($A33, " "),'97-19 Comp in SIC07'!$A:$A,0))), 1)</f>
        <v>13.4903</v>
      </c>
      <c r="L33" s="81" cm="1">
        <f t="array" ref="L33">SUMPRODUCT(VALUE(INDEX('97-19 Comp in SIC07'!K:K,MATCH(_xlfn.TEXTSPLIT($A33, " "),'97-19 Comp in SIC07'!$A:$A,0))), 1)</f>
        <v>14.174349999999999</v>
      </c>
      <c r="M33" s="81" cm="1">
        <f t="array" ref="M33">SUMPRODUCT(VALUE(INDEX('97-19 Comp in SIC07'!L:L,MATCH(_xlfn.TEXTSPLIT($A33, " "),'97-19 Comp in SIC07'!$A:$A,0))), 1)</f>
        <v>14.4976</v>
      </c>
      <c r="N33" s="81" cm="1">
        <f t="array" ref="N33">SUMPRODUCT(VALUE(INDEX('97-19 Comp in SIC07'!M:M,MATCH(_xlfn.TEXTSPLIT($A33, " "),'97-19 Comp in SIC07'!$A:$A,0))), 1)</f>
        <v>15.134</v>
      </c>
      <c r="O33" s="81" cm="1">
        <f t="array" ref="O33">SUMPRODUCT(VALUE(INDEX('97-19 Comp in SIC07'!N:N,MATCH(_xlfn.TEXTSPLIT($A33, " "),'97-19 Comp in SIC07'!$A:$A,0))), 1)</f>
        <v>17.16</v>
      </c>
      <c r="P33" s="81" cm="1">
        <f t="array" ref="P33">SUMPRODUCT(VALUE(INDEX('97-19 Comp in SIC07'!O:O,MATCH(_xlfn.TEXTSPLIT($A33, " "),'97-19 Comp in SIC07'!$A:$A,0))), 1)</f>
        <v>17.05</v>
      </c>
      <c r="Q33" s="81" cm="1">
        <f t="array" ref="Q33">SUMPRODUCT(VALUE(INDEX('97-19 Comp in SIC07'!P:P,MATCH(_xlfn.TEXTSPLIT($A33, " "),'97-19 Comp in SIC07'!$A:$A,0))), 1)</f>
        <v>17.61</v>
      </c>
      <c r="R33" s="81" cm="1">
        <f t="array" ref="R33">SUMPRODUCT(VALUE(INDEX('97-19 Comp in SIC07'!Q:Q,MATCH(_xlfn.TEXTSPLIT($A33, " "),'97-19 Comp in SIC07'!$A:$A,0))), 1)</f>
        <v>18.5</v>
      </c>
      <c r="S33" s="81" cm="1">
        <f t="array" ref="S33">SUMPRODUCT(VALUE(INDEX('97-19 Comp in SIC07'!R:R,MATCH(_xlfn.TEXTSPLIT($A33, " "),'97-19 Comp in SIC07'!$A:$A,0))), 1)</f>
        <v>18.600000000000001</v>
      </c>
      <c r="T33" s="81" cm="1">
        <f t="array" ref="T33">SUMPRODUCT(VALUE(INDEX('97-19 Comp in SIC07'!S:S,MATCH(_xlfn.TEXTSPLIT($A33, " "),'97-19 Comp in SIC07'!$A:$A,0))), 1)</f>
        <v>18.989999999999998</v>
      </c>
      <c r="U33" s="81" cm="1">
        <f t="array" ref="U33">SUMPRODUCT(VALUE(INDEX('97-19 Comp in SIC07'!T:T,MATCH(_xlfn.TEXTSPLIT($A33, " "),'97-19 Comp in SIC07'!$A:$A,0))), 1)</f>
        <v>20.63</v>
      </c>
      <c r="V33" s="81" cm="1">
        <f t="array" ref="V33">SUMPRODUCT(VALUE(INDEX('97-19 Comp in SIC07'!U:U,MATCH(_xlfn.TEXTSPLIT($A33, " "),'97-19 Comp in SIC07'!$A:$A,0))), 1)</f>
        <v>19.100000000000001</v>
      </c>
      <c r="W33" s="81" cm="1">
        <f t="array" ref="W33">SUMPRODUCT(VALUE(INDEX('97-19 Comp in SIC07'!V:V,MATCH(_xlfn.TEXTSPLIT($A33, " "),'97-19 Comp in SIC07'!$A:$A,0))), 1)</f>
        <v>19.84</v>
      </c>
      <c r="X33" s="81" cm="1">
        <f t="array" ref="X33">SUMPRODUCT(VALUE(INDEX('97-19 Comp in SIC07'!W:W,MATCH(_xlfn.TEXTSPLIT($A33, " "),'97-19 Comp in SIC07'!$A:$A,0))), 1)</f>
        <v>20.09</v>
      </c>
      <c r="Y33" s="81" cm="1">
        <f t="array" ref="Y33">SUMPRODUCT(VALUE(INDEX('97-19 Comp in SIC07'!X:X,MATCH(_xlfn.TEXTSPLIT($A33, " "),'97-19 Comp in SIC07'!$A:$A,0))), 1)</f>
        <v>21.04</v>
      </c>
      <c r="Z33" s="81" cm="1">
        <f t="array" ref="Z33">SUMPRODUCT(VALUE(INDEX('97-19 Comp in SIC07'!Y:Y,MATCH(_xlfn.TEXTSPLIT($A33, " "),'97-19 Comp in SIC07'!$A:$A,0))), 1)</f>
        <v>21.05</v>
      </c>
    </row>
    <row r="34" spans="1:26" ht="45" x14ac:dyDescent="0.25">
      <c r="A34" s="65">
        <v>59</v>
      </c>
      <c r="C34" s="66" t="s">
        <v>385</v>
      </c>
      <c r="D34" s="81" cm="1">
        <f t="array" ref="D34">SUMPRODUCT(VALUE(INDEX('97-19 Comp in SIC07'!C:C,MATCH(_xlfn.TEXTSPLIT($A34, " "),'97-19 Comp in SIC07'!$A:$A,0))), 1)</f>
        <v>8.9262799999999984</v>
      </c>
      <c r="E34" s="81" cm="1">
        <f t="array" ref="E34">SUMPRODUCT(VALUE(INDEX('97-19 Comp in SIC07'!D:D,MATCH(_xlfn.TEXTSPLIT($A34, " "),'97-19 Comp in SIC07'!$A:$A,0))), 1)</f>
        <v>9.6816800000000001</v>
      </c>
      <c r="F34" s="81" cm="1">
        <f t="array" ref="F34">SUMPRODUCT(VALUE(INDEX('97-19 Comp in SIC07'!E:E,MATCH(_xlfn.TEXTSPLIT($A34, " "),'97-19 Comp in SIC07'!$A:$A,0))), 1)</f>
        <v>10.240280000000002</v>
      </c>
      <c r="G34" s="81" cm="1">
        <f t="array" ref="G34">SUMPRODUCT(VALUE(INDEX('97-19 Comp in SIC07'!F:F,MATCH(_xlfn.TEXTSPLIT($A34, " "),'97-19 Comp in SIC07'!$A:$A,0))), 1)</f>
        <v>10.719719999999999</v>
      </c>
      <c r="H34" s="81" cm="1">
        <f t="array" ref="H34">SUMPRODUCT(VALUE(INDEX('97-19 Comp in SIC07'!G:G,MATCH(_xlfn.TEXTSPLIT($A34, " "),'97-19 Comp in SIC07'!$A:$A,0))), 1)</f>
        <v>11.33156</v>
      </c>
      <c r="I34" s="81" cm="1">
        <f t="array" ref="I34">SUMPRODUCT(VALUE(INDEX('97-19 Comp in SIC07'!H:H,MATCH(_xlfn.TEXTSPLIT($A34, " "),'97-19 Comp in SIC07'!$A:$A,0))), 1)</f>
        <v>12.30072</v>
      </c>
      <c r="J34" s="81" cm="1">
        <f t="array" ref="J34">SUMPRODUCT(VALUE(INDEX('97-19 Comp in SIC07'!I:I,MATCH(_xlfn.TEXTSPLIT($A34, " "),'97-19 Comp in SIC07'!$A:$A,0))), 1)</f>
        <v>13.076440000000002</v>
      </c>
      <c r="K34" s="81" cm="1">
        <f t="array" ref="K34">SUMPRODUCT(VALUE(INDEX('97-19 Comp in SIC07'!J:J,MATCH(_xlfn.TEXTSPLIT($A34, " "),'97-19 Comp in SIC07'!$A:$A,0))), 1)</f>
        <v>13.0684</v>
      </c>
      <c r="L34" s="81" cm="1">
        <f t="array" ref="L34">SUMPRODUCT(VALUE(INDEX('97-19 Comp in SIC07'!K:K,MATCH(_xlfn.TEXTSPLIT($A34, " "),'97-19 Comp in SIC07'!$A:$A,0))), 1)</f>
        <v>12.831320000000002</v>
      </c>
      <c r="M34" s="81" cm="1">
        <f t="array" ref="M34">SUMPRODUCT(VALUE(INDEX('97-19 Comp in SIC07'!L:L,MATCH(_xlfn.TEXTSPLIT($A34, " "),'97-19 Comp in SIC07'!$A:$A,0))), 1)</f>
        <v>13.433720000000001</v>
      </c>
      <c r="N34" s="81" cm="1">
        <f t="array" ref="N34">SUMPRODUCT(VALUE(INDEX('97-19 Comp in SIC07'!M:M,MATCH(_xlfn.TEXTSPLIT($A34, " "),'97-19 Comp in SIC07'!$A:$A,0))), 1)</f>
        <v>13.229279999999999</v>
      </c>
      <c r="O34" s="81" cm="1">
        <f t="array" ref="O34">SUMPRODUCT(VALUE(INDEX('97-19 Comp in SIC07'!N:N,MATCH(_xlfn.TEXTSPLIT($A34, " "),'97-19 Comp in SIC07'!$A:$A,0))), 1)</f>
        <v>18.420000000000002</v>
      </c>
      <c r="P34" s="81" cm="1">
        <f t="array" ref="P34">SUMPRODUCT(VALUE(INDEX('97-19 Comp in SIC07'!O:O,MATCH(_xlfn.TEXTSPLIT($A34, " "),'97-19 Comp in SIC07'!$A:$A,0))), 1)</f>
        <v>18.2</v>
      </c>
      <c r="Q34" s="81" cm="1">
        <f t="array" ref="Q34">SUMPRODUCT(VALUE(INDEX('97-19 Comp in SIC07'!P:P,MATCH(_xlfn.TEXTSPLIT($A34, " "),'97-19 Comp in SIC07'!$A:$A,0))), 1)</f>
        <v>19.420000000000002</v>
      </c>
      <c r="R34" s="81" cm="1">
        <f t="array" ref="R34">SUMPRODUCT(VALUE(INDEX('97-19 Comp in SIC07'!Q:Q,MATCH(_xlfn.TEXTSPLIT($A34, " "),'97-19 Comp in SIC07'!$A:$A,0))), 1)</f>
        <v>20.05</v>
      </c>
      <c r="S34" s="81" cm="1">
        <f t="array" ref="S34">SUMPRODUCT(VALUE(INDEX('97-19 Comp in SIC07'!R:R,MATCH(_xlfn.TEXTSPLIT($A34, " "),'97-19 Comp in SIC07'!$A:$A,0))), 1)</f>
        <v>18.57</v>
      </c>
      <c r="T34" s="81" cm="1">
        <f t="array" ref="T34">SUMPRODUCT(VALUE(INDEX('97-19 Comp in SIC07'!S:S,MATCH(_xlfn.TEXTSPLIT($A34, " "),'97-19 Comp in SIC07'!$A:$A,0))), 1)</f>
        <v>17.97</v>
      </c>
      <c r="U34" s="81" cm="1">
        <f t="array" ref="U34">SUMPRODUCT(VALUE(INDEX('97-19 Comp in SIC07'!T:T,MATCH(_xlfn.TEXTSPLIT($A34, " "),'97-19 Comp in SIC07'!$A:$A,0))), 1)</f>
        <v>16.75</v>
      </c>
      <c r="V34" s="81" cm="1">
        <f t="array" ref="V34">SUMPRODUCT(VALUE(INDEX('97-19 Comp in SIC07'!U:U,MATCH(_xlfn.TEXTSPLIT($A34, " "),'97-19 Comp in SIC07'!$A:$A,0))), 1)</f>
        <v>17.32</v>
      </c>
      <c r="W34" s="81" cm="1">
        <f t="array" ref="W34">SUMPRODUCT(VALUE(INDEX('97-19 Comp in SIC07'!V:V,MATCH(_xlfn.TEXTSPLIT($A34, " "),'97-19 Comp in SIC07'!$A:$A,0))), 1)</f>
        <v>18.649999999999999</v>
      </c>
      <c r="X34" s="81" cm="1">
        <f t="array" ref="X34">SUMPRODUCT(VALUE(INDEX('97-19 Comp in SIC07'!W:W,MATCH(_xlfn.TEXTSPLIT($A34, " "),'97-19 Comp in SIC07'!$A:$A,0))), 1)</f>
        <v>19.920000000000002</v>
      </c>
      <c r="Y34" s="81" cm="1">
        <f t="array" ref="Y34">SUMPRODUCT(VALUE(INDEX('97-19 Comp in SIC07'!X:X,MATCH(_xlfn.TEXTSPLIT($A34, " "),'97-19 Comp in SIC07'!$A:$A,0))), 1)</f>
        <v>18.52</v>
      </c>
      <c r="Z34" s="81" cm="1">
        <f t="array" ref="Z34">SUMPRODUCT(VALUE(INDEX('97-19 Comp in SIC07'!Y:Y,MATCH(_xlfn.TEXTSPLIT($A34, " "),'97-19 Comp in SIC07'!$A:$A,0))), 1)</f>
        <v>19.46</v>
      </c>
    </row>
    <row r="35" spans="1:26" ht="30" x14ac:dyDescent="0.25">
      <c r="A35" s="65">
        <v>60</v>
      </c>
      <c r="C35" s="66" t="s">
        <v>386</v>
      </c>
      <c r="D35" s="81" cm="1">
        <f t="array" ref="D35">SUMPRODUCT(VALUE(INDEX('97-19 Comp in SIC07'!C:C,MATCH(_xlfn.TEXTSPLIT($A35, " "),'97-19 Comp in SIC07'!$A:$A,0))), 1)</f>
        <v>8.7799999999999994</v>
      </c>
      <c r="E35" s="81" cm="1">
        <f t="array" ref="E35">SUMPRODUCT(VALUE(INDEX('97-19 Comp in SIC07'!D:D,MATCH(_xlfn.TEXTSPLIT($A35, " "),'97-19 Comp in SIC07'!$A:$A,0))), 1)</f>
        <v>9.5399999999999991</v>
      </c>
      <c r="F35" s="81" cm="1">
        <f t="array" ref="F35">SUMPRODUCT(VALUE(INDEX('97-19 Comp in SIC07'!E:E,MATCH(_xlfn.TEXTSPLIT($A35, " "),'97-19 Comp in SIC07'!$A:$A,0))), 1)</f>
        <v>10.14</v>
      </c>
      <c r="G35" s="81" cm="1">
        <f t="array" ref="G35">SUMPRODUCT(VALUE(INDEX('97-19 Comp in SIC07'!F:F,MATCH(_xlfn.TEXTSPLIT($A35, " "),'97-19 Comp in SIC07'!$A:$A,0))), 1)</f>
        <v>10.59</v>
      </c>
      <c r="H35" s="81" cm="1">
        <f t="array" ref="H35">SUMPRODUCT(VALUE(INDEX('97-19 Comp in SIC07'!G:G,MATCH(_xlfn.TEXTSPLIT($A35, " "),'97-19 Comp in SIC07'!$A:$A,0))), 1)</f>
        <v>11.2</v>
      </c>
      <c r="I35" s="81" cm="1">
        <f t="array" ref="I35">SUMPRODUCT(VALUE(INDEX('97-19 Comp in SIC07'!H:H,MATCH(_xlfn.TEXTSPLIT($A35, " "),'97-19 Comp in SIC07'!$A:$A,0))), 1)</f>
        <v>12.24</v>
      </c>
      <c r="J35" s="81" cm="1">
        <f t="array" ref="J35">SUMPRODUCT(VALUE(INDEX('97-19 Comp in SIC07'!I:I,MATCH(_xlfn.TEXTSPLIT($A35, " "),'97-19 Comp in SIC07'!$A:$A,0))), 1)</f>
        <v>13.07</v>
      </c>
      <c r="K35" s="81" cm="1">
        <f t="array" ref="K35">SUMPRODUCT(VALUE(INDEX('97-19 Comp in SIC07'!J:J,MATCH(_xlfn.TEXTSPLIT($A35, " "),'97-19 Comp in SIC07'!$A:$A,0))), 1)</f>
        <v>13.05</v>
      </c>
      <c r="L35" s="81" cm="1">
        <f t="array" ref="L35">SUMPRODUCT(VALUE(INDEX('97-19 Comp in SIC07'!K:K,MATCH(_xlfn.TEXTSPLIT($A35, " "),'97-19 Comp in SIC07'!$A:$A,0))), 1)</f>
        <v>12.72</v>
      </c>
      <c r="M35" s="81" cm="1">
        <f t="array" ref="M35">SUMPRODUCT(VALUE(INDEX('97-19 Comp in SIC07'!L:L,MATCH(_xlfn.TEXTSPLIT($A35, " "),'97-19 Comp in SIC07'!$A:$A,0))), 1)</f>
        <v>13.35</v>
      </c>
      <c r="N35" s="81" cm="1">
        <f t="array" ref="N35">SUMPRODUCT(VALUE(INDEX('97-19 Comp in SIC07'!M:M,MATCH(_xlfn.TEXTSPLIT($A35, " "),'97-19 Comp in SIC07'!$A:$A,0))), 1)</f>
        <v>13.06</v>
      </c>
      <c r="O35" s="81" cm="1">
        <f t="array" ref="O35">SUMPRODUCT(VALUE(INDEX('97-19 Comp in SIC07'!N:N,MATCH(_xlfn.TEXTSPLIT($A35, " "),'97-19 Comp in SIC07'!$A:$A,0))), 1)</f>
        <v>22.24</v>
      </c>
      <c r="P35" s="81" cm="1">
        <f t="array" ref="P35">SUMPRODUCT(VALUE(INDEX('97-19 Comp in SIC07'!O:O,MATCH(_xlfn.TEXTSPLIT($A35, " "),'97-19 Comp in SIC07'!$A:$A,0))), 1)</f>
        <v>22.58</v>
      </c>
      <c r="Q35" s="81" cm="1">
        <f t="array" ref="Q35">SUMPRODUCT(VALUE(INDEX('97-19 Comp in SIC07'!P:P,MATCH(_xlfn.TEXTSPLIT($A35, " "),'97-19 Comp in SIC07'!$A:$A,0))), 1)</f>
        <v>21.48</v>
      </c>
      <c r="R35" s="81" cm="1">
        <f t="array" ref="R35">SUMPRODUCT(VALUE(INDEX('97-19 Comp in SIC07'!Q:Q,MATCH(_xlfn.TEXTSPLIT($A35, " "),'97-19 Comp in SIC07'!$A:$A,0))), 1)</f>
        <v>24.25</v>
      </c>
      <c r="S35" s="81" cm="1">
        <f t="array" ref="S35">SUMPRODUCT(VALUE(INDEX('97-19 Comp in SIC07'!R:R,MATCH(_xlfn.TEXTSPLIT($A35, " "),'97-19 Comp in SIC07'!$A:$A,0))), 1)</f>
        <v>22.62</v>
      </c>
      <c r="T35" s="81" cm="1">
        <f t="array" ref="T35">SUMPRODUCT(VALUE(INDEX('97-19 Comp in SIC07'!S:S,MATCH(_xlfn.TEXTSPLIT($A35, " "),'97-19 Comp in SIC07'!$A:$A,0))), 1)</f>
        <v>22.11</v>
      </c>
      <c r="U35" s="81" cm="1">
        <f t="array" ref="U35">SUMPRODUCT(VALUE(INDEX('97-19 Comp in SIC07'!T:T,MATCH(_xlfn.TEXTSPLIT($A35, " "),'97-19 Comp in SIC07'!$A:$A,0))), 1)</f>
        <v>22.15</v>
      </c>
      <c r="V35" s="81" cm="1">
        <f t="array" ref="V35">SUMPRODUCT(VALUE(INDEX('97-19 Comp in SIC07'!U:U,MATCH(_xlfn.TEXTSPLIT($A35, " "),'97-19 Comp in SIC07'!$A:$A,0))), 1)</f>
        <v>22.99</v>
      </c>
      <c r="W35" s="81" cm="1">
        <f t="array" ref="W35">SUMPRODUCT(VALUE(INDEX('97-19 Comp in SIC07'!V:V,MATCH(_xlfn.TEXTSPLIT($A35, " "),'97-19 Comp in SIC07'!$A:$A,0))), 1)</f>
        <v>24.68</v>
      </c>
      <c r="X35" s="81" cm="1">
        <f t="array" ref="X35">SUMPRODUCT(VALUE(INDEX('97-19 Comp in SIC07'!W:W,MATCH(_xlfn.TEXTSPLIT($A35, " "),'97-19 Comp in SIC07'!$A:$A,0))), 1)</f>
        <v>24.35</v>
      </c>
      <c r="Y35" s="81" cm="1">
        <f t="array" ref="Y35">SUMPRODUCT(VALUE(INDEX('97-19 Comp in SIC07'!X:X,MATCH(_xlfn.TEXTSPLIT($A35, " "),'97-19 Comp in SIC07'!$A:$A,0))), 1)</f>
        <v>25.73</v>
      </c>
      <c r="Z35" s="81" cm="1">
        <f t="array" ref="Z35">SUMPRODUCT(VALUE(INDEX('97-19 Comp in SIC07'!Y:Y,MATCH(_xlfn.TEXTSPLIT($A35, " "),'97-19 Comp in SIC07'!$A:$A,0))), 1)</f>
        <v>31.11</v>
      </c>
    </row>
    <row r="36" spans="1:26" x14ac:dyDescent="0.25">
      <c r="A36" s="65">
        <v>61</v>
      </c>
      <c r="C36" s="66" t="s">
        <v>387</v>
      </c>
      <c r="D36" s="81" cm="1">
        <f t="array" ref="D36">SUMPRODUCT(VALUE(INDEX('97-19 Comp in SIC07'!C:C,MATCH(_xlfn.TEXTSPLIT($A36, " "),'97-19 Comp in SIC07'!$A:$A,0))), 1)</f>
        <v>8.7899999999999991</v>
      </c>
      <c r="E36" s="81" cm="1">
        <f t="array" ref="E36">SUMPRODUCT(VALUE(INDEX('97-19 Comp in SIC07'!D:D,MATCH(_xlfn.TEXTSPLIT($A36, " "),'97-19 Comp in SIC07'!$A:$A,0))), 1)</f>
        <v>9.4700000000000006</v>
      </c>
      <c r="F36" s="81" cm="1">
        <f t="array" ref="F36">SUMPRODUCT(VALUE(INDEX('97-19 Comp in SIC07'!E:E,MATCH(_xlfn.TEXTSPLIT($A36, " "),'97-19 Comp in SIC07'!$A:$A,0))), 1)</f>
        <v>9.73</v>
      </c>
      <c r="G36" s="81" cm="1">
        <f t="array" ref="G36">SUMPRODUCT(VALUE(INDEX('97-19 Comp in SIC07'!F:F,MATCH(_xlfn.TEXTSPLIT($A36, " "),'97-19 Comp in SIC07'!$A:$A,0))), 1)</f>
        <v>10.23</v>
      </c>
      <c r="H36" s="81" cm="1">
        <f t="array" ref="H36">SUMPRODUCT(VALUE(INDEX('97-19 Comp in SIC07'!G:G,MATCH(_xlfn.TEXTSPLIT($A36, " "),'97-19 Comp in SIC07'!$A:$A,0))), 1)</f>
        <v>10.93</v>
      </c>
      <c r="I36" s="81" cm="1">
        <f t="array" ref="I36">SUMPRODUCT(VALUE(INDEX('97-19 Comp in SIC07'!H:H,MATCH(_xlfn.TEXTSPLIT($A36, " "),'97-19 Comp in SIC07'!$A:$A,0))), 1)</f>
        <v>11.85</v>
      </c>
      <c r="J36" s="81" cm="1">
        <f t="array" ref="J36">SUMPRODUCT(VALUE(INDEX('97-19 Comp in SIC07'!I:I,MATCH(_xlfn.TEXTSPLIT($A36, " "),'97-19 Comp in SIC07'!$A:$A,0))), 1)</f>
        <v>11.67</v>
      </c>
      <c r="K36" s="81" cm="1">
        <f t="array" ref="K36">SUMPRODUCT(VALUE(INDEX('97-19 Comp in SIC07'!J:J,MATCH(_xlfn.TEXTSPLIT($A36, " "),'97-19 Comp in SIC07'!$A:$A,0))), 1)</f>
        <v>12.31</v>
      </c>
      <c r="L36" s="81" cm="1">
        <f t="array" ref="L36">SUMPRODUCT(VALUE(INDEX('97-19 Comp in SIC07'!K:K,MATCH(_xlfn.TEXTSPLIT($A36, " "),'97-19 Comp in SIC07'!$A:$A,0))), 1)</f>
        <v>12.28</v>
      </c>
      <c r="M36" s="81" cm="1">
        <f t="array" ref="M36">SUMPRODUCT(VALUE(INDEX('97-19 Comp in SIC07'!L:L,MATCH(_xlfn.TEXTSPLIT($A36, " "),'97-19 Comp in SIC07'!$A:$A,0))), 1)</f>
        <v>13.08</v>
      </c>
      <c r="N36" s="81" cm="1">
        <f t="array" ref="N36">SUMPRODUCT(VALUE(INDEX('97-19 Comp in SIC07'!M:M,MATCH(_xlfn.TEXTSPLIT($A36, " "),'97-19 Comp in SIC07'!$A:$A,0))), 1)</f>
        <v>13.49</v>
      </c>
      <c r="O36" s="81" cm="1">
        <f t="array" ref="O36">SUMPRODUCT(VALUE(INDEX('97-19 Comp in SIC07'!N:N,MATCH(_xlfn.TEXTSPLIT($A36, " "),'97-19 Comp in SIC07'!$A:$A,0))), 1)</f>
        <v>18.43</v>
      </c>
      <c r="P36" s="81" cm="1">
        <f t="array" ref="P36">SUMPRODUCT(VALUE(INDEX('97-19 Comp in SIC07'!O:O,MATCH(_xlfn.TEXTSPLIT($A36, " "),'97-19 Comp in SIC07'!$A:$A,0))), 1)</f>
        <v>18.350000000000001</v>
      </c>
      <c r="Q36" s="81" cm="1">
        <f t="array" ref="Q36">SUMPRODUCT(VALUE(INDEX('97-19 Comp in SIC07'!P:P,MATCH(_xlfn.TEXTSPLIT($A36, " "),'97-19 Comp in SIC07'!$A:$A,0))), 1)</f>
        <v>18.14</v>
      </c>
      <c r="R36" s="81" cm="1">
        <f t="array" ref="R36">SUMPRODUCT(VALUE(INDEX('97-19 Comp in SIC07'!Q:Q,MATCH(_xlfn.TEXTSPLIT($A36, " "),'97-19 Comp in SIC07'!$A:$A,0))), 1)</f>
        <v>18.239999999999998</v>
      </c>
      <c r="S36" s="81" cm="1">
        <f t="array" ref="S36">SUMPRODUCT(VALUE(INDEX('97-19 Comp in SIC07'!R:R,MATCH(_xlfn.TEXTSPLIT($A36, " "),'97-19 Comp in SIC07'!$A:$A,0))), 1)</f>
        <v>19.57</v>
      </c>
      <c r="T36" s="81" cm="1">
        <f t="array" ref="T36">SUMPRODUCT(VALUE(INDEX('97-19 Comp in SIC07'!S:S,MATCH(_xlfn.TEXTSPLIT($A36, " "),'97-19 Comp in SIC07'!$A:$A,0))), 1)</f>
        <v>18.72</v>
      </c>
      <c r="U36" s="81" cm="1">
        <f t="array" ref="U36">SUMPRODUCT(VALUE(INDEX('97-19 Comp in SIC07'!T:T,MATCH(_xlfn.TEXTSPLIT($A36, " "),'97-19 Comp in SIC07'!$A:$A,0))), 1)</f>
        <v>18.84</v>
      </c>
      <c r="V36" s="81" cm="1">
        <f t="array" ref="V36">SUMPRODUCT(VALUE(INDEX('97-19 Comp in SIC07'!U:U,MATCH(_xlfn.TEXTSPLIT($A36, " "),'97-19 Comp in SIC07'!$A:$A,0))), 1)</f>
        <v>19.739999999999998</v>
      </c>
      <c r="W36" s="81" cm="1">
        <f t="array" ref="W36">SUMPRODUCT(VALUE(INDEX('97-19 Comp in SIC07'!V:V,MATCH(_xlfn.TEXTSPLIT($A36, " "),'97-19 Comp in SIC07'!$A:$A,0))), 1)</f>
        <v>20.04</v>
      </c>
      <c r="X36" s="81" cm="1">
        <f t="array" ref="X36">SUMPRODUCT(VALUE(INDEX('97-19 Comp in SIC07'!W:W,MATCH(_xlfn.TEXTSPLIT($A36, " "),'97-19 Comp in SIC07'!$A:$A,0))), 1)</f>
        <v>19.04</v>
      </c>
      <c r="Y36" s="81" cm="1">
        <f t="array" ref="Y36">SUMPRODUCT(VALUE(INDEX('97-19 Comp in SIC07'!X:X,MATCH(_xlfn.TEXTSPLIT($A36, " "),'97-19 Comp in SIC07'!$A:$A,0))), 1)</f>
        <v>21.76</v>
      </c>
      <c r="Z36" s="81" cm="1">
        <f t="array" ref="Z36">SUMPRODUCT(VALUE(INDEX('97-19 Comp in SIC07'!Y:Y,MATCH(_xlfn.TEXTSPLIT($A36, " "),'97-19 Comp in SIC07'!$A:$A,0))), 1)</f>
        <v>21.02</v>
      </c>
    </row>
    <row r="37" spans="1:26" ht="30" x14ac:dyDescent="0.25">
      <c r="A37" s="65">
        <v>62</v>
      </c>
      <c r="C37" s="66" t="s">
        <v>388</v>
      </c>
      <c r="D37" s="81" cm="1">
        <f t="array" ref="D37">SUMPRODUCT(VALUE(INDEX('97-19 Comp in SIC07'!C:C,MATCH(_xlfn.TEXTSPLIT($A37, " "),'97-19 Comp in SIC07'!$A:$A,0))), 1)</f>
        <v>12.47546</v>
      </c>
      <c r="E37" s="81" cm="1">
        <f t="array" ref="E37">SUMPRODUCT(VALUE(INDEX('97-19 Comp in SIC07'!D:D,MATCH(_xlfn.TEXTSPLIT($A37, " "),'97-19 Comp in SIC07'!$A:$A,0))), 1)</f>
        <v>13.364599999999999</v>
      </c>
      <c r="F37" s="81" cm="1">
        <f t="array" ref="F37">SUMPRODUCT(VALUE(INDEX('97-19 Comp in SIC07'!E:E,MATCH(_xlfn.TEXTSPLIT($A37, " "),'97-19 Comp in SIC07'!$A:$A,0))), 1)</f>
        <v>13.735139999999999</v>
      </c>
      <c r="G37" s="81" cm="1">
        <f t="array" ref="G37">SUMPRODUCT(VALUE(INDEX('97-19 Comp in SIC07'!F:F,MATCH(_xlfn.TEXTSPLIT($A37, " "),'97-19 Comp in SIC07'!$A:$A,0))), 1)</f>
        <v>15.26178</v>
      </c>
      <c r="H37" s="81" cm="1">
        <f t="array" ref="H37">SUMPRODUCT(VALUE(INDEX('97-19 Comp in SIC07'!G:G,MATCH(_xlfn.TEXTSPLIT($A37, " "),'97-19 Comp in SIC07'!$A:$A,0))), 1)</f>
        <v>17.340220000000002</v>
      </c>
      <c r="I37" s="81" cm="1">
        <f t="array" ref="I37">SUMPRODUCT(VALUE(INDEX('97-19 Comp in SIC07'!H:H,MATCH(_xlfn.TEXTSPLIT($A37, " "),'97-19 Comp in SIC07'!$A:$A,0))), 1)</f>
        <v>18.536460000000002</v>
      </c>
      <c r="J37" s="81" cm="1">
        <f t="array" ref="J37">SUMPRODUCT(VALUE(INDEX('97-19 Comp in SIC07'!I:I,MATCH(_xlfn.TEXTSPLIT($A37, " "),'97-19 Comp in SIC07'!$A:$A,0))), 1)</f>
        <v>18.997040000000002</v>
      </c>
      <c r="K37" s="81" cm="1">
        <f t="array" ref="K37">SUMPRODUCT(VALUE(INDEX('97-19 Comp in SIC07'!J:J,MATCH(_xlfn.TEXTSPLIT($A37, " "),'97-19 Comp in SIC07'!$A:$A,0))), 1)</f>
        <v>18.576640000000001</v>
      </c>
      <c r="L37" s="81" cm="1">
        <f t="array" ref="L37">SUMPRODUCT(VALUE(INDEX('97-19 Comp in SIC07'!K:K,MATCH(_xlfn.TEXTSPLIT($A37, " "),'97-19 Comp in SIC07'!$A:$A,0))), 1)</f>
        <v>19.347919999999998</v>
      </c>
      <c r="M37" s="81" cm="1">
        <f t="array" ref="M37">SUMPRODUCT(VALUE(INDEX('97-19 Comp in SIC07'!L:L,MATCH(_xlfn.TEXTSPLIT($A37, " "),'97-19 Comp in SIC07'!$A:$A,0))), 1)</f>
        <v>19.528079999999999</v>
      </c>
      <c r="N37" s="81" cm="1">
        <f t="array" ref="N37">SUMPRODUCT(VALUE(INDEX('97-19 Comp in SIC07'!M:M,MATCH(_xlfn.TEXTSPLIT($A37, " "),'97-19 Comp in SIC07'!$A:$A,0))), 1)</f>
        <v>20.087740000000004</v>
      </c>
      <c r="O37" s="81" cm="1">
        <f t="array" ref="O37">SUMPRODUCT(VALUE(INDEX('97-19 Comp in SIC07'!N:N,MATCH(_xlfn.TEXTSPLIT($A37, " "),'97-19 Comp in SIC07'!$A:$A,0))), 1)</f>
        <v>21.35</v>
      </c>
      <c r="P37" s="81" cm="1">
        <f t="array" ref="P37">SUMPRODUCT(VALUE(INDEX('97-19 Comp in SIC07'!O:O,MATCH(_xlfn.TEXTSPLIT($A37, " "),'97-19 Comp in SIC07'!$A:$A,0))), 1)</f>
        <v>21.5</v>
      </c>
      <c r="Q37" s="81" cm="1">
        <f t="array" ref="Q37">SUMPRODUCT(VALUE(INDEX('97-19 Comp in SIC07'!P:P,MATCH(_xlfn.TEXTSPLIT($A37, " "),'97-19 Comp in SIC07'!$A:$A,0))), 1)</f>
        <v>21.9</v>
      </c>
      <c r="R37" s="81" cm="1">
        <f t="array" ref="R37">SUMPRODUCT(VALUE(INDEX('97-19 Comp in SIC07'!Q:Q,MATCH(_xlfn.TEXTSPLIT($A37, " "),'97-19 Comp in SIC07'!$A:$A,0))), 1)</f>
        <v>21.29</v>
      </c>
      <c r="S37" s="81" cm="1">
        <f t="array" ref="S37">SUMPRODUCT(VALUE(INDEX('97-19 Comp in SIC07'!R:R,MATCH(_xlfn.TEXTSPLIT($A37, " "),'97-19 Comp in SIC07'!$A:$A,0))), 1)</f>
        <v>21.44</v>
      </c>
      <c r="T37" s="81" cm="1">
        <f t="array" ref="T37">SUMPRODUCT(VALUE(INDEX('97-19 Comp in SIC07'!S:S,MATCH(_xlfn.TEXTSPLIT($A37, " "),'97-19 Comp in SIC07'!$A:$A,0))), 1)</f>
        <v>21.39</v>
      </c>
      <c r="U37" s="81" cm="1">
        <f t="array" ref="U37">SUMPRODUCT(VALUE(INDEX('97-19 Comp in SIC07'!T:T,MATCH(_xlfn.TEXTSPLIT($A37, " "),'97-19 Comp in SIC07'!$A:$A,0))), 1)</f>
        <v>21.3</v>
      </c>
      <c r="V37" s="81" cm="1">
        <f t="array" ref="V37">SUMPRODUCT(VALUE(INDEX('97-19 Comp in SIC07'!U:U,MATCH(_xlfn.TEXTSPLIT($A37, " "),'97-19 Comp in SIC07'!$A:$A,0))), 1)</f>
        <v>21.67</v>
      </c>
      <c r="W37" s="81" cm="1">
        <f t="array" ref="W37">SUMPRODUCT(VALUE(INDEX('97-19 Comp in SIC07'!V:V,MATCH(_xlfn.TEXTSPLIT($A37, " "),'97-19 Comp in SIC07'!$A:$A,0))), 1)</f>
        <v>22.29</v>
      </c>
      <c r="X37" s="81" cm="1">
        <f t="array" ref="X37">SUMPRODUCT(VALUE(INDEX('97-19 Comp in SIC07'!W:W,MATCH(_xlfn.TEXTSPLIT($A37, " "),'97-19 Comp in SIC07'!$A:$A,0))), 1)</f>
        <v>22.72</v>
      </c>
      <c r="Y37" s="81" cm="1">
        <f t="array" ref="Y37">SUMPRODUCT(VALUE(INDEX('97-19 Comp in SIC07'!X:X,MATCH(_xlfn.TEXTSPLIT($A37, " "),'97-19 Comp in SIC07'!$A:$A,0))), 1)</f>
        <v>24.19</v>
      </c>
      <c r="Z37" s="81" cm="1">
        <f t="array" ref="Z37">SUMPRODUCT(VALUE(INDEX('97-19 Comp in SIC07'!Y:Y,MATCH(_xlfn.TEXTSPLIT($A37, " "),'97-19 Comp in SIC07'!$A:$A,0))), 1)</f>
        <v>24.26</v>
      </c>
    </row>
    <row r="38" spans="1:26" x14ac:dyDescent="0.25">
      <c r="A38" s="65">
        <v>63</v>
      </c>
      <c r="C38" s="66" t="s">
        <v>389</v>
      </c>
      <c r="D38" s="81" cm="1">
        <f t="array" ref="D38">SUMPRODUCT(VALUE(INDEX('97-19 Comp in SIC07'!C:C,MATCH(_xlfn.TEXTSPLIT($A38, " "),'97-19 Comp in SIC07'!$A:$A,0))), 1)</f>
        <v>11.670480000000001</v>
      </c>
      <c r="E38" s="81" cm="1">
        <f t="array" ref="E38">SUMPRODUCT(VALUE(INDEX('97-19 Comp in SIC07'!D:D,MATCH(_xlfn.TEXTSPLIT($A38, " "),'97-19 Comp in SIC07'!$A:$A,0))), 1)</f>
        <v>12.53182</v>
      </c>
      <c r="F38" s="81" cm="1">
        <f t="array" ref="F38">SUMPRODUCT(VALUE(INDEX('97-19 Comp in SIC07'!E:E,MATCH(_xlfn.TEXTSPLIT($A38, " "),'97-19 Comp in SIC07'!$A:$A,0))), 1)</f>
        <v>12.952660000000002</v>
      </c>
      <c r="G38" s="81" cm="1">
        <f t="array" ref="G38">SUMPRODUCT(VALUE(INDEX('97-19 Comp in SIC07'!F:F,MATCH(_xlfn.TEXTSPLIT($A38, " "),'97-19 Comp in SIC07'!$A:$A,0))), 1)</f>
        <v>14.23049</v>
      </c>
      <c r="H38" s="81" cm="1">
        <f t="array" ref="H38">SUMPRODUCT(VALUE(INDEX('97-19 Comp in SIC07'!G:G,MATCH(_xlfn.TEXTSPLIT($A38, " "),'97-19 Comp in SIC07'!$A:$A,0))), 1)</f>
        <v>15.978580000000001</v>
      </c>
      <c r="I38" s="81" cm="1">
        <f t="array" ref="I38">SUMPRODUCT(VALUE(INDEX('97-19 Comp in SIC07'!H:H,MATCH(_xlfn.TEXTSPLIT($A38, " "),'97-19 Comp in SIC07'!$A:$A,0))), 1)</f>
        <v>17.136320000000001</v>
      </c>
      <c r="J38" s="81" cm="1">
        <f t="array" ref="J38">SUMPRODUCT(VALUE(INDEX('97-19 Comp in SIC07'!I:I,MATCH(_xlfn.TEXTSPLIT($A38, " "),'97-19 Comp in SIC07'!$A:$A,0))), 1)</f>
        <v>17.665890000000001</v>
      </c>
      <c r="K38" s="81" cm="1">
        <f t="array" ref="K38">SUMPRODUCT(VALUE(INDEX('97-19 Comp in SIC07'!J:J,MATCH(_xlfn.TEXTSPLIT($A38, " "),'97-19 Comp in SIC07'!$A:$A,0))), 1)</f>
        <v>17.346530000000001</v>
      </c>
      <c r="L38" s="81" cm="1">
        <f t="array" ref="L38">SUMPRODUCT(VALUE(INDEX('97-19 Comp in SIC07'!K:K,MATCH(_xlfn.TEXTSPLIT($A38, " "),'97-19 Comp in SIC07'!$A:$A,0))), 1)</f>
        <v>17.880140000000001</v>
      </c>
      <c r="M38" s="81" cm="1">
        <f t="array" ref="M38">SUMPRODUCT(VALUE(INDEX('97-19 Comp in SIC07'!L:L,MATCH(_xlfn.TEXTSPLIT($A38, " "),'97-19 Comp in SIC07'!$A:$A,0))), 1)</f>
        <v>18.160730000000001</v>
      </c>
      <c r="N38" s="81" cm="1">
        <f t="array" ref="N38">SUMPRODUCT(VALUE(INDEX('97-19 Comp in SIC07'!M:M,MATCH(_xlfn.TEXTSPLIT($A38, " "),'97-19 Comp in SIC07'!$A:$A,0))), 1)</f>
        <v>18.542260000000002</v>
      </c>
      <c r="O38" s="81" cm="1">
        <f t="array" ref="O38">SUMPRODUCT(VALUE(INDEX('97-19 Comp in SIC07'!N:N,MATCH(_xlfn.TEXTSPLIT($A38, " "),'97-19 Comp in SIC07'!$A:$A,0))), 1)</f>
        <v>18.899999999999999</v>
      </c>
      <c r="P38" s="81" cm="1">
        <f t="array" ref="P38">SUMPRODUCT(VALUE(INDEX('97-19 Comp in SIC07'!O:O,MATCH(_xlfn.TEXTSPLIT($A38, " "),'97-19 Comp in SIC07'!$A:$A,0))), 1)</f>
        <v>20.57</v>
      </c>
      <c r="Q38" s="81" cm="1">
        <f t="array" ref="Q38">SUMPRODUCT(VALUE(INDEX('97-19 Comp in SIC07'!P:P,MATCH(_xlfn.TEXTSPLIT($A38, " "),'97-19 Comp in SIC07'!$A:$A,0))), 1)</f>
        <v>20.8</v>
      </c>
      <c r="R38" s="81" cm="1">
        <f t="array" ref="R38">SUMPRODUCT(VALUE(INDEX('97-19 Comp in SIC07'!Q:Q,MATCH(_xlfn.TEXTSPLIT($A38, " "),'97-19 Comp in SIC07'!$A:$A,0))), 1)</f>
        <v>21.11</v>
      </c>
      <c r="S38" s="81" cm="1">
        <f t="array" ref="S38">SUMPRODUCT(VALUE(INDEX('97-19 Comp in SIC07'!R:R,MATCH(_xlfn.TEXTSPLIT($A38, " "),'97-19 Comp in SIC07'!$A:$A,0))), 1)</f>
        <v>21.68</v>
      </c>
      <c r="T38" s="81" cm="1">
        <f t="array" ref="T38">SUMPRODUCT(VALUE(INDEX('97-19 Comp in SIC07'!S:S,MATCH(_xlfn.TEXTSPLIT($A38, " "),'97-19 Comp in SIC07'!$A:$A,0))), 1)</f>
        <v>21.94</v>
      </c>
      <c r="U38" s="81" cm="1">
        <f t="array" ref="U38">SUMPRODUCT(VALUE(INDEX('97-19 Comp in SIC07'!T:T,MATCH(_xlfn.TEXTSPLIT($A38, " "),'97-19 Comp in SIC07'!$A:$A,0))), 1)</f>
        <v>20.9</v>
      </c>
      <c r="V38" s="81" cm="1">
        <f t="array" ref="V38">SUMPRODUCT(VALUE(INDEX('97-19 Comp in SIC07'!U:U,MATCH(_xlfn.TEXTSPLIT($A38, " "),'97-19 Comp in SIC07'!$A:$A,0))), 1)</f>
        <v>21.97</v>
      </c>
      <c r="W38" s="81" cm="1">
        <f t="array" ref="W38">SUMPRODUCT(VALUE(INDEX('97-19 Comp in SIC07'!V:V,MATCH(_xlfn.TEXTSPLIT($A38, " "),'97-19 Comp in SIC07'!$A:$A,0))), 1)</f>
        <v>22.18</v>
      </c>
      <c r="X38" s="81" cm="1">
        <f t="array" ref="X38">SUMPRODUCT(VALUE(INDEX('97-19 Comp in SIC07'!W:W,MATCH(_xlfn.TEXTSPLIT($A38, " "),'97-19 Comp in SIC07'!$A:$A,0))), 1)</f>
        <v>25.21</v>
      </c>
      <c r="Y38" s="81" cm="1">
        <f t="array" ref="Y38">SUMPRODUCT(VALUE(INDEX('97-19 Comp in SIC07'!X:X,MATCH(_xlfn.TEXTSPLIT($A38, " "),'97-19 Comp in SIC07'!$A:$A,0))), 1)</f>
        <v>26.2</v>
      </c>
      <c r="Z38" s="81" cm="1">
        <f t="array" ref="Z38">SUMPRODUCT(VALUE(INDEX('97-19 Comp in SIC07'!Y:Y,MATCH(_xlfn.TEXTSPLIT($A38, " "),'97-19 Comp in SIC07'!$A:$A,0))), 1)</f>
        <v>23.21</v>
      </c>
    </row>
    <row r="39" spans="1:26" ht="30" x14ac:dyDescent="0.25">
      <c r="A39" s="65">
        <v>64</v>
      </c>
      <c r="C39" s="66" t="s">
        <v>390</v>
      </c>
      <c r="D39" s="81" cm="1">
        <f t="array" ref="D39">SUMPRODUCT(VALUE(INDEX('97-19 Comp in SIC07'!C:C,MATCH(_xlfn.TEXTSPLIT($A39, " "),'97-19 Comp in SIC07'!$A:$A,0))), 1)</f>
        <v>13.48644</v>
      </c>
      <c r="E39" s="81" cm="1">
        <f t="array" ref="E39">SUMPRODUCT(VALUE(INDEX('97-19 Comp in SIC07'!D:D,MATCH(_xlfn.TEXTSPLIT($A39, " "),'97-19 Comp in SIC07'!$A:$A,0))), 1)</f>
        <v>13.996700000000001</v>
      </c>
      <c r="F39" s="81" cm="1">
        <f t="array" ref="F39">SUMPRODUCT(VALUE(INDEX('97-19 Comp in SIC07'!E:E,MATCH(_xlfn.TEXTSPLIT($A39, " "),'97-19 Comp in SIC07'!$A:$A,0))), 1)</f>
        <v>14.416780000000001</v>
      </c>
      <c r="G39" s="81" cm="1">
        <f t="array" ref="G39">SUMPRODUCT(VALUE(INDEX('97-19 Comp in SIC07'!F:F,MATCH(_xlfn.TEXTSPLIT($A39, " "),'97-19 Comp in SIC07'!$A:$A,0))), 1)</f>
        <v>14.80655</v>
      </c>
      <c r="H39" s="81" cm="1">
        <f t="array" ref="H39">SUMPRODUCT(VALUE(INDEX('97-19 Comp in SIC07'!G:G,MATCH(_xlfn.TEXTSPLIT($A39, " "),'97-19 Comp in SIC07'!$A:$A,0))), 1)</f>
        <v>16.375709999999998</v>
      </c>
      <c r="I39" s="81" cm="1">
        <f t="array" ref="I39">SUMPRODUCT(VALUE(INDEX('97-19 Comp in SIC07'!H:H,MATCH(_xlfn.TEXTSPLIT($A39, " "),'97-19 Comp in SIC07'!$A:$A,0))), 1)</f>
        <v>16.78603</v>
      </c>
      <c r="J39" s="81" cm="1">
        <f t="array" ref="J39">SUMPRODUCT(VALUE(INDEX('97-19 Comp in SIC07'!I:I,MATCH(_xlfn.TEXTSPLIT($A39, " "),'97-19 Comp in SIC07'!$A:$A,0))), 1)</f>
        <v>16.416520000000002</v>
      </c>
      <c r="K39" s="81" cm="1">
        <f t="array" ref="K39">SUMPRODUCT(VALUE(INDEX('97-19 Comp in SIC07'!J:J,MATCH(_xlfn.TEXTSPLIT($A39, " "),'97-19 Comp in SIC07'!$A:$A,0))), 1)</f>
        <v>16.337009999999999</v>
      </c>
      <c r="L39" s="81" cm="1">
        <f t="array" ref="L39">SUMPRODUCT(VALUE(INDEX('97-19 Comp in SIC07'!K:K,MATCH(_xlfn.TEXTSPLIT($A39, " "),'97-19 Comp in SIC07'!$A:$A,0))), 1)</f>
        <v>16.95673</v>
      </c>
      <c r="M39" s="81" cm="1">
        <f t="array" ref="M39">SUMPRODUCT(VALUE(INDEX('97-19 Comp in SIC07'!L:L,MATCH(_xlfn.TEXTSPLIT($A39, " "),'97-19 Comp in SIC07'!$A:$A,0))), 1)</f>
        <v>18.066129999999998</v>
      </c>
      <c r="N39" s="81" cm="1">
        <f t="array" ref="N39">SUMPRODUCT(VALUE(INDEX('97-19 Comp in SIC07'!M:M,MATCH(_xlfn.TEXTSPLIT($A39, " "),'97-19 Comp in SIC07'!$A:$A,0))), 1)</f>
        <v>19.525090000000002</v>
      </c>
      <c r="O39" s="81" cm="1">
        <f t="array" ref="O39">SUMPRODUCT(VALUE(INDEX('97-19 Comp in SIC07'!N:N,MATCH(_xlfn.TEXTSPLIT($A39, " "),'97-19 Comp in SIC07'!$A:$A,0))), 1)</f>
        <v>21.36</v>
      </c>
      <c r="P39" s="81" cm="1">
        <f t="array" ref="P39">SUMPRODUCT(VALUE(INDEX('97-19 Comp in SIC07'!O:O,MATCH(_xlfn.TEXTSPLIT($A39, " "),'97-19 Comp in SIC07'!$A:$A,0))), 1)</f>
        <v>21.53</v>
      </c>
      <c r="Q39" s="81" cm="1">
        <f t="array" ref="Q39">SUMPRODUCT(VALUE(INDEX('97-19 Comp in SIC07'!P:P,MATCH(_xlfn.TEXTSPLIT($A39, " "),'97-19 Comp in SIC07'!$A:$A,0))), 1)</f>
        <v>23.01</v>
      </c>
      <c r="R39" s="81" cm="1">
        <f t="array" ref="R39">SUMPRODUCT(VALUE(INDEX('97-19 Comp in SIC07'!Q:Q,MATCH(_xlfn.TEXTSPLIT($A39, " "),'97-19 Comp in SIC07'!$A:$A,0))), 1)</f>
        <v>25.02</v>
      </c>
      <c r="S39" s="81" cm="1">
        <f t="array" ref="S39">SUMPRODUCT(VALUE(INDEX('97-19 Comp in SIC07'!R:R,MATCH(_xlfn.TEXTSPLIT($A39, " "),'97-19 Comp in SIC07'!$A:$A,0))), 1)</f>
        <v>23.86</v>
      </c>
      <c r="T39" s="81" cm="1">
        <f t="array" ref="T39">SUMPRODUCT(VALUE(INDEX('97-19 Comp in SIC07'!S:S,MATCH(_xlfn.TEXTSPLIT($A39, " "),'97-19 Comp in SIC07'!$A:$A,0))), 1)</f>
        <v>25.91</v>
      </c>
      <c r="U39" s="81" cm="1">
        <f t="array" ref="U39">SUMPRODUCT(VALUE(INDEX('97-19 Comp in SIC07'!T:T,MATCH(_xlfn.TEXTSPLIT($A39, " "),'97-19 Comp in SIC07'!$A:$A,0))), 1)</f>
        <v>27.53</v>
      </c>
      <c r="V39" s="81" cm="1">
        <f t="array" ref="V39">SUMPRODUCT(VALUE(INDEX('97-19 Comp in SIC07'!U:U,MATCH(_xlfn.TEXTSPLIT($A39, " "),'97-19 Comp in SIC07'!$A:$A,0))), 1)</f>
        <v>27.15</v>
      </c>
      <c r="W39" s="81" cm="1">
        <f t="array" ref="W39">SUMPRODUCT(VALUE(INDEX('97-19 Comp in SIC07'!V:V,MATCH(_xlfn.TEXTSPLIT($A39, " "),'97-19 Comp in SIC07'!$A:$A,0))), 1)</f>
        <v>26.98</v>
      </c>
      <c r="X39" s="81" cm="1">
        <f t="array" ref="X39">SUMPRODUCT(VALUE(INDEX('97-19 Comp in SIC07'!W:W,MATCH(_xlfn.TEXTSPLIT($A39, " "),'97-19 Comp in SIC07'!$A:$A,0))), 1)</f>
        <v>28.66</v>
      </c>
      <c r="Y39" s="81" cm="1">
        <f t="array" ref="Y39">SUMPRODUCT(VALUE(INDEX('97-19 Comp in SIC07'!X:X,MATCH(_xlfn.TEXTSPLIT($A39, " "),'97-19 Comp in SIC07'!$A:$A,0))), 1)</f>
        <v>29.36</v>
      </c>
      <c r="Z39" s="81" cm="1">
        <f t="array" ref="Z39">SUMPRODUCT(VALUE(INDEX('97-19 Comp in SIC07'!Y:Y,MATCH(_xlfn.TEXTSPLIT($A39, " "),'97-19 Comp in SIC07'!$A:$A,0))), 1)</f>
        <v>30.84</v>
      </c>
    </row>
    <row r="40" spans="1:26" ht="45" x14ac:dyDescent="0.25">
      <c r="A40" s="65">
        <v>65</v>
      </c>
      <c r="C40" s="66" t="s">
        <v>391</v>
      </c>
      <c r="D40" s="81" cm="1">
        <f t="array" ref="D40">SUMPRODUCT(VALUE(INDEX('97-19 Comp in SIC07'!C:C,MATCH(_xlfn.TEXTSPLIT($A40, " "),'97-19 Comp in SIC07'!$A:$A,0))), 1)</f>
        <v>12.65</v>
      </c>
      <c r="E40" s="81" cm="1">
        <f t="array" ref="E40">SUMPRODUCT(VALUE(INDEX('97-19 Comp in SIC07'!D:D,MATCH(_xlfn.TEXTSPLIT($A40, " "),'97-19 Comp in SIC07'!$A:$A,0))), 1)</f>
        <v>13.47</v>
      </c>
      <c r="F40" s="81" cm="1">
        <f t="array" ref="F40">SUMPRODUCT(VALUE(INDEX('97-19 Comp in SIC07'!E:E,MATCH(_xlfn.TEXTSPLIT($A40, " "),'97-19 Comp in SIC07'!$A:$A,0))), 1)</f>
        <v>14.1</v>
      </c>
      <c r="G40" s="81" cm="1">
        <f t="array" ref="G40">SUMPRODUCT(VALUE(INDEX('97-19 Comp in SIC07'!F:F,MATCH(_xlfn.TEXTSPLIT($A40, " "),'97-19 Comp in SIC07'!$A:$A,0))), 1)</f>
        <v>14.43</v>
      </c>
      <c r="H40" s="81" cm="1">
        <f t="array" ref="H40">SUMPRODUCT(VALUE(INDEX('97-19 Comp in SIC07'!G:G,MATCH(_xlfn.TEXTSPLIT($A40, " "),'97-19 Comp in SIC07'!$A:$A,0))), 1)</f>
        <v>14.46</v>
      </c>
      <c r="I40" s="81" cm="1">
        <f t="array" ref="I40">SUMPRODUCT(VALUE(INDEX('97-19 Comp in SIC07'!H:H,MATCH(_xlfn.TEXTSPLIT($A40, " "),'97-19 Comp in SIC07'!$A:$A,0))), 1)</f>
        <v>15.84</v>
      </c>
      <c r="J40" s="81" cm="1">
        <f t="array" ref="J40">SUMPRODUCT(VALUE(INDEX('97-19 Comp in SIC07'!I:I,MATCH(_xlfn.TEXTSPLIT($A40, " "),'97-19 Comp in SIC07'!$A:$A,0))), 1)</f>
        <v>15.88</v>
      </c>
      <c r="K40" s="81" cm="1">
        <f t="array" ref="K40">SUMPRODUCT(VALUE(INDEX('97-19 Comp in SIC07'!J:J,MATCH(_xlfn.TEXTSPLIT($A40, " "),'97-19 Comp in SIC07'!$A:$A,0))), 1)</f>
        <v>15.83</v>
      </c>
      <c r="L40" s="81" cm="1">
        <f t="array" ref="L40">SUMPRODUCT(VALUE(INDEX('97-19 Comp in SIC07'!K:K,MATCH(_xlfn.TEXTSPLIT($A40, " "),'97-19 Comp in SIC07'!$A:$A,0))), 1)</f>
        <v>17.239999999999998</v>
      </c>
      <c r="M40" s="81" cm="1">
        <f t="array" ref="M40">SUMPRODUCT(VALUE(INDEX('97-19 Comp in SIC07'!L:L,MATCH(_xlfn.TEXTSPLIT($A40, " "),'97-19 Comp in SIC07'!$A:$A,0))), 1)</f>
        <v>17.64</v>
      </c>
      <c r="N40" s="81" cm="1">
        <f t="array" ref="N40">SUMPRODUCT(VALUE(INDEX('97-19 Comp in SIC07'!M:M,MATCH(_xlfn.TEXTSPLIT($A40, " "),'97-19 Comp in SIC07'!$A:$A,0))), 1)</f>
        <v>20.170000000000002</v>
      </c>
      <c r="O40" s="81" cm="1">
        <f t="array" ref="O40">SUMPRODUCT(VALUE(INDEX('97-19 Comp in SIC07'!N:N,MATCH(_xlfn.TEXTSPLIT($A40, " "),'97-19 Comp in SIC07'!$A:$A,0))), 1)</f>
        <v>20.440000000000001</v>
      </c>
      <c r="P40" s="81" cm="1">
        <f t="array" ref="P40">SUMPRODUCT(VALUE(INDEX('97-19 Comp in SIC07'!O:O,MATCH(_xlfn.TEXTSPLIT($A40, " "),'97-19 Comp in SIC07'!$A:$A,0))), 1)</f>
        <v>20.86</v>
      </c>
      <c r="Q40" s="81" cm="1">
        <f t="array" ref="Q40">SUMPRODUCT(VALUE(INDEX('97-19 Comp in SIC07'!P:P,MATCH(_xlfn.TEXTSPLIT($A40, " "),'97-19 Comp in SIC07'!$A:$A,0))), 1)</f>
        <v>21.06</v>
      </c>
      <c r="R40" s="81" cm="1">
        <f t="array" ref="R40">SUMPRODUCT(VALUE(INDEX('97-19 Comp in SIC07'!Q:Q,MATCH(_xlfn.TEXTSPLIT($A40, " "),'97-19 Comp in SIC07'!$A:$A,0))), 1)</f>
        <v>21.23</v>
      </c>
      <c r="S40" s="81" cm="1">
        <f t="array" ref="S40">SUMPRODUCT(VALUE(INDEX('97-19 Comp in SIC07'!R:R,MATCH(_xlfn.TEXTSPLIT($A40, " "),'97-19 Comp in SIC07'!$A:$A,0))), 1)</f>
        <v>21.71</v>
      </c>
      <c r="T40" s="81" cm="1">
        <f t="array" ref="T40">SUMPRODUCT(VALUE(INDEX('97-19 Comp in SIC07'!S:S,MATCH(_xlfn.TEXTSPLIT($A40, " "),'97-19 Comp in SIC07'!$A:$A,0))), 1)</f>
        <v>22.21</v>
      </c>
      <c r="U40" s="81" cm="1">
        <f t="array" ref="U40">SUMPRODUCT(VALUE(INDEX('97-19 Comp in SIC07'!T:T,MATCH(_xlfn.TEXTSPLIT($A40, " "),'97-19 Comp in SIC07'!$A:$A,0))), 1)</f>
        <v>22.15</v>
      </c>
      <c r="V40" s="81" cm="1">
        <f t="array" ref="V40">SUMPRODUCT(VALUE(INDEX('97-19 Comp in SIC07'!U:U,MATCH(_xlfn.TEXTSPLIT($A40, " "),'97-19 Comp in SIC07'!$A:$A,0))), 1)</f>
        <v>21.99</v>
      </c>
      <c r="W40" s="81" cm="1">
        <f t="array" ref="W40">SUMPRODUCT(VALUE(INDEX('97-19 Comp in SIC07'!V:V,MATCH(_xlfn.TEXTSPLIT($A40, " "),'97-19 Comp in SIC07'!$A:$A,0))), 1)</f>
        <v>21.88</v>
      </c>
      <c r="X40" s="81" cm="1">
        <f t="array" ref="X40">SUMPRODUCT(VALUE(INDEX('97-19 Comp in SIC07'!W:W,MATCH(_xlfn.TEXTSPLIT($A40, " "),'97-19 Comp in SIC07'!$A:$A,0))), 1)</f>
        <v>23.51</v>
      </c>
      <c r="Y40" s="81" cm="1">
        <f t="array" ref="Y40">SUMPRODUCT(VALUE(INDEX('97-19 Comp in SIC07'!X:X,MATCH(_xlfn.TEXTSPLIT($A40, " "),'97-19 Comp in SIC07'!$A:$A,0))), 1)</f>
        <v>23.62</v>
      </c>
      <c r="Z40" s="81" cm="1">
        <f t="array" ref="Z40">SUMPRODUCT(VALUE(INDEX('97-19 Comp in SIC07'!Y:Y,MATCH(_xlfn.TEXTSPLIT($A40, " "),'97-19 Comp in SIC07'!$A:$A,0))), 1)</f>
        <v>24.13</v>
      </c>
    </row>
    <row r="41" spans="1:26" ht="30" x14ac:dyDescent="0.25">
      <c r="A41" s="65">
        <v>66</v>
      </c>
      <c r="C41" s="66" t="s">
        <v>392</v>
      </c>
      <c r="D41" s="81" cm="1">
        <f t="array" ref="D41">SUMPRODUCT(VALUE(INDEX('97-19 Comp in SIC07'!C:C,MATCH(_xlfn.TEXTSPLIT($A41, " "),'97-19 Comp in SIC07'!$A:$A,0))), 1)</f>
        <v>14.62</v>
      </c>
      <c r="E41" s="81" cm="1">
        <f t="array" ref="E41">SUMPRODUCT(VALUE(INDEX('97-19 Comp in SIC07'!D:D,MATCH(_xlfn.TEXTSPLIT($A41, " "),'97-19 Comp in SIC07'!$A:$A,0))), 1)</f>
        <v>15.72</v>
      </c>
      <c r="F41" s="81" cm="1">
        <f t="array" ref="F41">SUMPRODUCT(VALUE(INDEX('97-19 Comp in SIC07'!E:E,MATCH(_xlfn.TEXTSPLIT($A41, " "),'97-19 Comp in SIC07'!$A:$A,0))), 1)</f>
        <v>16.7</v>
      </c>
      <c r="G41" s="81" cm="1">
        <f t="array" ref="G41">SUMPRODUCT(VALUE(INDEX('97-19 Comp in SIC07'!F:F,MATCH(_xlfn.TEXTSPLIT($A41, " "),'97-19 Comp in SIC07'!$A:$A,0))), 1)</f>
        <v>19.16</v>
      </c>
      <c r="H41" s="81" cm="1">
        <f t="array" ref="H41">SUMPRODUCT(VALUE(INDEX('97-19 Comp in SIC07'!G:G,MATCH(_xlfn.TEXTSPLIT($A41, " "),'97-19 Comp in SIC07'!$A:$A,0))), 1)</f>
        <v>19.41</v>
      </c>
      <c r="I41" s="81" cm="1">
        <f t="array" ref="I41">SUMPRODUCT(VALUE(INDEX('97-19 Comp in SIC07'!H:H,MATCH(_xlfn.TEXTSPLIT($A41, " "),'97-19 Comp in SIC07'!$A:$A,0))), 1)</f>
        <v>22.64</v>
      </c>
      <c r="J41" s="81" cm="1">
        <f t="array" ref="J41">SUMPRODUCT(VALUE(INDEX('97-19 Comp in SIC07'!I:I,MATCH(_xlfn.TEXTSPLIT($A41, " "),'97-19 Comp in SIC07'!$A:$A,0))), 1)</f>
        <v>22.42</v>
      </c>
      <c r="K41" s="81" cm="1">
        <f t="array" ref="K41">SUMPRODUCT(VALUE(INDEX('97-19 Comp in SIC07'!J:J,MATCH(_xlfn.TEXTSPLIT($A41, " "),'97-19 Comp in SIC07'!$A:$A,0))), 1)</f>
        <v>22.52</v>
      </c>
      <c r="L41" s="81" cm="1">
        <f t="array" ref="L41">SUMPRODUCT(VALUE(INDEX('97-19 Comp in SIC07'!K:K,MATCH(_xlfn.TEXTSPLIT($A41, " "),'97-19 Comp in SIC07'!$A:$A,0))), 1)</f>
        <v>24.42</v>
      </c>
      <c r="M41" s="81" cm="1">
        <f t="array" ref="M41">SUMPRODUCT(VALUE(INDEX('97-19 Comp in SIC07'!L:L,MATCH(_xlfn.TEXTSPLIT($A41, " "),'97-19 Comp in SIC07'!$A:$A,0))), 1)</f>
        <v>23.21</v>
      </c>
      <c r="N41" s="81" cm="1">
        <f t="array" ref="N41">SUMPRODUCT(VALUE(INDEX('97-19 Comp in SIC07'!M:M,MATCH(_xlfn.TEXTSPLIT($A41, " "),'97-19 Comp in SIC07'!$A:$A,0))), 1)</f>
        <v>22.01</v>
      </c>
      <c r="O41" s="81" cm="1">
        <f t="array" ref="O41">SUMPRODUCT(VALUE(INDEX('97-19 Comp in SIC07'!N:N,MATCH(_xlfn.TEXTSPLIT($A41, " "),'97-19 Comp in SIC07'!$A:$A,0))), 1)</f>
        <v>22.61</v>
      </c>
      <c r="P41" s="81" cm="1">
        <f t="array" ref="P41">SUMPRODUCT(VALUE(INDEX('97-19 Comp in SIC07'!O:O,MATCH(_xlfn.TEXTSPLIT($A41, " "),'97-19 Comp in SIC07'!$A:$A,0))), 1)</f>
        <v>22.94</v>
      </c>
      <c r="Q41" s="81" cm="1">
        <f t="array" ref="Q41">SUMPRODUCT(VALUE(INDEX('97-19 Comp in SIC07'!P:P,MATCH(_xlfn.TEXTSPLIT($A41, " "),'97-19 Comp in SIC07'!$A:$A,0))), 1)</f>
        <v>24.02</v>
      </c>
      <c r="R41" s="81" cm="1">
        <f t="array" ref="R41">SUMPRODUCT(VALUE(INDEX('97-19 Comp in SIC07'!Q:Q,MATCH(_xlfn.TEXTSPLIT($A41, " "),'97-19 Comp in SIC07'!$A:$A,0))), 1)</f>
        <v>24.76</v>
      </c>
      <c r="S41" s="81" cm="1">
        <f t="array" ref="S41">SUMPRODUCT(VALUE(INDEX('97-19 Comp in SIC07'!R:R,MATCH(_xlfn.TEXTSPLIT($A41, " "),'97-19 Comp in SIC07'!$A:$A,0))), 1)</f>
        <v>23.43</v>
      </c>
      <c r="T41" s="81" cm="1">
        <f t="array" ref="T41">SUMPRODUCT(VALUE(INDEX('97-19 Comp in SIC07'!S:S,MATCH(_xlfn.TEXTSPLIT($A41, " "),'97-19 Comp in SIC07'!$A:$A,0))), 1)</f>
        <v>25</v>
      </c>
      <c r="U41" s="81" cm="1">
        <f t="array" ref="U41">SUMPRODUCT(VALUE(INDEX('97-19 Comp in SIC07'!T:T,MATCH(_xlfn.TEXTSPLIT($A41, " "),'97-19 Comp in SIC07'!$A:$A,0))), 1)</f>
        <v>24.87</v>
      </c>
      <c r="V41" s="81" cm="1">
        <f t="array" ref="V41">SUMPRODUCT(VALUE(INDEX('97-19 Comp in SIC07'!U:U,MATCH(_xlfn.TEXTSPLIT($A41, " "),'97-19 Comp in SIC07'!$A:$A,0))), 1)</f>
        <v>23.94</v>
      </c>
      <c r="W41" s="81" cm="1">
        <f t="array" ref="W41">SUMPRODUCT(VALUE(INDEX('97-19 Comp in SIC07'!V:V,MATCH(_xlfn.TEXTSPLIT($A41, " "),'97-19 Comp in SIC07'!$A:$A,0))), 1)</f>
        <v>24.45</v>
      </c>
      <c r="X41" s="81" cm="1">
        <f t="array" ref="X41">SUMPRODUCT(VALUE(INDEX('97-19 Comp in SIC07'!W:W,MATCH(_xlfn.TEXTSPLIT($A41, " "),'97-19 Comp in SIC07'!$A:$A,0))), 1)</f>
        <v>25.4</v>
      </c>
      <c r="Y41" s="81" cm="1">
        <f t="array" ref="Y41">SUMPRODUCT(VALUE(INDEX('97-19 Comp in SIC07'!X:X,MATCH(_xlfn.TEXTSPLIT($A41, " "),'97-19 Comp in SIC07'!$A:$A,0))), 1)</f>
        <v>27.26</v>
      </c>
      <c r="Z41" s="81" cm="1">
        <f t="array" ref="Z41">SUMPRODUCT(VALUE(INDEX('97-19 Comp in SIC07'!Y:Y,MATCH(_xlfn.TEXTSPLIT($A41, " "),'97-19 Comp in SIC07'!$A:$A,0))), 1)</f>
        <v>27.16</v>
      </c>
    </row>
    <row r="42" spans="1:26" x14ac:dyDescent="0.25">
      <c r="A42" s="65">
        <v>68</v>
      </c>
      <c r="C42" s="66" t="s">
        <v>189</v>
      </c>
      <c r="D42" s="81" cm="1">
        <f t="array" ref="D42">SUMPRODUCT(VALUE(INDEX('97-19 Comp in SIC07'!C:C,MATCH(_xlfn.TEXTSPLIT($A42, " "),'97-19 Comp in SIC07'!$A:$A,0))), 1)</f>
        <v>9.01</v>
      </c>
      <c r="E42" s="81" cm="1">
        <f t="array" ref="E42">SUMPRODUCT(VALUE(INDEX('97-19 Comp in SIC07'!D:D,MATCH(_xlfn.TEXTSPLIT($A42, " "),'97-19 Comp in SIC07'!$A:$A,0))), 1)</f>
        <v>9.3699999999999992</v>
      </c>
      <c r="F42" s="81" cm="1">
        <f t="array" ref="F42">SUMPRODUCT(VALUE(INDEX('97-19 Comp in SIC07'!E:E,MATCH(_xlfn.TEXTSPLIT($A42, " "),'97-19 Comp in SIC07'!$A:$A,0))), 1)</f>
        <v>9.7899999999999991</v>
      </c>
      <c r="G42" s="81" cm="1">
        <f t="array" ref="G42">SUMPRODUCT(VALUE(INDEX('97-19 Comp in SIC07'!F:F,MATCH(_xlfn.TEXTSPLIT($A42, " "),'97-19 Comp in SIC07'!$A:$A,0))), 1)</f>
        <v>10.54</v>
      </c>
      <c r="H42" s="81" cm="1">
        <f t="array" ref="H42">SUMPRODUCT(VALUE(INDEX('97-19 Comp in SIC07'!G:G,MATCH(_xlfn.TEXTSPLIT($A42, " "),'97-19 Comp in SIC07'!$A:$A,0))), 1)</f>
        <v>11.39</v>
      </c>
      <c r="I42" s="81" cm="1">
        <f t="array" ref="I42">SUMPRODUCT(VALUE(INDEX('97-19 Comp in SIC07'!H:H,MATCH(_xlfn.TEXTSPLIT($A42, " "),'97-19 Comp in SIC07'!$A:$A,0))), 1)</f>
        <v>11.96</v>
      </c>
      <c r="J42" s="81" cm="1">
        <f t="array" ref="J42">SUMPRODUCT(VALUE(INDEX('97-19 Comp in SIC07'!I:I,MATCH(_xlfn.TEXTSPLIT($A42, " "),'97-19 Comp in SIC07'!$A:$A,0))), 1)</f>
        <v>11.87</v>
      </c>
      <c r="K42" s="81" cm="1">
        <f t="array" ref="K42">SUMPRODUCT(VALUE(INDEX('97-19 Comp in SIC07'!J:J,MATCH(_xlfn.TEXTSPLIT($A42, " "),'97-19 Comp in SIC07'!$A:$A,0))), 1)</f>
        <v>11.93</v>
      </c>
      <c r="L42" s="81" cm="1">
        <f t="array" ref="L42">SUMPRODUCT(VALUE(INDEX('97-19 Comp in SIC07'!K:K,MATCH(_xlfn.TEXTSPLIT($A42, " "),'97-19 Comp in SIC07'!$A:$A,0))), 1)</f>
        <v>12.91</v>
      </c>
      <c r="M42" s="81" cm="1">
        <f t="array" ref="M42">SUMPRODUCT(VALUE(INDEX('97-19 Comp in SIC07'!L:L,MATCH(_xlfn.TEXTSPLIT($A42, " "),'97-19 Comp in SIC07'!$A:$A,0))), 1)</f>
        <v>13.71</v>
      </c>
      <c r="N42" s="81" cm="1">
        <f t="array" ref="N42">SUMPRODUCT(VALUE(INDEX('97-19 Comp in SIC07'!M:M,MATCH(_xlfn.TEXTSPLIT($A42, " "),'97-19 Comp in SIC07'!$A:$A,0))), 1)</f>
        <v>13.88</v>
      </c>
      <c r="O42" s="81" cm="1">
        <f t="array" ref="O42">SUMPRODUCT(VALUE(INDEX('97-19 Comp in SIC07'!N:N,MATCH(_xlfn.TEXTSPLIT($A42, " "),'97-19 Comp in SIC07'!$A:$A,0))), 1)</f>
        <v>14.95</v>
      </c>
      <c r="P42" s="81" cm="1">
        <f t="array" ref="P42">SUMPRODUCT(VALUE(INDEX('97-19 Comp in SIC07'!O:O,MATCH(_xlfn.TEXTSPLIT($A42, " "),'97-19 Comp in SIC07'!$A:$A,0))), 1)</f>
        <v>14.6</v>
      </c>
      <c r="Q42" s="81" cm="1">
        <f t="array" ref="Q42">SUMPRODUCT(VALUE(INDEX('97-19 Comp in SIC07'!P:P,MATCH(_xlfn.TEXTSPLIT($A42, " "),'97-19 Comp in SIC07'!$A:$A,0))), 1)</f>
        <v>14.85</v>
      </c>
      <c r="R42" s="81" cm="1">
        <f t="array" ref="R42">SUMPRODUCT(VALUE(INDEX('97-19 Comp in SIC07'!Q:Q,MATCH(_xlfn.TEXTSPLIT($A42, " "),'97-19 Comp in SIC07'!$A:$A,0))), 1)</f>
        <v>14.41</v>
      </c>
      <c r="S42" s="81" cm="1">
        <f t="array" ref="S42">SUMPRODUCT(VALUE(INDEX('97-19 Comp in SIC07'!R:R,MATCH(_xlfn.TEXTSPLIT($A42, " "),'97-19 Comp in SIC07'!$A:$A,0))), 1)</f>
        <v>14.67</v>
      </c>
      <c r="T42" s="81" cm="1">
        <f t="array" ref="T42">SUMPRODUCT(VALUE(INDEX('97-19 Comp in SIC07'!S:S,MATCH(_xlfn.TEXTSPLIT($A42, " "),'97-19 Comp in SIC07'!$A:$A,0))), 1)</f>
        <v>14.59</v>
      </c>
      <c r="U42" s="81" cm="1">
        <f t="array" ref="U42">SUMPRODUCT(VALUE(INDEX('97-19 Comp in SIC07'!T:T,MATCH(_xlfn.TEXTSPLIT($A42, " "),'97-19 Comp in SIC07'!$A:$A,0))), 1)</f>
        <v>15.11</v>
      </c>
      <c r="V42" s="81" cm="1">
        <f t="array" ref="V42">SUMPRODUCT(VALUE(INDEX('97-19 Comp in SIC07'!U:U,MATCH(_xlfn.TEXTSPLIT($A42, " "),'97-19 Comp in SIC07'!$A:$A,0))), 1)</f>
        <v>15.5</v>
      </c>
      <c r="W42" s="81" cm="1">
        <f t="array" ref="W42">SUMPRODUCT(VALUE(INDEX('97-19 Comp in SIC07'!V:V,MATCH(_xlfn.TEXTSPLIT($A42, " "),'97-19 Comp in SIC07'!$A:$A,0))), 1)</f>
        <v>15.8</v>
      </c>
      <c r="X42" s="81" cm="1">
        <f t="array" ref="X42">SUMPRODUCT(VALUE(INDEX('97-19 Comp in SIC07'!W:W,MATCH(_xlfn.TEXTSPLIT($A42, " "),'97-19 Comp in SIC07'!$A:$A,0))), 1)</f>
        <v>15.92</v>
      </c>
      <c r="Y42" s="81" cm="1">
        <f t="array" ref="Y42">SUMPRODUCT(VALUE(INDEX('97-19 Comp in SIC07'!X:X,MATCH(_xlfn.TEXTSPLIT($A42, " "),'97-19 Comp in SIC07'!$A:$A,0))), 1)</f>
        <v>16.82</v>
      </c>
      <c r="Z42" s="81" cm="1">
        <f t="array" ref="Z42">SUMPRODUCT(VALUE(INDEX('97-19 Comp in SIC07'!Y:Y,MATCH(_xlfn.TEXTSPLIT($A42, " "),'97-19 Comp in SIC07'!$A:$A,0))), 1)</f>
        <v>17.03</v>
      </c>
    </row>
    <row r="43" spans="1:26" x14ac:dyDescent="0.25">
      <c r="A43" s="65">
        <v>69</v>
      </c>
      <c r="C43" s="66" t="s">
        <v>393</v>
      </c>
      <c r="D43" s="81" cm="1">
        <f t="array" ref="D43">SUMPRODUCT(VALUE(INDEX('97-19 Comp in SIC07'!C:C,MATCH(_xlfn.TEXTSPLIT($A43, " "),'97-19 Comp in SIC07'!$A:$A,0))), 1)</f>
        <v>9.93</v>
      </c>
      <c r="E43" s="81" cm="1">
        <f t="array" ref="E43">SUMPRODUCT(VALUE(INDEX('97-19 Comp in SIC07'!D:D,MATCH(_xlfn.TEXTSPLIT($A43, " "),'97-19 Comp in SIC07'!$A:$A,0))), 1)</f>
        <v>10.7</v>
      </c>
      <c r="F43" s="81" cm="1">
        <f t="array" ref="F43">SUMPRODUCT(VALUE(INDEX('97-19 Comp in SIC07'!E:E,MATCH(_xlfn.TEXTSPLIT($A43, " "),'97-19 Comp in SIC07'!$A:$A,0))), 1)</f>
        <v>11.2</v>
      </c>
      <c r="G43" s="81" cm="1">
        <f t="array" ref="G43">SUMPRODUCT(VALUE(INDEX('97-19 Comp in SIC07'!F:F,MATCH(_xlfn.TEXTSPLIT($A43, " "),'97-19 Comp in SIC07'!$A:$A,0))), 1)</f>
        <v>11.36</v>
      </c>
      <c r="H43" s="81" cm="1">
        <f t="array" ref="H43">SUMPRODUCT(VALUE(INDEX('97-19 Comp in SIC07'!G:G,MATCH(_xlfn.TEXTSPLIT($A43, " "),'97-19 Comp in SIC07'!$A:$A,0))), 1)</f>
        <v>12.09</v>
      </c>
      <c r="I43" s="81" cm="1">
        <f t="array" ref="I43">SUMPRODUCT(VALUE(INDEX('97-19 Comp in SIC07'!H:H,MATCH(_xlfn.TEXTSPLIT($A43, " "),'97-19 Comp in SIC07'!$A:$A,0))), 1)</f>
        <v>12.82</v>
      </c>
      <c r="J43" s="81" cm="1">
        <f t="array" ref="J43">SUMPRODUCT(VALUE(INDEX('97-19 Comp in SIC07'!I:I,MATCH(_xlfn.TEXTSPLIT($A43, " "),'97-19 Comp in SIC07'!$A:$A,0))), 1)</f>
        <v>12.94</v>
      </c>
      <c r="K43" s="81" cm="1">
        <f t="array" ref="K43">SUMPRODUCT(VALUE(INDEX('97-19 Comp in SIC07'!J:J,MATCH(_xlfn.TEXTSPLIT($A43, " "),'97-19 Comp in SIC07'!$A:$A,0))), 1)</f>
        <v>13.35</v>
      </c>
      <c r="L43" s="81" cm="1">
        <f t="array" ref="L43">SUMPRODUCT(VALUE(INDEX('97-19 Comp in SIC07'!K:K,MATCH(_xlfn.TEXTSPLIT($A43, " "),'97-19 Comp in SIC07'!$A:$A,0))), 1)</f>
        <v>13.69</v>
      </c>
      <c r="M43" s="81" cm="1">
        <f t="array" ref="M43">SUMPRODUCT(VALUE(INDEX('97-19 Comp in SIC07'!L:L,MATCH(_xlfn.TEXTSPLIT($A43, " "),'97-19 Comp in SIC07'!$A:$A,0))), 1)</f>
        <v>14.2</v>
      </c>
      <c r="N43" s="81" cm="1">
        <f t="array" ref="N43">SUMPRODUCT(VALUE(INDEX('97-19 Comp in SIC07'!M:M,MATCH(_xlfn.TEXTSPLIT($A43, " "),'97-19 Comp in SIC07'!$A:$A,0))), 1)</f>
        <v>14.62</v>
      </c>
      <c r="O43" s="81" cm="1">
        <f t="array" ref="O43">SUMPRODUCT(VALUE(INDEX('97-19 Comp in SIC07'!N:N,MATCH(_xlfn.TEXTSPLIT($A43, " "),'97-19 Comp in SIC07'!$A:$A,0))), 1)</f>
        <v>19.43</v>
      </c>
      <c r="P43" s="81" cm="1">
        <f t="array" ref="P43">SUMPRODUCT(VALUE(INDEX('97-19 Comp in SIC07'!O:O,MATCH(_xlfn.TEXTSPLIT($A43, " "),'97-19 Comp in SIC07'!$A:$A,0))), 1)</f>
        <v>19.809999999999999</v>
      </c>
      <c r="Q43" s="81" cm="1">
        <f t="array" ref="Q43">SUMPRODUCT(VALUE(INDEX('97-19 Comp in SIC07'!P:P,MATCH(_xlfn.TEXTSPLIT($A43, " "),'97-19 Comp in SIC07'!$A:$A,0))), 1)</f>
        <v>19.43</v>
      </c>
      <c r="R43" s="81" cm="1">
        <f t="array" ref="R43">SUMPRODUCT(VALUE(INDEX('97-19 Comp in SIC07'!Q:Q,MATCH(_xlfn.TEXTSPLIT($A43, " "),'97-19 Comp in SIC07'!$A:$A,0))), 1)</f>
        <v>19.55</v>
      </c>
      <c r="S43" s="81" cm="1">
        <f t="array" ref="S43">SUMPRODUCT(VALUE(INDEX('97-19 Comp in SIC07'!R:R,MATCH(_xlfn.TEXTSPLIT($A43, " "),'97-19 Comp in SIC07'!$A:$A,0))), 1)</f>
        <v>20.04</v>
      </c>
      <c r="T43" s="81" cm="1">
        <f t="array" ref="T43">SUMPRODUCT(VALUE(INDEX('97-19 Comp in SIC07'!S:S,MATCH(_xlfn.TEXTSPLIT($A43, " "),'97-19 Comp in SIC07'!$A:$A,0))), 1)</f>
        <v>20.059999999999999</v>
      </c>
      <c r="U43" s="81" cm="1">
        <f t="array" ref="U43">SUMPRODUCT(VALUE(INDEX('97-19 Comp in SIC07'!T:T,MATCH(_xlfn.TEXTSPLIT($A43, " "),'97-19 Comp in SIC07'!$A:$A,0))), 1)</f>
        <v>19.45</v>
      </c>
      <c r="V43" s="81" cm="1">
        <f t="array" ref="V43">SUMPRODUCT(VALUE(INDEX('97-19 Comp in SIC07'!U:U,MATCH(_xlfn.TEXTSPLIT($A43, " "),'97-19 Comp in SIC07'!$A:$A,0))), 1)</f>
        <v>19.46</v>
      </c>
      <c r="W43" s="81" cm="1">
        <f t="array" ref="W43">SUMPRODUCT(VALUE(INDEX('97-19 Comp in SIC07'!V:V,MATCH(_xlfn.TEXTSPLIT($A43, " "),'97-19 Comp in SIC07'!$A:$A,0))), 1)</f>
        <v>19.86</v>
      </c>
      <c r="X43" s="81" cm="1">
        <f t="array" ref="X43">SUMPRODUCT(VALUE(INDEX('97-19 Comp in SIC07'!W:W,MATCH(_xlfn.TEXTSPLIT($A43, " "),'97-19 Comp in SIC07'!$A:$A,0))), 1)</f>
        <v>20.75</v>
      </c>
      <c r="Y43" s="81" cm="1">
        <f t="array" ref="Y43">SUMPRODUCT(VALUE(INDEX('97-19 Comp in SIC07'!X:X,MATCH(_xlfn.TEXTSPLIT($A43, " "),'97-19 Comp in SIC07'!$A:$A,0))), 1)</f>
        <v>22.04</v>
      </c>
      <c r="Z43" s="81" cm="1">
        <f t="array" ref="Z43">SUMPRODUCT(VALUE(INDEX('97-19 Comp in SIC07'!Y:Y,MATCH(_xlfn.TEXTSPLIT($A43, " "),'97-19 Comp in SIC07'!$A:$A,0))), 1)</f>
        <v>23.01</v>
      </c>
    </row>
    <row r="44" spans="1:26" ht="30" x14ac:dyDescent="0.25">
      <c r="A44" s="65">
        <v>70</v>
      </c>
      <c r="C44" s="66" t="s">
        <v>394</v>
      </c>
      <c r="D44" s="81" cm="1">
        <f t="array" ref="D44">SUMPRODUCT(VALUE(INDEX('97-19 Comp in SIC07'!C:C,MATCH(_xlfn.TEXTSPLIT($A44, " "),'97-19 Comp in SIC07'!$A:$A,0))), 1)</f>
        <v>9.93</v>
      </c>
      <c r="E44" s="81" cm="1">
        <f t="array" ref="E44">SUMPRODUCT(VALUE(INDEX('97-19 Comp in SIC07'!D:D,MATCH(_xlfn.TEXTSPLIT($A44, " "),'97-19 Comp in SIC07'!$A:$A,0))), 1)</f>
        <v>10.7</v>
      </c>
      <c r="F44" s="81" cm="1">
        <f t="array" ref="F44">SUMPRODUCT(VALUE(INDEX('97-19 Comp in SIC07'!E:E,MATCH(_xlfn.TEXTSPLIT($A44, " "),'97-19 Comp in SIC07'!$A:$A,0))), 1)</f>
        <v>11.2</v>
      </c>
      <c r="G44" s="81" cm="1">
        <f t="array" ref="G44">SUMPRODUCT(VALUE(INDEX('97-19 Comp in SIC07'!F:F,MATCH(_xlfn.TEXTSPLIT($A44, " "),'97-19 Comp in SIC07'!$A:$A,0))), 1)</f>
        <v>11.36</v>
      </c>
      <c r="H44" s="81" cm="1">
        <f t="array" ref="H44">SUMPRODUCT(VALUE(INDEX('97-19 Comp in SIC07'!G:G,MATCH(_xlfn.TEXTSPLIT($A44, " "),'97-19 Comp in SIC07'!$A:$A,0))), 1)</f>
        <v>12.09</v>
      </c>
      <c r="I44" s="81" cm="1">
        <f t="array" ref="I44">SUMPRODUCT(VALUE(INDEX('97-19 Comp in SIC07'!H:H,MATCH(_xlfn.TEXTSPLIT($A44, " "),'97-19 Comp in SIC07'!$A:$A,0))), 1)</f>
        <v>12.82</v>
      </c>
      <c r="J44" s="81" cm="1">
        <f t="array" ref="J44">SUMPRODUCT(VALUE(INDEX('97-19 Comp in SIC07'!I:I,MATCH(_xlfn.TEXTSPLIT($A44, " "),'97-19 Comp in SIC07'!$A:$A,0))), 1)</f>
        <v>12.94</v>
      </c>
      <c r="K44" s="81" cm="1">
        <f t="array" ref="K44">SUMPRODUCT(VALUE(INDEX('97-19 Comp in SIC07'!J:J,MATCH(_xlfn.TEXTSPLIT($A44, " "),'97-19 Comp in SIC07'!$A:$A,0))), 1)</f>
        <v>13.35</v>
      </c>
      <c r="L44" s="81" cm="1">
        <f t="array" ref="L44">SUMPRODUCT(VALUE(INDEX('97-19 Comp in SIC07'!K:K,MATCH(_xlfn.TEXTSPLIT($A44, " "),'97-19 Comp in SIC07'!$A:$A,0))), 1)</f>
        <v>13.69</v>
      </c>
      <c r="M44" s="81" cm="1">
        <f t="array" ref="M44">SUMPRODUCT(VALUE(INDEX('97-19 Comp in SIC07'!L:L,MATCH(_xlfn.TEXTSPLIT($A44, " "),'97-19 Comp in SIC07'!$A:$A,0))), 1)</f>
        <v>14.2</v>
      </c>
      <c r="N44" s="81" cm="1">
        <f t="array" ref="N44">SUMPRODUCT(VALUE(INDEX('97-19 Comp in SIC07'!M:M,MATCH(_xlfn.TEXTSPLIT($A44, " "),'97-19 Comp in SIC07'!$A:$A,0))), 1)</f>
        <v>14.62</v>
      </c>
      <c r="O44" s="81" cm="1">
        <f t="array" ref="O44">SUMPRODUCT(VALUE(INDEX('97-19 Comp in SIC07'!N:N,MATCH(_xlfn.TEXTSPLIT($A44, " "),'97-19 Comp in SIC07'!$A:$A,0))), 1)</f>
        <v>21.41</v>
      </c>
      <c r="P44" s="81" cm="1">
        <f t="array" ref="P44">SUMPRODUCT(VALUE(INDEX('97-19 Comp in SIC07'!O:O,MATCH(_xlfn.TEXTSPLIT($A44, " "),'97-19 Comp in SIC07'!$A:$A,0))), 1)</f>
        <v>22.27</v>
      </c>
      <c r="Q44" s="81" cm="1">
        <f t="array" ref="Q44">SUMPRODUCT(VALUE(INDEX('97-19 Comp in SIC07'!P:P,MATCH(_xlfn.TEXTSPLIT($A44, " "),'97-19 Comp in SIC07'!$A:$A,0))), 1)</f>
        <v>22.77</v>
      </c>
      <c r="R44" s="81" cm="1">
        <f t="array" ref="R44">SUMPRODUCT(VALUE(INDEX('97-19 Comp in SIC07'!Q:Q,MATCH(_xlfn.TEXTSPLIT($A44, " "),'97-19 Comp in SIC07'!$A:$A,0))), 1)</f>
        <v>23.28</v>
      </c>
      <c r="S44" s="81" cm="1">
        <f t="array" ref="S44">SUMPRODUCT(VALUE(INDEX('97-19 Comp in SIC07'!R:R,MATCH(_xlfn.TEXTSPLIT($A44, " "),'97-19 Comp in SIC07'!$A:$A,0))), 1)</f>
        <v>20.65</v>
      </c>
      <c r="T44" s="81" cm="1">
        <f t="array" ref="T44">SUMPRODUCT(VALUE(INDEX('97-19 Comp in SIC07'!S:S,MATCH(_xlfn.TEXTSPLIT($A44, " "),'97-19 Comp in SIC07'!$A:$A,0))), 1)</f>
        <v>21.39</v>
      </c>
      <c r="U44" s="81" cm="1">
        <f t="array" ref="U44">SUMPRODUCT(VALUE(INDEX('97-19 Comp in SIC07'!T:T,MATCH(_xlfn.TEXTSPLIT($A44, " "),'97-19 Comp in SIC07'!$A:$A,0))), 1)</f>
        <v>20.27</v>
      </c>
      <c r="V44" s="81" cm="1">
        <f t="array" ref="V44">SUMPRODUCT(VALUE(INDEX('97-19 Comp in SIC07'!U:U,MATCH(_xlfn.TEXTSPLIT($A44, " "),'97-19 Comp in SIC07'!$A:$A,0))), 1)</f>
        <v>20.74</v>
      </c>
      <c r="W44" s="81" cm="1">
        <f t="array" ref="W44">SUMPRODUCT(VALUE(INDEX('97-19 Comp in SIC07'!V:V,MATCH(_xlfn.TEXTSPLIT($A44, " "),'97-19 Comp in SIC07'!$A:$A,0))), 1)</f>
        <v>21.13</v>
      </c>
      <c r="X44" s="81" cm="1">
        <f t="array" ref="X44">SUMPRODUCT(VALUE(INDEX('97-19 Comp in SIC07'!W:W,MATCH(_xlfn.TEXTSPLIT($A44, " "),'97-19 Comp in SIC07'!$A:$A,0))), 1)</f>
        <v>22.25</v>
      </c>
      <c r="Y44" s="81" cm="1">
        <f t="array" ref="Y44">SUMPRODUCT(VALUE(INDEX('97-19 Comp in SIC07'!X:X,MATCH(_xlfn.TEXTSPLIT($A44, " "),'97-19 Comp in SIC07'!$A:$A,0))), 1)</f>
        <v>24.95</v>
      </c>
      <c r="Z44" s="81" cm="1">
        <f t="array" ref="Z44">SUMPRODUCT(VALUE(INDEX('97-19 Comp in SIC07'!Y:Y,MATCH(_xlfn.TEXTSPLIT($A44, " "),'97-19 Comp in SIC07'!$A:$A,0))), 1)</f>
        <v>23.49</v>
      </c>
    </row>
    <row r="45" spans="1:26" ht="45" x14ac:dyDescent="0.25">
      <c r="A45" s="65">
        <v>71</v>
      </c>
      <c r="C45" s="66" t="s">
        <v>395</v>
      </c>
      <c r="D45" s="81" cm="1">
        <f t="array" ref="D45">SUMPRODUCT(VALUE(INDEX('97-19 Comp in SIC07'!C:C,MATCH(_xlfn.TEXTSPLIT($A45, " "),'97-19 Comp in SIC07'!$A:$A,0))), 1)</f>
        <v>9.93</v>
      </c>
      <c r="E45" s="81" cm="1">
        <f t="array" ref="E45">SUMPRODUCT(VALUE(INDEX('97-19 Comp in SIC07'!D:D,MATCH(_xlfn.TEXTSPLIT($A45, " "),'97-19 Comp in SIC07'!$A:$A,0))), 1)</f>
        <v>10.7</v>
      </c>
      <c r="F45" s="81" cm="1">
        <f t="array" ref="F45">SUMPRODUCT(VALUE(INDEX('97-19 Comp in SIC07'!E:E,MATCH(_xlfn.TEXTSPLIT($A45, " "),'97-19 Comp in SIC07'!$A:$A,0))), 1)</f>
        <v>11.2</v>
      </c>
      <c r="G45" s="81" cm="1">
        <f t="array" ref="G45">SUMPRODUCT(VALUE(INDEX('97-19 Comp in SIC07'!F:F,MATCH(_xlfn.TEXTSPLIT($A45, " "),'97-19 Comp in SIC07'!$A:$A,0))), 1)</f>
        <v>11.36</v>
      </c>
      <c r="H45" s="81" cm="1">
        <f t="array" ref="H45">SUMPRODUCT(VALUE(INDEX('97-19 Comp in SIC07'!G:G,MATCH(_xlfn.TEXTSPLIT($A45, " "),'97-19 Comp in SIC07'!$A:$A,0))), 1)</f>
        <v>12.09</v>
      </c>
      <c r="I45" s="81" cm="1">
        <f t="array" ref="I45">SUMPRODUCT(VALUE(INDEX('97-19 Comp in SIC07'!H:H,MATCH(_xlfn.TEXTSPLIT($A45, " "),'97-19 Comp in SIC07'!$A:$A,0))), 1)</f>
        <v>12.82</v>
      </c>
      <c r="J45" s="81" cm="1">
        <f t="array" ref="J45">SUMPRODUCT(VALUE(INDEX('97-19 Comp in SIC07'!I:I,MATCH(_xlfn.TEXTSPLIT($A45, " "),'97-19 Comp in SIC07'!$A:$A,0))), 1)</f>
        <v>12.94</v>
      </c>
      <c r="K45" s="81" cm="1">
        <f t="array" ref="K45">SUMPRODUCT(VALUE(INDEX('97-19 Comp in SIC07'!J:J,MATCH(_xlfn.TEXTSPLIT($A45, " "),'97-19 Comp in SIC07'!$A:$A,0))), 1)</f>
        <v>13.35</v>
      </c>
      <c r="L45" s="81" cm="1">
        <f t="array" ref="L45">SUMPRODUCT(VALUE(INDEX('97-19 Comp in SIC07'!K:K,MATCH(_xlfn.TEXTSPLIT($A45, " "),'97-19 Comp in SIC07'!$A:$A,0))), 1)</f>
        <v>13.69</v>
      </c>
      <c r="M45" s="81" cm="1">
        <f t="array" ref="M45">SUMPRODUCT(VALUE(INDEX('97-19 Comp in SIC07'!L:L,MATCH(_xlfn.TEXTSPLIT($A45, " "),'97-19 Comp in SIC07'!$A:$A,0))), 1)</f>
        <v>14.2</v>
      </c>
      <c r="N45" s="81" cm="1">
        <f t="array" ref="N45">SUMPRODUCT(VALUE(INDEX('97-19 Comp in SIC07'!M:M,MATCH(_xlfn.TEXTSPLIT($A45, " "),'97-19 Comp in SIC07'!$A:$A,0))), 1)</f>
        <v>14.62</v>
      </c>
      <c r="O45" s="81" cm="1">
        <f t="array" ref="O45">SUMPRODUCT(VALUE(INDEX('97-19 Comp in SIC07'!N:N,MATCH(_xlfn.TEXTSPLIT($A45, " "),'97-19 Comp in SIC07'!$A:$A,0))), 1)</f>
        <v>17.170000000000002</v>
      </c>
      <c r="P45" s="81" cm="1">
        <f t="array" ref="P45">SUMPRODUCT(VALUE(INDEX('97-19 Comp in SIC07'!O:O,MATCH(_xlfn.TEXTSPLIT($A45, " "),'97-19 Comp in SIC07'!$A:$A,0))), 1)</f>
        <v>17.7</v>
      </c>
      <c r="Q45" s="81" cm="1">
        <f t="array" ref="Q45">SUMPRODUCT(VALUE(INDEX('97-19 Comp in SIC07'!P:P,MATCH(_xlfn.TEXTSPLIT($A45, " "),'97-19 Comp in SIC07'!$A:$A,0))), 1)</f>
        <v>17.760000000000002</v>
      </c>
      <c r="R45" s="81" cm="1">
        <f t="array" ref="R45">SUMPRODUCT(VALUE(INDEX('97-19 Comp in SIC07'!Q:Q,MATCH(_xlfn.TEXTSPLIT($A45, " "),'97-19 Comp in SIC07'!$A:$A,0))), 1)</f>
        <v>18.309999999999999</v>
      </c>
      <c r="S45" s="81" cm="1">
        <f t="array" ref="S45">SUMPRODUCT(VALUE(INDEX('97-19 Comp in SIC07'!R:R,MATCH(_xlfn.TEXTSPLIT($A45, " "),'97-19 Comp in SIC07'!$A:$A,0))), 1)</f>
        <v>18.5</v>
      </c>
      <c r="T45" s="81" cm="1">
        <f t="array" ref="T45">SUMPRODUCT(VALUE(INDEX('97-19 Comp in SIC07'!S:S,MATCH(_xlfn.TEXTSPLIT($A45, " "),'97-19 Comp in SIC07'!$A:$A,0))), 1)</f>
        <v>19.079999999999998</v>
      </c>
      <c r="U45" s="81" cm="1">
        <f t="array" ref="U45">SUMPRODUCT(VALUE(INDEX('97-19 Comp in SIC07'!T:T,MATCH(_xlfn.TEXTSPLIT($A45, " "),'97-19 Comp in SIC07'!$A:$A,0))), 1)</f>
        <v>19.47</v>
      </c>
      <c r="V45" s="81" cm="1">
        <f t="array" ref="V45">SUMPRODUCT(VALUE(INDEX('97-19 Comp in SIC07'!U:U,MATCH(_xlfn.TEXTSPLIT($A45, " "),'97-19 Comp in SIC07'!$A:$A,0))), 1)</f>
        <v>19.16</v>
      </c>
      <c r="W45" s="81" cm="1">
        <f t="array" ref="W45">SUMPRODUCT(VALUE(INDEX('97-19 Comp in SIC07'!V:V,MATCH(_xlfn.TEXTSPLIT($A45, " "),'97-19 Comp in SIC07'!$A:$A,0))), 1)</f>
        <v>19.52</v>
      </c>
      <c r="X45" s="81" cm="1">
        <f t="array" ref="X45">SUMPRODUCT(VALUE(INDEX('97-19 Comp in SIC07'!W:W,MATCH(_xlfn.TEXTSPLIT($A45, " "),'97-19 Comp in SIC07'!$A:$A,0))), 1)</f>
        <v>20.13</v>
      </c>
      <c r="Y45" s="81" cm="1">
        <f t="array" ref="Y45">SUMPRODUCT(VALUE(INDEX('97-19 Comp in SIC07'!X:X,MATCH(_xlfn.TEXTSPLIT($A45, " "),'97-19 Comp in SIC07'!$A:$A,0))), 1)</f>
        <v>20.25</v>
      </c>
      <c r="Z45" s="81" cm="1">
        <f t="array" ref="Z45">SUMPRODUCT(VALUE(INDEX('97-19 Comp in SIC07'!Y:Y,MATCH(_xlfn.TEXTSPLIT($A45, " "),'97-19 Comp in SIC07'!$A:$A,0))), 1)</f>
        <v>21.51</v>
      </c>
    </row>
    <row r="46" spans="1:26" x14ac:dyDescent="0.25">
      <c r="A46" s="65">
        <v>72</v>
      </c>
      <c r="C46" s="66" t="s">
        <v>396</v>
      </c>
      <c r="D46" s="81" cm="1">
        <f t="array" ref="D46">SUMPRODUCT(VALUE(INDEX('97-19 Comp in SIC07'!C:C,MATCH(_xlfn.TEXTSPLIT($A46, " "),'97-19 Comp in SIC07'!$A:$A,0))), 1)</f>
        <v>12.1</v>
      </c>
      <c r="E46" s="81" cm="1">
        <f t="array" ref="E46">SUMPRODUCT(VALUE(INDEX('97-19 Comp in SIC07'!D:D,MATCH(_xlfn.TEXTSPLIT($A46, " "),'97-19 Comp in SIC07'!$A:$A,0))), 1)</f>
        <v>12.53</v>
      </c>
      <c r="F46" s="81" cm="1">
        <f t="array" ref="F46">SUMPRODUCT(VALUE(INDEX('97-19 Comp in SIC07'!E:E,MATCH(_xlfn.TEXTSPLIT($A46, " "),'97-19 Comp in SIC07'!$A:$A,0))), 1)</f>
        <v>13.54</v>
      </c>
      <c r="G46" s="81" cm="1">
        <f t="array" ref="G46">SUMPRODUCT(VALUE(INDEX('97-19 Comp in SIC07'!F:F,MATCH(_xlfn.TEXTSPLIT($A46, " "),'97-19 Comp in SIC07'!$A:$A,0))), 1)</f>
        <v>13.71</v>
      </c>
      <c r="H46" s="81" cm="1">
        <f t="array" ref="H46">SUMPRODUCT(VALUE(INDEX('97-19 Comp in SIC07'!G:G,MATCH(_xlfn.TEXTSPLIT($A46, " "),'97-19 Comp in SIC07'!$A:$A,0))), 1)</f>
        <v>15.35</v>
      </c>
      <c r="I46" s="81" cm="1">
        <f t="array" ref="I46">SUMPRODUCT(VALUE(INDEX('97-19 Comp in SIC07'!H:H,MATCH(_xlfn.TEXTSPLIT($A46, " "),'97-19 Comp in SIC07'!$A:$A,0))), 1)</f>
        <v>16.12</v>
      </c>
      <c r="J46" s="81" cm="1">
        <f t="array" ref="J46">SUMPRODUCT(VALUE(INDEX('97-19 Comp in SIC07'!I:I,MATCH(_xlfn.TEXTSPLIT($A46, " "),'97-19 Comp in SIC07'!$A:$A,0))), 1)</f>
        <v>16.29</v>
      </c>
      <c r="K46" s="81" cm="1">
        <f t="array" ref="K46">SUMPRODUCT(VALUE(INDEX('97-19 Comp in SIC07'!J:J,MATCH(_xlfn.TEXTSPLIT($A46, " "),'97-19 Comp in SIC07'!$A:$A,0))), 1)</f>
        <v>17.489999999999998</v>
      </c>
      <c r="L46" s="81" cm="1">
        <f t="array" ref="L46">SUMPRODUCT(VALUE(INDEX('97-19 Comp in SIC07'!K:K,MATCH(_xlfn.TEXTSPLIT($A46, " "),'97-19 Comp in SIC07'!$A:$A,0))), 1)</f>
        <v>18.75</v>
      </c>
      <c r="M46" s="81" cm="1">
        <f t="array" ref="M46">SUMPRODUCT(VALUE(INDEX('97-19 Comp in SIC07'!L:L,MATCH(_xlfn.TEXTSPLIT($A46, " "),'97-19 Comp in SIC07'!$A:$A,0))), 1)</f>
        <v>19.399999999999999</v>
      </c>
      <c r="N46" s="81" cm="1">
        <f t="array" ref="N46">SUMPRODUCT(VALUE(INDEX('97-19 Comp in SIC07'!M:M,MATCH(_xlfn.TEXTSPLIT($A46, " "),'97-19 Comp in SIC07'!$A:$A,0))), 1)</f>
        <v>19.510000000000002</v>
      </c>
      <c r="O46" s="81" cm="1">
        <f t="array" ref="O46">SUMPRODUCT(VALUE(INDEX('97-19 Comp in SIC07'!N:N,MATCH(_xlfn.TEXTSPLIT($A46, " "),'97-19 Comp in SIC07'!$A:$A,0))), 1)</f>
        <v>20.100000000000001</v>
      </c>
      <c r="P46" s="81" cm="1">
        <f t="array" ref="P46">SUMPRODUCT(VALUE(INDEX('97-19 Comp in SIC07'!O:O,MATCH(_xlfn.TEXTSPLIT($A46, " "),'97-19 Comp in SIC07'!$A:$A,0))), 1)</f>
        <v>21.72</v>
      </c>
      <c r="Q46" s="81" cm="1">
        <f t="array" ref="Q46">SUMPRODUCT(VALUE(INDEX('97-19 Comp in SIC07'!P:P,MATCH(_xlfn.TEXTSPLIT($A46, " "),'97-19 Comp in SIC07'!$A:$A,0))), 1)</f>
        <v>21.47</v>
      </c>
      <c r="R46" s="81" cm="1">
        <f t="array" ref="R46">SUMPRODUCT(VALUE(INDEX('97-19 Comp in SIC07'!Q:Q,MATCH(_xlfn.TEXTSPLIT($A46, " "),'97-19 Comp in SIC07'!$A:$A,0))), 1)</f>
        <v>22.41</v>
      </c>
      <c r="S46" s="81" cm="1">
        <f t="array" ref="S46">SUMPRODUCT(VALUE(INDEX('97-19 Comp in SIC07'!R:R,MATCH(_xlfn.TEXTSPLIT($A46, " "),'97-19 Comp in SIC07'!$A:$A,0))), 1)</f>
        <v>22.58</v>
      </c>
      <c r="T46" s="81" cm="1">
        <f t="array" ref="T46">SUMPRODUCT(VALUE(INDEX('97-19 Comp in SIC07'!S:S,MATCH(_xlfn.TEXTSPLIT($A46, " "),'97-19 Comp in SIC07'!$A:$A,0))), 1)</f>
        <v>22.17</v>
      </c>
      <c r="U46" s="81" cm="1">
        <f t="array" ref="U46">SUMPRODUCT(VALUE(INDEX('97-19 Comp in SIC07'!T:T,MATCH(_xlfn.TEXTSPLIT($A46, " "),'97-19 Comp in SIC07'!$A:$A,0))), 1)</f>
        <v>22.18</v>
      </c>
      <c r="V46" s="81" cm="1">
        <f t="array" ref="V46">SUMPRODUCT(VALUE(INDEX('97-19 Comp in SIC07'!U:U,MATCH(_xlfn.TEXTSPLIT($A46, " "),'97-19 Comp in SIC07'!$A:$A,0))), 1)</f>
        <v>23.12</v>
      </c>
      <c r="W46" s="81" cm="1">
        <f t="array" ref="W46">SUMPRODUCT(VALUE(INDEX('97-19 Comp in SIC07'!V:V,MATCH(_xlfn.TEXTSPLIT($A46, " "),'97-19 Comp in SIC07'!$A:$A,0))), 1)</f>
        <v>22.9</v>
      </c>
      <c r="X46" s="81" cm="1">
        <f t="array" ref="X46">SUMPRODUCT(VALUE(INDEX('97-19 Comp in SIC07'!W:W,MATCH(_xlfn.TEXTSPLIT($A46, " "),'97-19 Comp in SIC07'!$A:$A,0))), 1)</f>
        <v>22.8</v>
      </c>
      <c r="Y46" s="81" cm="1">
        <f t="array" ref="Y46">SUMPRODUCT(VALUE(INDEX('97-19 Comp in SIC07'!X:X,MATCH(_xlfn.TEXTSPLIT($A46, " "),'97-19 Comp in SIC07'!$A:$A,0))), 1)</f>
        <v>24.07</v>
      </c>
      <c r="Z46" s="81" cm="1">
        <f t="array" ref="Z46">SUMPRODUCT(VALUE(INDEX('97-19 Comp in SIC07'!Y:Y,MATCH(_xlfn.TEXTSPLIT($A46, " "),'97-19 Comp in SIC07'!$A:$A,0))), 1)</f>
        <v>24.02</v>
      </c>
    </row>
    <row r="47" spans="1:26" x14ac:dyDescent="0.25">
      <c r="A47" s="65">
        <v>73</v>
      </c>
      <c r="C47" s="66" t="s">
        <v>397</v>
      </c>
      <c r="D47" s="81" cm="1">
        <f t="array" ref="D47">SUMPRODUCT(VALUE(INDEX('97-19 Comp in SIC07'!C:C,MATCH(_xlfn.TEXTSPLIT($A47, " "),'97-19 Comp in SIC07'!$A:$A,0))), 1)</f>
        <v>9.93</v>
      </c>
      <c r="E47" s="81" cm="1">
        <f t="array" ref="E47">SUMPRODUCT(VALUE(INDEX('97-19 Comp in SIC07'!D:D,MATCH(_xlfn.TEXTSPLIT($A47, " "),'97-19 Comp in SIC07'!$A:$A,0))), 1)</f>
        <v>10.7</v>
      </c>
      <c r="F47" s="81" cm="1">
        <f t="array" ref="F47">SUMPRODUCT(VALUE(INDEX('97-19 Comp in SIC07'!E:E,MATCH(_xlfn.TEXTSPLIT($A47, " "),'97-19 Comp in SIC07'!$A:$A,0))), 1)</f>
        <v>11.2</v>
      </c>
      <c r="G47" s="81" cm="1">
        <f t="array" ref="G47">SUMPRODUCT(VALUE(INDEX('97-19 Comp in SIC07'!F:F,MATCH(_xlfn.TEXTSPLIT($A47, " "),'97-19 Comp in SIC07'!$A:$A,0))), 1)</f>
        <v>11.36</v>
      </c>
      <c r="H47" s="81" cm="1">
        <f t="array" ref="H47">SUMPRODUCT(VALUE(INDEX('97-19 Comp in SIC07'!G:G,MATCH(_xlfn.TEXTSPLIT($A47, " "),'97-19 Comp in SIC07'!$A:$A,0))), 1)</f>
        <v>12.09</v>
      </c>
      <c r="I47" s="81" cm="1">
        <f t="array" ref="I47">SUMPRODUCT(VALUE(INDEX('97-19 Comp in SIC07'!H:H,MATCH(_xlfn.TEXTSPLIT($A47, " "),'97-19 Comp in SIC07'!$A:$A,0))), 1)</f>
        <v>12.82</v>
      </c>
      <c r="J47" s="81" cm="1">
        <f t="array" ref="J47">SUMPRODUCT(VALUE(INDEX('97-19 Comp in SIC07'!I:I,MATCH(_xlfn.TEXTSPLIT($A47, " "),'97-19 Comp in SIC07'!$A:$A,0))), 1)</f>
        <v>12.94</v>
      </c>
      <c r="K47" s="81" cm="1">
        <f t="array" ref="K47">SUMPRODUCT(VALUE(INDEX('97-19 Comp in SIC07'!J:J,MATCH(_xlfn.TEXTSPLIT($A47, " "),'97-19 Comp in SIC07'!$A:$A,0))), 1)</f>
        <v>13.35</v>
      </c>
      <c r="L47" s="81" cm="1">
        <f t="array" ref="L47">SUMPRODUCT(VALUE(INDEX('97-19 Comp in SIC07'!K:K,MATCH(_xlfn.TEXTSPLIT($A47, " "),'97-19 Comp in SIC07'!$A:$A,0))), 1)</f>
        <v>13.69</v>
      </c>
      <c r="M47" s="81" cm="1">
        <f t="array" ref="M47">SUMPRODUCT(VALUE(INDEX('97-19 Comp in SIC07'!L:L,MATCH(_xlfn.TEXTSPLIT($A47, " "),'97-19 Comp in SIC07'!$A:$A,0))), 1)</f>
        <v>14.2</v>
      </c>
      <c r="N47" s="81" cm="1">
        <f t="array" ref="N47">SUMPRODUCT(VALUE(INDEX('97-19 Comp in SIC07'!M:M,MATCH(_xlfn.TEXTSPLIT($A47, " "),'97-19 Comp in SIC07'!$A:$A,0))), 1)</f>
        <v>14.62</v>
      </c>
      <c r="O47" s="81" cm="1">
        <f t="array" ref="O47">SUMPRODUCT(VALUE(INDEX('97-19 Comp in SIC07'!N:N,MATCH(_xlfn.TEXTSPLIT($A47, " "),'97-19 Comp in SIC07'!$A:$A,0))), 1)</f>
        <v>20.5</v>
      </c>
      <c r="P47" s="81" cm="1">
        <f t="array" ref="P47">SUMPRODUCT(VALUE(INDEX('97-19 Comp in SIC07'!O:O,MATCH(_xlfn.TEXTSPLIT($A47, " "),'97-19 Comp in SIC07'!$A:$A,0))), 1)</f>
        <v>19.87</v>
      </c>
      <c r="Q47" s="81" cm="1">
        <f t="array" ref="Q47">SUMPRODUCT(VALUE(INDEX('97-19 Comp in SIC07'!P:P,MATCH(_xlfn.TEXTSPLIT($A47, " "),'97-19 Comp in SIC07'!$A:$A,0))), 1)</f>
        <v>20.38</v>
      </c>
      <c r="R47" s="81" cm="1">
        <f t="array" ref="R47">SUMPRODUCT(VALUE(INDEX('97-19 Comp in SIC07'!Q:Q,MATCH(_xlfn.TEXTSPLIT($A47, " "),'97-19 Comp in SIC07'!$A:$A,0))), 1)</f>
        <v>20.2</v>
      </c>
      <c r="S47" s="81" cm="1">
        <f t="array" ref="S47">SUMPRODUCT(VALUE(INDEX('97-19 Comp in SIC07'!R:R,MATCH(_xlfn.TEXTSPLIT($A47, " "),'97-19 Comp in SIC07'!$A:$A,0))), 1)</f>
        <v>19.12</v>
      </c>
      <c r="T47" s="81" cm="1">
        <f t="array" ref="T47">SUMPRODUCT(VALUE(INDEX('97-19 Comp in SIC07'!S:S,MATCH(_xlfn.TEXTSPLIT($A47, " "),'97-19 Comp in SIC07'!$A:$A,0))), 1)</f>
        <v>20.03</v>
      </c>
      <c r="U47" s="81" cm="1">
        <f t="array" ref="U47">SUMPRODUCT(VALUE(INDEX('97-19 Comp in SIC07'!T:T,MATCH(_xlfn.TEXTSPLIT($A47, " "),'97-19 Comp in SIC07'!$A:$A,0))), 1)</f>
        <v>18.98</v>
      </c>
      <c r="V47" s="81" cm="1">
        <f t="array" ref="V47">SUMPRODUCT(VALUE(INDEX('97-19 Comp in SIC07'!U:U,MATCH(_xlfn.TEXTSPLIT($A47, " "),'97-19 Comp in SIC07'!$A:$A,0))), 1)</f>
        <v>18.690000000000001</v>
      </c>
      <c r="W47" s="81" cm="1">
        <f t="array" ref="W47">SUMPRODUCT(VALUE(INDEX('97-19 Comp in SIC07'!V:V,MATCH(_xlfn.TEXTSPLIT($A47, " "),'97-19 Comp in SIC07'!$A:$A,0))), 1)</f>
        <v>20.309999999999999</v>
      </c>
      <c r="X47" s="81" cm="1">
        <f t="array" ref="X47">SUMPRODUCT(VALUE(INDEX('97-19 Comp in SIC07'!W:W,MATCH(_xlfn.TEXTSPLIT($A47, " "),'97-19 Comp in SIC07'!$A:$A,0))), 1)</f>
        <v>20.62</v>
      </c>
      <c r="Y47" s="81" cm="1">
        <f t="array" ref="Y47">SUMPRODUCT(VALUE(INDEX('97-19 Comp in SIC07'!X:X,MATCH(_xlfn.TEXTSPLIT($A47, " "),'97-19 Comp in SIC07'!$A:$A,0))), 1)</f>
        <v>21.35</v>
      </c>
      <c r="Z47" s="81" cm="1">
        <f t="array" ref="Z47">SUMPRODUCT(VALUE(INDEX('97-19 Comp in SIC07'!Y:Y,MATCH(_xlfn.TEXTSPLIT($A47, " "),'97-19 Comp in SIC07'!$A:$A,0))), 1)</f>
        <v>22.84</v>
      </c>
    </row>
    <row r="48" spans="1:26" ht="30" x14ac:dyDescent="0.25">
      <c r="A48" s="65">
        <v>74</v>
      </c>
      <c r="C48" s="66" t="s">
        <v>398</v>
      </c>
      <c r="D48" s="81" cm="1">
        <f t="array" ref="D48">SUMPRODUCT(VALUE(INDEX('97-19 Comp in SIC07'!C:C,MATCH(_xlfn.TEXTSPLIT($A48, " "),'97-19 Comp in SIC07'!$A:$A,0))), 1)</f>
        <v>9.93</v>
      </c>
      <c r="E48" s="81" cm="1">
        <f t="array" ref="E48">SUMPRODUCT(VALUE(INDEX('97-19 Comp in SIC07'!D:D,MATCH(_xlfn.TEXTSPLIT($A48, " "),'97-19 Comp in SIC07'!$A:$A,0))), 1)</f>
        <v>10.7</v>
      </c>
      <c r="F48" s="81" cm="1">
        <f t="array" ref="F48">SUMPRODUCT(VALUE(INDEX('97-19 Comp in SIC07'!E:E,MATCH(_xlfn.TEXTSPLIT($A48, " "),'97-19 Comp in SIC07'!$A:$A,0))), 1)</f>
        <v>11.2</v>
      </c>
      <c r="G48" s="81" cm="1">
        <f t="array" ref="G48">SUMPRODUCT(VALUE(INDEX('97-19 Comp in SIC07'!F:F,MATCH(_xlfn.TEXTSPLIT($A48, " "),'97-19 Comp in SIC07'!$A:$A,0))), 1)</f>
        <v>11.36</v>
      </c>
      <c r="H48" s="81" cm="1">
        <f t="array" ref="H48">SUMPRODUCT(VALUE(INDEX('97-19 Comp in SIC07'!G:G,MATCH(_xlfn.TEXTSPLIT($A48, " "),'97-19 Comp in SIC07'!$A:$A,0))), 1)</f>
        <v>12.09</v>
      </c>
      <c r="I48" s="81" cm="1">
        <f t="array" ref="I48">SUMPRODUCT(VALUE(INDEX('97-19 Comp in SIC07'!H:H,MATCH(_xlfn.TEXTSPLIT($A48, " "),'97-19 Comp in SIC07'!$A:$A,0))), 1)</f>
        <v>12.82</v>
      </c>
      <c r="J48" s="81" cm="1">
        <f t="array" ref="J48">SUMPRODUCT(VALUE(INDEX('97-19 Comp in SIC07'!I:I,MATCH(_xlfn.TEXTSPLIT($A48, " "),'97-19 Comp in SIC07'!$A:$A,0))), 1)</f>
        <v>12.94</v>
      </c>
      <c r="K48" s="81" cm="1">
        <f t="array" ref="K48">SUMPRODUCT(VALUE(INDEX('97-19 Comp in SIC07'!J:J,MATCH(_xlfn.TEXTSPLIT($A48, " "),'97-19 Comp in SIC07'!$A:$A,0))), 1)</f>
        <v>13.35</v>
      </c>
      <c r="L48" s="81" cm="1">
        <f t="array" ref="L48">SUMPRODUCT(VALUE(INDEX('97-19 Comp in SIC07'!K:K,MATCH(_xlfn.TEXTSPLIT($A48, " "),'97-19 Comp in SIC07'!$A:$A,0))), 1)</f>
        <v>13.69</v>
      </c>
      <c r="M48" s="81" cm="1">
        <f t="array" ref="M48">SUMPRODUCT(VALUE(INDEX('97-19 Comp in SIC07'!L:L,MATCH(_xlfn.TEXTSPLIT($A48, " "),'97-19 Comp in SIC07'!$A:$A,0))), 1)</f>
        <v>14.2</v>
      </c>
      <c r="N48" s="81" cm="1">
        <f t="array" ref="N48">SUMPRODUCT(VALUE(INDEX('97-19 Comp in SIC07'!M:M,MATCH(_xlfn.TEXTSPLIT($A48, " "),'97-19 Comp in SIC07'!$A:$A,0))), 1)</f>
        <v>14.62</v>
      </c>
      <c r="O48" s="81" cm="1">
        <f t="array" ref="O48">SUMPRODUCT(VALUE(INDEX('97-19 Comp in SIC07'!N:N,MATCH(_xlfn.TEXTSPLIT($A48, " "),'97-19 Comp in SIC07'!$A:$A,0))), 1)</f>
        <v>16.05</v>
      </c>
      <c r="P48" s="81" cm="1">
        <f t="array" ref="P48">SUMPRODUCT(VALUE(INDEX('97-19 Comp in SIC07'!O:O,MATCH(_xlfn.TEXTSPLIT($A48, " "),'97-19 Comp in SIC07'!$A:$A,0))), 1)</f>
        <v>16.86</v>
      </c>
      <c r="Q48" s="81" cm="1">
        <f t="array" ref="Q48">SUMPRODUCT(VALUE(INDEX('97-19 Comp in SIC07'!P:P,MATCH(_xlfn.TEXTSPLIT($A48, " "),'97-19 Comp in SIC07'!$A:$A,0))), 1)</f>
        <v>16.100000000000001</v>
      </c>
      <c r="R48" s="81" cm="1">
        <f t="array" ref="R48">SUMPRODUCT(VALUE(INDEX('97-19 Comp in SIC07'!Q:Q,MATCH(_xlfn.TEXTSPLIT($A48, " "),'97-19 Comp in SIC07'!$A:$A,0))), 1)</f>
        <v>15.93</v>
      </c>
      <c r="S48" s="81" cm="1">
        <f t="array" ref="S48">SUMPRODUCT(VALUE(INDEX('97-19 Comp in SIC07'!R:R,MATCH(_xlfn.TEXTSPLIT($A48, " "),'97-19 Comp in SIC07'!$A:$A,0))), 1)</f>
        <v>16.170000000000002</v>
      </c>
      <c r="T48" s="81" cm="1">
        <f t="array" ref="T48">SUMPRODUCT(VALUE(INDEX('97-19 Comp in SIC07'!S:S,MATCH(_xlfn.TEXTSPLIT($A48, " "),'97-19 Comp in SIC07'!$A:$A,0))), 1)</f>
        <v>15.66</v>
      </c>
      <c r="U48" s="81" cm="1">
        <f t="array" ref="U48">SUMPRODUCT(VALUE(INDEX('97-19 Comp in SIC07'!T:T,MATCH(_xlfn.TEXTSPLIT($A48, " "),'97-19 Comp in SIC07'!$A:$A,0))), 1)</f>
        <v>15.91</v>
      </c>
      <c r="V48" s="81" cm="1">
        <f t="array" ref="V48">SUMPRODUCT(VALUE(INDEX('97-19 Comp in SIC07'!U:U,MATCH(_xlfn.TEXTSPLIT($A48, " "),'97-19 Comp in SIC07'!$A:$A,0))), 1)</f>
        <v>16.739999999999998</v>
      </c>
      <c r="W48" s="81" cm="1">
        <f t="array" ref="W48">SUMPRODUCT(VALUE(INDEX('97-19 Comp in SIC07'!V:V,MATCH(_xlfn.TEXTSPLIT($A48, " "),'97-19 Comp in SIC07'!$A:$A,0))), 1)</f>
        <v>17.329999999999998</v>
      </c>
      <c r="X48" s="81" cm="1">
        <f t="array" ref="X48">SUMPRODUCT(VALUE(INDEX('97-19 Comp in SIC07'!W:W,MATCH(_xlfn.TEXTSPLIT($A48, " "),'97-19 Comp in SIC07'!$A:$A,0))), 1)</f>
        <v>18.45</v>
      </c>
      <c r="Y48" s="81" cm="1">
        <f t="array" ref="Y48">SUMPRODUCT(VALUE(INDEX('97-19 Comp in SIC07'!X:X,MATCH(_xlfn.TEXTSPLIT($A48, " "),'97-19 Comp in SIC07'!$A:$A,0))), 1)</f>
        <v>18.399999999999999</v>
      </c>
      <c r="Z48" s="81" cm="1">
        <f t="array" ref="Z48">SUMPRODUCT(VALUE(INDEX('97-19 Comp in SIC07'!Y:Y,MATCH(_xlfn.TEXTSPLIT($A48, " "),'97-19 Comp in SIC07'!$A:$A,0))), 1)</f>
        <v>19.239999999999998</v>
      </c>
    </row>
    <row r="49" spans="1:26" x14ac:dyDescent="0.25">
      <c r="A49" s="65">
        <v>75</v>
      </c>
      <c r="C49" s="66" t="s">
        <v>399</v>
      </c>
      <c r="D49" s="81" cm="1">
        <f t="array" ref="D49">SUMPRODUCT(VALUE(INDEX('97-19 Comp in SIC07'!C:C,MATCH(_xlfn.TEXTSPLIT($A49, " "),'97-19 Comp in SIC07'!$A:$A,0))), 1)</f>
        <v>7.93</v>
      </c>
      <c r="E49" s="81" cm="1">
        <f t="array" ref="E49">SUMPRODUCT(VALUE(INDEX('97-19 Comp in SIC07'!D:D,MATCH(_xlfn.TEXTSPLIT($A49, " "),'97-19 Comp in SIC07'!$A:$A,0))), 1)</f>
        <v>8.33</v>
      </c>
      <c r="F49" s="81" cm="1">
        <f t="array" ref="F49">SUMPRODUCT(VALUE(INDEX('97-19 Comp in SIC07'!E:E,MATCH(_xlfn.TEXTSPLIT($A49, " "),'97-19 Comp in SIC07'!$A:$A,0))), 1)</f>
        <v>8.8000000000000007</v>
      </c>
      <c r="G49" s="81" cm="1">
        <f t="array" ref="G49">SUMPRODUCT(VALUE(INDEX('97-19 Comp in SIC07'!F:F,MATCH(_xlfn.TEXTSPLIT($A49, " "),'97-19 Comp in SIC07'!$A:$A,0))), 1)</f>
        <v>9.33</v>
      </c>
      <c r="H49" s="81" cm="1">
        <f t="array" ref="H49">SUMPRODUCT(VALUE(INDEX('97-19 Comp in SIC07'!G:G,MATCH(_xlfn.TEXTSPLIT($A49, " "),'97-19 Comp in SIC07'!$A:$A,0))), 1)</f>
        <v>9.91</v>
      </c>
      <c r="I49" s="81" cm="1">
        <f t="array" ref="I49">SUMPRODUCT(VALUE(INDEX('97-19 Comp in SIC07'!H:H,MATCH(_xlfn.TEXTSPLIT($A49, " "),'97-19 Comp in SIC07'!$A:$A,0))), 1)</f>
        <v>10.41</v>
      </c>
      <c r="J49" s="81" cm="1">
        <f t="array" ref="J49">SUMPRODUCT(VALUE(INDEX('97-19 Comp in SIC07'!I:I,MATCH(_xlfn.TEXTSPLIT($A49, " "),'97-19 Comp in SIC07'!$A:$A,0))), 1)</f>
        <v>10.9</v>
      </c>
      <c r="K49" s="81" cm="1">
        <f t="array" ref="K49">SUMPRODUCT(VALUE(INDEX('97-19 Comp in SIC07'!J:J,MATCH(_xlfn.TEXTSPLIT($A49, " "),'97-19 Comp in SIC07'!$A:$A,0))), 1)</f>
        <v>11.62</v>
      </c>
      <c r="L49" s="81" cm="1">
        <f t="array" ref="L49">SUMPRODUCT(VALUE(INDEX('97-19 Comp in SIC07'!K:K,MATCH(_xlfn.TEXTSPLIT($A49, " "),'97-19 Comp in SIC07'!$A:$A,0))), 1)</f>
        <v>12.27</v>
      </c>
      <c r="M49" s="81" cm="1">
        <f t="array" ref="M49">SUMPRODUCT(VALUE(INDEX('97-19 Comp in SIC07'!L:L,MATCH(_xlfn.TEXTSPLIT($A49, " "),'97-19 Comp in SIC07'!$A:$A,0))), 1)</f>
        <v>12.7</v>
      </c>
      <c r="N49" s="81" cm="1">
        <f t="array" ref="N49">SUMPRODUCT(VALUE(INDEX('97-19 Comp in SIC07'!M:M,MATCH(_xlfn.TEXTSPLIT($A49, " "),'97-19 Comp in SIC07'!$A:$A,0))), 1)</f>
        <v>13.05</v>
      </c>
      <c r="O49" s="81" cm="1">
        <f t="array" ref="O49">SUMPRODUCT(VALUE(INDEX('97-19 Comp in SIC07'!N:N,MATCH(_xlfn.TEXTSPLIT($A49, " "),'97-19 Comp in SIC07'!$A:$A,0))), 1)</f>
        <v>11.07</v>
      </c>
      <c r="P49" s="81" cm="1">
        <f t="array" ref="P49">SUMPRODUCT(VALUE(INDEX('97-19 Comp in SIC07'!O:O,MATCH(_xlfn.TEXTSPLIT($A49, " "),'97-19 Comp in SIC07'!$A:$A,0))), 1)</f>
        <v>12.53</v>
      </c>
      <c r="Q49" s="81" cm="1">
        <f t="array" ref="Q49">SUMPRODUCT(VALUE(INDEX('97-19 Comp in SIC07'!P:P,MATCH(_xlfn.TEXTSPLIT($A49, " "),'97-19 Comp in SIC07'!$A:$A,0))), 1)</f>
        <v>12.02</v>
      </c>
      <c r="R49" s="81" cm="1">
        <f t="array" ref="R49">SUMPRODUCT(VALUE(INDEX('97-19 Comp in SIC07'!Q:Q,MATCH(_xlfn.TEXTSPLIT($A49, " "),'97-19 Comp in SIC07'!$A:$A,0))), 1)</f>
        <v>13.1</v>
      </c>
      <c r="S49" s="81" cm="1">
        <f t="array" ref="S49">SUMPRODUCT(VALUE(INDEX('97-19 Comp in SIC07'!R:R,MATCH(_xlfn.TEXTSPLIT($A49, " "),'97-19 Comp in SIC07'!$A:$A,0))), 1)</f>
        <v>13.23</v>
      </c>
      <c r="T49" s="81" cm="1">
        <f t="array" ref="T49">SUMPRODUCT(VALUE(INDEX('97-19 Comp in SIC07'!S:S,MATCH(_xlfn.TEXTSPLIT($A49, " "),'97-19 Comp in SIC07'!$A:$A,0))), 1)</f>
        <v>13.09</v>
      </c>
      <c r="U49" s="81" cm="1">
        <f t="array" ref="U49">SUMPRODUCT(VALUE(INDEX('97-19 Comp in SIC07'!T:T,MATCH(_xlfn.TEXTSPLIT($A49, " "),'97-19 Comp in SIC07'!$A:$A,0))), 1)</f>
        <v>14</v>
      </c>
      <c r="V49" s="81" cm="1">
        <f t="array" ref="V49">SUMPRODUCT(VALUE(INDEX('97-19 Comp in SIC07'!U:U,MATCH(_xlfn.TEXTSPLIT($A49, " "),'97-19 Comp in SIC07'!$A:$A,0))), 1)</f>
        <v>13.75</v>
      </c>
      <c r="W49" s="81" cm="1">
        <f t="array" ref="W49">SUMPRODUCT(VALUE(INDEX('97-19 Comp in SIC07'!V:V,MATCH(_xlfn.TEXTSPLIT($A49, " "),'97-19 Comp in SIC07'!$A:$A,0))), 1)</f>
        <v>13.97</v>
      </c>
      <c r="X49" s="81" cm="1">
        <f t="array" ref="X49">SUMPRODUCT(VALUE(INDEX('97-19 Comp in SIC07'!W:W,MATCH(_xlfn.TEXTSPLIT($A49, " "),'97-19 Comp in SIC07'!$A:$A,0))), 1)</f>
        <v>14.32</v>
      </c>
      <c r="Y49" s="81" cm="1">
        <f t="array" ref="Y49">SUMPRODUCT(VALUE(INDEX('97-19 Comp in SIC07'!X:X,MATCH(_xlfn.TEXTSPLIT($A49, " "),'97-19 Comp in SIC07'!$A:$A,0))), 1)</f>
        <v>14.48</v>
      </c>
      <c r="Z49" s="81" cm="1">
        <f t="array" ref="Z49">SUMPRODUCT(VALUE(INDEX('97-19 Comp in SIC07'!Y:Y,MATCH(_xlfn.TEXTSPLIT($A49, " "),'97-19 Comp in SIC07'!$A:$A,0))), 1)</f>
        <v>15.04</v>
      </c>
    </row>
    <row r="50" spans="1:26" x14ac:dyDescent="0.25">
      <c r="A50" s="65">
        <v>77</v>
      </c>
      <c r="C50" s="66" t="s">
        <v>400</v>
      </c>
      <c r="D50" s="81" cm="1">
        <f t="array" ref="D50">SUMPRODUCT(VALUE(INDEX('97-19 Comp in SIC07'!C:C,MATCH(_xlfn.TEXTSPLIT($A50, " "),'97-19 Comp in SIC07'!$A:$A,0))), 1)</f>
        <v>7.42</v>
      </c>
      <c r="E50" s="81" cm="1">
        <f t="array" ref="E50">SUMPRODUCT(VALUE(INDEX('97-19 Comp in SIC07'!D:D,MATCH(_xlfn.TEXTSPLIT($A50, " "),'97-19 Comp in SIC07'!$A:$A,0))), 1)</f>
        <v>7.7</v>
      </c>
      <c r="F50" s="81" cm="1">
        <f t="array" ref="F50">SUMPRODUCT(VALUE(INDEX('97-19 Comp in SIC07'!E:E,MATCH(_xlfn.TEXTSPLIT($A50, " "),'97-19 Comp in SIC07'!$A:$A,0))), 1)</f>
        <v>7.84</v>
      </c>
      <c r="G50" s="81" cm="1">
        <f t="array" ref="G50">SUMPRODUCT(VALUE(INDEX('97-19 Comp in SIC07'!F:F,MATCH(_xlfn.TEXTSPLIT($A50, " "),'97-19 Comp in SIC07'!$A:$A,0))), 1)</f>
        <v>8.06</v>
      </c>
      <c r="H50" s="81" cm="1">
        <f t="array" ref="H50">SUMPRODUCT(VALUE(INDEX('97-19 Comp in SIC07'!G:G,MATCH(_xlfn.TEXTSPLIT($A50, " "),'97-19 Comp in SIC07'!$A:$A,0))), 1)</f>
        <v>8.68</v>
      </c>
      <c r="I50" s="81" cm="1">
        <f t="array" ref="I50">SUMPRODUCT(VALUE(INDEX('97-19 Comp in SIC07'!H:H,MATCH(_xlfn.TEXTSPLIT($A50, " "),'97-19 Comp in SIC07'!$A:$A,0))), 1)</f>
        <v>9.01</v>
      </c>
      <c r="J50" s="81" cm="1">
        <f t="array" ref="J50">SUMPRODUCT(VALUE(INDEX('97-19 Comp in SIC07'!I:I,MATCH(_xlfn.TEXTSPLIT($A50, " "),'97-19 Comp in SIC07'!$A:$A,0))), 1)</f>
        <v>9.2200000000000006</v>
      </c>
      <c r="K50" s="81" cm="1">
        <f t="array" ref="K50">SUMPRODUCT(VALUE(INDEX('97-19 Comp in SIC07'!J:J,MATCH(_xlfn.TEXTSPLIT($A50, " "),'97-19 Comp in SIC07'!$A:$A,0))), 1)</f>
        <v>9.0399999999999991</v>
      </c>
      <c r="L50" s="81" cm="1">
        <f t="array" ref="L50">SUMPRODUCT(VALUE(INDEX('97-19 Comp in SIC07'!K:K,MATCH(_xlfn.TEXTSPLIT($A50, " "),'97-19 Comp in SIC07'!$A:$A,0))), 1)</f>
        <v>9.9499999999999993</v>
      </c>
      <c r="M50" s="81" cm="1">
        <f t="array" ref="M50">SUMPRODUCT(VALUE(INDEX('97-19 Comp in SIC07'!L:L,MATCH(_xlfn.TEXTSPLIT($A50, " "),'97-19 Comp in SIC07'!$A:$A,0))), 1)</f>
        <v>10.35</v>
      </c>
      <c r="N50" s="81" cm="1">
        <f t="array" ref="N50">SUMPRODUCT(VALUE(INDEX('97-19 Comp in SIC07'!M:M,MATCH(_xlfn.TEXTSPLIT($A50, " "),'97-19 Comp in SIC07'!$A:$A,0))), 1)</f>
        <v>10.99</v>
      </c>
      <c r="O50" s="81" cm="1">
        <f t="array" ref="O50">SUMPRODUCT(VALUE(INDEX('97-19 Comp in SIC07'!N:N,MATCH(_xlfn.TEXTSPLIT($A50, " "),'97-19 Comp in SIC07'!$A:$A,0))), 1)</f>
        <v>11.09</v>
      </c>
      <c r="P50" s="81" cm="1">
        <f t="array" ref="P50">SUMPRODUCT(VALUE(INDEX('97-19 Comp in SIC07'!O:O,MATCH(_xlfn.TEXTSPLIT($A50, " "),'97-19 Comp in SIC07'!$A:$A,0))), 1)</f>
        <v>11.68</v>
      </c>
      <c r="Q50" s="81" cm="1">
        <f t="array" ref="Q50">SUMPRODUCT(VALUE(INDEX('97-19 Comp in SIC07'!P:P,MATCH(_xlfn.TEXTSPLIT($A50, " "),'97-19 Comp in SIC07'!$A:$A,0))), 1)</f>
        <v>11.72</v>
      </c>
      <c r="R50" s="81" cm="1">
        <f t="array" ref="R50">SUMPRODUCT(VALUE(INDEX('97-19 Comp in SIC07'!Q:Q,MATCH(_xlfn.TEXTSPLIT($A50, " "),'97-19 Comp in SIC07'!$A:$A,0))), 1)</f>
        <v>11.73</v>
      </c>
      <c r="S50" s="81" cm="1">
        <f t="array" ref="S50">SUMPRODUCT(VALUE(INDEX('97-19 Comp in SIC07'!R:R,MATCH(_xlfn.TEXTSPLIT($A50, " "),'97-19 Comp in SIC07'!$A:$A,0))), 1)</f>
        <v>11.95</v>
      </c>
      <c r="T50" s="81" cm="1">
        <f t="array" ref="T50">SUMPRODUCT(VALUE(INDEX('97-19 Comp in SIC07'!S:S,MATCH(_xlfn.TEXTSPLIT($A50, " "),'97-19 Comp in SIC07'!$A:$A,0))), 1)</f>
        <v>12.57</v>
      </c>
      <c r="U50" s="81" cm="1">
        <f t="array" ref="U50">SUMPRODUCT(VALUE(INDEX('97-19 Comp in SIC07'!T:T,MATCH(_xlfn.TEXTSPLIT($A50, " "),'97-19 Comp in SIC07'!$A:$A,0))), 1)</f>
        <v>12.84</v>
      </c>
      <c r="V50" s="81" cm="1">
        <f t="array" ref="V50">SUMPRODUCT(VALUE(INDEX('97-19 Comp in SIC07'!U:U,MATCH(_xlfn.TEXTSPLIT($A50, " "),'97-19 Comp in SIC07'!$A:$A,0))), 1)</f>
        <v>13.05</v>
      </c>
      <c r="W50" s="81" cm="1">
        <f t="array" ref="W50">SUMPRODUCT(VALUE(INDEX('97-19 Comp in SIC07'!V:V,MATCH(_xlfn.TEXTSPLIT($A50, " "),'97-19 Comp in SIC07'!$A:$A,0))), 1)</f>
        <v>13.97</v>
      </c>
      <c r="X50" s="81" cm="1">
        <f t="array" ref="X50">SUMPRODUCT(VALUE(INDEX('97-19 Comp in SIC07'!W:W,MATCH(_xlfn.TEXTSPLIT($A50, " "),'97-19 Comp in SIC07'!$A:$A,0))), 1)</f>
        <v>14.28</v>
      </c>
      <c r="Y50" s="81" cm="1">
        <f t="array" ref="Y50">SUMPRODUCT(VALUE(INDEX('97-19 Comp in SIC07'!X:X,MATCH(_xlfn.TEXTSPLIT($A50, " "),'97-19 Comp in SIC07'!$A:$A,0))), 1)</f>
        <v>15.09</v>
      </c>
      <c r="Z50" s="81" cm="1">
        <f t="array" ref="Z50">SUMPRODUCT(VALUE(INDEX('97-19 Comp in SIC07'!Y:Y,MATCH(_xlfn.TEXTSPLIT($A50, " "),'97-19 Comp in SIC07'!$A:$A,0))), 1)</f>
        <v>15.85</v>
      </c>
    </row>
    <row r="51" spans="1:26" x14ac:dyDescent="0.25">
      <c r="A51" s="65">
        <v>78</v>
      </c>
      <c r="C51" s="66" t="s">
        <v>401</v>
      </c>
      <c r="D51" s="81" cm="1">
        <f t="array" ref="D51">SUMPRODUCT(VALUE(INDEX('97-19 Comp in SIC07'!C:C,MATCH(_xlfn.TEXTSPLIT($A51, " "),'97-19 Comp in SIC07'!$A:$A,0))), 1)</f>
        <v>9.93</v>
      </c>
      <c r="E51" s="81" cm="1">
        <f t="array" ref="E51">SUMPRODUCT(VALUE(INDEX('97-19 Comp in SIC07'!D:D,MATCH(_xlfn.TEXTSPLIT($A51, " "),'97-19 Comp in SIC07'!$A:$A,0))), 1)</f>
        <v>10.7</v>
      </c>
      <c r="F51" s="81" cm="1">
        <f t="array" ref="F51">SUMPRODUCT(VALUE(INDEX('97-19 Comp in SIC07'!E:E,MATCH(_xlfn.TEXTSPLIT($A51, " "),'97-19 Comp in SIC07'!$A:$A,0))), 1)</f>
        <v>11.2</v>
      </c>
      <c r="G51" s="81" cm="1">
        <f t="array" ref="G51">SUMPRODUCT(VALUE(INDEX('97-19 Comp in SIC07'!F:F,MATCH(_xlfn.TEXTSPLIT($A51, " "),'97-19 Comp in SIC07'!$A:$A,0))), 1)</f>
        <v>11.36</v>
      </c>
      <c r="H51" s="81" cm="1">
        <f t="array" ref="H51">SUMPRODUCT(VALUE(INDEX('97-19 Comp in SIC07'!G:G,MATCH(_xlfn.TEXTSPLIT($A51, " "),'97-19 Comp in SIC07'!$A:$A,0))), 1)</f>
        <v>12.09</v>
      </c>
      <c r="I51" s="81" cm="1">
        <f t="array" ref="I51">SUMPRODUCT(VALUE(INDEX('97-19 Comp in SIC07'!H:H,MATCH(_xlfn.TEXTSPLIT($A51, " "),'97-19 Comp in SIC07'!$A:$A,0))), 1)</f>
        <v>12.82</v>
      </c>
      <c r="J51" s="81" cm="1">
        <f t="array" ref="J51">SUMPRODUCT(VALUE(INDEX('97-19 Comp in SIC07'!I:I,MATCH(_xlfn.TEXTSPLIT($A51, " "),'97-19 Comp in SIC07'!$A:$A,0))), 1)</f>
        <v>12.94</v>
      </c>
      <c r="K51" s="81" cm="1">
        <f t="array" ref="K51">SUMPRODUCT(VALUE(INDEX('97-19 Comp in SIC07'!J:J,MATCH(_xlfn.TEXTSPLIT($A51, " "),'97-19 Comp in SIC07'!$A:$A,0))), 1)</f>
        <v>13.35</v>
      </c>
      <c r="L51" s="81" cm="1">
        <f t="array" ref="L51">SUMPRODUCT(VALUE(INDEX('97-19 Comp in SIC07'!K:K,MATCH(_xlfn.TEXTSPLIT($A51, " "),'97-19 Comp in SIC07'!$A:$A,0))), 1)</f>
        <v>13.69</v>
      </c>
      <c r="M51" s="81" cm="1">
        <f t="array" ref="M51">SUMPRODUCT(VALUE(INDEX('97-19 Comp in SIC07'!L:L,MATCH(_xlfn.TEXTSPLIT($A51, " "),'97-19 Comp in SIC07'!$A:$A,0))), 1)</f>
        <v>14.2</v>
      </c>
      <c r="N51" s="81" cm="1">
        <f t="array" ref="N51">SUMPRODUCT(VALUE(INDEX('97-19 Comp in SIC07'!M:M,MATCH(_xlfn.TEXTSPLIT($A51, " "),'97-19 Comp in SIC07'!$A:$A,0))), 1)</f>
        <v>14.62</v>
      </c>
      <c r="O51" s="81" cm="1">
        <f t="array" ref="O51">SUMPRODUCT(VALUE(INDEX('97-19 Comp in SIC07'!N:N,MATCH(_xlfn.TEXTSPLIT($A51, " "),'97-19 Comp in SIC07'!$A:$A,0))), 1)</f>
        <v>10.72</v>
      </c>
      <c r="P51" s="81" cm="1">
        <f t="array" ref="P51">SUMPRODUCT(VALUE(INDEX('97-19 Comp in SIC07'!O:O,MATCH(_xlfn.TEXTSPLIT($A51, " "),'97-19 Comp in SIC07'!$A:$A,0))), 1)</f>
        <v>10.93</v>
      </c>
      <c r="Q51" s="81" cm="1">
        <f t="array" ref="Q51">SUMPRODUCT(VALUE(INDEX('97-19 Comp in SIC07'!P:P,MATCH(_xlfn.TEXTSPLIT($A51, " "),'97-19 Comp in SIC07'!$A:$A,0))), 1)</f>
        <v>10.76</v>
      </c>
      <c r="R51" s="81" cm="1">
        <f t="array" ref="R51">SUMPRODUCT(VALUE(INDEX('97-19 Comp in SIC07'!Q:Q,MATCH(_xlfn.TEXTSPLIT($A51, " "),'97-19 Comp in SIC07'!$A:$A,0))), 1)</f>
        <v>10.63</v>
      </c>
      <c r="S51" s="81" cm="1">
        <f t="array" ref="S51">SUMPRODUCT(VALUE(INDEX('97-19 Comp in SIC07'!R:R,MATCH(_xlfn.TEXTSPLIT($A51, " "),'97-19 Comp in SIC07'!$A:$A,0))), 1)</f>
        <v>11.02</v>
      </c>
      <c r="T51" s="81" cm="1">
        <f t="array" ref="T51">SUMPRODUCT(VALUE(INDEX('97-19 Comp in SIC07'!S:S,MATCH(_xlfn.TEXTSPLIT($A51, " "),'97-19 Comp in SIC07'!$A:$A,0))), 1)</f>
        <v>11.16</v>
      </c>
      <c r="U51" s="81" cm="1">
        <f t="array" ref="U51">SUMPRODUCT(VALUE(INDEX('97-19 Comp in SIC07'!T:T,MATCH(_xlfn.TEXTSPLIT($A51, " "),'97-19 Comp in SIC07'!$A:$A,0))), 1)</f>
        <v>10.94</v>
      </c>
      <c r="V51" s="81" cm="1">
        <f t="array" ref="V51">SUMPRODUCT(VALUE(INDEX('97-19 Comp in SIC07'!U:U,MATCH(_xlfn.TEXTSPLIT($A51, " "),'97-19 Comp in SIC07'!$A:$A,0))), 1)</f>
        <v>11.14</v>
      </c>
      <c r="W51" s="81" cm="1">
        <f t="array" ref="W51">SUMPRODUCT(VALUE(INDEX('97-19 Comp in SIC07'!V:V,MATCH(_xlfn.TEXTSPLIT($A51, " "),'97-19 Comp in SIC07'!$A:$A,0))), 1)</f>
        <v>11.5</v>
      </c>
      <c r="X51" s="81" cm="1">
        <f t="array" ref="X51">SUMPRODUCT(VALUE(INDEX('97-19 Comp in SIC07'!W:W,MATCH(_xlfn.TEXTSPLIT($A51, " "),'97-19 Comp in SIC07'!$A:$A,0))), 1)</f>
        <v>12.24</v>
      </c>
      <c r="Y51" s="81" cm="1">
        <f t="array" ref="Y51">SUMPRODUCT(VALUE(INDEX('97-19 Comp in SIC07'!X:X,MATCH(_xlfn.TEXTSPLIT($A51, " "),'97-19 Comp in SIC07'!$A:$A,0))), 1)</f>
        <v>13.34</v>
      </c>
      <c r="Z51" s="81" cm="1">
        <f t="array" ref="Z51">SUMPRODUCT(VALUE(INDEX('97-19 Comp in SIC07'!Y:Y,MATCH(_xlfn.TEXTSPLIT($A51, " "),'97-19 Comp in SIC07'!$A:$A,0))), 1)</f>
        <v>13.64</v>
      </c>
    </row>
    <row r="52" spans="1:26" ht="45" x14ac:dyDescent="0.25">
      <c r="A52" s="65">
        <v>79</v>
      </c>
      <c r="C52" s="66" t="s">
        <v>402</v>
      </c>
      <c r="D52" s="81" cm="1">
        <f t="array" ref="D52">SUMPRODUCT(VALUE(INDEX('97-19 Comp in SIC07'!C:C,MATCH(_xlfn.TEXTSPLIT($A52, " "),'97-19 Comp in SIC07'!$A:$A,0))), 1)</f>
        <v>8.7209000000000003</v>
      </c>
      <c r="E52" s="81" cm="1">
        <f t="array" ref="E52">SUMPRODUCT(VALUE(INDEX('97-19 Comp in SIC07'!D:D,MATCH(_xlfn.TEXTSPLIT($A52, " "),'97-19 Comp in SIC07'!$A:$A,0))), 1)</f>
        <v>9.0770499999999998</v>
      </c>
      <c r="F52" s="81" cm="1">
        <f t="array" ref="F52">SUMPRODUCT(VALUE(INDEX('97-19 Comp in SIC07'!E:E,MATCH(_xlfn.TEXTSPLIT($A52, " "),'97-19 Comp in SIC07'!$A:$A,0))), 1)</f>
        <v>9.7853999999999992</v>
      </c>
      <c r="G52" s="81" cm="1">
        <f t="array" ref="G52">SUMPRODUCT(VALUE(INDEX('97-19 Comp in SIC07'!F:F,MATCH(_xlfn.TEXTSPLIT($A52, " "),'97-19 Comp in SIC07'!$A:$A,0))), 1)</f>
        <v>10.107349999999999</v>
      </c>
      <c r="H52" s="81" cm="1">
        <f t="array" ref="H52">SUMPRODUCT(VALUE(INDEX('97-19 Comp in SIC07'!G:G,MATCH(_xlfn.TEXTSPLIT($A52, " "),'97-19 Comp in SIC07'!$A:$A,0))), 1)</f>
        <v>10.549899999999999</v>
      </c>
      <c r="I52" s="81" cm="1">
        <f t="array" ref="I52">SUMPRODUCT(VALUE(INDEX('97-19 Comp in SIC07'!H:H,MATCH(_xlfn.TEXTSPLIT($A52, " "),'97-19 Comp in SIC07'!$A:$A,0))), 1)</f>
        <v>10.979200000000001</v>
      </c>
      <c r="J52" s="81" cm="1">
        <f t="array" ref="J52">SUMPRODUCT(VALUE(INDEX('97-19 Comp in SIC07'!I:I,MATCH(_xlfn.TEXTSPLIT($A52, " "),'97-19 Comp in SIC07'!$A:$A,0))), 1)</f>
        <v>11.385649999999998</v>
      </c>
      <c r="K52" s="81" cm="1">
        <f t="array" ref="K52">SUMPRODUCT(VALUE(INDEX('97-19 Comp in SIC07'!J:J,MATCH(_xlfn.TEXTSPLIT($A52, " "),'97-19 Comp in SIC07'!$A:$A,0))), 1)</f>
        <v>12.143800000000001</v>
      </c>
      <c r="L52" s="81" cm="1">
        <f t="array" ref="L52">SUMPRODUCT(VALUE(INDEX('97-19 Comp in SIC07'!K:K,MATCH(_xlfn.TEXTSPLIT($A52, " "),'97-19 Comp in SIC07'!$A:$A,0))), 1)</f>
        <v>12.690449999999998</v>
      </c>
      <c r="M52" s="81" cm="1">
        <f t="array" ref="M52">SUMPRODUCT(VALUE(INDEX('97-19 Comp in SIC07'!L:L,MATCH(_xlfn.TEXTSPLIT($A52, " "),'97-19 Comp in SIC07'!$A:$A,0))), 1)</f>
        <v>12.916600000000001</v>
      </c>
      <c r="N52" s="81" cm="1">
        <f t="array" ref="N52">SUMPRODUCT(VALUE(INDEX('97-19 Comp in SIC07'!M:M,MATCH(_xlfn.TEXTSPLIT($A52, " "),'97-19 Comp in SIC07'!$A:$A,0))), 1)</f>
        <v>13.079699999999999</v>
      </c>
      <c r="O52" s="81" cm="1">
        <f t="array" ref="O52">SUMPRODUCT(VALUE(INDEX('97-19 Comp in SIC07'!N:N,MATCH(_xlfn.TEXTSPLIT($A52, " "),'97-19 Comp in SIC07'!$A:$A,0))), 1)</f>
        <v>12.77</v>
      </c>
      <c r="P52" s="81" cm="1">
        <f t="array" ref="P52">SUMPRODUCT(VALUE(INDEX('97-19 Comp in SIC07'!O:O,MATCH(_xlfn.TEXTSPLIT($A52, " "),'97-19 Comp in SIC07'!$A:$A,0))), 1)</f>
        <v>13.89</v>
      </c>
      <c r="Q52" s="81" cm="1">
        <f t="array" ref="Q52">SUMPRODUCT(VALUE(INDEX('97-19 Comp in SIC07'!P:P,MATCH(_xlfn.TEXTSPLIT($A52, " "),'97-19 Comp in SIC07'!$A:$A,0))), 1)</f>
        <v>13.34</v>
      </c>
      <c r="R52" s="81" cm="1">
        <f t="array" ref="R52">SUMPRODUCT(VALUE(INDEX('97-19 Comp in SIC07'!Q:Q,MATCH(_xlfn.TEXTSPLIT($A52, " "),'97-19 Comp in SIC07'!$A:$A,0))), 1)</f>
        <v>13.24</v>
      </c>
      <c r="S52" s="81" cm="1">
        <f t="array" ref="S52">SUMPRODUCT(VALUE(INDEX('97-19 Comp in SIC07'!R:R,MATCH(_xlfn.TEXTSPLIT($A52, " "),'97-19 Comp in SIC07'!$A:$A,0))), 1)</f>
        <v>13.94</v>
      </c>
      <c r="T52" s="81" cm="1">
        <f t="array" ref="T52">SUMPRODUCT(VALUE(INDEX('97-19 Comp in SIC07'!S:S,MATCH(_xlfn.TEXTSPLIT($A52, " "),'97-19 Comp in SIC07'!$A:$A,0))), 1)</f>
        <v>15.61</v>
      </c>
      <c r="U52" s="81" cm="1">
        <f t="array" ref="U52">SUMPRODUCT(VALUE(INDEX('97-19 Comp in SIC07'!T:T,MATCH(_xlfn.TEXTSPLIT($A52, " "),'97-19 Comp in SIC07'!$A:$A,0))), 1)</f>
        <v>14.84</v>
      </c>
      <c r="V52" s="81" cm="1">
        <f t="array" ref="V52">SUMPRODUCT(VALUE(INDEX('97-19 Comp in SIC07'!U:U,MATCH(_xlfn.TEXTSPLIT($A52, " "),'97-19 Comp in SIC07'!$A:$A,0))), 1)</f>
        <v>15.14</v>
      </c>
      <c r="W52" s="81" cm="1">
        <f t="array" ref="W52">SUMPRODUCT(VALUE(INDEX('97-19 Comp in SIC07'!V:V,MATCH(_xlfn.TEXTSPLIT($A52, " "),'97-19 Comp in SIC07'!$A:$A,0))), 1)</f>
        <v>15.22</v>
      </c>
      <c r="X52" s="81" cm="1">
        <f t="array" ref="X52">SUMPRODUCT(VALUE(INDEX('97-19 Comp in SIC07'!W:W,MATCH(_xlfn.TEXTSPLIT($A52, " "),'97-19 Comp in SIC07'!$A:$A,0))), 1)</f>
        <v>15.28</v>
      </c>
      <c r="Y52" s="81" cm="1">
        <f t="array" ref="Y52">SUMPRODUCT(VALUE(INDEX('97-19 Comp in SIC07'!X:X,MATCH(_xlfn.TEXTSPLIT($A52, " "),'97-19 Comp in SIC07'!$A:$A,0))), 1)</f>
        <v>16.510000000000002</v>
      </c>
      <c r="Z52" s="81" cm="1">
        <f t="array" ref="Z52">SUMPRODUCT(VALUE(INDEX('97-19 Comp in SIC07'!Y:Y,MATCH(_xlfn.TEXTSPLIT($A52, " "),'97-19 Comp in SIC07'!$A:$A,0))), 1)</f>
        <v>17.53</v>
      </c>
    </row>
    <row r="53" spans="1:26" x14ac:dyDescent="0.25">
      <c r="A53" s="65">
        <v>80</v>
      </c>
      <c r="C53" s="66" t="s">
        <v>403</v>
      </c>
      <c r="D53" s="81" cm="1">
        <f t="array" ref="D53">SUMPRODUCT(VALUE(INDEX('97-19 Comp in SIC07'!C:C,MATCH(_xlfn.TEXTSPLIT($A53, " "),'97-19 Comp in SIC07'!$A:$A,0))), 1)</f>
        <v>9.8978900000000003</v>
      </c>
      <c r="E53" s="81" cm="1">
        <f t="array" ref="E53">SUMPRODUCT(VALUE(INDEX('97-19 Comp in SIC07'!D:D,MATCH(_xlfn.TEXTSPLIT($A53, " "),'97-19 Comp in SIC07'!$A:$A,0))), 1)</f>
        <v>10.657629999999999</v>
      </c>
      <c r="F53" s="81" cm="1">
        <f t="array" ref="F53">SUMPRODUCT(VALUE(INDEX('97-19 Comp in SIC07'!E:E,MATCH(_xlfn.TEXTSPLIT($A53, " "),'97-19 Comp in SIC07'!$A:$A,0))), 1)</f>
        <v>11.15687</v>
      </c>
      <c r="G53" s="81" cm="1">
        <f t="array" ref="G53">SUMPRODUCT(VALUE(INDEX('97-19 Comp in SIC07'!F:F,MATCH(_xlfn.TEXTSPLIT($A53, " "),'97-19 Comp in SIC07'!$A:$A,0))), 1)</f>
        <v>11.3239</v>
      </c>
      <c r="H53" s="81" cm="1">
        <f t="array" ref="H53">SUMPRODUCT(VALUE(INDEX('97-19 Comp in SIC07'!G:G,MATCH(_xlfn.TEXTSPLIT($A53, " "),'97-19 Comp in SIC07'!$A:$A,0))), 1)</f>
        <v>12.050859999999998</v>
      </c>
      <c r="I53" s="81" cm="1">
        <f t="array" ref="I53">SUMPRODUCT(VALUE(INDEX('97-19 Comp in SIC07'!H:H,MATCH(_xlfn.TEXTSPLIT($A53, " "),'97-19 Comp in SIC07'!$A:$A,0))), 1)</f>
        <v>12.779340000000001</v>
      </c>
      <c r="J53" s="81" cm="1">
        <f t="array" ref="J53">SUMPRODUCT(VALUE(INDEX('97-19 Comp in SIC07'!I:I,MATCH(_xlfn.TEXTSPLIT($A53, " "),'97-19 Comp in SIC07'!$A:$A,0))), 1)</f>
        <v>12.907129999999999</v>
      </c>
      <c r="K53" s="81" cm="1">
        <f t="array" ref="K53">SUMPRODUCT(VALUE(INDEX('97-19 Comp in SIC07'!J:J,MATCH(_xlfn.TEXTSPLIT($A53, " "),'97-19 Comp in SIC07'!$A:$A,0))), 1)</f>
        <v>13.316749999999999</v>
      </c>
      <c r="L53" s="81" cm="1">
        <f t="array" ref="L53">SUMPRODUCT(VALUE(INDEX('97-19 Comp in SIC07'!K:K,MATCH(_xlfn.TEXTSPLIT($A53, " "),'97-19 Comp in SIC07'!$A:$A,0))), 1)</f>
        <v>13.660169999999999</v>
      </c>
      <c r="M53" s="81" cm="1">
        <f t="array" ref="M53">SUMPRODUCT(VALUE(INDEX('97-19 Comp in SIC07'!L:L,MATCH(_xlfn.TEXTSPLIT($A53, " "),'97-19 Comp in SIC07'!$A:$A,0))), 1)</f>
        <v>14.173019999999999</v>
      </c>
      <c r="N53" s="81" cm="1">
        <f t="array" ref="N53">SUMPRODUCT(VALUE(INDEX('97-19 Comp in SIC07'!M:M,MATCH(_xlfn.TEXTSPLIT($A53, " "),'97-19 Comp in SIC07'!$A:$A,0))), 1)</f>
        <v>14.594539999999999</v>
      </c>
      <c r="O53" s="81" cm="1">
        <f t="array" ref="O53">SUMPRODUCT(VALUE(INDEX('97-19 Comp in SIC07'!N:N,MATCH(_xlfn.TEXTSPLIT($A53, " "),'97-19 Comp in SIC07'!$A:$A,0))), 1)</f>
        <v>8.7100000000000009</v>
      </c>
      <c r="P53" s="81" cm="1">
        <f t="array" ref="P53">SUMPRODUCT(VALUE(INDEX('97-19 Comp in SIC07'!O:O,MATCH(_xlfn.TEXTSPLIT($A53, " "),'97-19 Comp in SIC07'!$A:$A,0))), 1)</f>
        <v>9.24</v>
      </c>
      <c r="Q53" s="81" cm="1">
        <f t="array" ref="Q53">SUMPRODUCT(VALUE(INDEX('97-19 Comp in SIC07'!P:P,MATCH(_xlfn.TEXTSPLIT($A53, " "),'97-19 Comp in SIC07'!$A:$A,0))), 1)</f>
        <v>9.52</v>
      </c>
      <c r="R53" s="81" cm="1">
        <f t="array" ref="R53">SUMPRODUCT(VALUE(INDEX('97-19 Comp in SIC07'!Q:Q,MATCH(_xlfn.TEXTSPLIT($A53, " "),'97-19 Comp in SIC07'!$A:$A,0))), 1)</f>
        <v>9.86</v>
      </c>
      <c r="S53" s="81" cm="1">
        <f t="array" ref="S53">SUMPRODUCT(VALUE(INDEX('97-19 Comp in SIC07'!R:R,MATCH(_xlfn.TEXTSPLIT($A53, " "),'97-19 Comp in SIC07'!$A:$A,0))), 1)</f>
        <v>9.85</v>
      </c>
      <c r="T53" s="81" cm="1">
        <f t="array" ref="T53">SUMPRODUCT(VALUE(INDEX('97-19 Comp in SIC07'!S:S,MATCH(_xlfn.TEXTSPLIT($A53, " "),'97-19 Comp in SIC07'!$A:$A,0))), 1)</f>
        <v>9.52</v>
      </c>
      <c r="U53" s="81" cm="1">
        <f t="array" ref="U53">SUMPRODUCT(VALUE(INDEX('97-19 Comp in SIC07'!T:T,MATCH(_xlfn.TEXTSPLIT($A53, " "),'97-19 Comp in SIC07'!$A:$A,0))), 1)</f>
        <v>9.85</v>
      </c>
      <c r="V53" s="81" cm="1">
        <f t="array" ref="V53">SUMPRODUCT(VALUE(INDEX('97-19 Comp in SIC07'!U:U,MATCH(_xlfn.TEXTSPLIT($A53, " "),'97-19 Comp in SIC07'!$A:$A,0))), 1)</f>
        <v>9.7899999999999991</v>
      </c>
      <c r="W53" s="81" cm="1">
        <f t="array" ref="W53">SUMPRODUCT(VALUE(INDEX('97-19 Comp in SIC07'!V:V,MATCH(_xlfn.TEXTSPLIT($A53, " "),'97-19 Comp in SIC07'!$A:$A,0))), 1)</f>
        <v>10.17</v>
      </c>
      <c r="X53" s="81" cm="1">
        <f t="array" ref="X53">SUMPRODUCT(VALUE(INDEX('97-19 Comp in SIC07'!W:W,MATCH(_xlfn.TEXTSPLIT($A53, " "),'97-19 Comp in SIC07'!$A:$A,0))), 1)</f>
        <v>10.82</v>
      </c>
      <c r="Y53" s="81" cm="1">
        <f t="array" ref="Y53">SUMPRODUCT(VALUE(INDEX('97-19 Comp in SIC07'!X:X,MATCH(_xlfn.TEXTSPLIT($A53, " "),'97-19 Comp in SIC07'!$A:$A,0))), 1)</f>
        <v>11.12</v>
      </c>
      <c r="Z53" s="81" cm="1">
        <f t="array" ref="Z53">SUMPRODUCT(VALUE(INDEX('97-19 Comp in SIC07'!Y:Y,MATCH(_xlfn.TEXTSPLIT($A53, " "),'97-19 Comp in SIC07'!$A:$A,0))), 1)</f>
        <v>12.04</v>
      </c>
    </row>
    <row r="54" spans="1:26" ht="30" x14ac:dyDescent="0.25">
      <c r="A54" s="65">
        <v>81</v>
      </c>
      <c r="C54" s="66" t="s">
        <v>404</v>
      </c>
      <c r="D54" s="81" cm="1">
        <f t="array" ref="D54">SUMPRODUCT(VALUE(INDEX('97-19 Comp in SIC07'!C:C,MATCH(_xlfn.TEXTSPLIT($A54, " "),'97-19 Comp in SIC07'!$A:$A,0))), 1)</f>
        <v>8.1338600000000003</v>
      </c>
      <c r="E54" s="81" cm="1">
        <f t="array" ref="E54">SUMPRODUCT(VALUE(INDEX('97-19 Comp in SIC07'!D:D,MATCH(_xlfn.TEXTSPLIT($A54, " "),'97-19 Comp in SIC07'!$A:$A,0))), 1)</f>
        <v>8.5784099999999999</v>
      </c>
      <c r="F54" s="81" cm="1">
        <f t="array" ref="F54">SUMPRODUCT(VALUE(INDEX('97-19 Comp in SIC07'!E:E,MATCH(_xlfn.TEXTSPLIT($A54, " "),'97-19 Comp in SIC07'!$A:$A,0))), 1)</f>
        <v>8.9072600000000008</v>
      </c>
      <c r="G54" s="81" cm="1">
        <f t="array" ref="G54">SUMPRODUCT(VALUE(INDEX('97-19 Comp in SIC07'!F:F,MATCH(_xlfn.TEXTSPLIT($A54, " "),'97-19 Comp in SIC07'!$A:$A,0))), 1)</f>
        <v>9.3117999999999999</v>
      </c>
      <c r="H54" s="81" cm="1">
        <f t="array" ref="H54">SUMPRODUCT(VALUE(INDEX('97-19 Comp in SIC07'!G:G,MATCH(_xlfn.TEXTSPLIT($A54, " "),'97-19 Comp in SIC07'!$A:$A,0))), 1)</f>
        <v>9.7918900000000004</v>
      </c>
      <c r="I54" s="81" cm="1">
        <f t="array" ref="I54">SUMPRODUCT(VALUE(INDEX('97-19 Comp in SIC07'!H:H,MATCH(_xlfn.TEXTSPLIT($A54, " "),'97-19 Comp in SIC07'!$A:$A,0))), 1)</f>
        <v>10.515420000000002</v>
      </c>
      <c r="J54" s="81" cm="1">
        <f t="array" ref="J54">SUMPRODUCT(VALUE(INDEX('97-19 Comp in SIC07'!I:I,MATCH(_xlfn.TEXTSPLIT($A54, " "),'97-19 Comp in SIC07'!$A:$A,0))), 1)</f>
        <v>10.536109999999999</v>
      </c>
      <c r="K54" s="81" cm="1">
        <f t="array" ref="K54">SUMPRODUCT(VALUE(INDEX('97-19 Comp in SIC07'!J:J,MATCH(_xlfn.TEXTSPLIT($A54, " "),'97-19 Comp in SIC07'!$A:$A,0))), 1)</f>
        <v>10.867100000000001</v>
      </c>
      <c r="L54" s="81" cm="1">
        <f t="array" ref="L54">SUMPRODUCT(VALUE(INDEX('97-19 Comp in SIC07'!K:K,MATCH(_xlfn.TEXTSPLIT($A54, " "),'97-19 Comp in SIC07'!$A:$A,0))), 1)</f>
        <v>11.456679999999999</v>
      </c>
      <c r="M54" s="81" cm="1">
        <f t="array" ref="M54">SUMPRODUCT(VALUE(INDEX('97-19 Comp in SIC07'!L:L,MATCH(_xlfn.TEXTSPLIT($A54, " "),'97-19 Comp in SIC07'!$A:$A,0))), 1)</f>
        <v>11.834249999999999</v>
      </c>
      <c r="N54" s="81" cm="1">
        <f t="array" ref="N54">SUMPRODUCT(VALUE(INDEX('97-19 Comp in SIC07'!M:M,MATCH(_xlfn.TEXTSPLIT($A54, " "),'97-19 Comp in SIC07'!$A:$A,0))), 1)</f>
        <v>12.379720000000001</v>
      </c>
      <c r="O54" s="81" cm="1">
        <f t="array" ref="O54">SUMPRODUCT(VALUE(INDEX('97-19 Comp in SIC07'!N:N,MATCH(_xlfn.TEXTSPLIT($A54, " "),'97-19 Comp in SIC07'!$A:$A,0))), 1)</f>
        <v>8.9700000000000006</v>
      </c>
      <c r="P54" s="81" cm="1">
        <f t="array" ref="P54">SUMPRODUCT(VALUE(INDEX('97-19 Comp in SIC07'!O:O,MATCH(_xlfn.TEXTSPLIT($A54, " "),'97-19 Comp in SIC07'!$A:$A,0))), 1)</f>
        <v>9.9600000000000009</v>
      </c>
      <c r="Q54" s="81" cm="1">
        <f t="array" ref="Q54">SUMPRODUCT(VALUE(INDEX('97-19 Comp in SIC07'!P:P,MATCH(_xlfn.TEXTSPLIT($A54, " "),'97-19 Comp in SIC07'!$A:$A,0))), 1)</f>
        <v>10.47</v>
      </c>
      <c r="R54" s="81" cm="1">
        <f t="array" ref="R54">SUMPRODUCT(VALUE(INDEX('97-19 Comp in SIC07'!Q:Q,MATCH(_xlfn.TEXTSPLIT($A54, " "),'97-19 Comp in SIC07'!$A:$A,0))), 1)</f>
        <v>10.07</v>
      </c>
      <c r="S54" s="81" cm="1">
        <f t="array" ref="S54">SUMPRODUCT(VALUE(INDEX('97-19 Comp in SIC07'!R:R,MATCH(_xlfn.TEXTSPLIT($A54, " "),'97-19 Comp in SIC07'!$A:$A,0))), 1)</f>
        <v>9.99</v>
      </c>
      <c r="T54" s="81" cm="1">
        <f t="array" ref="T54">SUMPRODUCT(VALUE(INDEX('97-19 Comp in SIC07'!S:S,MATCH(_xlfn.TEXTSPLIT($A54, " "),'97-19 Comp in SIC07'!$A:$A,0))), 1)</f>
        <v>10.32</v>
      </c>
      <c r="U54" s="81" cm="1">
        <f t="array" ref="U54">SUMPRODUCT(VALUE(INDEX('97-19 Comp in SIC07'!T:T,MATCH(_xlfn.TEXTSPLIT($A54, " "),'97-19 Comp in SIC07'!$A:$A,0))), 1)</f>
        <v>10.4</v>
      </c>
      <c r="V54" s="81" cm="1">
        <f t="array" ref="V54">SUMPRODUCT(VALUE(INDEX('97-19 Comp in SIC07'!U:U,MATCH(_xlfn.TEXTSPLIT($A54, " "),'97-19 Comp in SIC07'!$A:$A,0))), 1)</f>
        <v>10.85</v>
      </c>
      <c r="W54" s="81" cm="1">
        <f t="array" ref="W54">SUMPRODUCT(VALUE(INDEX('97-19 Comp in SIC07'!V:V,MATCH(_xlfn.TEXTSPLIT($A54, " "),'97-19 Comp in SIC07'!$A:$A,0))), 1)</f>
        <v>11.7</v>
      </c>
      <c r="X54" s="81" cm="1">
        <f t="array" ref="X54">SUMPRODUCT(VALUE(INDEX('97-19 Comp in SIC07'!W:W,MATCH(_xlfn.TEXTSPLIT($A54, " "),'97-19 Comp in SIC07'!$A:$A,0))), 1)</f>
        <v>11.84</v>
      </c>
      <c r="Y54" s="81" cm="1">
        <f t="array" ref="Y54">SUMPRODUCT(VALUE(INDEX('97-19 Comp in SIC07'!X:X,MATCH(_xlfn.TEXTSPLIT($A54, " "),'97-19 Comp in SIC07'!$A:$A,0))), 1)</f>
        <v>12.3</v>
      </c>
      <c r="Z54" s="81" cm="1">
        <f t="array" ref="Z54">SUMPRODUCT(VALUE(INDEX('97-19 Comp in SIC07'!Y:Y,MATCH(_xlfn.TEXTSPLIT($A54, " "),'97-19 Comp in SIC07'!$A:$A,0))), 1)</f>
        <v>12.35</v>
      </c>
    </row>
    <row r="55" spans="1:26" ht="30" x14ac:dyDescent="0.25">
      <c r="A55" s="65">
        <v>82</v>
      </c>
      <c r="C55" s="66" t="s">
        <v>405</v>
      </c>
      <c r="D55" s="81" cm="1">
        <f t="array" ref="D55">SUMPRODUCT(VALUE(INDEX('97-19 Comp in SIC07'!C:C,MATCH(_xlfn.TEXTSPLIT($A55, " "),'97-19 Comp in SIC07'!$A:$A,0))), 1)</f>
        <v>9.93</v>
      </c>
      <c r="E55" s="81" cm="1">
        <f t="array" ref="E55">SUMPRODUCT(VALUE(INDEX('97-19 Comp in SIC07'!D:D,MATCH(_xlfn.TEXTSPLIT($A55, " "),'97-19 Comp in SIC07'!$A:$A,0))), 1)</f>
        <v>10.7</v>
      </c>
      <c r="F55" s="81" cm="1">
        <f t="array" ref="F55">SUMPRODUCT(VALUE(INDEX('97-19 Comp in SIC07'!E:E,MATCH(_xlfn.TEXTSPLIT($A55, " "),'97-19 Comp in SIC07'!$A:$A,0))), 1)</f>
        <v>11.2</v>
      </c>
      <c r="G55" s="81" cm="1">
        <f t="array" ref="G55">SUMPRODUCT(VALUE(INDEX('97-19 Comp in SIC07'!F:F,MATCH(_xlfn.TEXTSPLIT($A55, " "),'97-19 Comp in SIC07'!$A:$A,0))), 1)</f>
        <v>11.36</v>
      </c>
      <c r="H55" s="81" cm="1">
        <f t="array" ref="H55">SUMPRODUCT(VALUE(INDEX('97-19 Comp in SIC07'!G:G,MATCH(_xlfn.TEXTSPLIT($A55, " "),'97-19 Comp in SIC07'!$A:$A,0))), 1)</f>
        <v>12.09</v>
      </c>
      <c r="I55" s="81" cm="1">
        <f t="array" ref="I55">SUMPRODUCT(VALUE(INDEX('97-19 Comp in SIC07'!H:H,MATCH(_xlfn.TEXTSPLIT($A55, " "),'97-19 Comp in SIC07'!$A:$A,0))), 1)</f>
        <v>12.82</v>
      </c>
      <c r="J55" s="81" cm="1">
        <f t="array" ref="J55">SUMPRODUCT(VALUE(INDEX('97-19 Comp in SIC07'!I:I,MATCH(_xlfn.TEXTSPLIT($A55, " "),'97-19 Comp in SIC07'!$A:$A,0))), 1)</f>
        <v>12.94</v>
      </c>
      <c r="K55" s="81" cm="1">
        <f t="array" ref="K55">SUMPRODUCT(VALUE(INDEX('97-19 Comp in SIC07'!J:J,MATCH(_xlfn.TEXTSPLIT($A55, " "),'97-19 Comp in SIC07'!$A:$A,0))), 1)</f>
        <v>13.35</v>
      </c>
      <c r="L55" s="81" cm="1">
        <f t="array" ref="L55">SUMPRODUCT(VALUE(INDEX('97-19 Comp in SIC07'!K:K,MATCH(_xlfn.TEXTSPLIT($A55, " "),'97-19 Comp in SIC07'!$A:$A,0))), 1)</f>
        <v>13.69</v>
      </c>
      <c r="M55" s="81" cm="1">
        <f t="array" ref="M55">SUMPRODUCT(VALUE(INDEX('97-19 Comp in SIC07'!L:L,MATCH(_xlfn.TEXTSPLIT($A55, " "),'97-19 Comp in SIC07'!$A:$A,0))), 1)</f>
        <v>14.2</v>
      </c>
      <c r="N55" s="81" cm="1">
        <f t="array" ref="N55">SUMPRODUCT(VALUE(INDEX('97-19 Comp in SIC07'!M:M,MATCH(_xlfn.TEXTSPLIT($A55, " "),'97-19 Comp in SIC07'!$A:$A,0))), 1)</f>
        <v>14.62</v>
      </c>
      <c r="O55" s="81" cm="1">
        <f t="array" ref="O55">SUMPRODUCT(VALUE(INDEX('97-19 Comp in SIC07'!N:N,MATCH(_xlfn.TEXTSPLIT($A55, " "),'97-19 Comp in SIC07'!$A:$A,0))), 1)</f>
        <v>14.93</v>
      </c>
      <c r="P55" s="81" cm="1">
        <f t="array" ref="P55">SUMPRODUCT(VALUE(INDEX('97-19 Comp in SIC07'!O:O,MATCH(_xlfn.TEXTSPLIT($A55, " "),'97-19 Comp in SIC07'!$A:$A,0))), 1)</f>
        <v>14.18</v>
      </c>
      <c r="Q55" s="81" cm="1">
        <f t="array" ref="Q55">SUMPRODUCT(VALUE(INDEX('97-19 Comp in SIC07'!P:P,MATCH(_xlfn.TEXTSPLIT($A55, " "),'97-19 Comp in SIC07'!$A:$A,0))), 1)</f>
        <v>13.9</v>
      </c>
      <c r="R55" s="81" cm="1">
        <f t="array" ref="R55">SUMPRODUCT(VALUE(INDEX('97-19 Comp in SIC07'!Q:Q,MATCH(_xlfn.TEXTSPLIT($A55, " "),'97-19 Comp in SIC07'!$A:$A,0))), 1)</f>
        <v>14.11</v>
      </c>
      <c r="S55" s="81" cm="1">
        <f t="array" ref="S55">SUMPRODUCT(VALUE(INDEX('97-19 Comp in SIC07'!R:R,MATCH(_xlfn.TEXTSPLIT($A55, " "),'97-19 Comp in SIC07'!$A:$A,0))), 1)</f>
        <v>14.3</v>
      </c>
      <c r="T55" s="81" cm="1">
        <f t="array" ref="T55">SUMPRODUCT(VALUE(INDEX('97-19 Comp in SIC07'!S:S,MATCH(_xlfn.TEXTSPLIT($A55, " "),'97-19 Comp in SIC07'!$A:$A,0))), 1)</f>
        <v>15.06</v>
      </c>
      <c r="U55" s="81" cm="1">
        <f t="array" ref="U55">SUMPRODUCT(VALUE(INDEX('97-19 Comp in SIC07'!T:T,MATCH(_xlfn.TEXTSPLIT($A55, " "),'97-19 Comp in SIC07'!$A:$A,0))), 1)</f>
        <v>14.55</v>
      </c>
      <c r="V55" s="81" cm="1">
        <f t="array" ref="V55">SUMPRODUCT(VALUE(INDEX('97-19 Comp in SIC07'!U:U,MATCH(_xlfn.TEXTSPLIT($A55, " "),'97-19 Comp in SIC07'!$A:$A,0))), 1)</f>
        <v>15.14</v>
      </c>
      <c r="W55" s="81" cm="1">
        <f t="array" ref="W55">SUMPRODUCT(VALUE(INDEX('97-19 Comp in SIC07'!V:V,MATCH(_xlfn.TEXTSPLIT($A55, " "),'97-19 Comp in SIC07'!$A:$A,0))), 1)</f>
        <v>15.58</v>
      </c>
      <c r="X55" s="81" cm="1">
        <f t="array" ref="X55">SUMPRODUCT(VALUE(INDEX('97-19 Comp in SIC07'!W:W,MATCH(_xlfn.TEXTSPLIT($A55, " "),'97-19 Comp in SIC07'!$A:$A,0))), 1)</f>
        <v>16.489999999999998</v>
      </c>
      <c r="Y55" s="81" cm="1">
        <f t="array" ref="Y55">SUMPRODUCT(VALUE(INDEX('97-19 Comp in SIC07'!X:X,MATCH(_xlfn.TEXTSPLIT($A55, " "),'97-19 Comp in SIC07'!$A:$A,0))), 1)</f>
        <v>17.420000000000002</v>
      </c>
      <c r="Z55" s="81" cm="1">
        <f t="array" ref="Z55">SUMPRODUCT(VALUE(INDEX('97-19 Comp in SIC07'!Y:Y,MATCH(_xlfn.TEXTSPLIT($A55, " "),'97-19 Comp in SIC07'!$A:$A,0))), 1)</f>
        <v>17.559999999999999</v>
      </c>
    </row>
    <row r="56" spans="1:26" ht="30" x14ac:dyDescent="0.25">
      <c r="A56" s="65">
        <v>84</v>
      </c>
      <c r="C56" s="66" t="s">
        <v>195</v>
      </c>
      <c r="D56" s="81" cm="1">
        <f t="array" ref="D56">SUMPRODUCT(VALUE(INDEX('97-19 Comp in SIC07'!C:C,MATCH(_xlfn.TEXTSPLIT($A56, " "),'97-19 Comp in SIC07'!$A:$A,0))), 1)</f>
        <v>9.8800000000000008</v>
      </c>
      <c r="E56" s="81" cm="1">
        <f t="array" ref="E56">SUMPRODUCT(VALUE(INDEX('97-19 Comp in SIC07'!D:D,MATCH(_xlfn.TEXTSPLIT($A56, " "),'97-19 Comp in SIC07'!$A:$A,0))), 1)</f>
        <v>10.01</v>
      </c>
      <c r="F56" s="81" cm="1">
        <f t="array" ref="F56">SUMPRODUCT(VALUE(INDEX('97-19 Comp in SIC07'!E:E,MATCH(_xlfn.TEXTSPLIT($A56, " "),'97-19 Comp in SIC07'!$A:$A,0))), 1)</f>
        <v>10.4</v>
      </c>
      <c r="G56" s="81" cm="1">
        <f t="array" ref="G56">SUMPRODUCT(VALUE(INDEX('97-19 Comp in SIC07'!F:F,MATCH(_xlfn.TEXTSPLIT($A56, " "),'97-19 Comp in SIC07'!$A:$A,0))), 1)</f>
        <v>10.76</v>
      </c>
      <c r="H56" s="81" cm="1">
        <f t="array" ref="H56">SUMPRODUCT(VALUE(INDEX('97-19 Comp in SIC07'!G:G,MATCH(_xlfn.TEXTSPLIT($A56, " "),'97-19 Comp in SIC07'!$A:$A,0))), 1)</f>
        <v>11.13</v>
      </c>
      <c r="I56" s="81" cm="1">
        <f t="array" ref="I56">SUMPRODUCT(VALUE(INDEX('97-19 Comp in SIC07'!H:H,MATCH(_xlfn.TEXTSPLIT($A56, " "),'97-19 Comp in SIC07'!$A:$A,0))), 1)</f>
        <v>11.58</v>
      </c>
      <c r="J56" s="81" cm="1">
        <f t="array" ref="J56">SUMPRODUCT(VALUE(INDEX('97-19 Comp in SIC07'!I:I,MATCH(_xlfn.TEXTSPLIT($A56, " "),'97-19 Comp in SIC07'!$A:$A,0))), 1)</f>
        <v>11.75</v>
      </c>
      <c r="K56" s="81" cm="1">
        <f t="array" ref="K56">SUMPRODUCT(VALUE(INDEX('97-19 Comp in SIC07'!J:J,MATCH(_xlfn.TEXTSPLIT($A56, " "),'97-19 Comp in SIC07'!$A:$A,0))), 1)</f>
        <v>12.45</v>
      </c>
      <c r="L56" s="81" cm="1">
        <f t="array" ref="L56">SUMPRODUCT(VALUE(INDEX('97-19 Comp in SIC07'!K:K,MATCH(_xlfn.TEXTSPLIT($A56, " "),'97-19 Comp in SIC07'!$A:$A,0))), 1)</f>
        <v>13.13</v>
      </c>
      <c r="M56" s="81" cm="1">
        <f t="array" ref="M56">SUMPRODUCT(VALUE(INDEX('97-19 Comp in SIC07'!L:L,MATCH(_xlfn.TEXTSPLIT($A56, " "),'97-19 Comp in SIC07'!$A:$A,0))), 1)</f>
        <v>13.41</v>
      </c>
      <c r="N56" s="81" cm="1">
        <f t="array" ref="N56">SUMPRODUCT(VALUE(INDEX('97-19 Comp in SIC07'!M:M,MATCH(_xlfn.TEXTSPLIT($A56, " "),'97-19 Comp in SIC07'!$A:$A,0))), 1)</f>
        <v>13.86</v>
      </c>
      <c r="O56" s="81" cm="1">
        <f t="array" ref="O56">SUMPRODUCT(VALUE(INDEX('97-19 Comp in SIC07'!N:N,MATCH(_xlfn.TEXTSPLIT($A56, " "),'97-19 Comp in SIC07'!$A:$A,0))), 1)</f>
        <v>14.45</v>
      </c>
      <c r="P56" s="81" cm="1">
        <f t="array" ref="P56">SUMPRODUCT(VALUE(INDEX('97-19 Comp in SIC07'!O:O,MATCH(_xlfn.TEXTSPLIT($A56, " "),'97-19 Comp in SIC07'!$A:$A,0))), 1)</f>
        <v>14.92</v>
      </c>
      <c r="Q56" s="81" cm="1">
        <f t="array" ref="Q56">SUMPRODUCT(VALUE(INDEX('97-19 Comp in SIC07'!P:P,MATCH(_xlfn.TEXTSPLIT($A56, " "),'97-19 Comp in SIC07'!$A:$A,0))), 1)</f>
        <v>15.78</v>
      </c>
      <c r="R56" s="81" cm="1">
        <f t="array" ref="R56">SUMPRODUCT(VALUE(INDEX('97-19 Comp in SIC07'!Q:Q,MATCH(_xlfn.TEXTSPLIT($A56, " "),'97-19 Comp in SIC07'!$A:$A,0))), 1)</f>
        <v>15.65</v>
      </c>
      <c r="S56" s="81" cm="1">
        <f t="array" ref="S56">SUMPRODUCT(VALUE(INDEX('97-19 Comp in SIC07'!R:R,MATCH(_xlfn.TEXTSPLIT($A56, " "),'97-19 Comp in SIC07'!$A:$A,0))), 1)</f>
        <v>15.76</v>
      </c>
      <c r="T56" s="81" cm="1">
        <f t="array" ref="T56">SUMPRODUCT(VALUE(INDEX('97-19 Comp in SIC07'!S:S,MATCH(_xlfn.TEXTSPLIT($A56, " "),'97-19 Comp in SIC07'!$A:$A,0))), 1)</f>
        <v>16</v>
      </c>
      <c r="U56" s="81" cm="1">
        <f t="array" ref="U56">SUMPRODUCT(VALUE(INDEX('97-19 Comp in SIC07'!T:T,MATCH(_xlfn.TEXTSPLIT($A56, " "),'97-19 Comp in SIC07'!$A:$A,0))), 1)</f>
        <v>16.16</v>
      </c>
      <c r="V56" s="81" cm="1">
        <f t="array" ref="V56">SUMPRODUCT(VALUE(INDEX('97-19 Comp in SIC07'!U:U,MATCH(_xlfn.TEXTSPLIT($A56, " "),'97-19 Comp in SIC07'!$A:$A,0))), 1)</f>
        <v>16.350000000000001</v>
      </c>
      <c r="W56" s="81" cm="1">
        <f t="array" ref="W56">SUMPRODUCT(VALUE(INDEX('97-19 Comp in SIC07'!V:V,MATCH(_xlfn.TEXTSPLIT($A56, " "),'97-19 Comp in SIC07'!$A:$A,0))), 1)</f>
        <v>16.53</v>
      </c>
      <c r="X56" s="81" cm="1">
        <f t="array" ref="X56">SUMPRODUCT(VALUE(INDEX('97-19 Comp in SIC07'!W:W,MATCH(_xlfn.TEXTSPLIT($A56, " "),'97-19 Comp in SIC07'!$A:$A,0))), 1)</f>
        <v>16.809999999999999</v>
      </c>
      <c r="Y56" s="81" cm="1">
        <f t="array" ref="Y56">SUMPRODUCT(VALUE(INDEX('97-19 Comp in SIC07'!X:X,MATCH(_xlfn.TEXTSPLIT($A56, " "),'97-19 Comp in SIC07'!$A:$A,0))), 1)</f>
        <v>17.579999999999998</v>
      </c>
      <c r="Z56" s="81" cm="1">
        <f t="array" ref="Z56">SUMPRODUCT(VALUE(INDEX('97-19 Comp in SIC07'!Y:Y,MATCH(_xlfn.TEXTSPLIT($A56, " "),'97-19 Comp in SIC07'!$A:$A,0))), 1)</f>
        <v>17.73</v>
      </c>
    </row>
    <row r="57" spans="1:26" x14ac:dyDescent="0.25">
      <c r="A57" s="65">
        <v>85</v>
      </c>
      <c r="C57" s="66" t="s">
        <v>197</v>
      </c>
      <c r="D57" s="81" cm="1">
        <f t="array" ref="D57">SUMPRODUCT(VALUE(INDEX('97-19 Comp in SIC07'!C:C,MATCH(_xlfn.TEXTSPLIT($A57, " "),'97-19 Comp in SIC07'!$A:$A,0))), 1)</f>
        <v>10.05775</v>
      </c>
      <c r="E57" s="81" cm="1">
        <f t="array" ref="E57">SUMPRODUCT(VALUE(INDEX('97-19 Comp in SIC07'!D:D,MATCH(_xlfn.TEXTSPLIT($A57, " "),'97-19 Comp in SIC07'!$A:$A,0))), 1)</f>
        <v>10.2973</v>
      </c>
      <c r="F57" s="81" cm="1">
        <f t="array" ref="F57">SUMPRODUCT(VALUE(INDEX('97-19 Comp in SIC07'!E:E,MATCH(_xlfn.TEXTSPLIT($A57, " "),'97-19 Comp in SIC07'!$A:$A,0))), 1)</f>
        <v>10.700800000000001</v>
      </c>
      <c r="G57" s="81" cm="1">
        <f t="array" ref="G57">SUMPRODUCT(VALUE(INDEX('97-19 Comp in SIC07'!F:F,MATCH(_xlfn.TEXTSPLIT($A57, " "),'97-19 Comp in SIC07'!$A:$A,0))), 1)</f>
        <v>11.003209999999999</v>
      </c>
      <c r="H57" s="81" cm="1">
        <f t="array" ref="H57">SUMPRODUCT(VALUE(INDEX('97-19 Comp in SIC07'!G:G,MATCH(_xlfn.TEXTSPLIT($A57, " "),'97-19 Comp in SIC07'!$A:$A,0))), 1)</f>
        <v>11.338370000000001</v>
      </c>
      <c r="I57" s="81" cm="1">
        <f t="array" ref="I57">SUMPRODUCT(VALUE(INDEX('97-19 Comp in SIC07'!H:H,MATCH(_xlfn.TEXTSPLIT($A57, " "),'97-19 Comp in SIC07'!$A:$A,0))), 1)</f>
        <v>11.8085</v>
      </c>
      <c r="J57" s="81" cm="1">
        <f t="array" ref="J57">SUMPRODUCT(VALUE(INDEX('97-19 Comp in SIC07'!I:I,MATCH(_xlfn.TEXTSPLIT($A57, " "),'97-19 Comp in SIC07'!$A:$A,0))), 1)</f>
        <v>12.44139</v>
      </c>
      <c r="K57" s="81" cm="1">
        <f t="array" ref="K57">SUMPRODUCT(VALUE(INDEX('97-19 Comp in SIC07'!J:J,MATCH(_xlfn.TEXTSPLIT($A57, " "),'97-19 Comp in SIC07'!$A:$A,0))), 1)</f>
        <v>12.84408</v>
      </c>
      <c r="L57" s="81" cm="1">
        <f t="array" ref="L57">SUMPRODUCT(VALUE(INDEX('97-19 Comp in SIC07'!K:K,MATCH(_xlfn.TEXTSPLIT($A57, " "),'97-19 Comp in SIC07'!$A:$A,0))), 1)</f>
        <v>13.56549</v>
      </c>
      <c r="M57" s="81" cm="1">
        <f t="array" ref="M57">SUMPRODUCT(VALUE(INDEX('97-19 Comp in SIC07'!L:L,MATCH(_xlfn.TEXTSPLIT($A57, " "),'97-19 Comp in SIC07'!$A:$A,0))), 1)</f>
        <v>14.008790000000001</v>
      </c>
      <c r="N57" s="81" cm="1">
        <f t="array" ref="N57">SUMPRODUCT(VALUE(INDEX('97-19 Comp in SIC07'!M:M,MATCH(_xlfn.TEXTSPLIT($A57, " "),'97-19 Comp in SIC07'!$A:$A,0))), 1)</f>
        <v>14.33816</v>
      </c>
      <c r="O57" s="81" cm="1">
        <f t="array" ref="O57">SUMPRODUCT(VALUE(INDEX('97-19 Comp in SIC07'!N:N,MATCH(_xlfn.TEXTSPLIT($A57, " "),'97-19 Comp in SIC07'!$A:$A,0))), 1)</f>
        <v>14.67</v>
      </c>
      <c r="P57" s="81" cm="1">
        <f t="array" ref="P57">SUMPRODUCT(VALUE(INDEX('97-19 Comp in SIC07'!O:O,MATCH(_xlfn.TEXTSPLIT($A57, " "),'97-19 Comp in SIC07'!$A:$A,0))), 1)</f>
        <v>15.39</v>
      </c>
      <c r="Q57" s="81" cm="1">
        <f t="array" ref="Q57">SUMPRODUCT(VALUE(INDEX('97-19 Comp in SIC07'!P:P,MATCH(_xlfn.TEXTSPLIT($A57, " "),'97-19 Comp in SIC07'!$A:$A,0))), 1)</f>
        <v>15.7</v>
      </c>
      <c r="R57" s="81" cm="1">
        <f t="array" ref="R57">SUMPRODUCT(VALUE(INDEX('97-19 Comp in SIC07'!Q:Q,MATCH(_xlfn.TEXTSPLIT($A57, " "),'97-19 Comp in SIC07'!$A:$A,0))), 1)</f>
        <v>15.94</v>
      </c>
      <c r="S57" s="81" cm="1">
        <f t="array" ref="S57">SUMPRODUCT(VALUE(INDEX('97-19 Comp in SIC07'!R:R,MATCH(_xlfn.TEXTSPLIT($A57, " "),'97-19 Comp in SIC07'!$A:$A,0))), 1)</f>
        <v>16.02</v>
      </c>
      <c r="T57" s="81" cm="1">
        <f t="array" ref="T57">SUMPRODUCT(VALUE(INDEX('97-19 Comp in SIC07'!S:S,MATCH(_xlfn.TEXTSPLIT($A57, " "),'97-19 Comp in SIC07'!$A:$A,0))), 1)</f>
        <v>16.16</v>
      </c>
      <c r="U57" s="81" cm="1">
        <f t="array" ref="U57">SUMPRODUCT(VALUE(INDEX('97-19 Comp in SIC07'!T:T,MATCH(_xlfn.TEXTSPLIT($A57, " "),'97-19 Comp in SIC07'!$A:$A,0))), 1)</f>
        <v>16.37</v>
      </c>
      <c r="V57" s="81" cm="1">
        <f t="array" ref="V57">SUMPRODUCT(VALUE(INDEX('97-19 Comp in SIC07'!U:U,MATCH(_xlfn.TEXTSPLIT($A57, " "),'97-19 Comp in SIC07'!$A:$A,0))), 1)</f>
        <v>16.62</v>
      </c>
      <c r="W57" s="81" cm="1">
        <f t="array" ref="W57">SUMPRODUCT(VALUE(INDEX('97-19 Comp in SIC07'!V:V,MATCH(_xlfn.TEXTSPLIT($A57, " "),'97-19 Comp in SIC07'!$A:$A,0))), 1)</f>
        <v>17.02</v>
      </c>
      <c r="X57" s="81" cm="1">
        <f t="array" ref="X57">SUMPRODUCT(VALUE(INDEX('97-19 Comp in SIC07'!W:W,MATCH(_xlfn.TEXTSPLIT($A57, " "),'97-19 Comp in SIC07'!$A:$A,0))), 1)</f>
        <v>17.36</v>
      </c>
      <c r="Y57" s="81" cm="1">
        <f t="array" ref="Y57">SUMPRODUCT(VALUE(INDEX('97-19 Comp in SIC07'!X:X,MATCH(_xlfn.TEXTSPLIT($A57, " "),'97-19 Comp in SIC07'!$A:$A,0))), 1)</f>
        <v>17.68</v>
      </c>
      <c r="Z57" s="81" cm="1">
        <f t="array" ref="Z57">SUMPRODUCT(VALUE(INDEX('97-19 Comp in SIC07'!Y:Y,MATCH(_xlfn.TEXTSPLIT($A57, " "),'97-19 Comp in SIC07'!$A:$A,0))), 1)</f>
        <v>18.36</v>
      </c>
    </row>
    <row r="58" spans="1:26" x14ac:dyDescent="0.25">
      <c r="A58" s="65">
        <v>86</v>
      </c>
      <c r="C58" s="66" t="s">
        <v>406</v>
      </c>
      <c r="D58" s="81" cm="1">
        <f t="array" ref="D58">SUMPRODUCT(VALUE(INDEX('97-19 Comp in SIC07'!C:C,MATCH(_xlfn.TEXTSPLIT($A58, " "),'97-19 Comp in SIC07'!$A:$A,0))), 1)</f>
        <v>7.93</v>
      </c>
      <c r="E58" s="81" cm="1">
        <f t="array" ref="E58">SUMPRODUCT(VALUE(INDEX('97-19 Comp in SIC07'!D:D,MATCH(_xlfn.TEXTSPLIT($A58, " "),'97-19 Comp in SIC07'!$A:$A,0))), 1)</f>
        <v>8.33</v>
      </c>
      <c r="F58" s="81" cm="1">
        <f t="array" ref="F58">SUMPRODUCT(VALUE(INDEX('97-19 Comp in SIC07'!E:E,MATCH(_xlfn.TEXTSPLIT($A58, " "),'97-19 Comp in SIC07'!$A:$A,0))), 1)</f>
        <v>8.8000000000000007</v>
      </c>
      <c r="G58" s="81" cm="1">
        <f t="array" ref="G58">SUMPRODUCT(VALUE(INDEX('97-19 Comp in SIC07'!F:F,MATCH(_xlfn.TEXTSPLIT($A58, " "),'97-19 Comp in SIC07'!$A:$A,0))), 1)</f>
        <v>9.33</v>
      </c>
      <c r="H58" s="81" cm="1">
        <f t="array" ref="H58">SUMPRODUCT(VALUE(INDEX('97-19 Comp in SIC07'!G:G,MATCH(_xlfn.TEXTSPLIT($A58, " "),'97-19 Comp in SIC07'!$A:$A,0))), 1)</f>
        <v>9.91</v>
      </c>
      <c r="I58" s="81" cm="1">
        <f t="array" ref="I58">SUMPRODUCT(VALUE(INDEX('97-19 Comp in SIC07'!H:H,MATCH(_xlfn.TEXTSPLIT($A58, " "),'97-19 Comp in SIC07'!$A:$A,0))), 1)</f>
        <v>10.41</v>
      </c>
      <c r="J58" s="81" cm="1">
        <f t="array" ref="J58">SUMPRODUCT(VALUE(INDEX('97-19 Comp in SIC07'!I:I,MATCH(_xlfn.TEXTSPLIT($A58, " "),'97-19 Comp in SIC07'!$A:$A,0))), 1)</f>
        <v>10.9</v>
      </c>
      <c r="K58" s="81" cm="1">
        <f t="array" ref="K58">SUMPRODUCT(VALUE(INDEX('97-19 Comp in SIC07'!J:J,MATCH(_xlfn.TEXTSPLIT($A58, " "),'97-19 Comp in SIC07'!$A:$A,0))), 1)</f>
        <v>11.62</v>
      </c>
      <c r="L58" s="81" cm="1">
        <f t="array" ref="L58">SUMPRODUCT(VALUE(INDEX('97-19 Comp in SIC07'!K:K,MATCH(_xlfn.TEXTSPLIT($A58, " "),'97-19 Comp in SIC07'!$A:$A,0))), 1)</f>
        <v>12.27</v>
      </c>
      <c r="M58" s="81" cm="1">
        <f t="array" ref="M58">SUMPRODUCT(VALUE(INDEX('97-19 Comp in SIC07'!L:L,MATCH(_xlfn.TEXTSPLIT($A58, " "),'97-19 Comp in SIC07'!$A:$A,0))), 1)</f>
        <v>12.7</v>
      </c>
      <c r="N58" s="81" cm="1">
        <f t="array" ref="N58">SUMPRODUCT(VALUE(INDEX('97-19 Comp in SIC07'!M:M,MATCH(_xlfn.TEXTSPLIT($A58, " "),'97-19 Comp in SIC07'!$A:$A,0))), 1)</f>
        <v>13.05</v>
      </c>
      <c r="O58" s="81" cm="1">
        <f t="array" ref="O58">SUMPRODUCT(VALUE(INDEX('97-19 Comp in SIC07'!N:N,MATCH(_xlfn.TEXTSPLIT($A58, " "),'97-19 Comp in SIC07'!$A:$A,0))), 1)</f>
        <v>14.97</v>
      </c>
      <c r="P58" s="81" cm="1">
        <f t="array" ref="P58">SUMPRODUCT(VALUE(INDEX('97-19 Comp in SIC07'!O:O,MATCH(_xlfn.TEXTSPLIT($A58, " "),'97-19 Comp in SIC07'!$A:$A,0))), 1)</f>
        <v>15.79</v>
      </c>
      <c r="Q58" s="81" cm="1">
        <f t="array" ref="Q58">SUMPRODUCT(VALUE(INDEX('97-19 Comp in SIC07'!P:P,MATCH(_xlfn.TEXTSPLIT($A58, " "),'97-19 Comp in SIC07'!$A:$A,0))), 1)</f>
        <v>16.489999999999998</v>
      </c>
      <c r="R58" s="81" cm="1">
        <f t="array" ref="R58">SUMPRODUCT(VALUE(INDEX('97-19 Comp in SIC07'!Q:Q,MATCH(_xlfn.TEXTSPLIT($A58, " "),'97-19 Comp in SIC07'!$A:$A,0))), 1)</f>
        <v>16.68</v>
      </c>
      <c r="S58" s="81" cm="1">
        <f t="array" ref="S58">SUMPRODUCT(VALUE(INDEX('97-19 Comp in SIC07'!R:R,MATCH(_xlfn.TEXTSPLIT($A58, " "),'97-19 Comp in SIC07'!$A:$A,0))), 1)</f>
        <v>16.899999999999999</v>
      </c>
      <c r="T58" s="81" cm="1">
        <f t="array" ref="T58">SUMPRODUCT(VALUE(INDEX('97-19 Comp in SIC07'!S:S,MATCH(_xlfn.TEXTSPLIT($A58, " "),'97-19 Comp in SIC07'!$A:$A,0))), 1)</f>
        <v>17</v>
      </c>
      <c r="U58" s="81" cm="1">
        <f t="array" ref="U58">SUMPRODUCT(VALUE(INDEX('97-19 Comp in SIC07'!T:T,MATCH(_xlfn.TEXTSPLIT($A58, " "),'97-19 Comp in SIC07'!$A:$A,0))), 1)</f>
        <v>16.8</v>
      </c>
      <c r="V58" s="81" cm="1">
        <f t="array" ref="V58">SUMPRODUCT(VALUE(INDEX('97-19 Comp in SIC07'!U:U,MATCH(_xlfn.TEXTSPLIT($A58, " "),'97-19 Comp in SIC07'!$A:$A,0))), 1)</f>
        <v>16.850000000000001</v>
      </c>
      <c r="W58" s="81" cm="1">
        <f t="array" ref="W58">SUMPRODUCT(VALUE(INDEX('97-19 Comp in SIC07'!V:V,MATCH(_xlfn.TEXTSPLIT($A58, " "),'97-19 Comp in SIC07'!$A:$A,0))), 1)</f>
        <v>17.21</v>
      </c>
      <c r="X58" s="81" cm="1">
        <f t="array" ref="X58">SUMPRODUCT(VALUE(INDEX('97-19 Comp in SIC07'!W:W,MATCH(_xlfn.TEXTSPLIT($A58, " "),'97-19 Comp in SIC07'!$A:$A,0))), 1)</f>
        <v>17.399999999999999</v>
      </c>
      <c r="Y58" s="81" cm="1">
        <f t="array" ref="Y58">SUMPRODUCT(VALUE(INDEX('97-19 Comp in SIC07'!X:X,MATCH(_xlfn.TEXTSPLIT($A58, " "),'97-19 Comp in SIC07'!$A:$A,0))), 1)</f>
        <v>17.77</v>
      </c>
      <c r="Z58" s="81" cm="1">
        <f t="array" ref="Z58">SUMPRODUCT(VALUE(INDEX('97-19 Comp in SIC07'!Y:Y,MATCH(_xlfn.TEXTSPLIT($A58, " "),'97-19 Comp in SIC07'!$A:$A,0))), 1)</f>
        <v>18.66</v>
      </c>
    </row>
    <row r="59" spans="1:26" x14ac:dyDescent="0.25">
      <c r="A59" s="65">
        <v>87</v>
      </c>
      <c r="C59" s="66" t="s">
        <v>407</v>
      </c>
      <c r="D59" s="81" cm="1">
        <f t="array" ref="D59">SUMPRODUCT(VALUE(INDEX('97-19 Comp in SIC07'!C:C,MATCH(_xlfn.TEXTSPLIT($A59, " "),'97-19 Comp in SIC07'!$A:$A,0))), 1)</f>
        <v>7.93</v>
      </c>
      <c r="E59" s="81" cm="1">
        <f t="array" ref="E59">SUMPRODUCT(VALUE(INDEX('97-19 Comp in SIC07'!D:D,MATCH(_xlfn.TEXTSPLIT($A59, " "),'97-19 Comp in SIC07'!$A:$A,0))), 1)</f>
        <v>8.33</v>
      </c>
      <c r="F59" s="81" cm="1">
        <f t="array" ref="F59">SUMPRODUCT(VALUE(INDEX('97-19 Comp in SIC07'!E:E,MATCH(_xlfn.TEXTSPLIT($A59, " "),'97-19 Comp in SIC07'!$A:$A,0))), 1)</f>
        <v>8.8000000000000007</v>
      </c>
      <c r="G59" s="81" cm="1">
        <f t="array" ref="G59">SUMPRODUCT(VALUE(INDEX('97-19 Comp in SIC07'!F:F,MATCH(_xlfn.TEXTSPLIT($A59, " "),'97-19 Comp in SIC07'!$A:$A,0))), 1)</f>
        <v>9.33</v>
      </c>
      <c r="H59" s="81" cm="1">
        <f t="array" ref="H59">SUMPRODUCT(VALUE(INDEX('97-19 Comp in SIC07'!G:G,MATCH(_xlfn.TEXTSPLIT($A59, " "),'97-19 Comp in SIC07'!$A:$A,0))), 1)</f>
        <v>9.91</v>
      </c>
      <c r="I59" s="81" cm="1">
        <f t="array" ref="I59">SUMPRODUCT(VALUE(INDEX('97-19 Comp in SIC07'!H:H,MATCH(_xlfn.TEXTSPLIT($A59, " "),'97-19 Comp in SIC07'!$A:$A,0))), 1)</f>
        <v>10.41</v>
      </c>
      <c r="J59" s="81" cm="1">
        <f t="array" ref="J59">SUMPRODUCT(VALUE(INDEX('97-19 Comp in SIC07'!I:I,MATCH(_xlfn.TEXTSPLIT($A59, " "),'97-19 Comp in SIC07'!$A:$A,0))), 1)</f>
        <v>10.9</v>
      </c>
      <c r="K59" s="81" cm="1">
        <f t="array" ref="K59">SUMPRODUCT(VALUE(INDEX('97-19 Comp in SIC07'!J:J,MATCH(_xlfn.TEXTSPLIT($A59, " "),'97-19 Comp in SIC07'!$A:$A,0))), 1)</f>
        <v>11.62</v>
      </c>
      <c r="L59" s="81" cm="1">
        <f t="array" ref="L59">SUMPRODUCT(VALUE(INDEX('97-19 Comp in SIC07'!K:K,MATCH(_xlfn.TEXTSPLIT($A59, " "),'97-19 Comp in SIC07'!$A:$A,0))), 1)</f>
        <v>12.27</v>
      </c>
      <c r="M59" s="81" cm="1">
        <f t="array" ref="M59">SUMPRODUCT(VALUE(INDEX('97-19 Comp in SIC07'!L:L,MATCH(_xlfn.TEXTSPLIT($A59, " "),'97-19 Comp in SIC07'!$A:$A,0))), 1)</f>
        <v>12.7</v>
      </c>
      <c r="N59" s="81" cm="1">
        <f t="array" ref="N59">SUMPRODUCT(VALUE(INDEX('97-19 Comp in SIC07'!M:M,MATCH(_xlfn.TEXTSPLIT($A59, " "),'97-19 Comp in SIC07'!$A:$A,0))), 1)</f>
        <v>13.05</v>
      </c>
      <c r="O59" s="81" cm="1">
        <f t="array" ref="O59">SUMPRODUCT(VALUE(INDEX('97-19 Comp in SIC07'!N:N,MATCH(_xlfn.TEXTSPLIT($A59, " "),'97-19 Comp in SIC07'!$A:$A,0))), 1)</f>
        <v>9.68</v>
      </c>
      <c r="P59" s="81" cm="1">
        <f t="array" ref="P59">SUMPRODUCT(VALUE(INDEX('97-19 Comp in SIC07'!O:O,MATCH(_xlfn.TEXTSPLIT($A59, " "),'97-19 Comp in SIC07'!$A:$A,0))), 1)</f>
        <v>9.5399999999999991</v>
      </c>
      <c r="Q59" s="81" cm="1">
        <f t="array" ref="Q59">SUMPRODUCT(VALUE(INDEX('97-19 Comp in SIC07'!P:P,MATCH(_xlfn.TEXTSPLIT($A59, " "),'97-19 Comp in SIC07'!$A:$A,0))), 1)</f>
        <v>9.73</v>
      </c>
      <c r="R59" s="81" cm="1">
        <f t="array" ref="R59">SUMPRODUCT(VALUE(INDEX('97-19 Comp in SIC07'!Q:Q,MATCH(_xlfn.TEXTSPLIT($A59, " "),'97-19 Comp in SIC07'!$A:$A,0))), 1)</f>
        <v>9.52</v>
      </c>
      <c r="S59" s="81" cm="1">
        <f t="array" ref="S59">SUMPRODUCT(VALUE(INDEX('97-19 Comp in SIC07'!R:R,MATCH(_xlfn.TEXTSPLIT($A59, " "),'97-19 Comp in SIC07'!$A:$A,0))), 1)</f>
        <v>9.66</v>
      </c>
      <c r="T59" s="81" cm="1">
        <f t="array" ref="T59">SUMPRODUCT(VALUE(INDEX('97-19 Comp in SIC07'!S:S,MATCH(_xlfn.TEXTSPLIT($A59, " "),'97-19 Comp in SIC07'!$A:$A,0))), 1)</f>
        <v>9.61</v>
      </c>
      <c r="U59" s="81" cm="1">
        <f t="array" ref="U59">SUMPRODUCT(VALUE(INDEX('97-19 Comp in SIC07'!T:T,MATCH(_xlfn.TEXTSPLIT($A59, " "),'97-19 Comp in SIC07'!$A:$A,0))), 1)</f>
        <v>9.81</v>
      </c>
      <c r="V59" s="81" cm="1">
        <f t="array" ref="V59">SUMPRODUCT(VALUE(INDEX('97-19 Comp in SIC07'!U:U,MATCH(_xlfn.TEXTSPLIT($A59, " "),'97-19 Comp in SIC07'!$A:$A,0))), 1)</f>
        <v>10.08</v>
      </c>
      <c r="W59" s="81" cm="1">
        <f t="array" ref="W59">SUMPRODUCT(VALUE(INDEX('97-19 Comp in SIC07'!V:V,MATCH(_xlfn.TEXTSPLIT($A59, " "),'97-19 Comp in SIC07'!$A:$A,0))), 1)</f>
        <v>10.44</v>
      </c>
      <c r="X59" s="81" cm="1">
        <f t="array" ref="X59">SUMPRODUCT(VALUE(INDEX('97-19 Comp in SIC07'!W:W,MATCH(_xlfn.TEXTSPLIT($A59, " "),'97-19 Comp in SIC07'!$A:$A,0))), 1)</f>
        <v>10.75</v>
      </c>
      <c r="Y59" s="81" cm="1">
        <f t="array" ref="Y59">SUMPRODUCT(VALUE(INDEX('97-19 Comp in SIC07'!X:X,MATCH(_xlfn.TEXTSPLIT($A59, " "),'97-19 Comp in SIC07'!$A:$A,0))), 1)</f>
        <v>11.33</v>
      </c>
      <c r="Z59" s="81" cm="1">
        <f t="array" ref="Z59">SUMPRODUCT(VALUE(INDEX('97-19 Comp in SIC07'!Y:Y,MATCH(_xlfn.TEXTSPLIT($A59, " "),'97-19 Comp in SIC07'!$A:$A,0))), 1)</f>
        <v>11.63</v>
      </c>
    </row>
    <row r="60" spans="1:26" ht="30" x14ac:dyDescent="0.25">
      <c r="A60" s="65">
        <v>88</v>
      </c>
      <c r="C60" s="66" t="s">
        <v>408</v>
      </c>
      <c r="D60" s="81" cm="1">
        <f t="array" ref="D60">SUMPRODUCT(VALUE(INDEX('97-19 Comp in SIC07'!C:C,MATCH(_xlfn.TEXTSPLIT($A60, " "),'97-19 Comp in SIC07'!$A:$A,0))), 1)</f>
        <v>7.93</v>
      </c>
      <c r="E60" s="81" cm="1">
        <f t="array" ref="E60">SUMPRODUCT(VALUE(INDEX('97-19 Comp in SIC07'!D:D,MATCH(_xlfn.TEXTSPLIT($A60, " "),'97-19 Comp in SIC07'!$A:$A,0))), 1)</f>
        <v>8.33</v>
      </c>
      <c r="F60" s="81" cm="1">
        <f t="array" ref="F60">SUMPRODUCT(VALUE(INDEX('97-19 Comp in SIC07'!E:E,MATCH(_xlfn.TEXTSPLIT($A60, " "),'97-19 Comp in SIC07'!$A:$A,0))), 1)</f>
        <v>8.8000000000000007</v>
      </c>
      <c r="G60" s="81" cm="1">
        <f t="array" ref="G60">SUMPRODUCT(VALUE(INDEX('97-19 Comp in SIC07'!F:F,MATCH(_xlfn.TEXTSPLIT($A60, " "),'97-19 Comp in SIC07'!$A:$A,0))), 1)</f>
        <v>9.33</v>
      </c>
      <c r="H60" s="81" cm="1">
        <f t="array" ref="H60">SUMPRODUCT(VALUE(INDEX('97-19 Comp in SIC07'!G:G,MATCH(_xlfn.TEXTSPLIT($A60, " "),'97-19 Comp in SIC07'!$A:$A,0))), 1)</f>
        <v>9.91</v>
      </c>
      <c r="I60" s="81" cm="1">
        <f t="array" ref="I60">SUMPRODUCT(VALUE(INDEX('97-19 Comp in SIC07'!H:H,MATCH(_xlfn.TEXTSPLIT($A60, " "),'97-19 Comp in SIC07'!$A:$A,0))), 1)</f>
        <v>10.41</v>
      </c>
      <c r="J60" s="81" cm="1">
        <f t="array" ref="J60">SUMPRODUCT(VALUE(INDEX('97-19 Comp in SIC07'!I:I,MATCH(_xlfn.TEXTSPLIT($A60, " "),'97-19 Comp in SIC07'!$A:$A,0))), 1)</f>
        <v>10.9</v>
      </c>
      <c r="K60" s="81" cm="1">
        <f t="array" ref="K60">SUMPRODUCT(VALUE(INDEX('97-19 Comp in SIC07'!J:J,MATCH(_xlfn.TEXTSPLIT($A60, " "),'97-19 Comp in SIC07'!$A:$A,0))), 1)</f>
        <v>11.62</v>
      </c>
      <c r="L60" s="81" cm="1">
        <f t="array" ref="L60">SUMPRODUCT(VALUE(INDEX('97-19 Comp in SIC07'!K:K,MATCH(_xlfn.TEXTSPLIT($A60, " "),'97-19 Comp in SIC07'!$A:$A,0))), 1)</f>
        <v>12.27</v>
      </c>
      <c r="M60" s="81" cm="1">
        <f t="array" ref="M60">SUMPRODUCT(VALUE(INDEX('97-19 Comp in SIC07'!L:L,MATCH(_xlfn.TEXTSPLIT($A60, " "),'97-19 Comp in SIC07'!$A:$A,0))), 1)</f>
        <v>12.7</v>
      </c>
      <c r="N60" s="81" cm="1">
        <f t="array" ref="N60">SUMPRODUCT(VALUE(INDEX('97-19 Comp in SIC07'!M:M,MATCH(_xlfn.TEXTSPLIT($A60, " "),'97-19 Comp in SIC07'!$A:$A,0))), 1)</f>
        <v>13.05</v>
      </c>
      <c r="O60" s="81" cm="1">
        <f t="array" ref="O60">SUMPRODUCT(VALUE(INDEX('97-19 Comp in SIC07'!N:N,MATCH(_xlfn.TEXTSPLIT($A60, " "),'97-19 Comp in SIC07'!$A:$A,0))), 1)</f>
        <v>10.79</v>
      </c>
      <c r="P60" s="81" cm="1">
        <f t="array" ref="P60">SUMPRODUCT(VALUE(INDEX('97-19 Comp in SIC07'!O:O,MATCH(_xlfn.TEXTSPLIT($A60, " "),'97-19 Comp in SIC07'!$A:$A,0))), 1)</f>
        <v>11.07</v>
      </c>
      <c r="Q60" s="81" cm="1">
        <f t="array" ref="Q60">SUMPRODUCT(VALUE(INDEX('97-19 Comp in SIC07'!P:P,MATCH(_xlfn.TEXTSPLIT($A60, " "),'97-19 Comp in SIC07'!$A:$A,0))), 1)</f>
        <v>11.19</v>
      </c>
      <c r="R60" s="81" cm="1">
        <f t="array" ref="R60">SUMPRODUCT(VALUE(INDEX('97-19 Comp in SIC07'!Q:Q,MATCH(_xlfn.TEXTSPLIT($A60, " "),'97-19 Comp in SIC07'!$A:$A,0))), 1)</f>
        <v>10.99</v>
      </c>
      <c r="S60" s="81" cm="1">
        <f t="array" ref="S60">SUMPRODUCT(VALUE(INDEX('97-19 Comp in SIC07'!R:R,MATCH(_xlfn.TEXTSPLIT($A60, " "),'97-19 Comp in SIC07'!$A:$A,0))), 1)</f>
        <v>10.96</v>
      </c>
      <c r="T60" s="81" cm="1">
        <f t="array" ref="T60">SUMPRODUCT(VALUE(INDEX('97-19 Comp in SIC07'!S:S,MATCH(_xlfn.TEXTSPLIT($A60, " "),'97-19 Comp in SIC07'!$A:$A,0))), 1)</f>
        <v>11.17</v>
      </c>
      <c r="U60" s="81" cm="1">
        <f t="array" ref="U60">SUMPRODUCT(VALUE(INDEX('97-19 Comp in SIC07'!T:T,MATCH(_xlfn.TEXTSPLIT($A60, " "),'97-19 Comp in SIC07'!$A:$A,0))), 1)</f>
        <v>10.95</v>
      </c>
      <c r="V60" s="81" cm="1">
        <f t="array" ref="V60">SUMPRODUCT(VALUE(INDEX('97-19 Comp in SIC07'!U:U,MATCH(_xlfn.TEXTSPLIT($A60, " "),'97-19 Comp in SIC07'!$A:$A,0))), 1)</f>
        <v>11.19</v>
      </c>
      <c r="W60" s="81" cm="1">
        <f t="array" ref="W60">SUMPRODUCT(VALUE(INDEX('97-19 Comp in SIC07'!V:V,MATCH(_xlfn.TEXTSPLIT($A60, " "),'97-19 Comp in SIC07'!$A:$A,0))), 1)</f>
        <v>11.45</v>
      </c>
      <c r="X60" s="81" cm="1">
        <f t="array" ref="X60">SUMPRODUCT(VALUE(INDEX('97-19 Comp in SIC07'!W:W,MATCH(_xlfn.TEXTSPLIT($A60, " "),'97-19 Comp in SIC07'!$A:$A,0))), 1)</f>
        <v>11.82</v>
      </c>
      <c r="Y60" s="81" cm="1">
        <f t="array" ref="Y60">SUMPRODUCT(VALUE(INDEX('97-19 Comp in SIC07'!X:X,MATCH(_xlfn.TEXTSPLIT($A60, " "),'97-19 Comp in SIC07'!$A:$A,0))), 1)</f>
        <v>12.26</v>
      </c>
      <c r="Z60" s="81" cm="1">
        <f t="array" ref="Z60">SUMPRODUCT(VALUE(INDEX('97-19 Comp in SIC07'!Y:Y,MATCH(_xlfn.TEXTSPLIT($A60, " "),'97-19 Comp in SIC07'!$A:$A,0))), 1)</f>
        <v>12.86</v>
      </c>
    </row>
    <row r="61" spans="1:26" ht="30" x14ac:dyDescent="0.25">
      <c r="A61" s="65">
        <v>90</v>
      </c>
      <c r="C61" s="66" t="s">
        <v>409</v>
      </c>
      <c r="D61" s="81" cm="1">
        <f t="array" ref="D61">SUMPRODUCT(VALUE(INDEX('97-19 Comp in SIC07'!C:C,MATCH(_xlfn.TEXTSPLIT($A61, " "),'97-19 Comp in SIC07'!$A:$A,0))), 1)</f>
        <v>8.7799999999999994</v>
      </c>
      <c r="E61" s="81" cm="1">
        <f t="array" ref="E61">SUMPRODUCT(VALUE(INDEX('97-19 Comp in SIC07'!D:D,MATCH(_xlfn.TEXTSPLIT($A61, " "),'97-19 Comp in SIC07'!$A:$A,0))), 1)</f>
        <v>9.5399999999999991</v>
      </c>
      <c r="F61" s="81" cm="1">
        <f t="array" ref="F61">SUMPRODUCT(VALUE(INDEX('97-19 Comp in SIC07'!E:E,MATCH(_xlfn.TEXTSPLIT($A61, " "),'97-19 Comp in SIC07'!$A:$A,0))), 1)</f>
        <v>10.14</v>
      </c>
      <c r="G61" s="81" cm="1">
        <f t="array" ref="G61">SUMPRODUCT(VALUE(INDEX('97-19 Comp in SIC07'!F:F,MATCH(_xlfn.TEXTSPLIT($A61, " "),'97-19 Comp in SIC07'!$A:$A,0))), 1)</f>
        <v>10.59</v>
      </c>
      <c r="H61" s="81" cm="1">
        <f t="array" ref="H61">SUMPRODUCT(VALUE(INDEX('97-19 Comp in SIC07'!G:G,MATCH(_xlfn.TEXTSPLIT($A61, " "),'97-19 Comp in SIC07'!$A:$A,0))), 1)</f>
        <v>11.2</v>
      </c>
      <c r="I61" s="81" cm="1">
        <f t="array" ref="I61">SUMPRODUCT(VALUE(INDEX('97-19 Comp in SIC07'!H:H,MATCH(_xlfn.TEXTSPLIT($A61, " "),'97-19 Comp in SIC07'!$A:$A,0))), 1)</f>
        <v>12.24</v>
      </c>
      <c r="J61" s="81" cm="1">
        <f t="array" ref="J61">SUMPRODUCT(VALUE(INDEX('97-19 Comp in SIC07'!I:I,MATCH(_xlfn.TEXTSPLIT($A61, " "),'97-19 Comp in SIC07'!$A:$A,0))), 1)</f>
        <v>13.07</v>
      </c>
      <c r="K61" s="81" cm="1">
        <f t="array" ref="K61">SUMPRODUCT(VALUE(INDEX('97-19 Comp in SIC07'!J:J,MATCH(_xlfn.TEXTSPLIT($A61, " "),'97-19 Comp in SIC07'!$A:$A,0))), 1)</f>
        <v>13.05</v>
      </c>
      <c r="L61" s="81" cm="1">
        <f t="array" ref="L61">SUMPRODUCT(VALUE(INDEX('97-19 Comp in SIC07'!K:K,MATCH(_xlfn.TEXTSPLIT($A61, " "),'97-19 Comp in SIC07'!$A:$A,0))), 1)</f>
        <v>12.72</v>
      </c>
      <c r="M61" s="81" cm="1">
        <f t="array" ref="M61">SUMPRODUCT(VALUE(INDEX('97-19 Comp in SIC07'!L:L,MATCH(_xlfn.TEXTSPLIT($A61, " "),'97-19 Comp in SIC07'!$A:$A,0))), 1)</f>
        <v>13.35</v>
      </c>
      <c r="N61" s="81" cm="1">
        <f t="array" ref="N61">SUMPRODUCT(VALUE(INDEX('97-19 Comp in SIC07'!M:M,MATCH(_xlfn.TEXTSPLIT($A61, " "),'97-19 Comp in SIC07'!$A:$A,0))), 1)</f>
        <v>13.06</v>
      </c>
      <c r="O61" s="81" cm="1">
        <f t="array" ref="O61">SUMPRODUCT(VALUE(INDEX('97-19 Comp in SIC07'!N:N,MATCH(_xlfn.TEXTSPLIT($A61, " "),'97-19 Comp in SIC07'!$A:$A,0))), 1)</f>
        <v>13.96</v>
      </c>
      <c r="P61" s="81" cm="1">
        <f t="array" ref="P61">SUMPRODUCT(VALUE(INDEX('97-19 Comp in SIC07'!O:O,MATCH(_xlfn.TEXTSPLIT($A61, " "),'97-19 Comp in SIC07'!$A:$A,0))), 1)</f>
        <v>14.25</v>
      </c>
      <c r="Q61" s="81" cm="1">
        <f t="array" ref="Q61">SUMPRODUCT(VALUE(INDEX('97-19 Comp in SIC07'!P:P,MATCH(_xlfn.TEXTSPLIT($A61, " "),'97-19 Comp in SIC07'!$A:$A,0))), 1)</f>
        <v>14.59</v>
      </c>
      <c r="R61" s="81" cm="1">
        <f t="array" ref="R61">SUMPRODUCT(VALUE(INDEX('97-19 Comp in SIC07'!Q:Q,MATCH(_xlfn.TEXTSPLIT($A61, " "),'97-19 Comp in SIC07'!$A:$A,0))), 1)</f>
        <v>15.2</v>
      </c>
      <c r="S61" s="81" cm="1">
        <f t="array" ref="S61">SUMPRODUCT(VALUE(INDEX('97-19 Comp in SIC07'!R:R,MATCH(_xlfn.TEXTSPLIT($A61, " "),'97-19 Comp in SIC07'!$A:$A,0))), 1)</f>
        <v>15.03</v>
      </c>
      <c r="T61" s="81" cm="1">
        <f t="array" ref="T61">SUMPRODUCT(VALUE(INDEX('97-19 Comp in SIC07'!S:S,MATCH(_xlfn.TEXTSPLIT($A61, " "),'97-19 Comp in SIC07'!$A:$A,0))), 1)</f>
        <v>15.47</v>
      </c>
      <c r="U61" s="81" cm="1">
        <f t="array" ref="U61">SUMPRODUCT(VALUE(INDEX('97-19 Comp in SIC07'!T:T,MATCH(_xlfn.TEXTSPLIT($A61, " "),'97-19 Comp in SIC07'!$A:$A,0))), 1)</f>
        <v>15.91</v>
      </c>
      <c r="V61" s="81" cm="1">
        <f t="array" ref="V61">SUMPRODUCT(VALUE(INDEX('97-19 Comp in SIC07'!U:U,MATCH(_xlfn.TEXTSPLIT($A61, " "),'97-19 Comp in SIC07'!$A:$A,0))), 1)</f>
        <v>17.86</v>
      </c>
      <c r="W61" s="81" cm="1">
        <f t="array" ref="W61">SUMPRODUCT(VALUE(INDEX('97-19 Comp in SIC07'!V:V,MATCH(_xlfn.TEXTSPLIT($A61, " "),'97-19 Comp in SIC07'!$A:$A,0))), 1)</f>
        <v>17.739999999999998</v>
      </c>
      <c r="X61" s="81" cm="1">
        <f t="array" ref="X61">SUMPRODUCT(VALUE(INDEX('97-19 Comp in SIC07'!W:W,MATCH(_xlfn.TEXTSPLIT($A61, " "),'97-19 Comp in SIC07'!$A:$A,0))), 1)</f>
        <v>20.07</v>
      </c>
      <c r="Y61" s="81" cm="1">
        <f t="array" ref="Y61">SUMPRODUCT(VALUE(INDEX('97-19 Comp in SIC07'!X:X,MATCH(_xlfn.TEXTSPLIT($A61, " "),'97-19 Comp in SIC07'!$A:$A,0))), 1)</f>
        <v>19.89</v>
      </c>
      <c r="Z61" s="81" cm="1">
        <f t="array" ref="Z61">SUMPRODUCT(VALUE(INDEX('97-19 Comp in SIC07'!Y:Y,MATCH(_xlfn.TEXTSPLIT($A61, " "),'97-19 Comp in SIC07'!$A:$A,0))), 1)</f>
        <v>21.02</v>
      </c>
    </row>
    <row r="62" spans="1:26" ht="30" x14ac:dyDescent="0.25">
      <c r="A62" s="65">
        <v>91</v>
      </c>
      <c r="C62" s="66" t="s">
        <v>410</v>
      </c>
      <c r="D62" s="81" cm="1">
        <f t="array" ref="D62">SUMPRODUCT(VALUE(INDEX('97-19 Comp in SIC07'!C:C,MATCH(_xlfn.TEXTSPLIT($A62, " "),'97-19 Comp in SIC07'!$A:$A,0))), 1)</f>
        <v>8.795399999999999</v>
      </c>
      <c r="E62" s="81" cm="1">
        <f t="array" ref="E62">SUMPRODUCT(VALUE(INDEX('97-19 Comp in SIC07'!D:D,MATCH(_xlfn.TEXTSPLIT($A62, " "),'97-19 Comp in SIC07'!$A:$A,0))), 1)</f>
        <v>9.5465800000000005</v>
      </c>
      <c r="F62" s="81" cm="1">
        <f t="array" ref="F62">SUMPRODUCT(VALUE(INDEX('97-19 Comp in SIC07'!E:E,MATCH(_xlfn.TEXTSPLIT($A62, " "),'97-19 Comp in SIC07'!$A:$A,0))), 1)</f>
        <v>10.14364</v>
      </c>
      <c r="G62" s="81" cm="1">
        <f t="array" ref="G62">SUMPRODUCT(VALUE(INDEX('97-19 Comp in SIC07'!F:F,MATCH(_xlfn.TEXTSPLIT($A62, " "),'97-19 Comp in SIC07'!$A:$A,0))), 1)</f>
        <v>10.592379999999999</v>
      </c>
      <c r="H62" s="81" cm="1">
        <f t="array" ref="H62">SUMPRODUCT(VALUE(INDEX('97-19 Comp in SIC07'!G:G,MATCH(_xlfn.TEXTSPLIT($A62, " "),'97-19 Comp in SIC07'!$A:$A,0))), 1)</f>
        <v>11.199019999999999</v>
      </c>
      <c r="I62" s="81" cm="1">
        <f t="array" ref="I62">SUMPRODUCT(VALUE(INDEX('97-19 Comp in SIC07'!H:H,MATCH(_xlfn.TEXTSPLIT($A62, " "),'97-19 Comp in SIC07'!$A:$A,0))), 1)</f>
        <v>12.23076</v>
      </c>
      <c r="J62" s="81" cm="1">
        <f t="array" ref="J62">SUMPRODUCT(VALUE(INDEX('97-19 Comp in SIC07'!I:I,MATCH(_xlfn.TEXTSPLIT($A62, " "),'97-19 Comp in SIC07'!$A:$A,0))), 1)</f>
        <v>13.05152</v>
      </c>
      <c r="K62" s="81" cm="1">
        <f t="array" ref="K62">SUMPRODUCT(VALUE(INDEX('97-19 Comp in SIC07'!J:J,MATCH(_xlfn.TEXTSPLIT($A62, " "),'97-19 Comp in SIC07'!$A:$A,0))), 1)</f>
        <v>13.041600000000001</v>
      </c>
      <c r="L62" s="81" cm="1">
        <f t="array" ref="L62">SUMPRODUCT(VALUE(INDEX('97-19 Comp in SIC07'!K:K,MATCH(_xlfn.TEXTSPLIT($A62, " "),'97-19 Comp in SIC07'!$A:$A,0))), 1)</f>
        <v>12.725740000000002</v>
      </c>
      <c r="M62" s="81" cm="1">
        <f t="array" ref="M62">SUMPRODUCT(VALUE(INDEX('97-19 Comp in SIC07'!L:L,MATCH(_xlfn.TEXTSPLIT($A62, " "),'97-19 Comp in SIC07'!$A:$A,0))), 1)</f>
        <v>13.35084</v>
      </c>
      <c r="N62" s="81" cm="1">
        <f t="array" ref="N62">SUMPRODUCT(VALUE(INDEX('97-19 Comp in SIC07'!M:M,MATCH(_xlfn.TEXTSPLIT($A62, " "),'97-19 Comp in SIC07'!$A:$A,0))), 1)</f>
        <v>13.071199999999999</v>
      </c>
      <c r="O62" s="81" cm="1">
        <f t="array" ref="O62">SUMPRODUCT(VALUE(INDEX('97-19 Comp in SIC07'!N:N,MATCH(_xlfn.TEXTSPLIT($A62, " "),'97-19 Comp in SIC07'!$A:$A,0))), 1)</f>
        <v>11.97</v>
      </c>
      <c r="P62" s="81" cm="1">
        <f t="array" ref="P62">SUMPRODUCT(VALUE(INDEX('97-19 Comp in SIC07'!O:O,MATCH(_xlfn.TEXTSPLIT($A62, " "),'97-19 Comp in SIC07'!$A:$A,0))), 1)</f>
        <v>12.97</v>
      </c>
      <c r="Q62" s="81" cm="1">
        <f t="array" ref="Q62">SUMPRODUCT(VALUE(INDEX('97-19 Comp in SIC07'!P:P,MATCH(_xlfn.TEXTSPLIT($A62, " "),'97-19 Comp in SIC07'!$A:$A,0))), 1)</f>
        <v>13.31</v>
      </c>
      <c r="R62" s="81" cm="1">
        <f t="array" ref="R62">SUMPRODUCT(VALUE(INDEX('97-19 Comp in SIC07'!Q:Q,MATCH(_xlfn.TEXTSPLIT($A62, " "),'97-19 Comp in SIC07'!$A:$A,0))), 1)</f>
        <v>13.24</v>
      </c>
      <c r="S62" s="81" cm="1">
        <f t="array" ref="S62">SUMPRODUCT(VALUE(INDEX('97-19 Comp in SIC07'!R:R,MATCH(_xlfn.TEXTSPLIT($A62, " "),'97-19 Comp in SIC07'!$A:$A,0))), 1)</f>
        <v>13.4</v>
      </c>
      <c r="T62" s="81" cm="1">
        <f t="array" ref="T62">SUMPRODUCT(VALUE(INDEX('97-19 Comp in SIC07'!S:S,MATCH(_xlfn.TEXTSPLIT($A62, " "),'97-19 Comp in SIC07'!$A:$A,0))), 1)</f>
        <v>13.63</v>
      </c>
      <c r="U62" s="81" cm="1">
        <f t="array" ref="U62">SUMPRODUCT(VALUE(INDEX('97-19 Comp in SIC07'!T:T,MATCH(_xlfn.TEXTSPLIT($A62, " "),'97-19 Comp in SIC07'!$A:$A,0))), 1)</f>
        <v>13.92</v>
      </c>
      <c r="V62" s="81" cm="1">
        <f t="array" ref="V62">SUMPRODUCT(VALUE(INDEX('97-19 Comp in SIC07'!U:U,MATCH(_xlfn.TEXTSPLIT($A62, " "),'97-19 Comp in SIC07'!$A:$A,0))), 1)</f>
        <v>13.67</v>
      </c>
      <c r="W62" s="81" cm="1">
        <f t="array" ref="W62">SUMPRODUCT(VALUE(INDEX('97-19 Comp in SIC07'!V:V,MATCH(_xlfn.TEXTSPLIT($A62, " "),'97-19 Comp in SIC07'!$A:$A,0))), 1)</f>
        <v>13.66</v>
      </c>
      <c r="X62" s="81" cm="1">
        <f t="array" ref="X62">SUMPRODUCT(VALUE(INDEX('97-19 Comp in SIC07'!W:W,MATCH(_xlfn.TEXTSPLIT($A62, " "),'97-19 Comp in SIC07'!$A:$A,0))), 1)</f>
        <v>14.71</v>
      </c>
      <c r="Y62" s="81" cm="1">
        <f t="array" ref="Y62">SUMPRODUCT(VALUE(INDEX('97-19 Comp in SIC07'!X:X,MATCH(_xlfn.TEXTSPLIT($A62, " "),'97-19 Comp in SIC07'!$A:$A,0))), 1)</f>
        <v>14.66</v>
      </c>
      <c r="Z62" s="81" cm="1">
        <f t="array" ref="Z62">SUMPRODUCT(VALUE(INDEX('97-19 Comp in SIC07'!Y:Y,MATCH(_xlfn.TEXTSPLIT($A62, " "),'97-19 Comp in SIC07'!$A:$A,0))), 1)</f>
        <v>15.04</v>
      </c>
    </row>
    <row r="63" spans="1:26" x14ac:dyDescent="0.25">
      <c r="A63" s="65">
        <v>92</v>
      </c>
      <c r="C63" s="66" t="s">
        <v>411</v>
      </c>
      <c r="D63" s="81" cm="1">
        <f t="array" ref="D63">SUMPRODUCT(VALUE(INDEX('97-19 Comp in SIC07'!C:C,MATCH(_xlfn.TEXTSPLIT($A63, " "),'97-19 Comp in SIC07'!$A:$A,0))), 1)</f>
        <v>8.7799999999999994</v>
      </c>
      <c r="E63" s="81" cm="1">
        <f t="array" ref="E63">SUMPRODUCT(VALUE(INDEX('97-19 Comp in SIC07'!D:D,MATCH(_xlfn.TEXTSPLIT($A63, " "),'97-19 Comp in SIC07'!$A:$A,0))), 1)</f>
        <v>9.5399999999999991</v>
      </c>
      <c r="F63" s="81" cm="1">
        <f t="array" ref="F63">SUMPRODUCT(VALUE(INDEX('97-19 Comp in SIC07'!E:E,MATCH(_xlfn.TEXTSPLIT($A63, " "),'97-19 Comp in SIC07'!$A:$A,0))), 1)</f>
        <v>10.14</v>
      </c>
      <c r="G63" s="81" cm="1">
        <f t="array" ref="G63">SUMPRODUCT(VALUE(INDEX('97-19 Comp in SIC07'!F:F,MATCH(_xlfn.TEXTSPLIT($A63, " "),'97-19 Comp in SIC07'!$A:$A,0))), 1)</f>
        <v>10.59</v>
      </c>
      <c r="H63" s="81" cm="1">
        <f t="array" ref="H63">SUMPRODUCT(VALUE(INDEX('97-19 Comp in SIC07'!G:G,MATCH(_xlfn.TEXTSPLIT($A63, " "),'97-19 Comp in SIC07'!$A:$A,0))), 1)</f>
        <v>11.2</v>
      </c>
      <c r="I63" s="81" cm="1">
        <f t="array" ref="I63">SUMPRODUCT(VALUE(INDEX('97-19 Comp in SIC07'!H:H,MATCH(_xlfn.TEXTSPLIT($A63, " "),'97-19 Comp in SIC07'!$A:$A,0))), 1)</f>
        <v>12.24</v>
      </c>
      <c r="J63" s="81" cm="1">
        <f t="array" ref="J63">SUMPRODUCT(VALUE(INDEX('97-19 Comp in SIC07'!I:I,MATCH(_xlfn.TEXTSPLIT($A63, " "),'97-19 Comp in SIC07'!$A:$A,0))), 1)</f>
        <v>13.07</v>
      </c>
      <c r="K63" s="81" cm="1">
        <f t="array" ref="K63">SUMPRODUCT(VALUE(INDEX('97-19 Comp in SIC07'!J:J,MATCH(_xlfn.TEXTSPLIT($A63, " "),'97-19 Comp in SIC07'!$A:$A,0))), 1)</f>
        <v>13.05</v>
      </c>
      <c r="L63" s="81" cm="1">
        <f t="array" ref="L63">SUMPRODUCT(VALUE(INDEX('97-19 Comp in SIC07'!K:K,MATCH(_xlfn.TEXTSPLIT($A63, " "),'97-19 Comp in SIC07'!$A:$A,0))), 1)</f>
        <v>12.72</v>
      </c>
      <c r="M63" s="81" cm="1">
        <f t="array" ref="M63">SUMPRODUCT(VALUE(INDEX('97-19 Comp in SIC07'!L:L,MATCH(_xlfn.TEXTSPLIT($A63, " "),'97-19 Comp in SIC07'!$A:$A,0))), 1)</f>
        <v>13.35</v>
      </c>
      <c r="N63" s="81" cm="1">
        <f t="array" ref="N63">SUMPRODUCT(VALUE(INDEX('97-19 Comp in SIC07'!M:M,MATCH(_xlfn.TEXTSPLIT($A63, " "),'97-19 Comp in SIC07'!$A:$A,0))), 1)</f>
        <v>13.06</v>
      </c>
      <c r="O63" s="81" cm="1">
        <f t="array" ref="O63">SUMPRODUCT(VALUE(INDEX('97-19 Comp in SIC07'!N:N,MATCH(_xlfn.TEXTSPLIT($A63, " "),'97-19 Comp in SIC07'!$A:$A,0))), 1)</f>
        <v>9.7100000000000009</v>
      </c>
      <c r="P63" s="81" cm="1">
        <f t="array" ref="P63">SUMPRODUCT(VALUE(INDEX('97-19 Comp in SIC07'!O:O,MATCH(_xlfn.TEXTSPLIT($A63, " "),'97-19 Comp in SIC07'!$A:$A,0))), 1)</f>
        <v>9.9</v>
      </c>
      <c r="Q63" s="81" cm="1">
        <f t="array" ref="Q63">SUMPRODUCT(VALUE(INDEX('97-19 Comp in SIC07'!P:P,MATCH(_xlfn.TEXTSPLIT($A63, " "),'97-19 Comp in SIC07'!$A:$A,0))), 1)</f>
        <v>10.23</v>
      </c>
      <c r="R63" s="81" cm="1">
        <f t="array" ref="R63">SUMPRODUCT(VALUE(INDEX('97-19 Comp in SIC07'!Q:Q,MATCH(_xlfn.TEXTSPLIT($A63, " "),'97-19 Comp in SIC07'!$A:$A,0))), 1)</f>
        <v>9.9700000000000006</v>
      </c>
      <c r="S63" s="81" cm="1">
        <f t="array" ref="S63">SUMPRODUCT(VALUE(INDEX('97-19 Comp in SIC07'!R:R,MATCH(_xlfn.TEXTSPLIT($A63, " "),'97-19 Comp in SIC07'!$A:$A,0))), 1)</f>
        <v>10.53</v>
      </c>
      <c r="T63" s="81" cm="1">
        <f t="array" ref="T63">SUMPRODUCT(VALUE(INDEX('97-19 Comp in SIC07'!S:S,MATCH(_xlfn.TEXTSPLIT($A63, " "),'97-19 Comp in SIC07'!$A:$A,0))), 1)</f>
        <v>10.66</v>
      </c>
      <c r="U63" s="81" cm="1">
        <f t="array" ref="U63">SUMPRODUCT(VALUE(INDEX('97-19 Comp in SIC07'!T:T,MATCH(_xlfn.TEXTSPLIT($A63, " "),'97-19 Comp in SIC07'!$A:$A,0))), 1)</f>
        <v>10.19</v>
      </c>
      <c r="V63" s="81" cm="1">
        <f t="array" ref="V63">SUMPRODUCT(VALUE(INDEX('97-19 Comp in SIC07'!U:U,MATCH(_xlfn.TEXTSPLIT($A63, " "),'97-19 Comp in SIC07'!$A:$A,0))), 1)</f>
        <v>10.23</v>
      </c>
      <c r="W63" s="81" cm="1">
        <f t="array" ref="W63">SUMPRODUCT(VALUE(INDEX('97-19 Comp in SIC07'!V:V,MATCH(_xlfn.TEXTSPLIT($A63, " "),'97-19 Comp in SIC07'!$A:$A,0))), 1)</f>
        <v>10.94</v>
      </c>
      <c r="X63" s="81" cm="1">
        <f t="array" ref="X63">SUMPRODUCT(VALUE(INDEX('97-19 Comp in SIC07'!W:W,MATCH(_xlfn.TEXTSPLIT($A63, " "),'97-19 Comp in SIC07'!$A:$A,0))), 1)</f>
        <v>11.38</v>
      </c>
      <c r="Y63" s="81" cm="1">
        <f t="array" ref="Y63">SUMPRODUCT(VALUE(INDEX('97-19 Comp in SIC07'!X:X,MATCH(_xlfn.TEXTSPLIT($A63, " "),'97-19 Comp in SIC07'!$A:$A,0))), 1)</f>
        <v>12.01</v>
      </c>
      <c r="Z63" s="81" cm="1">
        <f t="array" ref="Z63">SUMPRODUCT(VALUE(INDEX('97-19 Comp in SIC07'!Y:Y,MATCH(_xlfn.TEXTSPLIT($A63, " "),'97-19 Comp in SIC07'!$A:$A,0))), 1)</f>
        <v>12.58</v>
      </c>
    </row>
    <row r="64" spans="1:26" ht="30" x14ac:dyDescent="0.25">
      <c r="A64" s="65">
        <v>93</v>
      </c>
      <c r="C64" s="66" t="s">
        <v>412</v>
      </c>
      <c r="D64" s="81" cm="1">
        <f t="array" ref="D64">SUMPRODUCT(VALUE(INDEX('97-19 Comp in SIC07'!C:C,MATCH(_xlfn.TEXTSPLIT($A64, " "),'97-19 Comp in SIC07'!$A:$A,0))), 1)</f>
        <v>8.3654599999999988</v>
      </c>
      <c r="E64" s="81" cm="1">
        <f t="array" ref="E64">SUMPRODUCT(VALUE(INDEX('97-19 Comp in SIC07'!D:D,MATCH(_xlfn.TEXTSPLIT($A64, " "),'97-19 Comp in SIC07'!$A:$A,0))), 1)</f>
        <v>9.1085399999999979</v>
      </c>
      <c r="F64" s="81" cm="1">
        <f t="array" ref="F64">SUMPRODUCT(VALUE(INDEX('97-19 Comp in SIC07'!E:E,MATCH(_xlfn.TEXTSPLIT($A64, " "),'97-19 Comp in SIC07'!$A:$A,0))), 1)</f>
        <v>9.7014899999999997</v>
      </c>
      <c r="G64" s="81" cm="1">
        <f t="array" ref="G64">SUMPRODUCT(VALUE(INDEX('97-19 Comp in SIC07'!F:F,MATCH(_xlfn.TEXTSPLIT($A64, " "),'97-19 Comp in SIC07'!$A:$A,0))), 1)</f>
        <v>10.155719999999999</v>
      </c>
      <c r="H64" s="81" cm="1">
        <f t="array" ref="H64">SUMPRODUCT(VALUE(INDEX('97-19 Comp in SIC07'!G:G,MATCH(_xlfn.TEXTSPLIT($A64, " "),'97-19 Comp in SIC07'!$A:$A,0))), 1)</f>
        <v>10.68535</v>
      </c>
      <c r="I64" s="81" cm="1">
        <f t="array" ref="I64">SUMPRODUCT(VALUE(INDEX('97-19 Comp in SIC07'!H:H,MATCH(_xlfn.TEXTSPLIT($A64, " "),'97-19 Comp in SIC07'!$A:$A,0))), 1)</f>
        <v>11.718299999999999</v>
      </c>
      <c r="J64" s="81" cm="1">
        <f t="array" ref="J64">SUMPRODUCT(VALUE(INDEX('97-19 Comp in SIC07'!I:I,MATCH(_xlfn.TEXTSPLIT($A64, " "),'97-19 Comp in SIC07'!$A:$A,0))), 1)</f>
        <v>12.39038</v>
      </c>
      <c r="K64" s="81" cm="1">
        <f t="array" ref="K64">SUMPRODUCT(VALUE(INDEX('97-19 Comp in SIC07'!J:J,MATCH(_xlfn.TEXTSPLIT($A64, " "),'97-19 Comp in SIC07'!$A:$A,0))), 1)</f>
        <v>12.431010000000001</v>
      </c>
      <c r="L64" s="81" cm="1">
        <f t="array" ref="L64">SUMPRODUCT(VALUE(INDEX('97-19 Comp in SIC07'!K:K,MATCH(_xlfn.TEXTSPLIT($A64, " "),'97-19 Comp in SIC07'!$A:$A,0))), 1)</f>
        <v>12.17292</v>
      </c>
      <c r="M64" s="81" cm="1">
        <f t="array" ref="M64">SUMPRODUCT(VALUE(INDEX('97-19 Comp in SIC07'!L:L,MATCH(_xlfn.TEXTSPLIT($A64, " "),'97-19 Comp in SIC07'!$A:$A,0))), 1)</f>
        <v>12.762029999999999</v>
      </c>
      <c r="N64" s="81" cm="1">
        <f t="array" ref="N64">SUMPRODUCT(VALUE(INDEX('97-19 Comp in SIC07'!M:M,MATCH(_xlfn.TEXTSPLIT($A64, " "),'97-19 Comp in SIC07'!$A:$A,0))), 1)</f>
        <v>12.593290000000001</v>
      </c>
      <c r="O64" s="81" cm="1">
        <f t="array" ref="O64">SUMPRODUCT(VALUE(INDEX('97-19 Comp in SIC07'!N:N,MATCH(_xlfn.TEXTSPLIT($A64, " "),'97-19 Comp in SIC07'!$A:$A,0))), 1)</f>
        <v>11.18</v>
      </c>
      <c r="P64" s="81" cm="1">
        <f t="array" ref="P64">SUMPRODUCT(VALUE(INDEX('97-19 Comp in SIC07'!O:O,MATCH(_xlfn.TEXTSPLIT($A64, " "),'97-19 Comp in SIC07'!$A:$A,0))), 1)</f>
        <v>12.72</v>
      </c>
      <c r="Q64" s="81" cm="1">
        <f t="array" ref="Q64">SUMPRODUCT(VALUE(INDEX('97-19 Comp in SIC07'!P:P,MATCH(_xlfn.TEXTSPLIT($A64, " "),'97-19 Comp in SIC07'!$A:$A,0))), 1)</f>
        <v>13.62</v>
      </c>
      <c r="R64" s="81" cm="1">
        <f t="array" ref="R64">SUMPRODUCT(VALUE(INDEX('97-19 Comp in SIC07'!Q:Q,MATCH(_xlfn.TEXTSPLIT($A64, " "),'97-19 Comp in SIC07'!$A:$A,0))), 1)</f>
        <v>12.27</v>
      </c>
      <c r="S64" s="81" cm="1">
        <f t="array" ref="S64">SUMPRODUCT(VALUE(INDEX('97-19 Comp in SIC07'!R:R,MATCH(_xlfn.TEXTSPLIT($A64, " "),'97-19 Comp in SIC07'!$A:$A,0))), 1)</f>
        <v>13.3</v>
      </c>
      <c r="T64" s="81" cm="1">
        <f t="array" ref="T64">SUMPRODUCT(VALUE(INDEX('97-19 Comp in SIC07'!S:S,MATCH(_xlfn.TEXTSPLIT($A64, " "),'97-19 Comp in SIC07'!$A:$A,0))), 1)</f>
        <v>13.32</v>
      </c>
      <c r="U64" s="81" cm="1">
        <f t="array" ref="U64">SUMPRODUCT(VALUE(INDEX('97-19 Comp in SIC07'!T:T,MATCH(_xlfn.TEXTSPLIT($A64, " "),'97-19 Comp in SIC07'!$A:$A,0))), 1)</f>
        <v>13.26</v>
      </c>
      <c r="V64" s="81" cm="1">
        <f t="array" ref="V64">SUMPRODUCT(VALUE(INDEX('97-19 Comp in SIC07'!U:U,MATCH(_xlfn.TEXTSPLIT($A64, " "),'97-19 Comp in SIC07'!$A:$A,0))), 1)</f>
        <v>13.55</v>
      </c>
      <c r="W64" s="81" cm="1">
        <f t="array" ref="W64">SUMPRODUCT(VALUE(INDEX('97-19 Comp in SIC07'!V:V,MATCH(_xlfn.TEXTSPLIT($A64, " "),'97-19 Comp in SIC07'!$A:$A,0))), 1)</f>
        <v>16.95</v>
      </c>
      <c r="X64" s="81" cm="1">
        <f t="array" ref="X64">SUMPRODUCT(VALUE(INDEX('97-19 Comp in SIC07'!W:W,MATCH(_xlfn.TEXTSPLIT($A64, " "),'97-19 Comp in SIC07'!$A:$A,0))), 1)</f>
        <v>16.37</v>
      </c>
      <c r="Y64" s="81" cm="1">
        <f t="array" ref="Y64">SUMPRODUCT(VALUE(INDEX('97-19 Comp in SIC07'!X:X,MATCH(_xlfn.TEXTSPLIT($A64, " "),'97-19 Comp in SIC07'!$A:$A,0))), 1)</f>
        <v>18.37</v>
      </c>
      <c r="Z64" s="81" cm="1">
        <f t="array" ref="Z64">SUMPRODUCT(VALUE(INDEX('97-19 Comp in SIC07'!Y:Y,MATCH(_xlfn.TEXTSPLIT($A64, " "),'97-19 Comp in SIC07'!$A:$A,0))), 1)</f>
        <v>15.42</v>
      </c>
    </row>
    <row r="65" spans="1:26" ht="30" x14ac:dyDescent="0.25">
      <c r="A65" s="65">
        <v>94</v>
      </c>
      <c r="C65" s="66" t="s">
        <v>413</v>
      </c>
      <c r="D65" s="81" cm="1">
        <f t="array" ref="D65">SUMPRODUCT(VALUE(INDEX('97-19 Comp in SIC07'!C:C,MATCH(_xlfn.TEXTSPLIT($A65, " "),'97-19 Comp in SIC07'!$A:$A,0))), 1)</f>
        <v>7.86</v>
      </c>
      <c r="E65" s="81" cm="1">
        <f t="array" ref="E65">SUMPRODUCT(VALUE(INDEX('97-19 Comp in SIC07'!D:D,MATCH(_xlfn.TEXTSPLIT($A65, " "),'97-19 Comp in SIC07'!$A:$A,0))), 1)</f>
        <v>8.1999999999999993</v>
      </c>
      <c r="F65" s="81" cm="1">
        <f t="array" ref="F65">SUMPRODUCT(VALUE(INDEX('97-19 Comp in SIC07'!E:E,MATCH(_xlfn.TEXTSPLIT($A65, " "),'97-19 Comp in SIC07'!$A:$A,0))), 1)</f>
        <v>8.8699999999999992</v>
      </c>
      <c r="G65" s="81" cm="1">
        <f t="array" ref="G65">SUMPRODUCT(VALUE(INDEX('97-19 Comp in SIC07'!F:F,MATCH(_xlfn.TEXTSPLIT($A65, " "),'97-19 Comp in SIC07'!$A:$A,0))), 1)</f>
        <v>9.5399999999999991</v>
      </c>
      <c r="H65" s="81" cm="1">
        <f t="array" ref="H65">SUMPRODUCT(VALUE(INDEX('97-19 Comp in SIC07'!G:G,MATCH(_xlfn.TEXTSPLIT($A65, " "),'97-19 Comp in SIC07'!$A:$A,0))), 1)</f>
        <v>9.58</v>
      </c>
      <c r="I65" s="81" cm="1">
        <f t="array" ref="I65">SUMPRODUCT(VALUE(INDEX('97-19 Comp in SIC07'!H:H,MATCH(_xlfn.TEXTSPLIT($A65, " "),'97-19 Comp in SIC07'!$A:$A,0))), 1)</f>
        <v>10.71</v>
      </c>
      <c r="J65" s="81" cm="1">
        <f t="array" ref="J65">SUMPRODUCT(VALUE(INDEX('97-19 Comp in SIC07'!I:I,MATCH(_xlfn.TEXTSPLIT($A65, " "),'97-19 Comp in SIC07'!$A:$A,0))), 1)</f>
        <v>11.53</v>
      </c>
      <c r="K65" s="81" cm="1">
        <f t="array" ref="K65">SUMPRODUCT(VALUE(INDEX('97-19 Comp in SIC07'!J:J,MATCH(_xlfn.TEXTSPLIT($A65, " "),'97-19 Comp in SIC07'!$A:$A,0))), 1)</f>
        <v>11.76</v>
      </c>
      <c r="L65" s="81" cm="1">
        <f t="array" ref="L65">SUMPRODUCT(VALUE(INDEX('97-19 Comp in SIC07'!K:K,MATCH(_xlfn.TEXTSPLIT($A65, " "),'97-19 Comp in SIC07'!$A:$A,0))), 1)</f>
        <v>12.54</v>
      </c>
      <c r="M65" s="81" cm="1">
        <f t="array" ref="M65">SUMPRODUCT(VALUE(INDEX('97-19 Comp in SIC07'!L:L,MATCH(_xlfn.TEXTSPLIT($A65, " "),'97-19 Comp in SIC07'!$A:$A,0))), 1)</f>
        <v>13.22</v>
      </c>
      <c r="N65" s="81" cm="1">
        <f t="array" ref="N65">SUMPRODUCT(VALUE(INDEX('97-19 Comp in SIC07'!M:M,MATCH(_xlfn.TEXTSPLIT($A65, " "),'97-19 Comp in SIC07'!$A:$A,0))), 1)</f>
        <v>13.3</v>
      </c>
      <c r="O65" s="81" cm="1">
        <f t="array" ref="O65">SUMPRODUCT(VALUE(INDEX('97-19 Comp in SIC07'!N:N,MATCH(_xlfn.TEXTSPLIT($A65, " "),'97-19 Comp in SIC07'!$A:$A,0))), 1)</f>
        <v>14.01</v>
      </c>
      <c r="P65" s="81" cm="1">
        <f t="array" ref="P65">SUMPRODUCT(VALUE(INDEX('97-19 Comp in SIC07'!O:O,MATCH(_xlfn.TEXTSPLIT($A65, " "),'97-19 Comp in SIC07'!$A:$A,0))), 1)</f>
        <v>14.53</v>
      </c>
      <c r="Q65" s="81" cm="1">
        <f t="array" ref="Q65">SUMPRODUCT(VALUE(INDEX('97-19 Comp in SIC07'!P:P,MATCH(_xlfn.TEXTSPLIT($A65, " "),'97-19 Comp in SIC07'!$A:$A,0))), 1)</f>
        <v>14.64</v>
      </c>
      <c r="R65" s="81" cm="1">
        <f t="array" ref="R65">SUMPRODUCT(VALUE(INDEX('97-19 Comp in SIC07'!Q:Q,MATCH(_xlfn.TEXTSPLIT($A65, " "),'97-19 Comp in SIC07'!$A:$A,0))), 1)</f>
        <v>14.78</v>
      </c>
      <c r="S65" s="81" cm="1">
        <f t="array" ref="S65">SUMPRODUCT(VALUE(INDEX('97-19 Comp in SIC07'!R:R,MATCH(_xlfn.TEXTSPLIT($A65, " "),'97-19 Comp in SIC07'!$A:$A,0))), 1)</f>
        <v>15.17</v>
      </c>
      <c r="T65" s="81" cm="1">
        <f t="array" ref="T65">SUMPRODUCT(VALUE(INDEX('97-19 Comp in SIC07'!S:S,MATCH(_xlfn.TEXTSPLIT($A65, " "),'97-19 Comp in SIC07'!$A:$A,0))), 1)</f>
        <v>15.52</v>
      </c>
      <c r="U65" s="81" cm="1">
        <f t="array" ref="U65">SUMPRODUCT(VALUE(INDEX('97-19 Comp in SIC07'!T:T,MATCH(_xlfn.TEXTSPLIT($A65, " "),'97-19 Comp in SIC07'!$A:$A,0))), 1)</f>
        <v>15.28</v>
      </c>
      <c r="V65" s="81" cm="1">
        <f t="array" ref="V65">SUMPRODUCT(VALUE(INDEX('97-19 Comp in SIC07'!U:U,MATCH(_xlfn.TEXTSPLIT($A65, " "),'97-19 Comp in SIC07'!$A:$A,0))), 1)</f>
        <v>15.9</v>
      </c>
      <c r="W65" s="81" cm="1">
        <f t="array" ref="W65">SUMPRODUCT(VALUE(INDEX('97-19 Comp in SIC07'!V:V,MATCH(_xlfn.TEXTSPLIT($A65, " "),'97-19 Comp in SIC07'!$A:$A,0))), 1)</f>
        <v>15.75</v>
      </c>
      <c r="X65" s="81" cm="1">
        <f t="array" ref="X65">SUMPRODUCT(VALUE(INDEX('97-19 Comp in SIC07'!W:W,MATCH(_xlfn.TEXTSPLIT($A65, " "),'97-19 Comp in SIC07'!$A:$A,0))), 1)</f>
        <v>16.27</v>
      </c>
      <c r="Y65" s="81" cm="1">
        <f t="array" ref="Y65">SUMPRODUCT(VALUE(INDEX('97-19 Comp in SIC07'!X:X,MATCH(_xlfn.TEXTSPLIT($A65, " "),'97-19 Comp in SIC07'!$A:$A,0))), 1)</f>
        <v>16.93</v>
      </c>
      <c r="Z65" s="81" cm="1">
        <f t="array" ref="Z65">SUMPRODUCT(VALUE(INDEX('97-19 Comp in SIC07'!Y:Y,MATCH(_xlfn.TEXTSPLIT($A65, " "),'97-19 Comp in SIC07'!$A:$A,0))), 1)</f>
        <v>17.079999999999998</v>
      </c>
    </row>
    <row r="66" spans="1:26" ht="30" x14ac:dyDescent="0.25">
      <c r="A66" s="65">
        <v>95</v>
      </c>
      <c r="C66" s="66" t="s">
        <v>414</v>
      </c>
      <c r="D66" s="81" cm="1">
        <f t="array" ref="D66">SUMPRODUCT(VALUE(INDEX('97-19 Comp in SIC07'!C:C,MATCH(_xlfn.TEXTSPLIT($A66, " "),'97-19 Comp in SIC07'!$A:$A,0))), 1)</f>
        <v>9.6258800000000004</v>
      </c>
      <c r="E66" s="81" cm="1">
        <f t="array" ref="E66">SUMPRODUCT(VALUE(INDEX('97-19 Comp in SIC07'!D:D,MATCH(_xlfn.TEXTSPLIT($A66, " "),'97-19 Comp in SIC07'!$A:$A,0))), 1)</f>
        <v>10.393619999999999</v>
      </c>
      <c r="F66" s="81" cm="1">
        <f t="array" ref="F66">SUMPRODUCT(VALUE(INDEX('97-19 Comp in SIC07'!E:E,MATCH(_xlfn.TEXTSPLIT($A66, " "),'97-19 Comp in SIC07'!$A:$A,0))), 1)</f>
        <v>10.822559999999999</v>
      </c>
      <c r="G66" s="81" cm="1">
        <f t="array" ref="G66">SUMPRODUCT(VALUE(INDEX('97-19 Comp in SIC07'!F:F,MATCH(_xlfn.TEXTSPLIT($A66, " "),'97-19 Comp in SIC07'!$A:$A,0))), 1)</f>
        <v>11.30467</v>
      </c>
      <c r="H66" s="81" cm="1">
        <f t="array" ref="H66">SUMPRODUCT(VALUE(INDEX('97-19 Comp in SIC07'!G:G,MATCH(_xlfn.TEXTSPLIT($A66, " "),'97-19 Comp in SIC07'!$A:$A,0))), 1)</f>
        <v>13.001090000000001</v>
      </c>
      <c r="I66" s="81" cm="1">
        <f t="array" ref="I66">SUMPRODUCT(VALUE(INDEX('97-19 Comp in SIC07'!H:H,MATCH(_xlfn.TEXTSPLIT($A66, " "),'97-19 Comp in SIC07'!$A:$A,0))), 1)</f>
        <v>13.306429999999999</v>
      </c>
      <c r="J66" s="81" cm="1">
        <f t="array" ref="J66">SUMPRODUCT(VALUE(INDEX('97-19 Comp in SIC07'!I:I,MATCH(_xlfn.TEXTSPLIT($A66, " "),'97-19 Comp in SIC07'!$A:$A,0))), 1)</f>
        <v>13.735360000000002</v>
      </c>
      <c r="K66" s="81" cm="1">
        <f t="array" ref="K66">SUMPRODUCT(VALUE(INDEX('97-19 Comp in SIC07'!J:J,MATCH(_xlfn.TEXTSPLIT($A66, " "),'97-19 Comp in SIC07'!$A:$A,0))), 1)</f>
        <v>13.99849</v>
      </c>
      <c r="L66" s="81" cm="1">
        <f t="array" ref="L66">SUMPRODUCT(VALUE(INDEX('97-19 Comp in SIC07'!K:K,MATCH(_xlfn.TEXTSPLIT($A66, " "),'97-19 Comp in SIC07'!$A:$A,0))), 1)</f>
        <v>14.566929999999999</v>
      </c>
      <c r="M66" s="81" cm="1">
        <f t="array" ref="M66">SUMPRODUCT(VALUE(INDEX('97-19 Comp in SIC07'!L:L,MATCH(_xlfn.TEXTSPLIT($A66, " "),'97-19 Comp in SIC07'!$A:$A,0))), 1)</f>
        <v>14.905289999999999</v>
      </c>
      <c r="N66" s="81" cm="1">
        <f t="array" ref="N66">SUMPRODUCT(VALUE(INDEX('97-19 Comp in SIC07'!M:M,MATCH(_xlfn.TEXTSPLIT($A66, " "),'97-19 Comp in SIC07'!$A:$A,0))), 1)</f>
        <v>15.239230000000001</v>
      </c>
      <c r="O66" s="81" cm="1">
        <f t="array" ref="O66">SUMPRODUCT(VALUE(INDEX('97-19 Comp in SIC07'!N:N,MATCH(_xlfn.TEXTSPLIT($A66, " "),'97-19 Comp in SIC07'!$A:$A,0))), 1)</f>
        <v>14.74</v>
      </c>
      <c r="P66" s="81" cm="1">
        <f t="array" ref="P66">SUMPRODUCT(VALUE(INDEX('97-19 Comp in SIC07'!O:O,MATCH(_xlfn.TEXTSPLIT($A66, " "),'97-19 Comp in SIC07'!$A:$A,0))), 1)</f>
        <v>16.37</v>
      </c>
      <c r="Q66" s="81" cm="1">
        <f t="array" ref="Q66">SUMPRODUCT(VALUE(INDEX('97-19 Comp in SIC07'!P:P,MATCH(_xlfn.TEXTSPLIT($A66, " "),'97-19 Comp in SIC07'!$A:$A,0))), 1)</f>
        <v>13.2</v>
      </c>
      <c r="R66" s="81" cm="1">
        <f t="array" ref="R66">SUMPRODUCT(VALUE(INDEX('97-19 Comp in SIC07'!Q:Q,MATCH(_xlfn.TEXTSPLIT($A66, " "),'97-19 Comp in SIC07'!$A:$A,0))), 1)</f>
        <v>14.05</v>
      </c>
      <c r="S66" s="81" cm="1">
        <f t="array" ref="S66">SUMPRODUCT(VALUE(INDEX('97-19 Comp in SIC07'!R:R,MATCH(_xlfn.TEXTSPLIT($A66, " "),'97-19 Comp in SIC07'!$A:$A,0))), 1)</f>
        <v>13.93</v>
      </c>
      <c r="T66" s="81" cm="1">
        <f t="array" ref="T66">SUMPRODUCT(VALUE(INDEX('97-19 Comp in SIC07'!S:S,MATCH(_xlfn.TEXTSPLIT($A66, " "),'97-19 Comp in SIC07'!$A:$A,0))), 1)</f>
        <v>15.49</v>
      </c>
      <c r="U66" s="81" cm="1">
        <f t="array" ref="U66">SUMPRODUCT(VALUE(INDEX('97-19 Comp in SIC07'!T:T,MATCH(_xlfn.TEXTSPLIT($A66, " "),'97-19 Comp in SIC07'!$A:$A,0))), 1)</f>
        <v>16.059999999999999</v>
      </c>
      <c r="V66" s="81" cm="1">
        <f t="array" ref="V66">SUMPRODUCT(VALUE(INDEX('97-19 Comp in SIC07'!U:U,MATCH(_xlfn.TEXTSPLIT($A66, " "),'97-19 Comp in SIC07'!$A:$A,0))), 1)</f>
        <v>15.29</v>
      </c>
      <c r="W66" s="81" cm="1">
        <f t="array" ref="W66">SUMPRODUCT(VALUE(INDEX('97-19 Comp in SIC07'!V:V,MATCH(_xlfn.TEXTSPLIT($A66, " "),'97-19 Comp in SIC07'!$A:$A,0))), 1)</f>
        <v>15.51</v>
      </c>
      <c r="X66" s="81" cm="1">
        <f t="array" ref="X66">SUMPRODUCT(VALUE(INDEX('97-19 Comp in SIC07'!W:W,MATCH(_xlfn.TEXTSPLIT($A66, " "),'97-19 Comp in SIC07'!$A:$A,0))), 1)</f>
        <v>16.61</v>
      </c>
      <c r="Y66" s="81" cm="1">
        <f t="array" ref="Y66">SUMPRODUCT(VALUE(INDEX('97-19 Comp in SIC07'!X:X,MATCH(_xlfn.TEXTSPLIT($A66, " "),'97-19 Comp in SIC07'!$A:$A,0))), 1)</f>
        <v>16.920000000000002</v>
      </c>
      <c r="Z66" s="81" cm="1">
        <f t="array" ref="Z66">SUMPRODUCT(VALUE(INDEX('97-19 Comp in SIC07'!Y:Y,MATCH(_xlfn.TEXTSPLIT($A66, " "),'97-19 Comp in SIC07'!$A:$A,0))), 1)</f>
        <v>17.66</v>
      </c>
    </row>
    <row r="67" spans="1:26" x14ac:dyDescent="0.25">
      <c r="A67" s="65">
        <v>96</v>
      </c>
      <c r="C67" s="66" t="s">
        <v>415</v>
      </c>
      <c r="D67" s="81" cm="1">
        <f t="array" ref="D67">SUMPRODUCT(VALUE(INDEX('97-19 Comp in SIC07'!C:C,MATCH(_xlfn.TEXTSPLIT($A67, " "),'97-19 Comp in SIC07'!$A:$A,0))), 1)</f>
        <v>5.8416399999999999</v>
      </c>
      <c r="E67" s="81" cm="1">
        <f t="array" ref="E67">SUMPRODUCT(VALUE(INDEX('97-19 Comp in SIC07'!D:D,MATCH(_xlfn.TEXTSPLIT($A67, " "),'97-19 Comp in SIC07'!$A:$A,0))), 1)</f>
        <v>6.4802</v>
      </c>
      <c r="F67" s="81" cm="1">
        <f t="array" ref="F67">SUMPRODUCT(VALUE(INDEX('97-19 Comp in SIC07'!E:E,MATCH(_xlfn.TEXTSPLIT($A67, " "),'97-19 Comp in SIC07'!$A:$A,0))), 1)</f>
        <v>7.0287199999999999</v>
      </c>
      <c r="G67" s="81" cm="1">
        <f t="array" ref="G67">SUMPRODUCT(VALUE(INDEX('97-19 Comp in SIC07'!F:F,MATCH(_xlfn.TEXTSPLIT($A67, " "),'97-19 Comp in SIC07'!$A:$A,0))), 1)</f>
        <v>7.5077600000000002</v>
      </c>
      <c r="H67" s="81" cm="1">
        <f t="array" ref="H67">SUMPRODUCT(VALUE(INDEX('97-19 Comp in SIC07'!G:G,MATCH(_xlfn.TEXTSPLIT($A67, " "),'97-19 Comp in SIC07'!$A:$A,0))), 1)</f>
        <v>7.5488400000000002</v>
      </c>
      <c r="I67" s="81" cm="1">
        <f t="array" ref="I67">SUMPRODUCT(VALUE(INDEX('97-19 Comp in SIC07'!H:H,MATCH(_xlfn.TEXTSPLIT($A67, " "),'97-19 Comp in SIC07'!$A:$A,0))), 1)</f>
        <v>8.5360799999999983</v>
      </c>
      <c r="J67" s="81" cm="1">
        <f t="array" ref="J67">SUMPRODUCT(VALUE(INDEX('97-19 Comp in SIC07'!I:I,MATCH(_xlfn.TEXTSPLIT($A67, " "),'97-19 Comp in SIC07'!$A:$A,0))), 1)</f>
        <v>8.2482800000000012</v>
      </c>
      <c r="K67" s="81" cm="1">
        <f t="array" ref="K67">SUMPRODUCT(VALUE(INDEX('97-19 Comp in SIC07'!J:J,MATCH(_xlfn.TEXTSPLIT($A67, " "),'97-19 Comp in SIC07'!$A:$A,0))), 1)</f>
        <v>8.6573200000000003</v>
      </c>
      <c r="L67" s="81" cm="1">
        <f t="array" ref="L67">SUMPRODUCT(VALUE(INDEX('97-19 Comp in SIC07'!K:K,MATCH(_xlfn.TEXTSPLIT($A67, " "),'97-19 Comp in SIC07'!$A:$A,0))), 1)</f>
        <v>8.8376799999999989</v>
      </c>
      <c r="M67" s="81" cm="1">
        <f t="array" ref="M67">SUMPRODUCT(VALUE(INDEX('97-19 Comp in SIC07'!L:L,MATCH(_xlfn.TEXTSPLIT($A67, " "),'97-19 Comp in SIC07'!$A:$A,0))), 1)</f>
        <v>9.1782399999999988</v>
      </c>
      <c r="N67" s="81" cm="1">
        <f t="array" ref="N67">SUMPRODUCT(VALUE(INDEX('97-19 Comp in SIC07'!M:M,MATCH(_xlfn.TEXTSPLIT($A67, " "),'97-19 Comp in SIC07'!$A:$A,0))), 1)</f>
        <v>9.7472399999999997</v>
      </c>
      <c r="O67" s="81" cm="1">
        <f t="array" ref="O67">SUMPRODUCT(VALUE(INDEX('97-19 Comp in SIC07'!N:N,MATCH(_xlfn.TEXTSPLIT($A67, " "),'97-19 Comp in SIC07'!$A:$A,0))), 1)</f>
        <v>10.32</v>
      </c>
      <c r="P67" s="81" cm="1">
        <f t="array" ref="P67">SUMPRODUCT(VALUE(INDEX('97-19 Comp in SIC07'!O:O,MATCH(_xlfn.TEXTSPLIT($A67, " "),'97-19 Comp in SIC07'!$A:$A,0))), 1)</f>
        <v>10.23</v>
      </c>
      <c r="Q67" s="81" cm="1">
        <f t="array" ref="Q67">SUMPRODUCT(VALUE(INDEX('97-19 Comp in SIC07'!P:P,MATCH(_xlfn.TEXTSPLIT($A67, " "),'97-19 Comp in SIC07'!$A:$A,0))), 1)</f>
        <v>10.5</v>
      </c>
      <c r="R67" s="81" cm="1">
        <f t="array" ref="R67">SUMPRODUCT(VALUE(INDEX('97-19 Comp in SIC07'!Q:Q,MATCH(_xlfn.TEXTSPLIT($A67, " "),'97-19 Comp in SIC07'!$A:$A,0))), 1)</f>
        <v>10.38</v>
      </c>
      <c r="S67" s="81" cm="1">
        <f t="array" ref="S67">SUMPRODUCT(VALUE(INDEX('97-19 Comp in SIC07'!R:R,MATCH(_xlfn.TEXTSPLIT($A67, " "),'97-19 Comp in SIC07'!$A:$A,0))), 1)</f>
        <v>10.64</v>
      </c>
      <c r="T67" s="81" cm="1">
        <f t="array" ref="T67">SUMPRODUCT(VALUE(INDEX('97-19 Comp in SIC07'!S:S,MATCH(_xlfn.TEXTSPLIT($A67, " "),'97-19 Comp in SIC07'!$A:$A,0))), 1)</f>
        <v>10.65</v>
      </c>
      <c r="U67" s="81" cm="1">
        <f t="array" ref="U67">SUMPRODUCT(VALUE(INDEX('97-19 Comp in SIC07'!T:T,MATCH(_xlfn.TEXTSPLIT($A67, " "),'97-19 Comp in SIC07'!$A:$A,0))), 1)</f>
        <v>10.77</v>
      </c>
      <c r="V67" s="81" cm="1">
        <f t="array" ref="V67">SUMPRODUCT(VALUE(INDEX('97-19 Comp in SIC07'!U:U,MATCH(_xlfn.TEXTSPLIT($A67, " "),'97-19 Comp in SIC07'!$A:$A,0))), 1)</f>
        <v>10.83</v>
      </c>
      <c r="W67" s="81" cm="1">
        <f t="array" ref="W67">SUMPRODUCT(VALUE(INDEX('97-19 Comp in SIC07'!V:V,MATCH(_xlfn.TEXTSPLIT($A67, " "),'97-19 Comp in SIC07'!$A:$A,0))), 1)</f>
        <v>11.46</v>
      </c>
      <c r="X67" s="81" cm="1">
        <f t="array" ref="X67">SUMPRODUCT(VALUE(INDEX('97-19 Comp in SIC07'!W:W,MATCH(_xlfn.TEXTSPLIT($A67, " "),'97-19 Comp in SIC07'!$A:$A,0))), 1)</f>
        <v>11.59</v>
      </c>
      <c r="Y67" s="81" cm="1">
        <f t="array" ref="Y67">SUMPRODUCT(VALUE(INDEX('97-19 Comp in SIC07'!X:X,MATCH(_xlfn.TEXTSPLIT($A67, " "),'97-19 Comp in SIC07'!$A:$A,0))), 1)</f>
        <v>11.56</v>
      </c>
      <c r="Z67" s="81" cm="1">
        <f t="array" ref="Z67">SUMPRODUCT(VALUE(INDEX('97-19 Comp in SIC07'!Y:Y,MATCH(_xlfn.TEXTSPLIT($A67, " "),'97-19 Comp in SIC07'!$A:$A,0))), 1)</f>
        <v>12.1</v>
      </c>
    </row>
    <row r="68" spans="1:26" x14ac:dyDescent="0.25">
      <c r="A68" s="67" t="s">
        <v>1296</v>
      </c>
      <c r="C68" s="66" t="s">
        <v>416</v>
      </c>
      <c r="D68" s="81">
        <f>0</f>
        <v>0</v>
      </c>
      <c r="E68" s="81">
        <f>0</f>
        <v>0</v>
      </c>
      <c r="F68" s="81">
        <f>0</f>
        <v>0</v>
      </c>
      <c r="G68" s="81">
        <f>0</f>
        <v>0</v>
      </c>
      <c r="H68" s="81">
        <f>0</f>
        <v>0</v>
      </c>
      <c r="I68" s="81">
        <f>0</f>
        <v>0</v>
      </c>
      <c r="J68" s="81">
        <f>0</f>
        <v>0</v>
      </c>
      <c r="K68" s="81">
        <f>0</f>
        <v>0</v>
      </c>
      <c r="L68" s="81">
        <f>0</f>
        <v>0</v>
      </c>
      <c r="M68" s="81">
        <f>0</f>
        <v>0</v>
      </c>
      <c r="N68" s="81">
        <f>0</f>
        <v>0</v>
      </c>
      <c r="O68" s="81">
        <f>0</f>
        <v>0</v>
      </c>
      <c r="P68" s="81">
        <f>0</f>
        <v>0</v>
      </c>
      <c r="Q68" s="81">
        <f>0</f>
        <v>0</v>
      </c>
      <c r="R68" s="81">
        <f>0</f>
        <v>0</v>
      </c>
      <c r="S68" s="81">
        <f>0</f>
        <v>0</v>
      </c>
      <c r="T68" s="81">
        <f>0</f>
        <v>0</v>
      </c>
      <c r="U68" s="81">
        <f>0</f>
        <v>0</v>
      </c>
      <c r="V68" s="81">
        <f>0</f>
        <v>0</v>
      </c>
      <c r="W68" s="81">
        <f>0</f>
        <v>0</v>
      </c>
      <c r="X68" s="81">
        <f>0</f>
        <v>0</v>
      </c>
      <c r="Y68" s="81">
        <f>0</f>
        <v>0</v>
      </c>
      <c r="Z68" s="81">
        <f>0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FC05-E332-4BD1-B461-C78794C604EC}">
  <sheetPr>
    <tabColor theme="9"/>
  </sheetPr>
  <dimension ref="A1:Z68"/>
  <sheetViews>
    <sheetView topLeftCell="C9" workbookViewId="0">
      <selection activeCell="Z18" sqref="Z18"/>
    </sheetView>
  </sheetViews>
  <sheetFormatPr defaultRowHeight="15" x14ac:dyDescent="0.25"/>
  <cols>
    <col min="1" max="1" width="11.85546875" style="67" customWidth="1"/>
    <col min="2" max="2" width="6.140625" style="65" customWidth="1"/>
    <col min="3" max="3" width="36.7109375" style="35" customWidth="1"/>
  </cols>
  <sheetData>
    <row r="1" spans="1:26" s="56" customFormat="1" x14ac:dyDescent="0.25">
      <c r="C1" s="56" t="s">
        <v>1297</v>
      </c>
      <c r="D1" s="56" t="s">
        <v>1305</v>
      </c>
    </row>
    <row r="2" spans="1:26" x14ac:dyDescent="0.25">
      <c r="A2" s="68"/>
      <c r="B2" s="69"/>
      <c r="C2" s="56"/>
      <c r="D2" s="56">
        <v>1997</v>
      </c>
      <c r="E2" s="56">
        <v>1998</v>
      </c>
      <c r="F2" s="56">
        <v>1999</v>
      </c>
      <c r="G2" s="56">
        <v>2000</v>
      </c>
      <c r="H2" s="56">
        <v>2001</v>
      </c>
      <c r="I2" s="56">
        <v>2002</v>
      </c>
      <c r="J2" s="56">
        <v>2003</v>
      </c>
      <c r="K2" s="56">
        <v>2004</v>
      </c>
      <c r="L2" s="56">
        <v>2005</v>
      </c>
      <c r="M2" s="56">
        <v>2006</v>
      </c>
      <c r="N2" s="56">
        <v>2007</v>
      </c>
      <c r="O2" s="56">
        <v>2008</v>
      </c>
      <c r="P2" s="56">
        <v>2009</v>
      </c>
      <c r="Q2" s="56">
        <v>2010</v>
      </c>
      <c r="R2" s="56">
        <v>2011</v>
      </c>
      <c r="S2" s="56">
        <v>2012</v>
      </c>
      <c r="T2" s="56">
        <v>2013</v>
      </c>
      <c r="U2" s="56">
        <v>2014</v>
      </c>
      <c r="V2" s="56">
        <v>2015</v>
      </c>
      <c r="W2" s="56">
        <v>2016</v>
      </c>
      <c r="X2" s="56">
        <v>2017</v>
      </c>
      <c r="Y2" s="56">
        <v>2018</v>
      </c>
      <c r="Z2" s="56">
        <v>2019</v>
      </c>
    </row>
    <row r="3" spans="1:26" x14ac:dyDescent="0.25">
      <c r="A3" s="67" t="s">
        <v>1286</v>
      </c>
      <c r="B3" s="65" t="s">
        <v>213</v>
      </c>
      <c r="C3" s="66" t="s">
        <v>357</v>
      </c>
      <c r="D3" s="81" cm="1">
        <f t="array" ref="D3">SUMPRODUCT(VALUE(INDEX('97-19 Comp in SIC07'!C:C,MATCH(_xlfn.TEXTSPLIT($A3, " "),'97-19 Comp in SIC07'!$A:$A,0))), VALUE(TRANSPOSE('97-19 Comp Weights in SIC07'!$AA$4:$AA$6)))</f>
        <v>6.0445309458010064</v>
      </c>
      <c r="E3" s="81" cm="1">
        <f t="array" ref="E3">SUMPRODUCT(VALUE(INDEX('97-19 Comp in SIC07'!D:D,MATCH(_xlfn.TEXTSPLIT($A3, " "),'97-19 Comp in SIC07'!$A:$A,0))), VALUE(TRANSPOSE('97-19 Comp Weights in SIC07'!$AA$4:$AA$6)))</f>
        <v>6.2251911451681963</v>
      </c>
      <c r="F3" s="81" cm="1">
        <f t="array" ref="F3">SUMPRODUCT(VALUE(INDEX('97-19 Comp in SIC07'!E:E,MATCH(_xlfn.TEXTSPLIT($A3, " "),'97-19 Comp in SIC07'!$A:$A,0))), VALUE(TRANSPOSE('97-19 Comp Weights in SIC07'!$AA$4:$AA$6)))</f>
        <v>6.1629861510970168</v>
      </c>
      <c r="G3" s="81" cm="1">
        <f t="array" ref="G3">SUMPRODUCT(VALUE(INDEX('97-19 Comp in SIC07'!F:F,MATCH(_xlfn.TEXTSPLIT($A3, " "),'97-19 Comp in SIC07'!$A:$A,0))), VALUE(TRANSPOSE('97-19 Comp Weights in SIC07'!$AA$4:$AA$6)))</f>
        <v>6.584354841726122</v>
      </c>
      <c r="H3" s="81" cm="1">
        <f t="array" ref="H3">SUMPRODUCT(VALUE(INDEX('97-19 Comp in SIC07'!G:G,MATCH(_xlfn.TEXTSPLIT($A3, " "),'97-19 Comp in SIC07'!$A:$A,0))), VALUE(TRANSPOSE('97-19 Comp Weights in SIC07'!$AA$4:$AA$6)))</f>
        <v>6.582901430916297</v>
      </c>
      <c r="I3" s="81" cm="1">
        <f t="array" ref="I3">SUMPRODUCT(VALUE(INDEX('97-19 Comp in SIC07'!H:H,MATCH(_xlfn.TEXTSPLIT($A3, " "),'97-19 Comp in SIC07'!$A:$A,0))), VALUE(TRANSPOSE('97-19 Comp Weights in SIC07'!$AA$4:$AA$6)))</f>
        <v>7.1724077687911603</v>
      </c>
      <c r="J3" s="81" cm="1">
        <f t="array" ref="J3">SUMPRODUCT(VALUE(INDEX('97-19 Comp in SIC07'!I:I,MATCH(_xlfn.TEXTSPLIT($A3, " "),'97-19 Comp in SIC07'!$A:$A,0))), VALUE(TRANSPOSE('97-19 Comp Weights in SIC07'!$AA$4:$AA$6)))</f>
        <v>7.2771402960425871</v>
      </c>
      <c r="K3" s="81" cm="1">
        <f t="array" ref="K3">SUMPRODUCT(VALUE(INDEX('97-19 Comp in SIC07'!J:J,MATCH(_xlfn.TEXTSPLIT($A3, " "),'97-19 Comp in SIC07'!$A:$A,0))), VALUE(TRANSPOSE('97-19 Comp Weights in SIC07'!$AA$4:$AA$6)))</f>
        <v>7.9642814273907643</v>
      </c>
      <c r="L3" s="81" cm="1">
        <f t="array" ref="L3">SUMPRODUCT(VALUE(INDEX('97-19 Comp in SIC07'!K:K,MATCH(_xlfn.TEXTSPLIT($A3, " "),'97-19 Comp in SIC07'!$A:$A,0))), VALUE(TRANSPOSE('97-19 Comp Weights in SIC07'!$AA$4:$AA$6)))</f>
        <v>8.3636209440619478</v>
      </c>
      <c r="M3" s="81" cm="1">
        <f t="array" ref="M3">SUMPRODUCT(VALUE(INDEX('97-19 Comp in SIC07'!L:L,MATCH(_xlfn.TEXTSPLIT($A3, " "),'97-19 Comp in SIC07'!$A:$A,0))), VALUE(TRANSPOSE('97-19 Comp Weights in SIC07'!$AA$4:$AA$6)))</f>
        <v>8.6138903819618395</v>
      </c>
      <c r="N3" s="81" cm="1">
        <f t="array" ref="N3">SUMPRODUCT(VALUE(INDEX('97-19 Comp in SIC07'!M:M,MATCH(_xlfn.TEXTSPLIT($A3, " "),'97-19 Comp in SIC07'!$A:$A,0))), VALUE(TRANSPOSE('97-19 Comp Weights in SIC07'!$AA$4:$AA$6)))</f>
        <v>9.5326019971108504</v>
      </c>
      <c r="O3" s="81">
        <v>10.1</v>
      </c>
      <c r="P3" s="81">
        <v>10.63</v>
      </c>
      <c r="Q3" s="81">
        <v>9.4600000000000009</v>
      </c>
      <c r="R3" s="81">
        <v>9.61</v>
      </c>
      <c r="S3" s="81">
        <v>9.5299999999999994</v>
      </c>
      <c r="T3" s="81">
        <v>10.119999999999999</v>
      </c>
      <c r="U3" s="81">
        <v>9.92</v>
      </c>
      <c r="V3" s="81">
        <v>10.11</v>
      </c>
      <c r="W3" s="81">
        <v>10.32</v>
      </c>
      <c r="X3" s="81">
        <v>10.66</v>
      </c>
      <c r="Y3" s="81">
        <v>11.06</v>
      </c>
      <c r="Z3" s="81">
        <v>11.53</v>
      </c>
    </row>
    <row r="4" spans="1:26" x14ac:dyDescent="0.25">
      <c r="A4" s="67" t="s">
        <v>1287</v>
      </c>
      <c r="B4" s="65" t="s">
        <v>216</v>
      </c>
      <c r="C4" s="66" t="s">
        <v>358</v>
      </c>
      <c r="D4" s="81" cm="1">
        <f t="array" ref="D4">SUMPRODUCT(VALUE(INDEX('97-19 Comp in SIC07'!C:C,MATCH(_xlfn.TEXTSPLIT($A4, " "),'97-19 Comp in SIC07'!$A:$A,0))), VALUE(TRANSPOSE('97-19 Comp Weights in SIC07'!$AA$8:$AA$12)))</f>
        <v>10.918423933774697</v>
      </c>
      <c r="E4" s="81" cm="1">
        <f t="array" ref="E4">SUMPRODUCT(VALUE(INDEX('97-19 Comp in SIC07'!D:D,MATCH(_xlfn.TEXTSPLIT($A4, " "),'97-19 Comp in SIC07'!$A:$A,0))), VALUE(TRANSPOSE('97-19 Comp Weights in SIC07'!$AA$8:$AA$12)))</f>
        <v>3.5473922804466023</v>
      </c>
      <c r="F4" s="81" cm="1">
        <f t="array" ref="F4">SUMPRODUCT(VALUE(INDEX('97-19 Comp in SIC07'!E:E,MATCH(_xlfn.TEXTSPLIT($A4, " "),'97-19 Comp in SIC07'!$A:$A,0))), VALUE(TRANSPOSE('97-19 Comp Weights in SIC07'!$AA$8:$AA$12)))</f>
        <v>5.4216419210658033</v>
      </c>
      <c r="G4" s="81" cm="1">
        <f t="array" ref="G4">SUMPRODUCT(VALUE(INDEX('97-19 Comp in SIC07'!F:F,MATCH(_xlfn.TEXTSPLIT($A4, " "),'97-19 Comp in SIC07'!$A:$A,0))), VALUE(TRANSPOSE('97-19 Comp Weights in SIC07'!$AA$8:$AA$12)))</f>
        <v>13.326742590760595</v>
      </c>
      <c r="H4" s="81" cm="1">
        <f t="array" ref="H4">SUMPRODUCT(VALUE(INDEX('97-19 Comp in SIC07'!G:G,MATCH(_xlfn.TEXTSPLIT($A4, " "),'97-19 Comp in SIC07'!$A:$A,0))), VALUE(TRANSPOSE('97-19 Comp Weights in SIC07'!$AA$8:$AA$12)))</f>
        <v>12.277748099296405</v>
      </c>
      <c r="I4" s="81" cm="1">
        <f t="array" ref="I4">SUMPRODUCT(VALUE(INDEX('97-19 Comp in SIC07'!H:H,MATCH(_xlfn.TEXTSPLIT($A4, " "),'97-19 Comp in SIC07'!$A:$A,0))), VALUE(TRANSPOSE('97-19 Comp Weights in SIC07'!$AA$8:$AA$12)))</f>
        <v>0</v>
      </c>
      <c r="J4" s="81" cm="1">
        <f t="array" ref="J4">SUMPRODUCT(VALUE(INDEX('97-19 Comp in SIC07'!I:I,MATCH(_xlfn.TEXTSPLIT($A4, " "),'97-19 Comp in SIC07'!$A:$A,0))), VALUE(TRANSPOSE('97-19 Comp Weights in SIC07'!$AA$8:$AA$12)))</f>
        <v>8.6764372222787696</v>
      </c>
      <c r="K4" s="81" cm="1">
        <f t="array" ref="K4">SUMPRODUCT(VALUE(INDEX('97-19 Comp in SIC07'!J:J,MATCH(_xlfn.TEXTSPLIT($A4, " "),'97-19 Comp in SIC07'!$A:$A,0))), VALUE(TRANSPOSE('97-19 Comp Weights in SIC07'!$AA$8:$AA$12)))</f>
        <v>14.99057850580785</v>
      </c>
      <c r="L4" s="81" cm="1">
        <f t="array" ref="L4">SUMPRODUCT(VALUE(INDEX('97-19 Comp in SIC07'!K:K,MATCH(_xlfn.TEXTSPLIT($A4, " "),'97-19 Comp in SIC07'!$A:$A,0))), VALUE(TRANSPOSE('97-19 Comp Weights in SIC07'!$AA$8:$AA$12)))</f>
        <v>15.998803760443217</v>
      </c>
      <c r="M4" s="81" cm="1">
        <f t="array" ref="M4">SUMPRODUCT(VALUE(INDEX('97-19 Comp in SIC07'!L:L,MATCH(_xlfn.TEXTSPLIT($A4, " "),'97-19 Comp in SIC07'!$A:$A,0))), VALUE(TRANSPOSE('97-19 Comp Weights in SIC07'!$AA$8:$AA$12)))</f>
        <v>18.61248082581454</v>
      </c>
      <c r="N4" s="81" cm="1">
        <f t="array" ref="N4">SUMPRODUCT(VALUE(INDEX('97-19 Comp in SIC07'!M:M,MATCH(_xlfn.TEXTSPLIT($A4, " "),'97-19 Comp in SIC07'!$A:$A,0))), VALUE(TRANSPOSE('97-19 Comp Weights in SIC07'!$AA$8:$AA$12)))</f>
        <v>18.495831606940236</v>
      </c>
      <c r="O4" s="81">
        <v>19.239999999999998</v>
      </c>
      <c r="P4" s="81">
        <v>19.41</v>
      </c>
      <c r="Q4" s="81">
        <v>18.04</v>
      </c>
      <c r="R4" s="81">
        <v>17.29</v>
      </c>
      <c r="S4" s="81">
        <v>16.89</v>
      </c>
      <c r="T4" s="81">
        <v>19.61</v>
      </c>
      <c r="U4" s="81">
        <v>19.28</v>
      </c>
      <c r="V4" s="81" t="s">
        <v>211</v>
      </c>
      <c r="W4" s="81" t="s">
        <v>211</v>
      </c>
      <c r="X4" s="81">
        <v>16.23</v>
      </c>
      <c r="Y4" s="81" t="s">
        <v>211</v>
      </c>
      <c r="Z4" s="81" t="s">
        <v>211</v>
      </c>
    </row>
    <row r="5" spans="1:26" ht="30" x14ac:dyDescent="0.25">
      <c r="A5" s="67" t="s">
        <v>1288</v>
      </c>
      <c r="C5" s="66" t="s">
        <v>359</v>
      </c>
      <c r="D5" s="81" cm="1">
        <f t="array" ref="D5">SUMPRODUCT(VALUE(INDEX('97-19 Comp in SIC07'!C:C,MATCH(_xlfn.TEXTSPLIT($A5, " "),'97-19 Comp in SIC07'!$A:$A,0))), VALUE(TRANSPOSE('97-19 Comp Weights in SIC07'!$AA$14:$AA$16)))</f>
        <v>8.0690964982758935</v>
      </c>
      <c r="E5" s="81" cm="1">
        <f t="array" ref="E5">SUMPRODUCT(VALUE(INDEX('97-19 Comp in SIC07'!D:D,MATCH(_xlfn.TEXTSPLIT($A5, " "),'97-19 Comp in SIC07'!$A:$A,0))), VALUE(TRANSPOSE('97-19 Comp Weights in SIC07'!$AA$14:$AA$16)))</f>
        <v>8.6503749295378345</v>
      </c>
      <c r="F5" s="81" cm="1">
        <f t="array" ref="F5">SUMPRODUCT(VALUE(INDEX('97-19 Comp in SIC07'!E:E,MATCH(_xlfn.TEXTSPLIT($A5, " "),'97-19 Comp in SIC07'!$A:$A,0))), VALUE(TRANSPOSE('97-19 Comp Weights in SIC07'!$AA$14:$AA$16)))</f>
        <v>8.9700315289474037</v>
      </c>
      <c r="G5" s="81" cm="1">
        <f t="array" ref="G5">SUMPRODUCT(VALUE(INDEX('97-19 Comp in SIC07'!F:F,MATCH(_xlfn.TEXTSPLIT($A5, " "),'97-19 Comp in SIC07'!$A:$A,0))), VALUE(TRANSPOSE('97-19 Comp Weights in SIC07'!$AA$14:$AA$16)))</f>
        <v>8.8618352804589069</v>
      </c>
      <c r="H5" s="81" cm="1">
        <f t="array" ref="H5">SUMPRODUCT(VALUE(INDEX('97-19 Comp in SIC07'!G:G,MATCH(_xlfn.TEXTSPLIT($A5, " "),'97-19 Comp in SIC07'!$A:$A,0))), VALUE(TRANSPOSE('97-19 Comp Weights in SIC07'!$AA$14:$AA$16)))</f>
        <v>9.2974173724622489</v>
      </c>
      <c r="I5" s="81" cm="1">
        <f t="array" ref="I5">SUMPRODUCT(VALUE(INDEX('97-19 Comp in SIC07'!H:H,MATCH(_xlfn.TEXTSPLIT($A5, " "),'97-19 Comp in SIC07'!$A:$A,0))), VALUE(TRANSPOSE('97-19 Comp Weights in SIC07'!$AA$14:$AA$16)))</f>
        <v>9.6607179465728379</v>
      </c>
      <c r="J5" s="81" cm="1">
        <f t="array" ref="J5">SUMPRODUCT(VALUE(INDEX('97-19 Comp in SIC07'!I:I,MATCH(_xlfn.TEXTSPLIT($A5, " "),'97-19 Comp in SIC07'!$A:$A,0))), VALUE(TRANSPOSE('97-19 Comp Weights in SIC07'!$AA$14:$AA$16)))</f>
        <v>10.321216528393572</v>
      </c>
      <c r="K5" s="81" cm="1">
        <f t="array" ref="K5">SUMPRODUCT(VALUE(INDEX('97-19 Comp in SIC07'!J:J,MATCH(_xlfn.TEXTSPLIT($A5, " "),'97-19 Comp in SIC07'!$A:$A,0))), VALUE(TRANSPOSE('97-19 Comp Weights in SIC07'!$AA$14:$AA$16)))</f>
        <v>10.484659154269025</v>
      </c>
      <c r="L5" s="81" cm="1">
        <f t="array" ref="L5">SUMPRODUCT(VALUE(INDEX('97-19 Comp in SIC07'!K:K,MATCH(_xlfn.TEXTSPLIT($A5, " "),'97-19 Comp in SIC07'!$A:$A,0))), VALUE(TRANSPOSE('97-19 Comp Weights in SIC07'!$AA$14:$AA$16)))</f>
        <v>11.267109113132149</v>
      </c>
      <c r="M5" s="81" cm="1">
        <f t="array" ref="M5">SUMPRODUCT(VALUE(INDEX('97-19 Comp in SIC07'!L:L,MATCH(_xlfn.TEXTSPLIT($A5, " "),'97-19 Comp in SIC07'!$A:$A,0))), VALUE(TRANSPOSE('97-19 Comp Weights in SIC07'!$AA$14:$AA$16)))</f>
        <v>11.257638648618174</v>
      </c>
      <c r="N5" s="81" cm="1">
        <f t="array" ref="N5">SUMPRODUCT(VALUE(INDEX('97-19 Comp in SIC07'!M:M,MATCH(_xlfn.TEXTSPLIT($A5, " "),'97-19 Comp in SIC07'!$A:$A,0))), VALUE(TRANSPOSE('97-19 Comp Weights in SIC07'!$AA$14:$AA$16)))</f>
        <v>11.563371267828106</v>
      </c>
      <c r="O5" s="81" cm="1">
        <f t="array" ref="O5">SUMPRODUCT(VALUE(INDEX('97-19 Comp in SIC07'!N:N,MATCH(_xlfn.TEXTSPLIT($A5, " "),'97-19 Comp in SIC07'!$A:$A,0))), VALUE(TRANSPOSE('97-19 Comp Weights in SIC07'!$AA$14:$AA$16)))</f>
        <v>12.10243510086541</v>
      </c>
      <c r="P5" s="81" cm="1">
        <f t="array" ref="P5">SUMPRODUCT(VALUE(INDEX('97-19 Comp in SIC07'!O:O,MATCH(_xlfn.TEXTSPLIT($A5, " "),'97-19 Comp in SIC07'!$A:$A,0))), VALUE(TRANSPOSE('97-19 Comp Weights in SIC07'!$AA$14:$AA$16)))</f>
        <v>12.308441856693502</v>
      </c>
      <c r="Q5" s="81" cm="1">
        <f t="array" ref="Q5">SUMPRODUCT(VALUE(INDEX('97-19 Comp in SIC07'!P:P,MATCH(_xlfn.TEXTSPLIT($A5, " "),'97-19 Comp in SIC07'!$A:$A,0))), VALUE(TRANSPOSE('97-19 Comp Weights in SIC07'!$AA$14:$AA$16)))</f>
        <v>12.352407773891978</v>
      </c>
      <c r="R5" s="81" cm="1">
        <f t="array" ref="R5">SUMPRODUCT(VALUE(INDEX('97-19 Comp in SIC07'!Q:Q,MATCH(_xlfn.TEXTSPLIT($A5, " "),'97-19 Comp in SIC07'!$A:$A,0))), VALUE(TRANSPOSE('97-19 Comp Weights in SIC07'!$AA$14:$AA$16)))</f>
        <v>12.549758652643563</v>
      </c>
      <c r="S5" s="81" cm="1">
        <f t="array" ref="S5">SUMPRODUCT(VALUE(INDEX('97-19 Comp in SIC07'!R:R,MATCH(_xlfn.TEXTSPLIT($A5, " "),'97-19 Comp in SIC07'!$A:$A,0))), VALUE(TRANSPOSE('97-19 Comp Weights in SIC07'!$AA$14:$AA$16)))</f>
        <v>12.419833022274846</v>
      </c>
      <c r="T5" s="81" cm="1">
        <f t="array" ref="T5">SUMPRODUCT(VALUE(INDEX('97-19 Comp in SIC07'!S:S,MATCH(_xlfn.TEXTSPLIT($A5, " "),'97-19 Comp in SIC07'!$A:$A,0))), VALUE(TRANSPOSE('97-19 Comp Weights in SIC07'!$AA$14:$AA$16)))</f>
        <v>12.980505497623961</v>
      </c>
      <c r="U5" s="81" cm="1">
        <f t="array" ref="U5">SUMPRODUCT(VALUE(INDEX('97-19 Comp in SIC07'!T:T,MATCH(_xlfn.TEXTSPLIT($A5, " "),'97-19 Comp in SIC07'!$A:$A,0))), VALUE(TRANSPOSE('97-19 Comp Weights in SIC07'!$AA$14:$AA$16)))</f>
        <v>12.801136207935045</v>
      </c>
      <c r="V5" s="81" cm="1">
        <f t="array" ref="V5">SUMPRODUCT(VALUE(INDEX('97-19 Comp in SIC07'!U:U,MATCH(_xlfn.TEXTSPLIT($A5, " "),'97-19 Comp in SIC07'!$A:$A,0))), VALUE(TRANSPOSE('97-19 Comp Weights in SIC07'!$AA$14:$AA$16)))</f>
        <v>13.183546197772923</v>
      </c>
      <c r="W5" s="81" cm="1">
        <f t="array" ref="W5">SUMPRODUCT(VALUE(INDEX('97-19 Comp in SIC07'!V:V,MATCH(_xlfn.TEXTSPLIT($A5, " "),'97-19 Comp in SIC07'!$A:$A,0))), VALUE(TRANSPOSE('97-19 Comp Weights in SIC07'!$AA$14:$AA$16)))</f>
        <v>13.222310958249603</v>
      </c>
      <c r="X5" s="81" cm="1">
        <f t="array" ref="X5">SUMPRODUCT(VALUE(INDEX('97-19 Comp in SIC07'!W:W,MATCH(_xlfn.TEXTSPLIT($A5, " "),'97-19 Comp in SIC07'!$A:$A,0))), VALUE(TRANSPOSE('97-19 Comp Weights in SIC07'!$AA$14:$AA$16)))</f>
        <v>13.593502180516904</v>
      </c>
      <c r="Y5" s="81" cm="1">
        <f t="array" ref="Y5">SUMPRODUCT(VALUE(INDEX('97-19 Comp in SIC07'!X:X,MATCH(_xlfn.TEXTSPLIT($A5, " "),'97-19 Comp in SIC07'!$A:$A,0))), VALUE(TRANSPOSE('97-19 Comp Weights in SIC07'!$AA$14:$AA$16)))</f>
        <v>13.806238115575262</v>
      </c>
      <c r="Z5" s="81" cm="1">
        <f t="array" ref="Z5">SUMPRODUCT(VALUE(INDEX('97-19 Comp in SIC07'!Y:Y,MATCH(_xlfn.TEXTSPLIT($A5, " "),'97-19 Comp in SIC07'!$A:$A,0))), VALUE(TRANSPOSE('97-19 Comp Weights in SIC07'!$AA$14:$AA$16)))</f>
        <v>14.03550695477508</v>
      </c>
    </row>
    <row r="6" spans="1:26" ht="30" x14ac:dyDescent="0.25">
      <c r="A6" s="67" t="s">
        <v>1289</v>
      </c>
      <c r="C6" s="66" t="s">
        <v>360</v>
      </c>
      <c r="D6" s="81" cm="1">
        <f t="array" ref="D6">SUMPRODUCT(VALUE(INDEX('97-19 Comp in SIC07'!C:C,MATCH(_xlfn.TEXTSPLIT($A6, " "),'97-19 Comp in SIC07'!$A:$A,0))), VALUE(TRANSPOSE('97-19 Comp Weights in SIC07'!$AA$17:$AA$19)))</f>
        <v>6.6918671257426467</v>
      </c>
      <c r="E6" s="81" cm="1">
        <f t="array" ref="E6">SUMPRODUCT(VALUE(INDEX('97-19 Comp in SIC07'!D:D,MATCH(_xlfn.TEXTSPLIT($A6, " "),'97-19 Comp in SIC07'!$A:$A,0))), VALUE(TRANSPOSE('97-19 Comp Weights in SIC07'!$AA$17:$AA$19)))</f>
        <v>6.8377337145605868</v>
      </c>
      <c r="F6" s="81" cm="1">
        <f t="array" ref="F6">SUMPRODUCT(VALUE(INDEX('97-19 Comp in SIC07'!E:E,MATCH(_xlfn.TEXTSPLIT($A6, " "),'97-19 Comp in SIC07'!$A:$A,0))), VALUE(TRANSPOSE('97-19 Comp Weights in SIC07'!$AA$17:$AA$19)))</f>
        <v>7.1312817467947056</v>
      </c>
      <c r="G6" s="81" cm="1">
        <f t="array" ref="G6">SUMPRODUCT(VALUE(INDEX('97-19 Comp in SIC07'!F:F,MATCH(_xlfn.TEXTSPLIT($A6, " "),'97-19 Comp in SIC07'!$A:$A,0))), VALUE(TRANSPOSE('97-19 Comp Weights in SIC07'!$AA$17:$AA$19)))</f>
        <v>7.5771407935261985</v>
      </c>
      <c r="H6" s="81" cm="1">
        <f t="array" ref="H6">SUMPRODUCT(VALUE(INDEX('97-19 Comp in SIC07'!G:G,MATCH(_xlfn.TEXTSPLIT($A6, " "),'97-19 Comp in SIC07'!$A:$A,0))), VALUE(TRANSPOSE('97-19 Comp Weights in SIC07'!$AA$17:$AA$19)))</f>
        <v>8.0382107599546231</v>
      </c>
      <c r="I6" s="81" cm="1">
        <f t="array" ref="I6">SUMPRODUCT(VALUE(INDEX('97-19 Comp in SIC07'!H:H,MATCH(_xlfn.TEXTSPLIT($A6, " "),'97-19 Comp in SIC07'!$A:$A,0))), VALUE(TRANSPOSE('97-19 Comp Weights in SIC07'!$AA$17:$AA$19)))</f>
        <v>8.3546932664492655</v>
      </c>
      <c r="J6" s="81" cm="1">
        <f t="array" ref="J6">SUMPRODUCT(VALUE(INDEX('97-19 Comp in SIC07'!I:I,MATCH(_xlfn.TEXTSPLIT($A6, " "),'97-19 Comp in SIC07'!$A:$A,0))), VALUE(TRANSPOSE('97-19 Comp Weights in SIC07'!$AA$17:$AA$19)))</f>
        <v>8.6417270733285587</v>
      </c>
      <c r="K6" s="81" cm="1">
        <f t="array" ref="K6">SUMPRODUCT(VALUE(INDEX('97-19 Comp in SIC07'!J:J,MATCH(_xlfn.TEXTSPLIT($A6, " "),'97-19 Comp in SIC07'!$A:$A,0))), VALUE(TRANSPOSE('97-19 Comp Weights in SIC07'!$AA$17:$AA$19)))</f>
        <v>8.9938345065434859</v>
      </c>
      <c r="L6" s="81" cm="1">
        <f t="array" ref="L6">SUMPRODUCT(VALUE(INDEX('97-19 Comp in SIC07'!K:K,MATCH(_xlfn.TEXTSPLIT($A6, " "),'97-19 Comp in SIC07'!$A:$A,0))), VALUE(TRANSPOSE('97-19 Comp Weights in SIC07'!$AA$17:$AA$19)))</f>
        <v>9.4736598967323182</v>
      </c>
      <c r="M6" s="81" cm="1">
        <f t="array" ref="M6">SUMPRODUCT(VALUE(INDEX('97-19 Comp in SIC07'!L:L,MATCH(_xlfn.TEXTSPLIT($A6, " "),'97-19 Comp in SIC07'!$A:$A,0))), VALUE(TRANSPOSE('97-19 Comp Weights in SIC07'!$AA$17:$AA$19)))</f>
        <v>10.076379995297167</v>
      </c>
      <c r="N6" s="81" cm="1">
        <f t="array" ref="N6">SUMPRODUCT(VALUE(INDEX('97-19 Comp in SIC07'!M:M,MATCH(_xlfn.TEXTSPLIT($A6, " "),'97-19 Comp in SIC07'!$A:$A,0))), VALUE(TRANSPOSE('97-19 Comp Weights in SIC07'!$AA$17:$AA$19)))</f>
        <v>10.231504679764827</v>
      </c>
      <c r="O6" s="81" cm="1">
        <f t="array" ref="O6">SUMPRODUCT(VALUE(INDEX('97-19 Comp in SIC07'!N:N,MATCH(_xlfn.TEXTSPLIT($A6, " "),'97-19 Comp in SIC07'!$A:$A,0))), VALUE(TRANSPOSE('97-19 Comp Weights in SIC07'!$AA$17:$AA$19)))</f>
        <v>10.234639091793282</v>
      </c>
      <c r="P6" s="81" cm="1">
        <f t="array" ref="P6">SUMPRODUCT(VALUE(INDEX('97-19 Comp in SIC07'!O:O,MATCH(_xlfn.TEXTSPLIT($A6, " "),'97-19 Comp in SIC07'!$A:$A,0))), VALUE(TRANSPOSE('97-19 Comp Weights in SIC07'!$AA$17:$AA$19)))</f>
        <v>10.988785468800996</v>
      </c>
      <c r="Q6" s="81" cm="1">
        <f t="array" ref="Q6">SUMPRODUCT(VALUE(INDEX('97-19 Comp in SIC07'!P:P,MATCH(_xlfn.TEXTSPLIT($A6, " "),'97-19 Comp in SIC07'!$A:$A,0))), VALUE(TRANSPOSE('97-19 Comp Weights in SIC07'!$AA$17:$AA$19)))</f>
        <v>10.591282225900171</v>
      </c>
      <c r="R6" s="81" cm="1">
        <f t="array" ref="R6">SUMPRODUCT(VALUE(INDEX('97-19 Comp in SIC07'!Q:Q,MATCH(_xlfn.TEXTSPLIT($A6, " "),'97-19 Comp in SIC07'!$A:$A,0))), VALUE(TRANSPOSE('97-19 Comp Weights in SIC07'!$AA$17:$AA$19)))</f>
        <v>11.069620842004301</v>
      </c>
      <c r="S6" s="81" cm="1">
        <f t="array" ref="S6">SUMPRODUCT(VALUE(INDEX('97-19 Comp in SIC07'!R:R,MATCH(_xlfn.TEXTSPLIT($A6, " "),'97-19 Comp in SIC07'!$A:$A,0))), VALUE(TRANSPOSE('97-19 Comp Weights in SIC07'!$AA$17:$AA$19)))</f>
        <v>10.993052624031545</v>
      </c>
      <c r="T6" s="81" cm="1">
        <f t="array" ref="T6">SUMPRODUCT(VALUE(INDEX('97-19 Comp in SIC07'!S:S,MATCH(_xlfn.TEXTSPLIT($A6, " "),'97-19 Comp in SIC07'!$A:$A,0))), VALUE(TRANSPOSE('97-19 Comp Weights in SIC07'!$AA$17:$AA$19)))</f>
        <v>11.431989385473628</v>
      </c>
      <c r="U6" s="81" cm="1">
        <f t="array" ref="U6">SUMPRODUCT(VALUE(INDEX('97-19 Comp in SIC07'!T:T,MATCH(_xlfn.TEXTSPLIT($A6, " "),'97-19 Comp in SIC07'!$A:$A,0))), VALUE(TRANSPOSE('97-19 Comp Weights in SIC07'!$AA$17:$AA$19)))</f>
        <v>11.144402383961275</v>
      </c>
      <c r="V6" s="81" cm="1">
        <f t="array" ref="V6">SUMPRODUCT(VALUE(INDEX('97-19 Comp in SIC07'!U:U,MATCH(_xlfn.TEXTSPLIT($A6, " "),'97-19 Comp in SIC07'!$A:$A,0))), VALUE(TRANSPOSE('97-19 Comp Weights in SIC07'!$AA$17:$AA$19)))</f>
        <v>11.571731372704459</v>
      </c>
      <c r="W6" s="81" cm="1">
        <f t="array" ref="W6">SUMPRODUCT(VALUE(INDEX('97-19 Comp in SIC07'!V:V,MATCH(_xlfn.TEXTSPLIT($A6, " "),'97-19 Comp in SIC07'!$A:$A,0))), VALUE(TRANSPOSE('97-19 Comp Weights in SIC07'!$AA$17:$AA$19)))</f>
        <v>12.046848020177467</v>
      </c>
      <c r="X6" s="81" cm="1">
        <f t="array" ref="X6">SUMPRODUCT(VALUE(INDEX('97-19 Comp in SIC07'!W:W,MATCH(_xlfn.TEXTSPLIT($A6, " "),'97-19 Comp in SIC07'!$A:$A,0))), VALUE(TRANSPOSE('97-19 Comp Weights in SIC07'!$AA$17:$AA$19)))</f>
        <v>12.47703658193887</v>
      </c>
      <c r="Y6" s="81" cm="1">
        <f t="array" ref="Y6">SUMPRODUCT(VALUE(INDEX('97-19 Comp in SIC07'!X:X,MATCH(_xlfn.TEXTSPLIT($A6, " "),'97-19 Comp in SIC07'!$A:$A,0))), VALUE(TRANSPOSE('97-19 Comp Weights in SIC07'!$AA$17:$AA$19)))</f>
        <v>12.423683909363909</v>
      </c>
      <c r="Z6" s="81" cm="1">
        <f t="array" ref="Z6">SUMPRODUCT(VALUE(INDEX('97-19 Comp in SIC07'!Y:Y,MATCH(_xlfn.TEXTSPLIT($A6, " "),'97-19 Comp in SIC07'!$A:$A,0))), VALUE(TRANSPOSE('97-19 Comp Weights in SIC07'!$AA$17:$AA$19)))</f>
        <v>12.759118515198981</v>
      </c>
    </row>
    <row r="7" spans="1:26" ht="30" x14ac:dyDescent="0.25">
      <c r="A7" s="67" t="s">
        <v>1290</v>
      </c>
      <c r="C7" s="66" t="s">
        <v>361</v>
      </c>
      <c r="D7" s="81" cm="1">
        <f t="array" ref="D7">SUMPRODUCT(VALUE(INDEX('97-19 Comp in SIC07'!C:C,MATCH(_xlfn.TEXTSPLIT($A7, " "),'97-19 Comp in SIC07'!$A:$A,0))), VALUE(TRANSPOSE('97-19 Comp Weights in SIC07'!$AA$20:$AA$22)))</f>
        <v>8.9262937669886782</v>
      </c>
      <c r="E7" s="81" cm="1">
        <f t="array" ref="E7">SUMPRODUCT(VALUE(INDEX('97-19 Comp in SIC07'!D:D,MATCH(_xlfn.TEXTSPLIT($A7, " "),'97-19 Comp in SIC07'!$A:$A,0))), VALUE(TRANSPOSE('97-19 Comp Weights in SIC07'!$AA$20:$AA$22)))</f>
        <v>9.5346371415547893</v>
      </c>
      <c r="F7" s="81" cm="1">
        <f t="array" ref="F7">SUMPRODUCT(VALUE(INDEX('97-19 Comp in SIC07'!E:E,MATCH(_xlfn.TEXTSPLIT($A7, " "),'97-19 Comp in SIC07'!$A:$A,0))), VALUE(TRANSPOSE('97-19 Comp Weights in SIC07'!$AA$20:$AA$22)))</f>
        <v>9.6501658318704724</v>
      </c>
      <c r="G7" s="81" cm="1">
        <f t="array" ref="G7">SUMPRODUCT(VALUE(INDEX('97-19 Comp in SIC07'!F:F,MATCH(_xlfn.TEXTSPLIT($A7, " "),'97-19 Comp in SIC07'!$A:$A,0))), VALUE(TRANSPOSE('97-19 Comp Weights in SIC07'!$AA$20:$AA$22)))</f>
        <v>10.200536776846416</v>
      </c>
      <c r="H7" s="81" cm="1">
        <f t="array" ref="H7">SUMPRODUCT(VALUE(INDEX('97-19 Comp in SIC07'!G:G,MATCH(_xlfn.TEXTSPLIT($A7, " "),'97-19 Comp in SIC07'!$A:$A,0))), VALUE(TRANSPOSE('97-19 Comp Weights in SIC07'!$AA$20:$AA$22)))</f>
        <v>10.811561990363419</v>
      </c>
      <c r="I7" s="81" cm="1">
        <f t="array" ref="I7">SUMPRODUCT(VALUE(INDEX('97-19 Comp in SIC07'!H:H,MATCH(_xlfn.TEXTSPLIT($A7, " "),'97-19 Comp in SIC07'!$A:$A,0))), VALUE(TRANSPOSE('97-19 Comp Weights in SIC07'!$AA$20:$AA$22)))</f>
        <v>11.150717083680284</v>
      </c>
      <c r="J7" s="81" cm="1">
        <f t="array" ref="J7">SUMPRODUCT(VALUE(INDEX('97-19 Comp in SIC07'!I:I,MATCH(_xlfn.TEXTSPLIT($A7, " "),'97-19 Comp in SIC07'!$A:$A,0))), VALUE(TRANSPOSE('97-19 Comp Weights in SIC07'!$AA$20:$AA$22)))</f>
        <v>11.357356876709325</v>
      </c>
      <c r="K7" s="81" cm="1">
        <f t="array" ref="K7">SUMPRODUCT(VALUE(INDEX('97-19 Comp in SIC07'!J:J,MATCH(_xlfn.TEXTSPLIT($A7, " "),'97-19 Comp in SIC07'!$A:$A,0))), VALUE(TRANSPOSE('97-19 Comp Weights in SIC07'!$AA$20:$AA$22)))</f>
        <v>11.718595174887977</v>
      </c>
      <c r="L7" s="81" cm="1">
        <f t="array" ref="L7">SUMPRODUCT(VALUE(INDEX('97-19 Comp in SIC07'!K:K,MATCH(_xlfn.TEXTSPLIT($A7, " "),'97-19 Comp in SIC07'!$A:$A,0))), VALUE(TRANSPOSE('97-19 Comp Weights in SIC07'!$AA$20:$AA$22)))</f>
        <v>12.123107039422727</v>
      </c>
      <c r="M7" s="81" cm="1">
        <f t="array" ref="M7">SUMPRODUCT(VALUE(INDEX('97-19 Comp in SIC07'!L:L,MATCH(_xlfn.TEXTSPLIT($A7, " "),'97-19 Comp in SIC07'!$A:$A,0))), VALUE(TRANSPOSE('97-19 Comp Weights in SIC07'!$AA$20:$AA$22)))</f>
        <v>12.447451888421378</v>
      </c>
      <c r="N7" s="81" cm="1">
        <f t="array" ref="N7">SUMPRODUCT(VALUE(INDEX('97-19 Comp in SIC07'!M:M,MATCH(_xlfn.TEXTSPLIT($A7, " "),'97-19 Comp in SIC07'!$A:$A,0))), VALUE(TRANSPOSE('97-19 Comp Weights in SIC07'!$AA$20:$AA$22)))</f>
        <v>13.063579826586899</v>
      </c>
      <c r="O7" s="81" cm="1">
        <f t="array" ref="O7">SUMPRODUCT(VALUE(INDEX('97-19 Comp in SIC07'!N:N,MATCH(_xlfn.TEXTSPLIT($A7, " "),'97-19 Comp in SIC07'!$A:$A,0))), VALUE(TRANSPOSE('97-19 Comp Weights in SIC07'!$AA$20:$AA$22)))</f>
        <v>12.78762108218625</v>
      </c>
      <c r="P7" s="81" cm="1">
        <f t="array" ref="P7">SUMPRODUCT(VALUE(INDEX('97-19 Comp in SIC07'!O:O,MATCH(_xlfn.TEXTSPLIT($A7, " "),'97-19 Comp in SIC07'!$A:$A,0))), VALUE(TRANSPOSE('97-19 Comp Weights in SIC07'!$AA$20:$AA$22)))</f>
        <v>13.007181186588909</v>
      </c>
      <c r="Q7" s="81" cm="1">
        <f t="array" ref="Q7">SUMPRODUCT(VALUE(INDEX('97-19 Comp in SIC07'!P:P,MATCH(_xlfn.TEXTSPLIT($A7, " "),'97-19 Comp in SIC07'!$A:$A,0))), VALUE(TRANSPOSE('97-19 Comp Weights in SIC07'!$AA$20:$AA$22)))</f>
        <v>12.73139530450012</v>
      </c>
      <c r="R7" s="81" cm="1">
        <f t="array" ref="R7">SUMPRODUCT(VALUE(INDEX('97-19 Comp in SIC07'!Q:Q,MATCH(_xlfn.TEXTSPLIT($A7, " "),'97-19 Comp in SIC07'!$A:$A,0))), VALUE(TRANSPOSE('97-19 Comp Weights in SIC07'!$AA$20:$AA$22)))</f>
        <v>12.996996680523917</v>
      </c>
      <c r="S7" s="81" cm="1">
        <f t="array" ref="S7">SUMPRODUCT(VALUE(INDEX('97-19 Comp in SIC07'!R:R,MATCH(_xlfn.TEXTSPLIT($A7, " "),'97-19 Comp in SIC07'!$A:$A,0))), VALUE(TRANSPOSE('97-19 Comp Weights in SIC07'!$AA$20:$AA$22)))</f>
        <v>13.063535309615823</v>
      </c>
      <c r="T7" s="81" cm="1">
        <f t="array" ref="T7">SUMPRODUCT(VALUE(INDEX('97-19 Comp in SIC07'!S:S,MATCH(_xlfn.TEXTSPLIT($A7, " "),'97-19 Comp in SIC07'!$A:$A,0))), VALUE(TRANSPOSE('97-19 Comp Weights in SIC07'!$AA$20:$AA$22)))</f>
        <v>13.13266513087607</v>
      </c>
      <c r="U7" s="81" cm="1">
        <f t="array" ref="U7">SUMPRODUCT(VALUE(INDEX('97-19 Comp in SIC07'!T:T,MATCH(_xlfn.TEXTSPLIT($A7, " "),'97-19 Comp in SIC07'!$A:$A,0))), VALUE(TRANSPOSE('97-19 Comp Weights in SIC07'!$AA$20:$AA$22)))</f>
        <v>13.469506382785555</v>
      </c>
      <c r="V7" s="81" cm="1">
        <f t="array" ref="V7">SUMPRODUCT(VALUE(INDEX('97-19 Comp in SIC07'!U:U,MATCH(_xlfn.TEXTSPLIT($A7, " "),'97-19 Comp in SIC07'!$A:$A,0))), VALUE(TRANSPOSE('97-19 Comp Weights in SIC07'!$AA$20:$AA$22)))</f>
        <v>13.681585864579366</v>
      </c>
      <c r="W7" s="81" cm="1">
        <f t="array" ref="W7">SUMPRODUCT(VALUE(INDEX('97-19 Comp in SIC07'!V:V,MATCH(_xlfn.TEXTSPLIT($A7, " "),'97-19 Comp in SIC07'!$A:$A,0))), VALUE(TRANSPOSE('97-19 Comp Weights in SIC07'!$AA$20:$AA$22)))</f>
        <v>14.576100794750527</v>
      </c>
      <c r="X7" s="81" cm="1">
        <f t="array" ref="X7">SUMPRODUCT(VALUE(INDEX('97-19 Comp in SIC07'!W:W,MATCH(_xlfn.TEXTSPLIT($A7, " "),'97-19 Comp in SIC07'!$A:$A,0))), VALUE(TRANSPOSE('97-19 Comp Weights in SIC07'!$AA$20:$AA$22)))</f>
        <v>14.775544152432502</v>
      </c>
      <c r="Y7" s="81" cm="1">
        <f t="array" ref="Y7">SUMPRODUCT(VALUE(INDEX('97-19 Comp in SIC07'!X:X,MATCH(_xlfn.TEXTSPLIT($A7, " "),'97-19 Comp in SIC07'!$A:$A,0))), VALUE(TRANSPOSE('97-19 Comp Weights in SIC07'!$AA$20:$AA$22)))</f>
        <v>15.109039654612902</v>
      </c>
      <c r="Z7" s="81" cm="1">
        <f t="array" ref="Z7">SUMPRODUCT(VALUE(INDEX('97-19 Comp in SIC07'!Y:Y,MATCH(_xlfn.TEXTSPLIT($A7, " "),'97-19 Comp in SIC07'!$A:$A,0))), VALUE(TRANSPOSE('97-19 Comp Weights in SIC07'!$AA$20:$AA$22)))</f>
        <v>15.466981139403895</v>
      </c>
    </row>
    <row r="8" spans="1:26" ht="30" x14ac:dyDescent="0.25">
      <c r="A8" s="67">
        <v>19</v>
      </c>
      <c r="C8" s="66" t="s">
        <v>362</v>
      </c>
      <c r="D8" s="81" cm="1">
        <f t="array" ref="D8">SUMPRODUCT(VALUE(INDEX('97-19 Comp in SIC07'!C:C,MATCH(_xlfn.TEXTSPLIT($A8, " "),'97-19 Comp in SIC07'!$A:$A,0))), 1)</f>
        <v>11.38912</v>
      </c>
      <c r="E8" s="81" cm="1">
        <f t="array" ref="E8">SUMPRODUCT(VALUE(INDEX('97-19 Comp in SIC07'!D:D,MATCH(_xlfn.TEXTSPLIT($A8, " "),'97-19 Comp in SIC07'!$A:$A,0))), 1)</f>
        <v>11.12496</v>
      </c>
      <c r="F8" s="81" cm="1">
        <f t="array" ref="F8">SUMPRODUCT(VALUE(INDEX('97-19 Comp in SIC07'!E:E,MATCH(_xlfn.TEXTSPLIT($A8, " "),'97-19 Comp in SIC07'!$A:$A,0))), 1)</f>
        <v>11.93432</v>
      </c>
      <c r="G8" s="81" cm="1">
        <f t="array" ref="G8">SUMPRODUCT(VALUE(INDEX('97-19 Comp in SIC07'!F:F,MATCH(_xlfn.TEXTSPLIT($A8, " "),'97-19 Comp in SIC07'!$A:$A,0))), 1)</f>
        <v>12.70528</v>
      </c>
      <c r="H8" s="81" cm="1">
        <f t="array" ref="H8">SUMPRODUCT(VALUE(INDEX('97-19 Comp in SIC07'!G:G,MATCH(_xlfn.TEXTSPLIT($A8, " "),'97-19 Comp in SIC07'!$A:$A,0))), 1)</f>
        <v>12.917520000000001</v>
      </c>
      <c r="I8" s="81" cm="1">
        <f t="array" ref="I8">SUMPRODUCT(VALUE(INDEX('97-19 Comp in SIC07'!H:H,MATCH(_xlfn.TEXTSPLIT($A8, " "),'97-19 Comp in SIC07'!$A:$A,0))), 1)</f>
        <v>14.62692</v>
      </c>
      <c r="J8" s="81" cm="1">
        <f t="array" ref="J8">SUMPRODUCT(VALUE(INDEX('97-19 Comp in SIC07'!I:I,MATCH(_xlfn.TEXTSPLIT($A8, " "),'97-19 Comp in SIC07'!$A:$A,0))), 1)</f>
        <v>15.458520000000002</v>
      </c>
      <c r="K8" s="81" cm="1">
        <f t="array" ref="K8">SUMPRODUCT(VALUE(INDEX('97-19 Comp in SIC07'!J:J,MATCH(_xlfn.TEXTSPLIT($A8, " "),'97-19 Comp in SIC07'!$A:$A,0))), 1)</f>
        <v>16.65616</v>
      </c>
      <c r="L8" s="81" cm="1">
        <f t="array" ref="L8">SUMPRODUCT(VALUE(INDEX('97-19 Comp in SIC07'!K:K,MATCH(_xlfn.TEXTSPLIT($A8, " "),'97-19 Comp in SIC07'!$A:$A,0))), 1)</f>
        <v>19.69004</v>
      </c>
      <c r="M8" s="81" cm="1">
        <f t="array" ref="M8">SUMPRODUCT(VALUE(INDEX('97-19 Comp in SIC07'!L:L,MATCH(_xlfn.TEXTSPLIT($A8, " "),'97-19 Comp in SIC07'!$A:$A,0))), 1)</f>
        <v>19.708039999999997</v>
      </c>
      <c r="N8" s="81" cm="1">
        <f t="array" ref="N8">SUMPRODUCT(VALUE(INDEX('97-19 Comp in SIC07'!M:M,MATCH(_xlfn.TEXTSPLIT($A8, " "),'97-19 Comp in SIC07'!$A:$A,0))), 1)</f>
        <v>21.925039999999999</v>
      </c>
      <c r="O8" s="81" cm="1">
        <f t="array" ref="O8">SUMPRODUCT(VALUE(INDEX('97-19 Comp in SIC07'!N:N,MATCH(_xlfn.TEXTSPLIT($A8, " "),'97-19 Comp in SIC07'!$A:$A,0))), 1)</f>
        <v>28.17</v>
      </c>
      <c r="P8" s="81" cm="1">
        <f t="array" ref="P8">SUMPRODUCT(VALUE(INDEX('97-19 Comp in SIC07'!O:O,MATCH(_xlfn.TEXTSPLIT($A8, " "),'97-19 Comp in SIC07'!$A:$A,0))), 1)</f>
        <v>28.36</v>
      </c>
      <c r="Q8" s="81" cm="1">
        <f t="array" ref="Q8">SUMPRODUCT(VALUE(INDEX('97-19 Comp in SIC07'!P:P,MATCH(_xlfn.TEXTSPLIT($A8, " "),'97-19 Comp in SIC07'!$A:$A,0))), 1)</f>
        <v>23.55</v>
      </c>
      <c r="R8" s="81" cm="1">
        <f t="array" ref="R8">SUMPRODUCT(VALUE(INDEX('97-19 Comp in SIC07'!Q:Q,MATCH(_xlfn.TEXTSPLIT($A8, " "),'97-19 Comp in SIC07'!$A:$A,0))), 1)</f>
        <v>18.079999999999998</v>
      </c>
      <c r="S8" s="81" cm="1">
        <f t="array" ref="S8">SUMPRODUCT(VALUE(INDEX('97-19 Comp in SIC07'!R:R,MATCH(_xlfn.TEXTSPLIT($A8, " "),'97-19 Comp in SIC07'!$A:$A,0))), 1)</f>
        <v>25.28</v>
      </c>
      <c r="T8" s="81" cm="1">
        <f t="array" ref="T8">SUMPRODUCT(VALUE(INDEX('97-19 Comp in SIC07'!S:S,MATCH(_xlfn.TEXTSPLIT($A8, " "),'97-19 Comp in SIC07'!$A:$A,0))), 1)</f>
        <v>25.5</v>
      </c>
      <c r="U8" s="81" cm="1">
        <f t="array" ref="U8">SUMPRODUCT(VALUE(INDEX('97-19 Comp in SIC07'!T:T,MATCH(_xlfn.TEXTSPLIT($A8, " "),'97-19 Comp in SIC07'!$A:$A,0))), 1)</f>
        <v>25.81</v>
      </c>
      <c r="V8" s="81" cm="1">
        <f t="array" ref="V8">SUMPRODUCT(VALUE(INDEX('97-19 Comp in SIC07'!U:U,MATCH(_xlfn.TEXTSPLIT($A8, " "),'97-19 Comp in SIC07'!$A:$A,0))), 1)</f>
        <v>25.27</v>
      </c>
      <c r="W8" s="81" cm="1">
        <f t="array" ref="W8">SUMPRODUCT(VALUE(INDEX('97-19 Comp in SIC07'!V:V,MATCH(_xlfn.TEXTSPLIT($A8, " "),'97-19 Comp in SIC07'!$A:$A,0))), 1)</f>
        <v>25.68</v>
      </c>
      <c r="X8" s="81" cm="1">
        <f t="array" ref="X8">SUMPRODUCT(VALUE(INDEX('97-19 Comp in SIC07'!W:W,MATCH(_xlfn.TEXTSPLIT($A8, " "),'97-19 Comp in SIC07'!$A:$A,0))), 1)</f>
        <v>24.88</v>
      </c>
      <c r="Y8" s="81" cm="1">
        <f t="array" ref="Y8">SUMPRODUCT(VALUE(INDEX('97-19 Comp in SIC07'!X:X,MATCH(_xlfn.TEXTSPLIT($A8, " "),'97-19 Comp in SIC07'!$A:$A,0))), 1)</f>
        <v>25.53</v>
      </c>
      <c r="Z8" s="81" cm="1">
        <f t="array" ref="Z8">SUMPRODUCT(VALUE(INDEX('97-19 Comp in SIC07'!Y:Y,MATCH(_xlfn.TEXTSPLIT($A8, " "),'97-19 Comp in SIC07'!$A:$A,0))), 1)</f>
        <v>25.84</v>
      </c>
    </row>
    <row r="9" spans="1:26" ht="30" x14ac:dyDescent="0.25">
      <c r="A9" s="67">
        <v>20</v>
      </c>
      <c r="C9" s="66" t="s">
        <v>145</v>
      </c>
      <c r="D9" s="81" cm="1">
        <f t="array" ref="D9">SUMPRODUCT(VALUE(INDEX('97-19 Comp in SIC07'!C:C,MATCH(_xlfn.TEXTSPLIT($A9, " "),'97-19 Comp in SIC07'!$A:$A,0))), 1)</f>
        <v>10.6898</v>
      </c>
      <c r="E9" s="81" cm="1">
        <f t="array" ref="E9">SUMPRODUCT(VALUE(INDEX('97-19 Comp in SIC07'!D:D,MATCH(_xlfn.TEXTSPLIT($A9, " "),'97-19 Comp in SIC07'!$A:$A,0))), 1)</f>
        <v>11.39452</v>
      </c>
      <c r="F9" s="81" cm="1">
        <f t="array" ref="F9">SUMPRODUCT(VALUE(INDEX('97-19 Comp in SIC07'!E:E,MATCH(_xlfn.TEXTSPLIT($A9, " "),'97-19 Comp in SIC07'!$A:$A,0))), 1)</f>
        <v>12.530319999999998</v>
      </c>
      <c r="G9" s="81" cm="1">
        <f t="array" ref="G9">SUMPRODUCT(VALUE(INDEX('97-19 Comp in SIC07'!F:F,MATCH(_xlfn.TEXTSPLIT($A9, " "),'97-19 Comp in SIC07'!$A:$A,0))), 1)</f>
        <v>12.861979999999999</v>
      </c>
      <c r="H9" s="81" cm="1">
        <f t="array" ref="H9">SUMPRODUCT(VALUE(INDEX('97-19 Comp in SIC07'!G:G,MATCH(_xlfn.TEXTSPLIT($A9, " "),'97-19 Comp in SIC07'!$A:$A,0))), 1)</f>
        <v>13.06068</v>
      </c>
      <c r="I9" s="81" cm="1">
        <f t="array" ref="I9">SUMPRODUCT(VALUE(INDEX('97-19 Comp in SIC07'!H:H,MATCH(_xlfn.TEXTSPLIT($A9, " "),'97-19 Comp in SIC07'!$A:$A,0))), 1)</f>
        <v>13.9229</v>
      </c>
      <c r="J9" s="81" cm="1">
        <f t="array" ref="J9">SUMPRODUCT(VALUE(INDEX('97-19 Comp in SIC07'!I:I,MATCH(_xlfn.TEXTSPLIT($A9, " "),'97-19 Comp in SIC07'!$A:$A,0))), 1)</f>
        <v>15.1652</v>
      </c>
      <c r="K9" s="81" cm="1">
        <f t="array" ref="K9">SUMPRODUCT(VALUE(INDEX('97-19 Comp in SIC07'!J:J,MATCH(_xlfn.TEXTSPLIT($A9, " "),'97-19 Comp in SIC07'!$A:$A,0))), 1)</f>
        <v>14.455219999999999</v>
      </c>
      <c r="L9" s="81" cm="1">
        <f t="array" ref="L9">SUMPRODUCT(VALUE(INDEX('97-19 Comp in SIC07'!K:K,MATCH(_xlfn.TEXTSPLIT($A9, " "),'97-19 Comp in SIC07'!$A:$A,0))), 1)</f>
        <v>15.740320000000001</v>
      </c>
      <c r="M9" s="81" cm="1">
        <f t="array" ref="M9">SUMPRODUCT(VALUE(INDEX('97-19 Comp in SIC07'!L:L,MATCH(_xlfn.TEXTSPLIT($A9, " "),'97-19 Comp in SIC07'!$A:$A,0))), 1)</f>
        <v>15.941079999999999</v>
      </c>
      <c r="N9" s="81" cm="1">
        <f t="array" ref="N9">SUMPRODUCT(VALUE(INDEX('97-19 Comp in SIC07'!M:M,MATCH(_xlfn.TEXTSPLIT($A9, " "),'97-19 Comp in SIC07'!$A:$A,0))), 1)</f>
        <v>15.69938</v>
      </c>
      <c r="O9" s="81" cm="1">
        <f t="array" ref="O9">SUMPRODUCT(VALUE(INDEX('97-19 Comp in SIC07'!N:N,MATCH(_xlfn.TEXTSPLIT($A9, " "),'97-19 Comp in SIC07'!$A:$A,0))), 1)</f>
        <v>15.34</v>
      </c>
      <c r="P9" s="81" cm="1">
        <f t="array" ref="P9">SUMPRODUCT(VALUE(INDEX('97-19 Comp in SIC07'!O:O,MATCH(_xlfn.TEXTSPLIT($A9, " "),'97-19 Comp in SIC07'!$A:$A,0))), 1)</f>
        <v>15.63</v>
      </c>
      <c r="Q9" s="81" cm="1">
        <f t="array" ref="Q9">SUMPRODUCT(VALUE(INDEX('97-19 Comp in SIC07'!P:P,MATCH(_xlfn.TEXTSPLIT($A9, " "),'97-19 Comp in SIC07'!$A:$A,0))), 1)</f>
        <v>15.35</v>
      </c>
      <c r="R9" s="81" cm="1">
        <f t="array" ref="R9">SUMPRODUCT(VALUE(INDEX('97-19 Comp in SIC07'!Q:Q,MATCH(_xlfn.TEXTSPLIT($A9, " "),'97-19 Comp in SIC07'!$A:$A,0))), 1)</f>
        <v>16.16</v>
      </c>
      <c r="S9" s="81" cm="1">
        <f t="array" ref="S9">SUMPRODUCT(VALUE(INDEX('97-19 Comp in SIC07'!R:R,MATCH(_xlfn.TEXTSPLIT($A9, " "),'97-19 Comp in SIC07'!$A:$A,0))), 1)</f>
        <v>16.54</v>
      </c>
      <c r="T9" s="81" cm="1">
        <f t="array" ref="T9">SUMPRODUCT(VALUE(INDEX('97-19 Comp in SIC07'!S:S,MATCH(_xlfn.TEXTSPLIT($A9, " "),'97-19 Comp in SIC07'!$A:$A,0))), 1)</f>
        <v>16.510000000000002</v>
      </c>
      <c r="U9" s="81" cm="1">
        <f t="array" ref="U9">SUMPRODUCT(VALUE(INDEX('97-19 Comp in SIC07'!T:T,MATCH(_xlfn.TEXTSPLIT($A9, " "),'97-19 Comp in SIC07'!$A:$A,0))), 1)</f>
        <v>17.03</v>
      </c>
      <c r="V9" s="81" cm="1">
        <f t="array" ref="V9">SUMPRODUCT(VALUE(INDEX('97-19 Comp in SIC07'!U:U,MATCH(_xlfn.TEXTSPLIT($A9, " "),'97-19 Comp in SIC07'!$A:$A,0))), 1)</f>
        <v>17.309999999999999</v>
      </c>
      <c r="W9" s="81" cm="1">
        <f t="array" ref="W9">SUMPRODUCT(VALUE(INDEX('97-19 Comp in SIC07'!V:V,MATCH(_xlfn.TEXTSPLIT($A9, " "),'97-19 Comp in SIC07'!$A:$A,0))), 1)</f>
        <v>17.55</v>
      </c>
      <c r="X9" s="81" cm="1">
        <f t="array" ref="X9">SUMPRODUCT(VALUE(INDEX('97-19 Comp in SIC07'!W:W,MATCH(_xlfn.TEXTSPLIT($A9, " "),'97-19 Comp in SIC07'!$A:$A,0))), 1)</f>
        <v>18.37</v>
      </c>
      <c r="Y9" s="81" cm="1">
        <f t="array" ref="Y9">SUMPRODUCT(VALUE(INDEX('97-19 Comp in SIC07'!X:X,MATCH(_xlfn.TEXTSPLIT($A9, " "),'97-19 Comp in SIC07'!$A:$A,0))), 1)</f>
        <v>19.690000000000001</v>
      </c>
      <c r="Z9" s="81" cm="1">
        <f t="array" ref="Z9">SUMPRODUCT(VALUE(INDEX('97-19 Comp in SIC07'!Y:Y,MATCH(_xlfn.TEXTSPLIT($A9, " "),'97-19 Comp in SIC07'!$A:$A,0))), 1)</f>
        <v>19.45</v>
      </c>
    </row>
    <row r="10" spans="1:26" ht="45" x14ac:dyDescent="0.25">
      <c r="A10" s="67">
        <v>21</v>
      </c>
      <c r="C10" s="66" t="s">
        <v>363</v>
      </c>
      <c r="D10" s="81" cm="1">
        <f t="array" ref="D10">SUMPRODUCT(VALUE(INDEX('97-19 Comp in SIC07'!C:C,MATCH(_xlfn.TEXTSPLIT($A10, " "),'97-19 Comp in SIC07'!$A:$A,0))), 1)</f>
        <v>10.67</v>
      </c>
      <c r="E10" s="81" cm="1">
        <f t="array" ref="E10">SUMPRODUCT(VALUE(INDEX('97-19 Comp in SIC07'!D:D,MATCH(_xlfn.TEXTSPLIT($A10, " "),'97-19 Comp in SIC07'!$A:$A,0))), 1)</f>
        <v>11.38</v>
      </c>
      <c r="F10" s="81" cm="1">
        <f t="array" ref="F10">SUMPRODUCT(VALUE(INDEX('97-19 Comp in SIC07'!E:E,MATCH(_xlfn.TEXTSPLIT($A10, " "),'97-19 Comp in SIC07'!$A:$A,0))), 1)</f>
        <v>12.54</v>
      </c>
      <c r="G10" s="81" cm="1">
        <f t="array" ref="G10">SUMPRODUCT(VALUE(INDEX('97-19 Comp in SIC07'!F:F,MATCH(_xlfn.TEXTSPLIT($A10, " "),'97-19 Comp in SIC07'!$A:$A,0))), 1)</f>
        <v>12.86</v>
      </c>
      <c r="H10" s="81" cm="1">
        <f t="array" ref="H10">SUMPRODUCT(VALUE(INDEX('97-19 Comp in SIC07'!G:G,MATCH(_xlfn.TEXTSPLIT($A10, " "),'97-19 Comp in SIC07'!$A:$A,0))), 1)</f>
        <v>13.04</v>
      </c>
      <c r="I10" s="81" cm="1">
        <f t="array" ref="I10">SUMPRODUCT(VALUE(INDEX('97-19 Comp in SIC07'!H:H,MATCH(_xlfn.TEXTSPLIT($A10, " "),'97-19 Comp in SIC07'!$A:$A,0))), 1)</f>
        <v>13.88</v>
      </c>
      <c r="J10" s="81" cm="1">
        <f t="array" ref="J10">SUMPRODUCT(VALUE(INDEX('97-19 Comp in SIC07'!I:I,MATCH(_xlfn.TEXTSPLIT($A10, " "),'97-19 Comp in SIC07'!$A:$A,0))), 1)</f>
        <v>15.13</v>
      </c>
      <c r="K10" s="81" cm="1">
        <f t="array" ref="K10">SUMPRODUCT(VALUE(INDEX('97-19 Comp in SIC07'!J:J,MATCH(_xlfn.TEXTSPLIT($A10, " "),'97-19 Comp in SIC07'!$A:$A,0))), 1)</f>
        <v>14.4</v>
      </c>
      <c r="L10" s="81" cm="1">
        <f t="array" ref="L10">SUMPRODUCT(VALUE(INDEX('97-19 Comp in SIC07'!K:K,MATCH(_xlfn.TEXTSPLIT($A10, " "),'97-19 Comp in SIC07'!$A:$A,0))), 1)</f>
        <v>15.64</v>
      </c>
      <c r="M10" s="81" cm="1">
        <f t="array" ref="M10">SUMPRODUCT(VALUE(INDEX('97-19 Comp in SIC07'!L:L,MATCH(_xlfn.TEXTSPLIT($A10, " "),'97-19 Comp in SIC07'!$A:$A,0))), 1)</f>
        <v>15.85</v>
      </c>
      <c r="N10" s="81" cm="1">
        <f t="array" ref="N10">SUMPRODUCT(VALUE(INDEX('97-19 Comp in SIC07'!M:M,MATCH(_xlfn.TEXTSPLIT($A10, " "),'97-19 Comp in SIC07'!$A:$A,0))), 1)</f>
        <v>15.55</v>
      </c>
      <c r="O10" s="81" cm="1">
        <f t="array" ref="O10">SUMPRODUCT(VALUE(INDEX('97-19 Comp in SIC07'!N:N,MATCH(_xlfn.TEXTSPLIT($A10, " "),'97-19 Comp in SIC07'!$A:$A,0))), 1)</f>
        <v>19.32</v>
      </c>
      <c r="P10" s="81" cm="1">
        <f t="array" ref="P10">SUMPRODUCT(VALUE(INDEX('97-19 Comp in SIC07'!O:O,MATCH(_xlfn.TEXTSPLIT($A10, " "),'97-19 Comp in SIC07'!$A:$A,0))), 1)</f>
        <v>18.7</v>
      </c>
      <c r="Q10" s="81" cm="1">
        <f t="array" ref="Q10">SUMPRODUCT(VALUE(INDEX('97-19 Comp in SIC07'!P:P,MATCH(_xlfn.TEXTSPLIT($A10, " "),'97-19 Comp in SIC07'!$A:$A,0))), 1)</f>
        <v>18.39</v>
      </c>
      <c r="R10" s="81" cm="1">
        <f t="array" ref="R10">SUMPRODUCT(VALUE(INDEX('97-19 Comp in SIC07'!Q:Q,MATCH(_xlfn.TEXTSPLIT($A10, " "),'97-19 Comp in SIC07'!$A:$A,0))), 1)</f>
        <v>19.62</v>
      </c>
      <c r="S10" s="81" cm="1">
        <f t="array" ref="S10">SUMPRODUCT(VALUE(INDEX('97-19 Comp in SIC07'!R:R,MATCH(_xlfn.TEXTSPLIT($A10, " "),'97-19 Comp in SIC07'!$A:$A,0))), 1)</f>
        <v>20.34</v>
      </c>
      <c r="T10" s="81" cm="1">
        <f t="array" ref="T10">SUMPRODUCT(VALUE(INDEX('97-19 Comp in SIC07'!S:S,MATCH(_xlfn.TEXTSPLIT($A10, " "),'97-19 Comp in SIC07'!$A:$A,0))), 1)</f>
        <v>20.12</v>
      </c>
      <c r="U10" s="81" cm="1">
        <f t="array" ref="U10">SUMPRODUCT(VALUE(INDEX('97-19 Comp in SIC07'!T:T,MATCH(_xlfn.TEXTSPLIT($A10, " "),'97-19 Comp in SIC07'!$A:$A,0))), 1)</f>
        <v>20.87</v>
      </c>
      <c r="V10" s="81" cm="1">
        <f t="array" ref="V10">SUMPRODUCT(VALUE(INDEX('97-19 Comp in SIC07'!U:U,MATCH(_xlfn.TEXTSPLIT($A10, " "),'97-19 Comp in SIC07'!$A:$A,0))), 1)</f>
        <v>19.940000000000001</v>
      </c>
      <c r="W10" s="81" cm="1">
        <f t="array" ref="W10">SUMPRODUCT(VALUE(INDEX('97-19 Comp in SIC07'!V:V,MATCH(_xlfn.TEXTSPLIT($A10, " "),'97-19 Comp in SIC07'!$A:$A,0))), 1)</f>
        <v>26.09</v>
      </c>
      <c r="X10" s="81" cm="1">
        <f t="array" ref="X10">SUMPRODUCT(VALUE(INDEX('97-19 Comp in SIC07'!W:W,MATCH(_xlfn.TEXTSPLIT($A10, " "),'97-19 Comp in SIC07'!$A:$A,0))), 1)</f>
        <v>22.5</v>
      </c>
      <c r="Y10" s="81" cm="1">
        <f t="array" ref="Y10">SUMPRODUCT(VALUE(INDEX('97-19 Comp in SIC07'!X:X,MATCH(_xlfn.TEXTSPLIT($A10, " "),'97-19 Comp in SIC07'!$A:$A,0))), 1)</f>
        <v>21.49</v>
      </c>
      <c r="Z10" s="81" cm="1">
        <f t="array" ref="Z10">SUMPRODUCT(VALUE(INDEX('97-19 Comp in SIC07'!Y:Y,MATCH(_xlfn.TEXTSPLIT($A10, " "),'97-19 Comp in SIC07'!$A:$A,0))), 1)</f>
        <v>22.89</v>
      </c>
    </row>
    <row r="11" spans="1:26" ht="45" x14ac:dyDescent="0.25">
      <c r="A11" s="67" t="s">
        <v>1291</v>
      </c>
      <c r="C11" s="66" t="s">
        <v>364</v>
      </c>
      <c r="D11" s="81" cm="1">
        <f t="array" ref="D11">SUMPRODUCT(VALUE(INDEX('97-19 Comp in SIC07'!C:C,MATCH(_xlfn.TEXTSPLIT($A11, " "),'97-19 Comp in SIC07'!$A:$A,0))), VALUE(TRANSPOSE('97-19 Comp Weights in SIC07'!$AA$26:$AA$27)))</f>
        <v>7.7761269776958635</v>
      </c>
      <c r="E11" s="81" cm="1">
        <f t="array" ref="E11">SUMPRODUCT(VALUE(INDEX('97-19 Comp in SIC07'!D:D,MATCH(_xlfn.TEXTSPLIT($A11, " "),'97-19 Comp in SIC07'!$A:$A,0))), VALUE(TRANSPOSE('97-19 Comp Weights in SIC07'!$AA$26:$AA$27)))</f>
        <v>8.0963032423236072</v>
      </c>
      <c r="F11" s="81" cm="1">
        <f t="array" ref="F11">SUMPRODUCT(VALUE(INDEX('97-19 Comp in SIC07'!E:E,MATCH(_xlfn.TEXTSPLIT($A11, " "),'97-19 Comp in SIC07'!$A:$A,0))), VALUE(TRANSPOSE('97-19 Comp Weights in SIC07'!$AA$26:$AA$27)))</f>
        <v>8.7194315961304802</v>
      </c>
      <c r="G11" s="81" cm="1">
        <f t="array" ref="G11">SUMPRODUCT(VALUE(INDEX('97-19 Comp in SIC07'!F:F,MATCH(_xlfn.TEXTSPLIT($A11, " "),'97-19 Comp in SIC07'!$A:$A,0))), VALUE(TRANSPOSE('97-19 Comp Weights in SIC07'!$AA$26:$AA$27)))</f>
        <v>8.7773429020358051</v>
      </c>
      <c r="H11" s="81" cm="1">
        <f t="array" ref="H11">SUMPRODUCT(VALUE(INDEX('97-19 Comp in SIC07'!G:G,MATCH(_xlfn.TEXTSPLIT($A11, " "),'97-19 Comp in SIC07'!$A:$A,0))), VALUE(TRANSPOSE('97-19 Comp Weights in SIC07'!$AA$26:$AA$27)))</f>
        <v>9.4020710224304747</v>
      </c>
      <c r="I11" s="81" cm="1">
        <f t="array" ref="I11">SUMPRODUCT(VALUE(INDEX('97-19 Comp in SIC07'!H:H,MATCH(_xlfn.TEXTSPLIT($A11, " "),'97-19 Comp in SIC07'!$A:$A,0))), VALUE(TRANSPOSE('97-19 Comp Weights in SIC07'!$AA$26:$AA$27)))</f>
        <v>9.7030804239610511</v>
      </c>
      <c r="J11" s="81" cm="1">
        <f t="array" ref="J11">SUMPRODUCT(VALUE(INDEX('97-19 Comp in SIC07'!I:I,MATCH(_xlfn.TEXTSPLIT($A11, " "),'97-19 Comp in SIC07'!$A:$A,0))), VALUE(TRANSPOSE('97-19 Comp Weights in SIC07'!$AA$26:$AA$27)))</f>
        <v>10.143875400365843</v>
      </c>
      <c r="K11" s="81" cm="1">
        <f t="array" ref="K11">SUMPRODUCT(VALUE(INDEX('97-19 Comp in SIC07'!J:J,MATCH(_xlfn.TEXTSPLIT($A11, " "),'97-19 Comp in SIC07'!$A:$A,0))), VALUE(TRANSPOSE('97-19 Comp Weights in SIC07'!$AA$26:$AA$27)))</f>
        <v>10.219970394415595</v>
      </c>
      <c r="L11" s="81" cm="1">
        <f t="array" ref="L11">SUMPRODUCT(VALUE(INDEX('97-19 Comp in SIC07'!K:K,MATCH(_xlfn.TEXTSPLIT($A11, " "),'97-19 Comp in SIC07'!$A:$A,0))), VALUE(TRANSPOSE('97-19 Comp Weights in SIC07'!$AA$26:$AA$27)))</f>
        <v>10.771153893241511</v>
      </c>
      <c r="M11" s="81" cm="1">
        <f t="array" ref="M11">SUMPRODUCT(VALUE(INDEX('97-19 Comp in SIC07'!L:L,MATCH(_xlfn.TEXTSPLIT($A11, " "),'97-19 Comp in SIC07'!$A:$A,0))), VALUE(TRANSPOSE('97-19 Comp Weights in SIC07'!$AA$26:$AA$27)))</f>
        <v>11.165207515769215</v>
      </c>
      <c r="N11" s="81" cm="1">
        <f t="array" ref="N11">SUMPRODUCT(VALUE(INDEX('97-19 Comp in SIC07'!M:M,MATCH(_xlfn.TEXTSPLIT($A11, " "),'97-19 Comp in SIC07'!$A:$A,0))), VALUE(TRANSPOSE('97-19 Comp Weights in SIC07'!$AA$26:$AA$27)))</f>
        <v>11.722756080716954</v>
      </c>
      <c r="O11" s="81" cm="1">
        <f t="array" ref="O11">SUMPRODUCT(VALUE(INDEX('97-19 Comp in SIC07'!N:N,MATCH(_xlfn.TEXTSPLIT($A11, " "),'97-19 Comp in SIC07'!$A:$A,0))), VALUE(TRANSPOSE('97-19 Comp Weights in SIC07'!$AA$26:$AA$27)))</f>
        <v>11.967926936175083</v>
      </c>
      <c r="P11" s="81" cm="1">
        <f t="array" ref="P11">SUMPRODUCT(VALUE(INDEX('97-19 Comp in SIC07'!O:O,MATCH(_xlfn.TEXTSPLIT($A11, " "),'97-19 Comp in SIC07'!$A:$A,0))), VALUE(TRANSPOSE('97-19 Comp Weights in SIC07'!$AA$26:$AA$27)))</f>
        <v>12.41654929551116</v>
      </c>
      <c r="Q11" s="81" cm="1">
        <f t="array" ref="Q11">SUMPRODUCT(VALUE(INDEX('97-19 Comp in SIC07'!P:P,MATCH(_xlfn.TEXTSPLIT($A11, " "),'97-19 Comp in SIC07'!$A:$A,0))), VALUE(TRANSPOSE('97-19 Comp Weights in SIC07'!$AA$26:$AA$27)))</f>
        <v>12.568386149729722</v>
      </c>
      <c r="R11" s="81" cm="1">
        <f t="array" ref="R11">SUMPRODUCT(VALUE(INDEX('97-19 Comp in SIC07'!Q:Q,MATCH(_xlfn.TEXTSPLIT($A11, " "),'97-19 Comp in SIC07'!$A:$A,0))), VALUE(TRANSPOSE('97-19 Comp Weights in SIC07'!$AA$26:$AA$27)))</f>
        <v>12.606776701345469</v>
      </c>
      <c r="S11" s="81" cm="1">
        <f t="array" ref="S11">SUMPRODUCT(VALUE(INDEX('97-19 Comp in SIC07'!R:R,MATCH(_xlfn.TEXTSPLIT($A11, " "),'97-19 Comp in SIC07'!$A:$A,0))), VALUE(TRANSPOSE('97-19 Comp Weights in SIC07'!$AA$26:$AA$27)))</f>
        <v>13.004244423965911</v>
      </c>
      <c r="T11" s="81" cm="1">
        <f t="array" ref="T11">SUMPRODUCT(VALUE(INDEX('97-19 Comp in SIC07'!S:S,MATCH(_xlfn.TEXTSPLIT($A11, " "),'97-19 Comp in SIC07'!$A:$A,0))), VALUE(TRANSPOSE('97-19 Comp Weights in SIC07'!$AA$26:$AA$27)))</f>
        <v>13.269536384559336</v>
      </c>
      <c r="U11" s="81" cm="1">
        <f t="array" ref="U11">SUMPRODUCT(VALUE(INDEX('97-19 Comp in SIC07'!T:T,MATCH(_xlfn.TEXTSPLIT($A11, " "),'97-19 Comp in SIC07'!$A:$A,0))), VALUE(TRANSPOSE('97-19 Comp Weights in SIC07'!$AA$26:$AA$27)))</f>
        <v>13.565858274236184</v>
      </c>
      <c r="V11" s="81" cm="1">
        <f t="array" ref="V11">SUMPRODUCT(VALUE(INDEX('97-19 Comp in SIC07'!U:U,MATCH(_xlfn.TEXTSPLIT($A11, " "),'97-19 Comp in SIC07'!$A:$A,0))), VALUE(TRANSPOSE('97-19 Comp Weights in SIC07'!$AA$26:$AA$27)))</f>
        <v>13.729193074864863</v>
      </c>
      <c r="W11" s="81" cm="1">
        <f t="array" ref="W11">SUMPRODUCT(VALUE(INDEX('97-19 Comp in SIC07'!V:V,MATCH(_xlfn.TEXTSPLIT($A11, " "),'97-19 Comp in SIC07'!$A:$A,0))), VALUE(TRANSPOSE('97-19 Comp Weights in SIC07'!$AA$26:$AA$27)))</f>
        <v>13.771493544524088</v>
      </c>
      <c r="X11" s="81" cm="1">
        <f t="array" ref="X11">SUMPRODUCT(VALUE(INDEX('97-19 Comp in SIC07'!W:W,MATCH(_xlfn.TEXTSPLIT($A11, " "),'97-19 Comp in SIC07'!$A:$A,0))), VALUE(TRANSPOSE('97-19 Comp Weights in SIC07'!$AA$26:$AA$27)))</f>
        <v>14.375399060681547</v>
      </c>
      <c r="Y11" s="81" cm="1">
        <f t="array" ref="Y11">SUMPRODUCT(VALUE(INDEX('97-19 Comp in SIC07'!X:X,MATCH(_xlfn.TEXTSPLIT($A11, " "),'97-19 Comp in SIC07'!$A:$A,0))), VALUE(TRANSPOSE('97-19 Comp Weights in SIC07'!$AA$26:$AA$27)))</f>
        <v>14.521836854218563</v>
      </c>
      <c r="Z11" s="81" cm="1">
        <f t="array" ref="Z11">SUMPRODUCT(VALUE(INDEX('97-19 Comp in SIC07'!Y:Y,MATCH(_xlfn.TEXTSPLIT($A11, " "),'97-19 Comp in SIC07'!$A:$A,0))), VALUE(TRANSPOSE('97-19 Comp Weights in SIC07'!$AA$26:$AA$27)))</f>
        <v>15.413905516157458</v>
      </c>
    </row>
    <row r="12" spans="1:26" ht="30" x14ac:dyDescent="0.25">
      <c r="A12" s="67" t="s">
        <v>1292</v>
      </c>
      <c r="C12" s="66" t="s">
        <v>365</v>
      </c>
      <c r="D12" s="81" cm="1">
        <f t="array" ref="D12">SUMPRODUCT(VALUE(INDEX('97-19 Comp in SIC07'!C:C,MATCH(_xlfn.TEXTSPLIT($A12, " "),'97-19 Comp in SIC07'!$A:$A,0))), VALUE(TRANSPOSE('97-19 Comp Weights in SIC07'!$AA$28:$AA$29)))</f>
        <v>8.4701212627970381</v>
      </c>
      <c r="E12" s="81" cm="1">
        <f t="array" ref="E12">SUMPRODUCT(VALUE(INDEX('97-19 Comp in SIC07'!D:D,MATCH(_xlfn.TEXTSPLIT($A12, " "),'97-19 Comp in SIC07'!$A:$A,0))), VALUE(TRANSPOSE('97-19 Comp Weights in SIC07'!$AA$28:$AA$29)))</f>
        <v>9.05882359098206</v>
      </c>
      <c r="F12" s="81" cm="1">
        <f t="array" ref="F12">SUMPRODUCT(VALUE(INDEX('97-19 Comp in SIC07'!E:E,MATCH(_xlfn.TEXTSPLIT($A12, " "),'97-19 Comp in SIC07'!$A:$A,0))), VALUE(TRANSPOSE('97-19 Comp Weights in SIC07'!$AA$28:$AA$29)))</f>
        <v>9.2156945596132029</v>
      </c>
      <c r="G12" s="81" cm="1">
        <f t="array" ref="G12">SUMPRODUCT(VALUE(INDEX('97-19 Comp in SIC07'!F:F,MATCH(_xlfn.TEXTSPLIT($A12, " "),'97-19 Comp in SIC07'!$A:$A,0))), VALUE(TRANSPOSE('97-19 Comp Weights in SIC07'!$AA$28:$AA$29)))</f>
        <v>9.5088092979367982</v>
      </c>
      <c r="H12" s="81" cm="1">
        <f t="array" ref="H12">SUMPRODUCT(VALUE(INDEX('97-19 Comp in SIC07'!G:G,MATCH(_xlfn.TEXTSPLIT($A12, " "),'97-19 Comp in SIC07'!$A:$A,0))), VALUE(TRANSPOSE('97-19 Comp Weights in SIC07'!$AA$28:$AA$29)))</f>
        <v>9.9260323105246222</v>
      </c>
      <c r="I12" s="81" cm="1">
        <f t="array" ref="I12">SUMPRODUCT(VALUE(INDEX('97-19 Comp in SIC07'!H:H,MATCH(_xlfn.TEXTSPLIT($A12, " "),'97-19 Comp in SIC07'!$A:$A,0))), VALUE(TRANSPOSE('97-19 Comp Weights in SIC07'!$AA$28:$AA$29)))</f>
        <v>10.30317494229261</v>
      </c>
      <c r="J12" s="81" cm="1">
        <f t="array" ref="J12">SUMPRODUCT(VALUE(INDEX('97-19 Comp in SIC07'!I:I,MATCH(_xlfn.TEXTSPLIT($A12, " "),'97-19 Comp in SIC07'!$A:$A,0))), VALUE(TRANSPOSE('97-19 Comp Weights in SIC07'!$AA$28:$AA$29)))</f>
        <v>10.804396117240248</v>
      </c>
      <c r="K12" s="81" cm="1">
        <f t="array" ref="K12">SUMPRODUCT(VALUE(INDEX('97-19 Comp in SIC07'!J:J,MATCH(_xlfn.TEXTSPLIT($A12, " "),'97-19 Comp in SIC07'!$A:$A,0))), VALUE(TRANSPOSE('97-19 Comp Weights in SIC07'!$AA$28:$AA$29)))</f>
        <v>11.135106849265181</v>
      </c>
      <c r="L12" s="81" cm="1">
        <f t="array" ref="L12">SUMPRODUCT(VALUE(INDEX('97-19 Comp in SIC07'!K:K,MATCH(_xlfn.TEXTSPLIT($A12, " "),'97-19 Comp in SIC07'!$A:$A,0))), VALUE(TRANSPOSE('97-19 Comp Weights in SIC07'!$AA$28:$AA$29)))</f>
        <v>11.836170474069036</v>
      </c>
      <c r="M12" s="81" cm="1">
        <f t="array" ref="M12">SUMPRODUCT(VALUE(INDEX('97-19 Comp in SIC07'!L:L,MATCH(_xlfn.TEXTSPLIT($A12, " "),'97-19 Comp in SIC07'!$A:$A,0))), VALUE(TRANSPOSE('97-19 Comp Weights in SIC07'!$AA$28:$AA$29)))</f>
        <v>12.118957019572324</v>
      </c>
      <c r="N12" s="81" cm="1">
        <f t="array" ref="N12">SUMPRODUCT(VALUE(INDEX('97-19 Comp in SIC07'!M:M,MATCH(_xlfn.TEXTSPLIT($A12, " "),'97-19 Comp in SIC07'!$A:$A,0))), VALUE(TRANSPOSE('97-19 Comp Weights in SIC07'!$AA$28:$AA$29)))</f>
        <v>12.863637335437613</v>
      </c>
      <c r="O12" s="81" cm="1">
        <f t="array" ref="O12">SUMPRODUCT(VALUE(INDEX('97-19 Comp in SIC07'!N:N,MATCH(_xlfn.TEXTSPLIT($A12, " "),'97-19 Comp in SIC07'!$A:$A,0))), VALUE(TRANSPOSE('97-19 Comp Weights in SIC07'!$AA$28:$AA$29)))</f>
        <v>12.759171042013374</v>
      </c>
      <c r="P12" s="81" cm="1">
        <f t="array" ref="P12">SUMPRODUCT(VALUE(INDEX('97-19 Comp in SIC07'!O:O,MATCH(_xlfn.TEXTSPLIT($A12, " "),'97-19 Comp in SIC07'!$A:$A,0))), VALUE(TRANSPOSE('97-19 Comp Weights in SIC07'!$AA$28:$AA$29)))</f>
        <v>13.024815899308262</v>
      </c>
      <c r="Q12" s="81" cm="1">
        <f t="array" ref="Q12">SUMPRODUCT(VALUE(INDEX('97-19 Comp in SIC07'!P:P,MATCH(_xlfn.TEXTSPLIT($A12, " "),'97-19 Comp in SIC07'!$A:$A,0))), VALUE(TRANSPOSE('97-19 Comp Weights in SIC07'!$AA$28:$AA$29)))</f>
        <v>13.420485998935789</v>
      </c>
      <c r="R12" s="81" cm="1">
        <f t="array" ref="R12">SUMPRODUCT(VALUE(INDEX('97-19 Comp in SIC07'!Q:Q,MATCH(_xlfn.TEXTSPLIT($A12, " "),'97-19 Comp in SIC07'!$A:$A,0))), VALUE(TRANSPOSE('97-19 Comp Weights in SIC07'!$AA$28:$AA$29)))</f>
        <v>13.202638327955707</v>
      </c>
      <c r="S12" s="81" cm="1">
        <f t="array" ref="S12">SUMPRODUCT(VALUE(INDEX('97-19 Comp in SIC07'!R:R,MATCH(_xlfn.TEXTSPLIT($A12, " "),'97-19 Comp in SIC07'!$A:$A,0))), VALUE(TRANSPOSE('97-19 Comp Weights in SIC07'!$AA$28:$AA$29)))</f>
        <v>13.742667777343783</v>
      </c>
      <c r="T12" s="81" cm="1">
        <f t="array" ref="T12">SUMPRODUCT(VALUE(INDEX('97-19 Comp in SIC07'!S:S,MATCH(_xlfn.TEXTSPLIT($A12, " "),'97-19 Comp in SIC07'!$A:$A,0))), VALUE(TRANSPOSE('97-19 Comp Weights in SIC07'!$AA$28:$AA$29)))</f>
        <v>13.962228056017832</v>
      </c>
      <c r="U12" s="81" cm="1">
        <f t="array" ref="U12">SUMPRODUCT(VALUE(INDEX('97-19 Comp in SIC07'!T:T,MATCH(_xlfn.TEXTSPLIT($A12, " "),'97-19 Comp in SIC07'!$A:$A,0))), VALUE(TRANSPOSE('97-19 Comp Weights in SIC07'!$AA$28:$AA$29)))</f>
        <v>14.029192077290574</v>
      </c>
      <c r="V12" s="81" cm="1">
        <f t="array" ref="V12">SUMPRODUCT(VALUE(INDEX('97-19 Comp in SIC07'!U:U,MATCH(_xlfn.TEXTSPLIT($A12, " "),'97-19 Comp in SIC07'!$A:$A,0))), VALUE(TRANSPOSE('97-19 Comp Weights in SIC07'!$AA$28:$AA$29)))</f>
        <v>14.360054691720716</v>
      </c>
      <c r="W12" s="81" cm="1">
        <f t="array" ref="W12">SUMPRODUCT(VALUE(INDEX('97-19 Comp in SIC07'!V:V,MATCH(_xlfn.TEXTSPLIT($A12, " "),'97-19 Comp in SIC07'!$A:$A,0))), VALUE(TRANSPOSE('97-19 Comp Weights in SIC07'!$AA$28:$AA$29)))</f>
        <v>15.084401420314951</v>
      </c>
      <c r="X12" s="81" cm="1">
        <f t="array" ref="X12">SUMPRODUCT(VALUE(INDEX('97-19 Comp in SIC07'!W:W,MATCH(_xlfn.TEXTSPLIT($A12, " "),'97-19 Comp in SIC07'!$A:$A,0))), VALUE(TRANSPOSE('97-19 Comp Weights in SIC07'!$AA$28:$AA$29)))</f>
        <v>15.640494413046667</v>
      </c>
      <c r="Y12" s="81" cm="1">
        <f t="array" ref="Y12">SUMPRODUCT(VALUE(INDEX('97-19 Comp in SIC07'!X:X,MATCH(_xlfn.TEXTSPLIT($A12, " "),'97-19 Comp in SIC07'!$A:$A,0))), VALUE(TRANSPOSE('97-19 Comp Weights in SIC07'!$AA$28:$AA$29)))</f>
        <v>15.933965906044438</v>
      </c>
      <c r="Z12" s="81" cm="1">
        <f t="array" ref="Z12">SUMPRODUCT(VALUE(INDEX('97-19 Comp in SIC07'!Y:Y,MATCH(_xlfn.TEXTSPLIT($A12, " "),'97-19 Comp in SIC07'!$A:$A,0))), VALUE(TRANSPOSE('97-19 Comp Weights in SIC07'!$AA$28:$AA$29)))</f>
        <v>16.375255620634213</v>
      </c>
    </row>
    <row r="13" spans="1:26" ht="30" x14ac:dyDescent="0.25">
      <c r="A13" s="67">
        <v>26</v>
      </c>
      <c r="C13" s="66" t="s">
        <v>366</v>
      </c>
      <c r="D13" s="81" cm="1">
        <f t="array" ref="D13">SUMPRODUCT(VALUE(INDEX('97-19 Comp in SIC07'!C:C,MATCH(_xlfn.TEXTSPLIT($A13, " "),'97-19 Comp in SIC07'!$A:$A,0))), 1)</f>
        <v>9.3109900000000003</v>
      </c>
      <c r="E13" s="81" cm="1">
        <f t="array" ref="E13">SUMPRODUCT(VALUE(INDEX('97-19 Comp in SIC07'!D:D,MATCH(_xlfn.TEXTSPLIT($A13, " "),'97-19 Comp in SIC07'!$A:$A,0))), 1)</f>
        <v>9.92103</v>
      </c>
      <c r="F13" s="81" cm="1">
        <f t="array" ref="F13">SUMPRODUCT(VALUE(INDEX('97-19 Comp in SIC07'!E:E,MATCH(_xlfn.TEXTSPLIT($A13, " "),'97-19 Comp in SIC07'!$A:$A,0))), 1)</f>
        <v>10.369119999999999</v>
      </c>
      <c r="G13" s="81" cm="1">
        <f t="array" ref="G13">SUMPRODUCT(VALUE(INDEX('97-19 Comp in SIC07'!F:F,MATCH(_xlfn.TEXTSPLIT($A13, " "),'97-19 Comp in SIC07'!$A:$A,0))), 1)</f>
        <v>10.664960000000001</v>
      </c>
      <c r="H13" s="81" cm="1">
        <f t="array" ref="H13">SUMPRODUCT(VALUE(INDEX('97-19 Comp in SIC07'!G:G,MATCH(_xlfn.TEXTSPLIT($A13, " "),'97-19 Comp in SIC07'!$A:$A,0))), 1)</f>
        <v>12.1663</v>
      </c>
      <c r="I13" s="81" cm="1">
        <f t="array" ref="I13">SUMPRODUCT(VALUE(INDEX('97-19 Comp in SIC07'!H:H,MATCH(_xlfn.TEXTSPLIT($A13, " "),'97-19 Comp in SIC07'!$A:$A,0))), 1)</f>
        <v>12.133929999999999</v>
      </c>
      <c r="J13" s="81" cm="1">
        <f t="array" ref="J13">SUMPRODUCT(VALUE(INDEX('97-19 Comp in SIC07'!I:I,MATCH(_xlfn.TEXTSPLIT($A13, " "),'97-19 Comp in SIC07'!$A:$A,0))), 1)</f>
        <v>12.46355</v>
      </c>
      <c r="K13" s="81" cm="1">
        <f t="array" ref="K13">SUMPRODUCT(VALUE(INDEX('97-19 Comp in SIC07'!J:J,MATCH(_xlfn.TEXTSPLIT($A13, " "),'97-19 Comp in SIC07'!$A:$A,0))), 1)</f>
        <v>12.916810000000002</v>
      </c>
      <c r="L13" s="81" cm="1">
        <f t="array" ref="L13">SUMPRODUCT(VALUE(INDEX('97-19 Comp in SIC07'!K:K,MATCH(_xlfn.TEXTSPLIT($A13, " "),'97-19 Comp in SIC07'!$A:$A,0))), 1)</f>
        <v>13.49328</v>
      </c>
      <c r="M13" s="81" cm="1">
        <f t="array" ref="M13">SUMPRODUCT(VALUE(INDEX('97-19 Comp in SIC07'!L:L,MATCH(_xlfn.TEXTSPLIT($A13, " "),'97-19 Comp in SIC07'!$A:$A,0))), 1)</f>
        <v>14.1965</v>
      </c>
      <c r="N13" s="81" cm="1">
        <f t="array" ref="N13">SUMPRODUCT(VALUE(INDEX('97-19 Comp in SIC07'!M:M,MATCH(_xlfn.TEXTSPLIT($A13, " "),'97-19 Comp in SIC07'!$A:$A,0))), 1)</f>
        <v>14.391400000000001</v>
      </c>
      <c r="O13" s="81" cm="1">
        <f t="array" ref="O13">SUMPRODUCT(VALUE(INDEX('97-19 Comp in SIC07'!N:N,MATCH(_xlfn.TEXTSPLIT($A13, " "),'97-19 Comp in SIC07'!$A:$A,0))), 1)</f>
        <v>17.489999999999998</v>
      </c>
      <c r="P13" s="81" cm="1">
        <f t="array" ref="P13">SUMPRODUCT(VALUE(INDEX('97-19 Comp in SIC07'!O:O,MATCH(_xlfn.TEXTSPLIT($A13, " "),'97-19 Comp in SIC07'!$A:$A,0))), 1)</f>
        <v>15.82</v>
      </c>
      <c r="Q13" s="81" cm="1">
        <f t="array" ref="Q13">SUMPRODUCT(VALUE(INDEX('97-19 Comp in SIC07'!P:P,MATCH(_xlfn.TEXTSPLIT($A13, " "),'97-19 Comp in SIC07'!$A:$A,0))), 1)</f>
        <v>16.14</v>
      </c>
      <c r="R13" s="81" cm="1">
        <f t="array" ref="R13">SUMPRODUCT(VALUE(INDEX('97-19 Comp in SIC07'!Q:Q,MATCH(_xlfn.TEXTSPLIT($A13, " "),'97-19 Comp in SIC07'!$A:$A,0))), 1)</f>
        <v>16.91</v>
      </c>
      <c r="S13" s="81" cm="1">
        <f t="array" ref="S13">SUMPRODUCT(VALUE(INDEX('97-19 Comp in SIC07'!R:R,MATCH(_xlfn.TEXTSPLIT($A13, " "),'97-19 Comp in SIC07'!$A:$A,0))), 1)</f>
        <v>17.16</v>
      </c>
      <c r="T13" s="81" cm="1">
        <f t="array" ref="T13">SUMPRODUCT(VALUE(INDEX('97-19 Comp in SIC07'!S:S,MATCH(_xlfn.TEXTSPLIT($A13, " "),'97-19 Comp in SIC07'!$A:$A,0))), 1)</f>
        <v>17.55</v>
      </c>
      <c r="U13" s="81" cm="1">
        <f t="array" ref="U13">SUMPRODUCT(VALUE(INDEX('97-19 Comp in SIC07'!T:T,MATCH(_xlfn.TEXTSPLIT($A13, " "),'97-19 Comp in SIC07'!$A:$A,0))), 1)</f>
        <v>17.010000000000002</v>
      </c>
      <c r="V13" s="81" cm="1">
        <f t="array" ref="V13">SUMPRODUCT(VALUE(INDEX('97-19 Comp in SIC07'!U:U,MATCH(_xlfn.TEXTSPLIT($A13, " "),'97-19 Comp in SIC07'!$A:$A,0))), 1)</f>
        <v>17.600000000000001</v>
      </c>
      <c r="W13" s="81" cm="1">
        <f t="array" ref="W13">SUMPRODUCT(VALUE(INDEX('97-19 Comp in SIC07'!V:V,MATCH(_xlfn.TEXTSPLIT($A13, " "),'97-19 Comp in SIC07'!$A:$A,0))), 1)</f>
        <v>18.170000000000002</v>
      </c>
      <c r="X13" s="81" cm="1">
        <f t="array" ref="X13">SUMPRODUCT(VALUE(INDEX('97-19 Comp in SIC07'!W:W,MATCH(_xlfn.TEXTSPLIT($A13, " "),'97-19 Comp in SIC07'!$A:$A,0))), 1)</f>
        <v>18.010000000000002</v>
      </c>
      <c r="Y13" s="81" cm="1">
        <f t="array" ref="Y13">SUMPRODUCT(VALUE(INDEX('97-19 Comp in SIC07'!X:X,MATCH(_xlfn.TEXTSPLIT($A13, " "),'97-19 Comp in SIC07'!$A:$A,0))), 1)</f>
        <v>19.329999999999998</v>
      </c>
      <c r="Z13" s="81" cm="1">
        <f t="array" ref="Z13">SUMPRODUCT(VALUE(INDEX('97-19 Comp in SIC07'!Y:Y,MATCH(_xlfn.TEXTSPLIT($A13, " "),'97-19 Comp in SIC07'!$A:$A,0))), 1)</f>
        <v>20.18</v>
      </c>
    </row>
    <row r="14" spans="1:26" x14ac:dyDescent="0.25">
      <c r="A14" s="67">
        <v>27</v>
      </c>
      <c r="C14" s="66" t="s">
        <v>367</v>
      </c>
      <c r="D14" s="81" cm="1">
        <f t="array" ref="D14">SUMPRODUCT(VALUE(INDEX('97-19 Comp in SIC07'!C:C,MATCH(_xlfn.TEXTSPLIT($A14, " "),'97-19 Comp in SIC07'!$A:$A,0))), 1)</f>
        <v>8.2159200000000006</v>
      </c>
      <c r="E14" s="81" cm="1">
        <f t="array" ref="E14">SUMPRODUCT(VALUE(INDEX('97-19 Comp in SIC07'!D:D,MATCH(_xlfn.TEXTSPLIT($A14, " "),'97-19 Comp in SIC07'!$A:$A,0))), 1)</f>
        <v>8.9844299999999997</v>
      </c>
      <c r="F14" s="81" cm="1">
        <f t="array" ref="F14">SUMPRODUCT(VALUE(INDEX('97-19 Comp in SIC07'!E:E,MATCH(_xlfn.TEXTSPLIT($A14, " "),'97-19 Comp in SIC07'!$A:$A,0))), 1)</f>
        <v>9.2435100000000006</v>
      </c>
      <c r="G14" s="81" cm="1">
        <f t="array" ref="G14">SUMPRODUCT(VALUE(INDEX('97-19 Comp in SIC07'!F:F,MATCH(_xlfn.TEXTSPLIT($A14, " "),'97-19 Comp in SIC07'!$A:$A,0))), 1)</f>
        <v>9.5180699999999998</v>
      </c>
      <c r="H14" s="81" cm="1">
        <f t="array" ref="H14">SUMPRODUCT(VALUE(INDEX('97-19 Comp in SIC07'!G:G,MATCH(_xlfn.TEXTSPLIT($A14, " "),'97-19 Comp in SIC07'!$A:$A,0))), 1)</f>
        <v>10.012589999999999</v>
      </c>
      <c r="I14" s="81" cm="1">
        <f t="array" ref="I14">SUMPRODUCT(VALUE(INDEX('97-19 Comp in SIC07'!H:H,MATCH(_xlfn.TEXTSPLIT($A14, " "),'97-19 Comp in SIC07'!$A:$A,0))), 1)</f>
        <v>10.508940000000001</v>
      </c>
      <c r="J14" s="81" cm="1">
        <f t="array" ref="J14">SUMPRODUCT(VALUE(INDEX('97-19 Comp in SIC07'!I:I,MATCH(_xlfn.TEXTSPLIT($A14, " "),'97-19 Comp in SIC07'!$A:$A,0))), 1)</f>
        <v>11.218110000000003</v>
      </c>
      <c r="K14" s="81" cm="1">
        <f t="array" ref="K14">SUMPRODUCT(VALUE(INDEX('97-19 Comp in SIC07'!J:J,MATCH(_xlfn.TEXTSPLIT($A14, " "),'97-19 Comp in SIC07'!$A:$A,0))), 1)</f>
        <v>11.589989999999998</v>
      </c>
      <c r="L14" s="81" cm="1">
        <f t="array" ref="L14">SUMPRODUCT(VALUE(INDEX('97-19 Comp in SIC07'!K:K,MATCH(_xlfn.TEXTSPLIT($A14, " "),'97-19 Comp in SIC07'!$A:$A,0))), 1)</f>
        <v>12.025049999999998</v>
      </c>
      <c r="M14" s="81" cm="1">
        <f t="array" ref="M14">SUMPRODUCT(VALUE(INDEX('97-19 Comp in SIC07'!L:L,MATCH(_xlfn.TEXTSPLIT($A14, " "),'97-19 Comp in SIC07'!$A:$A,0))), 1)</f>
        <v>12.20022</v>
      </c>
      <c r="N14" s="81" cm="1">
        <f t="array" ref="N14">SUMPRODUCT(VALUE(INDEX('97-19 Comp in SIC07'!M:M,MATCH(_xlfn.TEXTSPLIT($A14, " "),'97-19 Comp in SIC07'!$A:$A,0))), 1)</f>
        <v>12.883379999999999</v>
      </c>
      <c r="O14" s="81" cm="1">
        <f t="array" ref="O14">SUMPRODUCT(VALUE(INDEX('97-19 Comp in SIC07'!N:N,MATCH(_xlfn.TEXTSPLIT($A14, " "),'97-19 Comp in SIC07'!$A:$A,0))), 1)</f>
        <v>12.95</v>
      </c>
      <c r="P14" s="81" cm="1">
        <f t="array" ref="P14">SUMPRODUCT(VALUE(INDEX('97-19 Comp in SIC07'!O:O,MATCH(_xlfn.TEXTSPLIT($A14, " "),'97-19 Comp in SIC07'!$A:$A,0))), 1)</f>
        <v>13.17</v>
      </c>
      <c r="Q14" s="81" cm="1">
        <f t="array" ref="Q14">SUMPRODUCT(VALUE(INDEX('97-19 Comp in SIC07'!P:P,MATCH(_xlfn.TEXTSPLIT($A14, " "),'97-19 Comp in SIC07'!$A:$A,0))), 1)</f>
        <v>13.34</v>
      </c>
      <c r="R14" s="81" cm="1">
        <f t="array" ref="R14">SUMPRODUCT(VALUE(INDEX('97-19 Comp in SIC07'!Q:Q,MATCH(_xlfn.TEXTSPLIT($A14, " "),'97-19 Comp in SIC07'!$A:$A,0))), 1)</f>
        <v>13.5</v>
      </c>
      <c r="S14" s="81" cm="1">
        <f t="array" ref="S14">SUMPRODUCT(VALUE(INDEX('97-19 Comp in SIC07'!R:R,MATCH(_xlfn.TEXTSPLIT($A14, " "),'97-19 Comp in SIC07'!$A:$A,0))), 1)</f>
        <v>13.48</v>
      </c>
      <c r="T14" s="81" cm="1">
        <f t="array" ref="T14">SUMPRODUCT(VALUE(INDEX('97-19 Comp in SIC07'!S:S,MATCH(_xlfn.TEXTSPLIT($A14, " "),'97-19 Comp in SIC07'!$A:$A,0))), 1)</f>
        <v>14.62</v>
      </c>
      <c r="U14" s="81" cm="1">
        <f t="array" ref="U14">SUMPRODUCT(VALUE(INDEX('97-19 Comp in SIC07'!T:T,MATCH(_xlfn.TEXTSPLIT($A14, " "),'97-19 Comp in SIC07'!$A:$A,0))), 1)</f>
        <v>14.99</v>
      </c>
      <c r="V14" s="81" cm="1">
        <f t="array" ref="V14">SUMPRODUCT(VALUE(INDEX('97-19 Comp in SIC07'!U:U,MATCH(_xlfn.TEXTSPLIT($A14, " "),'97-19 Comp in SIC07'!$A:$A,0))), 1)</f>
        <v>14.81</v>
      </c>
      <c r="W14" s="81" cm="1">
        <f t="array" ref="W14">SUMPRODUCT(VALUE(INDEX('97-19 Comp in SIC07'!V:V,MATCH(_xlfn.TEXTSPLIT($A14, " "),'97-19 Comp in SIC07'!$A:$A,0))), 1)</f>
        <v>15.81</v>
      </c>
      <c r="X14" s="81" cm="1">
        <f t="array" ref="X14">SUMPRODUCT(VALUE(INDEX('97-19 Comp in SIC07'!W:W,MATCH(_xlfn.TEXTSPLIT($A14, " "),'97-19 Comp in SIC07'!$A:$A,0))), 1)</f>
        <v>15.19</v>
      </c>
      <c r="Y14" s="81" cm="1">
        <f t="array" ref="Y14">SUMPRODUCT(VALUE(INDEX('97-19 Comp in SIC07'!X:X,MATCH(_xlfn.TEXTSPLIT($A14, " "),'97-19 Comp in SIC07'!$A:$A,0))), 1)</f>
        <v>15.3</v>
      </c>
      <c r="Z14" s="81" cm="1">
        <f t="array" ref="Z14">SUMPRODUCT(VALUE(INDEX('97-19 Comp in SIC07'!Y:Y,MATCH(_xlfn.TEXTSPLIT($A14, " "),'97-19 Comp in SIC07'!$A:$A,0))), 1)</f>
        <v>15.56</v>
      </c>
    </row>
    <row r="15" spans="1:26" ht="30" x14ac:dyDescent="0.25">
      <c r="A15" s="67">
        <v>28</v>
      </c>
      <c r="C15" s="66" t="s">
        <v>368</v>
      </c>
      <c r="D15" s="81" cm="1">
        <f t="array" ref="D15">SUMPRODUCT(VALUE(INDEX('97-19 Comp in SIC07'!C:C,MATCH(_xlfn.TEXTSPLIT($A15, " "),'97-19 Comp in SIC07'!$A:$A,0))), 1)</f>
        <v>9.4432299999999998</v>
      </c>
      <c r="E15" s="81" cm="1">
        <f t="array" ref="E15">SUMPRODUCT(VALUE(INDEX('97-19 Comp in SIC07'!D:D,MATCH(_xlfn.TEXTSPLIT($A15, " "),'97-19 Comp in SIC07'!$A:$A,0))), 1)</f>
        <v>9.9862099999999998</v>
      </c>
      <c r="F15" s="81" cm="1">
        <f t="array" ref="F15">SUMPRODUCT(VALUE(INDEX('97-19 Comp in SIC07'!E:E,MATCH(_xlfn.TEXTSPLIT($A15, " "),'97-19 Comp in SIC07'!$A:$A,0))), 1)</f>
        <v>10.31418</v>
      </c>
      <c r="G15" s="81" cm="1">
        <f t="array" ref="G15">SUMPRODUCT(VALUE(INDEX('97-19 Comp in SIC07'!F:F,MATCH(_xlfn.TEXTSPLIT($A15, " "),'97-19 Comp in SIC07'!$A:$A,0))), 1)</f>
        <v>10.570970000000001</v>
      </c>
      <c r="H15" s="81" cm="1">
        <f t="array" ref="H15">SUMPRODUCT(VALUE(INDEX('97-19 Comp in SIC07'!G:G,MATCH(_xlfn.TEXTSPLIT($A15, " "),'97-19 Comp in SIC07'!$A:$A,0))), 1)</f>
        <v>11.265250000000002</v>
      </c>
      <c r="I15" s="81" cm="1">
        <f t="array" ref="I15">SUMPRODUCT(VALUE(INDEX('97-19 Comp in SIC07'!H:H,MATCH(_xlfn.TEXTSPLIT($A15, " "),'97-19 Comp in SIC07'!$A:$A,0))), 1)</f>
        <v>11.324600000000002</v>
      </c>
      <c r="J15" s="81" cm="1">
        <f t="array" ref="J15">SUMPRODUCT(VALUE(INDEX('97-19 Comp in SIC07'!I:I,MATCH(_xlfn.TEXTSPLIT($A15, " "),'97-19 Comp in SIC07'!$A:$A,0))), 1)</f>
        <v>11.799390000000002</v>
      </c>
      <c r="K15" s="81" cm="1">
        <f t="array" ref="K15">SUMPRODUCT(VALUE(INDEX('97-19 Comp in SIC07'!J:J,MATCH(_xlfn.TEXTSPLIT($A15, " "),'97-19 Comp in SIC07'!$A:$A,0))), 1)</f>
        <v>11.75526</v>
      </c>
      <c r="L15" s="81" cm="1">
        <f t="array" ref="L15">SUMPRODUCT(VALUE(INDEX('97-19 Comp in SIC07'!K:K,MATCH(_xlfn.TEXTSPLIT($A15, " "),'97-19 Comp in SIC07'!$A:$A,0))), 1)</f>
        <v>12.583599999999999</v>
      </c>
      <c r="M15" s="81" cm="1">
        <f t="array" ref="M15">SUMPRODUCT(VALUE(INDEX('97-19 Comp in SIC07'!L:L,MATCH(_xlfn.TEXTSPLIT($A15, " "),'97-19 Comp in SIC07'!$A:$A,0))), 1)</f>
        <v>12.945169999999999</v>
      </c>
      <c r="N15" s="81" cm="1">
        <f t="array" ref="N15">SUMPRODUCT(VALUE(INDEX('97-19 Comp in SIC07'!M:M,MATCH(_xlfn.TEXTSPLIT($A15, " "),'97-19 Comp in SIC07'!$A:$A,0))), 1)</f>
        <v>13.397080000000001</v>
      </c>
      <c r="O15" s="81" cm="1">
        <f t="array" ref="O15">SUMPRODUCT(VALUE(INDEX('97-19 Comp in SIC07'!N:N,MATCH(_xlfn.TEXTSPLIT($A15, " "),'97-19 Comp in SIC07'!$A:$A,0))), 1)</f>
        <v>13.97</v>
      </c>
      <c r="P15" s="81" cm="1">
        <f t="array" ref="P15">SUMPRODUCT(VALUE(INDEX('97-19 Comp in SIC07'!O:O,MATCH(_xlfn.TEXTSPLIT($A15, " "),'97-19 Comp in SIC07'!$A:$A,0))), 1)</f>
        <v>14.35</v>
      </c>
      <c r="Q15" s="81" cm="1">
        <f t="array" ref="Q15">SUMPRODUCT(VALUE(INDEX('97-19 Comp in SIC07'!P:P,MATCH(_xlfn.TEXTSPLIT($A15, " "),'97-19 Comp in SIC07'!$A:$A,0))), 1)</f>
        <v>14.07</v>
      </c>
      <c r="R15" s="81" cm="1">
        <f t="array" ref="R15">SUMPRODUCT(VALUE(INDEX('97-19 Comp in SIC07'!Q:Q,MATCH(_xlfn.TEXTSPLIT($A15, " "),'97-19 Comp in SIC07'!$A:$A,0))), 1)</f>
        <v>14.82</v>
      </c>
      <c r="S15" s="81" cm="1">
        <f t="array" ref="S15">SUMPRODUCT(VALUE(INDEX('97-19 Comp in SIC07'!R:R,MATCH(_xlfn.TEXTSPLIT($A15, " "),'97-19 Comp in SIC07'!$A:$A,0))), 1)</f>
        <v>15.49</v>
      </c>
      <c r="T15" s="81" cm="1">
        <f t="array" ref="T15">SUMPRODUCT(VALUE(INDEX('97-19 Comp in SIC07'!S:S,MATCH(_xlfn.TEXTSPLIT($A15, " "),'97-19 Comp in SIC07'!$A:$A,0))), 1)</f>
        <v>15.74</v>
      </c>
      <c r="U15" s="81" cm="1">
        <f t="array" ref="U15">SUMPRODUCT(VALUE(INDEX('97-19 Comp in SIC07'!T:T,MATCH(_xlfn.TEXTSPLIT($A15, " "),'97-19 Comp in SIC07'!$A:$A,0))), 1)</f>
        <v>15.84</v>
      </c>
      <c r="V15" s="81" cm="1">
        <f t="array" ref="V15">SUMPRODUCT(VALUE(INDEX('97-19 Comp in SIC07'!U:U,MATCH(_xlfn.TEXTSPLIT($A15, " "),'97-19 Comp in SIC07'!$A:$A,0))), 1)</f>
        <v>16.14</v>
      </c>
      <c r="W15" s="81" cm="1">
        <f t="array" ref="W15">SUMPRODUCT(VALUE(INDEX('97-19 Comp in SIC07'!V:V,MATCH(_xlfn.TEXTSPLIT($A15, " "),'97-19 Comp in SIC07'!$A:$A,0))), 1)</f>
        <v>16.52</v>
      </c>
      <c r="X15" s="81" cm="1">
        <f t="array" ref="X15">SUMPRODUCT(VALUE(INDEX('97-19 Comp in SIC07'!W:W,MATCH(_xlfn.TEXTSPLIT($A15, " "),'97-19 Comp in SIC07'!$A:$A,0))), 1)</f>
        <v>17.350000000000001</v>
      </c>
      <c r="Y15" s="81" cm="1">
        <f t="array" ref="Y15">SUMPRODUCT(VALUE(INDEX('97-19 Comp in SIC07'!X:X,MATCH(_xlfn.TEXTSPLIT($A15, " "),'97-19 Comp in SIC07'!$A:$A,0))), 1)</f>
        <v>17.43</v>
      </c>
      <c r="Z15" s="81" cm="1">
        <f t="array" ref="Z15">SUMPRODUCT(VALUE(INDEX('97-19 Comp in SIC07'!Y:Y,MATCH(_xlfn.TEXTSPLIT($A15, " "),'97-19 Comp in SIC07'!$A:$A,0))), 1)</f>
        <v>18.68</v>
      </c>
    </row>
    <row r="16" spans="1:26" x14ac:dyDescent="0.25">
      <c r="A16" s="67" t="s">
        <v>1293</v>
      </c>
      <c r="C16" s="66" t="s">
        <v>369</v>
      </c>
      <c r="D16" s="81" cm="1">
        <f t="array" ref="D16">SUMPRODUCT(VALUE(INDEX('97-19 Comp in SIC07'!C:C,MATCH(_xlfn.TEXTSPLIT($A16, " "),'97-19 Comp in SIC07'!$A:$A,0))), VALUE(TRANSPOSE('97-19 Comp Weights in SIC07'!$AA$33:$AA$34)))</f>
        <v>9.8325251534391409</v>
      </c>
      <c r="E16" s="81" cm="1">
        <f t="array" ref="E16">SUMPRODUCT(VALUE(INDEX('97-19 Comp in SIC07'!D:D,MATCH(_xlfn.TEXTSPLIT($A16, " "),'97-19 Comp in SIC07'!$A:$A,0))), VALUE(TRANSPOSE('97-19 Comp Weights in SIC07'!$AA$33:$AA$34)))</f>
        <v>10.399865159001454</v>
      </c>
      <c r="F16" s="81" cm="1">
        <f t="array" ref="F16">SUMPRODUCT(VALUE(INDEX('97-19 Comp in SIC07'!E:E,MATCH(_xlfn.TEXTSPLIT($A16, " "),'97-19 Comp in SIC07'!$A:$A,0))), VALUE(TRANSPOSE('97-19 Comp Weights in SIC07'!$AA$33:$AA$34)))</f>
        <v>10.764156341686782</v>
      </c>
      <c r="G16" s="81" cm="1">
        <f t="array" ref="G16">SUMPRODUCT(VALUE(INDEX('97-19 Comp in SIC07'!F:F,MATCH(_xlfn.TEXTSPLIT($A16, " "),'97-19 Comp in SIC07'!$A:$A,0))), VALUE(TRANSPOSE('97-19 Comp Weights in SIC07'!$AA$33:$AA$34)))</f>
        <v>11.147616153300399</v>
      </c>
      <c r="H16" s="81" cm="1">
        <f t="array" ref="H16">SUMPRODUCT(VALUE(INDEX('97-19 Comp in SIC07'!G:G,MATCH(_xlfn.TEXTSPLIT($A16, " "),'97-19 Comp in SIC07'!$A:$A,0))), VALUE(TRANSPOSE('97-19 Comp Weights in SIC07'!$AA$33:$AA$34)))</f>
        <v>11.581870668721109</v>
      </c>
      <c r="I16" s="81" cm="1">
        <f t="array" ref="I16">SUMPRODUCT(VALUE(INDEX('97-19 Comp in SIC07'!H:H,MATCH(_xlfn.TEXTSPLIT($A16, " "),'97-19 Comp in SIC07'!$A:$A,0))), VALUE(TRANSPOSE('97-19 Comp Weights in SIC07'!$AA$33:$AA$34)))</f>
        <v>12.17326700952939</v>
      </c>
      <c r="J16" s="81" cm="1">
        <f t="array" ref="J16">SUMPRODUCT(VALUE(INDEX('97-19 Comp in SIC07'!I:I,MATCH(_xlfn.TEXTSPLIT($A16, " "),'97-19 Comp in SIC07'!$A:$A,0))), VALUE(TRANSPOSE('97-19 Comp Weights in SIC07'!$AA$33:$AA$34)))</f>
        <v>13.10678798443335</v>
      </c>
      <c r="K16" s="81" cm="1">
        <f t="array" ref="K16">SUMPRODUCT(VALUE(INDEX('97-19 Comp in SIC07'!J:J,MATCH(_xlfn.TEXTSPLIT($A16, " "),'97-19 Comp in SIC07'!$A:$A,0))), VALUE(TRANSPOSE('97-19 Comp Weights in SIC07'!$AA$33:$AA$34)))</f>
        <v>13.499031160289848</v>
      </c>
      <c r="L16" s="81" cm="1">
        <f t="array" ref="L16">SUMPRODUCT(VALUE(INDEX('97-19 Comp in SIC07'!K:K,MATCH(_xlfn.TEXTSPLIT($A16, " "),'97-19 Comp in SIC07'!$A:$A,0))), VALUE(TRANSPOSE('97-19 Comp Weights in SIC07'!$AA$33:$AA$34)))</f>
        <v>14.089075690934095</v>
      </c>
      <c r="M16" s="81" cm="1">
        <f t="array" ref="M16">SUMPRODUCT(VALUE(INDEX('97-19 Comp in SIC07'!L:L,MATCH(_xlfn.TEXTSPLIT($A16, " "),'97-19 Comp in SIC07'!$A:$A,0))), VALUE(TRANSPOSE('97-19 Comp Weights in SIC07'!$AA$33:$AA$34)))</f>
        <v>14.608823958568763</v>
      </c>
      <c r="N16" s="81" cm="1">
        <f t="array" ref="N16">SUMPRODUCT(VALUE(INDEX('97-19 Comp in SIC07'!M:M,MATCH(_xlfn.TEXTSPLIT($A16, " "),'97-19 Comp in SIC07'!$A:$A,0))), VALUE(TRANSPOSE('97-19 Comp Weights in SIC07'!$AA$33:$AA$34)))</f>
        <v>14.726498123454341</v>
      </c>
      <c r="O16" s="81" cm="1">
        <f t="array" ref="O16">SUMPRODUCT(VALUE(INDEX('97-19 Comp in SIC07'!N:N,MATCH(_xlfn.TEXTSPLIT($A16, " "),'97-19 Comp in SIC07'!$A:$A,0))), VALUE(TRANSPOSE('97-19 Comp Weights in SIC07'!$AA$33:$AA$34)))</f>
        <v>15.51816956248161</v>
      </c>
      <c r="P16" s="81" cm="1">
        <f t="array" ref="P16">SUMPRODUCT(VALUE(INDEX('97-19 Comp in SIC07'!O:O,MATCH(_xlfn.TEXTSPLIT($A16, " "),'97-19 Comp in SIC07'!$A:$A,0))), VALUE(TRANSPOSE('97-19 Comp Weights in SIC07'!$AA$33:$AA$34)))</f>
        <v>16.214442122752001</v>
      </c>
      <c r="Q16" s="81" cm="1">
        <f t="array" ref="Q16">SUMPRODUCT(VALUE(INDEX('97-19 Comp in SIC07'!P:P,MATCH(_xlfn.TEXTSPLIT($A16, " "),'97-19 Comp in SIC07'!$A:$A,0))), VALUE(TRANSPOSE('97-19 Comp Weights in SIC07'!$AA$33:$AA$34)))</f>
        <v>16.407334558017137</v>
      </c>
      <c r="R16" s="81" cm="1">
        <f t="array" ref="R16">SUMPRODUCT(VALUE(INDEX('97-19 Comp in SIC07'!Q:Q,MATCH(_xlfn.TEXTSPLIT($A16, " "),'97-19 Comp in SIC07'!$A:$A,0))), VALUE(TRANSPOSE('97-19 Comp Weights in SIC07'!$AA$33:$AA$34)))</f>
        <v>16.709432095965163</v>
      </c>
      <c r="S16" s="81" cm="1">
        <f t="array" ref="S16">SUMPRODUCT(VALUE(INDEX('97-19 Comp in SIC07'!R:R,MATCH(_xlfn.TEXTSPLIT($A16, " "),'97-19 Comp in SIC07'!$A:$A,0))), VALUE(TRANSPOSE('97-19 Comp Weights in SIC07'!$AA$33:$AA$34)))</f>
        <v>17.305991810238865</v>
      </c>
      <c r="T16" s="81" cm="1">
        <f t="array" ref="T16">SUMPRODUCT(VALUE(INDEX('97-19 Comp in SIC07'!S:S,MATCH(_xlfn.TEXTSPLIT($A16, " "),'97-19 Comp in SIC07'!$A:$A,0))), VALUE(TRANSPOSE('97-19 Comp Weights in SIC07'!$AA$33:$AA$34)))</f>
        <v>17.820267100429632</v>
      </c>
      <c r="U16" s="81" cm="1">
        <f t="array" ref="U16">SUMPRODUCT(VALUE(INDEX('97-19 Comp in SIC07'!T:T,MATCH(_xlfn.TEXTSPLIT($A16, " "),'97-19 Comp in SIC07'!$A:$A,0))), VALUE(TRANSPOSE('97-19 Comp Weights in SIC07'!$AA$33:$AA$34)))</f>
        <v>17.829779410689518</v>
      </c>
      <c r="V16" s="81" cm="1">
        <f t="array" ref="V16">SUMPRODUCT(VALUE(INDEX('97-19 Comp in SIC07'!U:U,MATCH(_xlfn.TEXTSPLIT($A16, " "),'97-19 Comp in SIC07'!$A:$A,0))), VALUE(TRANSPOSE('97-19 Comp Weights in SIC07'!$AA$33:$AA$34)))</f>
        <v>18.318169562481611</v>
      </c>
      <c r="W16" s="81" cm="1">
        <f t="array" ref="W16">SUMPRODUCT(VALUE(INDEX('97-19 Comp in SIC07'!V:V,MATCH(_xlfn.TEXTSPLIT($A16, " "),'97-19 Comp in SIC07'!$A:$A,0))), VALUE(TRANSPOSE('97-19 Comp Weights in SIC07'!$AA$33:$AA$34)))</f>
        <v>19.277354611590816</v>
      </c>
      <c r="X16" s="81" cm="1">
        <f t="array" ref="X16">SUMPRODUCT(VALUE(INDEX('97-19 Comp in SIC07'!W:W,MATCH(_xlfn.TEXTSPLIT($A16, " "),'97-19 Comp in SIC07'!$A:$A,0))), VALUE(TRANSPOSE('97-19 Comp Weights in SIC07'!$AA$33:$AA$34)))</f>
        <v>19.781102104894103</v>
      </c>
      <c r="Y16" s="81" cm="1">
        <f t="array" ref="Y16">SUMPRODUCT(VALUE(INDEX('97-19 Comp in SIC07'!X:X,MATCH(_xlfn.TEXTSPLIT($A16, " "),'97-19 Comp in SIC07'!$A:$A,0))), VALUE(TRANSPOSE('97-19 Comp Weights in SIC07'!$AA$33:$AA$34)))</f>
        <v>20.252671845954652</v>
      </c>
      <c r="Z16" s="81" cm="1">
        <f t="array" ref="Z16">SUMPRODUCT(VALUE(INDEX('97-19 Comp in SIC07'!Y:Y,MATCH(_xlfn.TEXTSPLIT($A16, " "),'97-19 Comp in SIC07'!$A:$A,0))), VALUE(TRANSPOSE('97-19 Comp Weights in SIC07'!$AA$33:$AA$34)))</f>
        <v>19.516339124963221</v>
      </c>
    </row>
    <row r="17" spans="1:26" x14ac:dyDescent="0.25">
      <c r="A17" s="67" t="s">
        <v>1294</v>
      </c>
      <c r="C17" s="66" t="s">
        <v>370</v>
      </c>
      <c r="D17" s="81" cm="1">
        <f t="array" ref="D17">SUMPRODUCT(VALUE(INDEX('97-19 Comp in SIC07'!C:C,MATCH(_xlfn.TEXTSPLIT($A17, " "),'97-19 Comp in SIC07'!$A:$A,0))), VALUE(TRANSPOSE('97-19 Comp Weights in SIC07'!$AA$35:$AA$37)))</f>
        <v>8.0281137012015868</v>
      </c>
      <c r="E17" s="81" cm="1">
        <f t="array" ref="E17">SUMPRODUCT(VALUE(INDEX('97-19 Comp in SIC07'!D:D,MATCH(_xlfn.TEXTSPLIT($A17, " "),'97-19 Comp in SIC07'!$A:$A,0))), VALUE(TRANSPOSE('97-19 Comp Weights in SIC07'!$AA$35:$AA$37)))</f>
        <v>8.5239340200895892</v>
      </c>
      <c r="F17" s="81" cm="1">
        <f t="array" ref="F17">SUMPRODUCT(VALUE(INDEX('97-19 Comp in SIC07'!E:E,MATCH(_xlfn.TEXTSPLIT($A17, " "),'97-19 Comp in SIC07'!$A:$A,0))), VALUE(TRANSPOSE('97-19 Comp Weights in SIC07'!$AA$35:$AA$37)))</f>
        <v>8.9042425139602805</v>
      </c>
      <c r="G17" s="81" cm="1">
        <f t="array" ref="G17">SUMPRODUCT(VALUE(INDEX('97-19 Comp in SIC07'!F:F,MATCH(_xlfn.TEXTSPLIT($A17, " "),'97-19 Comp in SIC07'!$A:$A,0))), VALUE(TRANSPOSE('97-19 Comp Weights in SIC07'!$AA$35:$AA$37)))</f>
        <v>9.3387366178759503</v>
      </c>
      <c r="H17" s="81" cm="1">
        <f t="array" ref="H17">SUMPRODUCT(VALUE(INDEX('97-19 Comp in SIC07'!G:G,MATCH(_xlfn.TEXTSPLIT($A17, " "),'97-19 Comp in SIC07'!$A:$A,0))), VALUE(TRANSPOSE('97-19 Comp Weights in SIC07'!$AA$35:$AA$37)))</f>
        <v>9.9180114694914785</v>
      </c>
      <c r="I17" s="81" cm="1">
        <f t="array" ref="I17">SUMPRODUCT(VALUE(INDEX('97-19 Comp in SIC07'!H:H,MATCH(_xlfn.TEXTSPLIT($A17, " "),'97-19 Comp in SIC07'!$A:$A,0))), VALUE(TRANSPOSE('97-19 Comp Weights in SIC07'!$AA$35:$AA$37)))</f>
        <v>10.478927160309841</v>
      </c>
      <c r="J17" s="81" cm="1">
        <f t="array" ref="J17">SUMPRODUCT(VALUE(INDEX('97-19 Comp in SIC07'!I:I,MATCH(_xlfn.TEXTSPLIT($A17, " "),'97-19 Comp in SIC07'!$A:$A,0))), VALUE(TRANSPOSE('97-19 Comp Weights in SIC07'!$AA$35:$AA$37)))</f>
        <v>10.846133254478758</v>
      </c>
      <c r="K17" s="81" cm="1">
        <f t="array" ref="K17">SUMPRODUCT(VALUE(INDEX('97-19 Comp in SIC07'!J:J,MATCH(_xlfn.TEXTSPLIT($A17, " "),'97-19 Comp in SIC07'!$A:$A,0))), VALUE(TRANSPOSE('97-19 Comp Weights in SIC07'!$AA$35:$AA$37)))</f>
        <v>11.228784792871382</v>
      </c>
      <c r="L17" s="81" cm="1">
        <f t="array" ref="L17">SUMPRODUCT(VALUE(INDEX('97-19 Comp in SIC07'!K:K,MATCH(_xlfn.TEXTSPLIT($A17, " "),'97-19 Comp in SIC07'!$A:$A,0))), VALUE(TRANSPOSE('97-19 Comp Weights in SIC07'!$AA$35:$AA$37)))</f>
        <v>11.960503818733027</v>
      </c>
      <c r="M17" s="81" cm="1">
        <f t="array" ref="M17">SUMPRODUCT(VALUE(INDEX('97-19 Comp in SIC07'!L:L,MATCH(_xlfn.TEXTSPLIT($A17, " "),'97-19 Comp in SIC07'!$A:$A,0))), VALUE(TRANSPOSE('97-19 Comp Weights in SIC07'!$AA$35:$AA$37)))</f>
        <v>12.389397977688446</v>
      </c>
      <c r="N17" s="81" cm="1">
        <f t="array" ref="N17">SUMPRODUCT(VALUE(INDEX('97-19 Comp in SIC07'!M:M,MATCH(_xlfn.TEXTSPLIT($A17, " "),'97-19 Comp in SIC07'!$A:$A,0))), VALUE(TRANSPOSE('97-19 Comp Weights in SIC07'!$AA$35:$AA$37)))</f>
        <v>12.55170624151139</v>
      </c>
      <c r="O17" s="81" cm="1">
        <f t="array" ref="O17">SUMPRODUCT(VALUE(INDEX('97-19 Comp in SIC07'!N:N,MATCH(_xlfn.TEXTSPLIT($A17, " "),'97-19 Comp in SIC07'!$A:$A,0))), VALUE(TRANSPOSE('97-19 Comp Weights in SIC07'!$AA$35:$AA$37)))</f>
        <v>13.164052724324304</v>
      </c>
      <c r="P17" s="81" cm="1">
        <f t="array" ref="P17">SUMPRODUCT(VALUE(INDEX('97-19 Comp in SIC07'!O:O,MATCH(_xlfn.TEXTSPLIT($A17, " "),'97-19 Comp in SIC07'!$A:$A,0))), VALUE(TRANSPOSE('97-19 Comp Weights in SIC07'!$AA$35:$AA$37)))</f>
        <v>13.238395957523089</v>
      </c>
      <c r="Q17" s="81" cm="1">
        <f t="array" ref="Q17">SUMPRODUCT(VALUE(INDEX('97-19 Comp in SIC07'!P:P,MATCH(_xlfn.TEXTSPLIT($A17, " "),'97-19 Comp in SIC07'!$A:$A,0))), VALUE(TRANSPOSE('97-19 Comp Weights in SIC07'!$AA$35:$AA$37)))</f>
        <v>13.610211147995349</v>
      </c>
      <c r="R17" s="81" cm="1">
        <f t="array" ref="R17">SUMPRODUCT(VALUE(INDEX('97-19 Comp in SIC07'!Q:Q,MATCH(_xlfn.TEXTSPLIT($A17, " "),'97-19 Comp in SIC07'!$A:$A,0))), VALUE(TRANSPOSE('97-19 Comp Weights in SIC07'!$AA$35:$AA$37)))</f>
        <v>13.588187905340305</v>
      </c>
      <c r="S17" s="81" cm="1">
        <f t="array" ref="S17">SUMPRODUCT(VALUE(INDEX('97-19 Comp in SIC07'!R:R,MATCH(_xlfn.TEXTSPLIT($A17, " "),'97-19 Comp in SIC07'!$A:$A,0))), VALUE(TRANSPOSE('97-19 Comp Weights in SIC07'!$AA$35:$AA$37)))</f>
        <v>14.076166016205288</v>
      </c>
      <c r="T17" s="81" cm="1">
        <f t="array" ref="T17">SUMPRODUCT(VALUE(INDEX('97-19 Comp in SIC07'!S:S,MATCH(_xlfn.TEXTSPLIT($A17, " "),'97-19 Comp in SIC07'!$A:$A,0))), VALUE(TRANSPOSE('97-19 Comp Weights in SIC07'!$AA$35:$AA$37)))</f>
        <v>14.271955318701139</v>
      </c>
      <c r="U17" s="81" cm="1">
        <f t="array" ref="U17">SUMPRODUCT(VALUE(INDEX('97-19 Comp in SIC07'!T:T,MATCH(_xlfn.TEXTSPLIT($A17, " "),'97-19 Comp in SIC07'!$A:$A,0))), VALUE(TRANSPOSE('97-19 Comp Weights in SIC07'!$AA$35:$AA$37)))</f>
        <v>14.095854526593477</v>
      </c>
      <c r="V17" s="81" cm="1">
        <f t="array" ref="V17">SUMPRODUCT(VALUE(INDEX('97-19 Comp in SIC07'!U:U,MATCH(_xlfn.TEXTSPLIT($A17, " "),'97-19 Comp in SIC07'!$A:$A,0))), VALUE(TRANSPOSE('97-19 Comp Weights in SIC07'!$AA$35:$AA$37)))</f>
        <v>14.317477987302373</v>
      </c>
      <c r="W17" s="81" cm="1">
        <f t="array" ref="W17">SUMPRODUCT(VALUE(INDEX('97-19 Comp in SIC07'!V:V,MATCH(_xlfn.TEXTSPLIT($A17, " "),'97-19 Comp in SIC07'!$A:$A,0))), VALUE(TRANSPOSE('97-19 Comp Weights in SIC07'!$AA$35:$AA$37)))</f>
        <v>15.054985454459088</v>
      </c>
      <c r="X17" s="81" cm="1">
        <f t="array" ref="X17">SUMPRODUCT(VALUE(INDEX('97-19 Comp in SIC07'!W:W,MATCH(_xlfn.TEXTSPLIT($A17, " "),'97-19 Comp in SIC07'!$A:$A,0))), VALUE(TRANSPOSE('97-19 Comp Weights in SIC07'!$AA$35:$AA$37)))</f>
        <v>15.10515722280549</v>
      </c>
      <c r="Y17" s="81" cm="1">
        <f t="array" ref="Y17">SUMPRODUCT(VALUE(INDEX('97-19 Comp in SIC07'!X:X,MATCH(_xlfn.TEXTSPLIT($A17, " "),'97-19 Comp in SIC07'!$A:$A,0))), VALUE(TRANSPOSE('97-19 Comp Weights in SIC07'!$AA$35:$AA$37)))</f>
        <v>15.71152294289713</v>
      </c>
      <c r="Z17" s="81" cm="1">
        <f t="array" ref="Z17">SUMPRODUCT(VALUE(INDEX('97-19 Comp in SIC07'!Y:Y,MATCH(_xlfn.TEXTSPLIT($A17, " "),'97-19 Comp in SIC07'!$A:$A,0))), VALUE(TRANSPOSE('97-19 Comp Weights in SIC07'!$AA$35:$AA$37)))</f>
        <v>16.258772282460015</v>
      </c>
    </row>
    <row r="18" spans="1:26" ht="30" x14ac:dyDescent="0.25">
      <c r="A18" s="67">
        <v>35</v>
      </c>
      <c r="B18" s="65" t="s">
        <v>226</v>
      </c>
      <c r="C18" s="66" t="s">
        <v>371</v>
      </c>
      <c r="D18" s="81" cm="1">
        <f t="array" ref="D18">SUMPRODUCT(VALUE(INDEX('97-19 Comp in SIC07'!C:C,MATCH(_xlfn.TEXTSPLIT($A18, " "),'97-19 Comp in SIC07'!$A:$A,0))), 1)</f>
        <v>11.85</v>
      </c>
      <c r="E18" s="81" cm="1">
        <f t="array" ref="E18">SUMPRODUCT(VALUE(INDEX('97-19 Comp in SIC07'!D:D,MATCH(_xlfn.TEXTSPLIT($A18, " "),'97-19 Comp in SIC07'!$A:$A,0))), 1)</f>
        <v>12.02</v>
      </c>
      <c r="F18" s="81" cm="1">
        <f t="array" ref="F18">SUMPRODUCT(VALUE(INDEX('97-19 Comp in SIC07'!E:E,MATCH(_xlfn.TEXTSPLIT($A18, " "),'97-19 Comp in SIC07'!$A:$A,0))), 1)</f>
        <v>12.92</v>
      </c>
      <c r="G18" s="81" cm="1">
        <f t="array" ref="G18">SUMPRODUCT(VALUE(INDEX('97-19 Comp in SIC07'!F:F,MATCH(_xlfn.TEXTSPLIT($A18, " "),'97-19 Comp in SIC07'!$A:$A,0))), 1)</f>
        <v>13.64</v>
      </c>
      <c r="H18" s="81" cm="1">
        <f t="array" ref="H18">SUMPRODUCT(VALUE(INDEX('97-19 Comp in SIC07'!G:G,MATCH(_xlfn.TEXTSPLIT($A18, " "),'97-19 Comp in SIC07'!$A:$A,0))), 1)</f>
        <v>13.95</v>
      </c>
      <c r="I18" s="81" cm="1">
        <f t="array" ref="I18">SUMPRODUCT(VALUE(INDEX('97-19 Comp in SIC07'!H:H,MATCH(_xlfn.TEXTSPLIT($A18, " "),'97-19 Comp in SIC07'!$A:$A,0))), 1)</f>
        <v>14.44</v>
      </c>
      <c r="J18" s="81" cm="1">
        <f t="array" ref="J18">SUMPRODUCT(VALUE(INDEX('97-19 Comp in SIC07'!I:I,MATCH(_xlfn.TEXTSPLIT($A18, " "),'97-19 Comp in SIC07'!$A:$A,0))), 1)</f>
        <v>14.69</v>
      </c>
      <c r="K18" s="81" cm="1">
        <f t="array" ref="K18">SUMPRODUCT(VALUE(INDEX('97-19 Comp in SIC07'!J:J,MATCH(_xlfn.TEXTSPLIT($A18, " "),'97-19 Comp in SIC07'!$A:$A,0))), 1)</f>
        <v>14.73</v>
      </c>
      <c r="L18" s="81" cm="1">
        <f t="array" ref="L18">SUMPRODUCT(VALUE(INDEX('97-19 Comp in SIC07'!K:K,MATCH(_xlfn.TEXTSPLIT($A18, " "),'97-19 Comp in SIC07'!$A:$A,0))), 1)</f>
        <v>16.32</v>
      </c>
      <c r="M18" s="81" cm="1">
        <f t="array" ref="M18">SUMPRODUCT(VALUE(INDEX('97-19 Comp in SIC07'!L:L,MATCH(_xlfn.TEXTSPLIT($A18, " "),'97-19 Comp in SIC07'!$A:$A,0))), 1)</f>
        <v>15.9</v>
      </c>
      <c r="N18" s="81" cm="1">
        <f t="array" ref="N18">SUMPRODUCT(VALUE(INDEX('97-19 Comp in SIC07'!M:M,MATCH(_xlfn.TEXTSPLIT($A18, " "),'97-19 Comp in SIC07'!$A:$A,0))), 1)</f>
        <v>16.34</v>
      </c>
      <c r="O18" s="81" cm="1">
        <f t="array" ref="O18">SUMPRODUCT(VALUE(INDEX('97-19 Comp in SIC07'!N:N,MATCH(_xlfn.TEXTSPLIT($A18, " "),'97-19 Comp in SIC07'!$A:$A,0))), 1)</f>
        <v>18.28</v>
      </c>
      <c r="P18" s="81" cm="1">
        <f t="array" ref="P18">SUMPRODUCT(VALUE(INDEX('97-19 Comp in SIC07'!O:O,MATCH(_xlfn.TEXTSPLIT($A18, " "),'97-19 Comp in SIC07'!$A:$A,0))), 1)</f>
        <v>17.57</v>
      </c>
      <c r="Q18" s="81" cm="1">
        <f t="array" ref="Q18">SUMPRODUCT(VALUE(INDEX('97-19 Comp in SIC07'!P:P,MATCH(_xlfn.TEXTSPLIT($A18, " "),'97-19 Comp in SIC07'!$A:$A,0))), 1)</f>
        <v>18.29</v>
      </c>
      <c r="R18" s="81" cm="1">
        <f t="array" ref="R18">SUMPRODUCT(VALUE(INDEX('97-19 Comp in SIC07'!Q:Q,MATCH(_xlfn.TEXTSPLIT($A18, " "),'97-19 Comp in SIC07'!$A:$A,0))), 1)</f>
        <v>18.55</v>
      </c>
      <c r="S18" s="81" cm="1">
        <f t="array" ref="S18">SUMPRODUCT(VALUE(INDEX('97-19 Comp in SIC07'!R:R,MATCH(_xlfn.TEXTSPLIT($A18, " "),'97-19 Comp in SIC07'!$A:$A,0))), 1)</f>
        <v>18.64</v>
      </c>
      <c r="T18" s="81" cm="1">
        <f t="array" ref="T18">SUMPRODUCT(VALUE(INDEX('97-19 Comp in SIC07'!S:S,MATCH(_xlfn.TEXTSPLIT($A18, " "),'97-19 Comp in SIC07'!$A:$A,0))), 1)</f>
        <v>20.45</v>
      </c>
      <c r="U18" s="81" cm="1">
        <f t="array" ref="U18">SUMPRODUCT(VALUE(INDEX('97-19 Comp in SIC07'!T:T,MATCH(_xlfn.TEXTSPLIT($A18, " "),'97-19 Comp in SIC07'!$A:$A,0))), 1)</f>
        <v>20.21</v>
      </c>
      <c r="V18" s="81" cm="1">
        <f t="array" ref="V18">SUMPRODUCT(VALUE(INDEX('97-19 Comp in SIC07'!U:U,MATCH(_xlfn.TEXTSPLIT($A18, " "),'97-19 Comp in SIC07'!$A:$A,0))), 1)</f>
        <v>20.8</v>
      </c>
      <c r="W18" s="81" cm="1">
        <f t="array" ref="W18">SUMPRODUCT(VALUE(INDEX('97-19 Comp in SIC07'!V:V,MATCH(_xlfn.TEXTSPLIT($A18, " "),'97-19 Comp in SIC07'!$A:$A,0))), 1)</f>
        <v>21.36</v>
      </c>
      <c r="X18" s="81" cm="1">
        <f t="array" ref="X18">SUMPRODUCT(VALUE(INDEX('97-19 Comp in SIC07'!W:W,MATCH(_xlfn.TEXTSPLIT($A18, " "),'97-19 Comp in SIC07'!$A:$A,0))), 1)</f>
        <v>21.42</v>
      </c>
      <c r="Y18" s="81" cm="1">
        <f t="array" ref="Y18">SUMPRODUCT(VALUE(INDEX('97-19 Comp in SIC07'!X:X,MATCH(_xlfn.TEXTSPLIT($A18, " "),'97-19 Comp in SIC07'!$A:$A,0))), 1)</f>
        <v>22.88</v>
      </c>
      <c r="Z18" s="81" cm="1">
        <f t="array" ref="Z18">SUMPRODUCT(VALUE(INDEX('97-19 Comp in SIC07'!Y:Y,MATCH(_xlfn.TEXTSPLIT($A18, " "),'97-19 Comp in SIC07'!$A:$A,0))), 1)</f>
        <v>21.98</v>
      </c>
    </row>
    <row r="19" spans="1:26" ht="45" x14ac:dyDescent="0.25">
      <c r="A19" s="67" t="s">
        <v>1295</v>
      </c>
      <c r="B19" s="65" t="s">
        <v>263</v>
      </c>
      <c r="C19" s="66" t="s">
        <v>372</v>
      </c>
      <c r="D19" s="81" cm="1">
        <f t="array" ref="D19">SUMPRODUCT(VALUE(INDEX('97-19 Comp in SIC07'!C:C,MATCH(_xlfn.TEXTSPLIT($A19, " "),'97-19 Comp in SIC07'!$A:$A,0))), VALUE(TRANSPOSE('97-19 Comp Weights in SIC07'!$AA$41:$AA$44)))</f>
        <v>8.8836288690417273</v>
      </c>
      <c r="E19" s="81" cm="1">
        <f t="array" ref="E19">SUMPRODUCT(VALUE(INDEX('97-19 Comp in SIC07'!D:D,MATCH(_xlfn.TEXTSPLIT($A19, " "),'97-19 Comp in SIC07'!$A:$A,0))), VALUE(TRANSPOSE('97-19 Comp Weights in SIC07'!$AA$41:$AA$44)))</f>
        <v>9.3405470002454365</v>
      </c>
      <c r="F19" s="81" cm="1">
        <f t="array" ref="F19">SUMPRODUCT(VALUE(INDEX('97-19 Comp in SIC07'!E:E,MATCH(_xlfn.TEXTSPLIT($A19, " "),'97-19 Comp in SIC07'!$A:$A,0))), VALUE(TRANSPOSE('97-19 Comp Weights in SIC07'!$AA$41:$AA$44)))</f>
        <v>9.689089501564446</v>
      </c>
      <c r="G19" s="81" cm="1">
        <f t="array" ref="G19">SUMPRODUCT(VALUE(INDEX('97-19 Comp in SIC07'!F:F,MATCH(_xlfn.TEXTSPLIT($A19, " "),'97-19 Comp in SIC07'!$A:$A,0))), VALUE(TRANSPOSE('97-19 Comp Weights in SIC07'!$AA$41:$AA$44)))</f>
        <v>9.6401917265817545</v>
      </c>
      <c r="H19" s="81" cm="1">
        <f t="array" ref="H19">SUMPRODUCT(VALUE(INDEX('97-19 Comp in SIC07'!G:G,MATCH(_xlfn.TEXTSPLIT($A19, " "),'97-19 Comp in SIC07'!$A:$A,0))), VALUE(TRANSPOSE('97-19 Comp Weights in SIC07'!$AA$41:$AA$44)))</f>
        <v>9.6373916456379494</v>
      </c>
      <c r="I19" s="81" cm="1">
        <f t="array" ref="I19">SUMPRODUCT(VALUE(INDEX('97-19 Comp in SIC07'!H:H,MATCH(_xlfn.TEXTSPLIT($A19, " "),'97-19 Comp in SIC07'!$A:$A,0))), VALUE(TRANSPOSE('97-19 Comp Weights in SIC07'!$AA$41:$AA$44)))</f>
        <v>10.034478532041643</v>
      </c>
      <c r="J19" s="81" cm="1">
        <f t="array" ref="J19">SUMPRODUCT(VALUE(INDEX('97-19 Comp in SIC07'!I:I,MATCH(_xlfn.TEXTSPLIT($A19, " "),'97-19 Comp in SIC07'!$A:$A,0))), VALUE(TRANSPOSE('97-19 Comp Weights in SIC07'!$AA$41:$AA$44)))</f>
        <v>10.350467610878432</v>
      </c>
      <c r="K19" s="81" cm="1">
        <f t="array" ref="K19">SUMPRODUCT(VALUE(INDEX('97-19 Comp in SIC07'!J:J,MATCH(_xlfn.TEXTSPLIT($A19, " "),'97-19 Comp in SIC07'!$A:$A,0))), VALUE(TRANSPOSE('97-19 Comp Weights in SIC07'!$AA$41:$AA$44)))</f>
        <v>10.876562746711766</v>
      </c>
      <c r="L19" s="81" cm="1">
        <f t="array" ref="L19">SUMPRODUCT(VALUE(INDEX('97-19 Comp in SIC07'!K:K,MATCH(_xlfn.TEXTSPLIT($A19, " "),'97-19 Comp in SIC07'!$A:$A,0))), VALUE(TRANSPOSE('97-19 Comp Weights in SIC07'!$AA$41:$AA$44)))</f>
        <v>11.463478733402258</v>
      </c>
      <c r="M19" s="81" cm="1">
        <f t="array" ref="M19">SUMPRODUCT(VALUE(INDEX('97-19 Comp in SIC07'!L:L,MATCH(_xlfn.TEXTSPLIT($A19, " "),'97-19 Comp in SIC07'!$A:$A,0))), VALUE(TRANSPOSE('97-19 Comp Weights in SIC07'!$AA$41:$AA$44)))</f>
        <v>11.614169949660914</v>
      </c>
      <c r="N19" s="81" cm="1">
        <f t="array" ref="N19">SUMPRODUCT(VALUE(INDEX('97-19 Comp in SIC07'!M:M,MATCH(_xlfn.TEXTSPLIT($A19, " "),'97-19 Comp in SIC07'!$A:$A,0))), VALUE(TRANSPOSE('97-19 Comp Weights in SIC07'!$AA$41:$AA$44)))</f>
        <v>12.493896750506853</v>
      </c>
      <c r="O19" s="81" cm="1">
        <f t="array" ref="O19">SUMPRODUCT(VALUE(INDEX('97-19 Comp in SIC07'!N:N,MATCH(_xlfn.TEXTSPLIT($A19, " "),'97-19 Comp in SIC07'!$A:$A,0))), VALUE(TRANSPOSE('97-19 Comp Weights in SIC07'!$AA$41:$AA$44)))</f>
        <v>13.038657669015768</v>
      </c>
      <c r="P19" s="81" cm="1">
        <f t="array" ref="P19">SUMPRODUCT(VALUE(INDEX('97-19 Comp in SIC07'!O:O,MATCH(_xlfn.TEXTSPLIT($A19, " "),'97-19 Comp in SIC07'!$A:$A,0))), VALUE(TRANSPOSE('97-19 Comp Weights in SIC07'!$AA$41:$AA$44)))</f>
        <v>13.236535260600599</v>
      </c>
      <c r="Q19" s="81" cm="1">
        <f t="array" ref="Q19">SUMPRODUCT(VALUE(INDEX('97-19 Comp in SIC07'!P:P,MATCH(_xlfn.TEXTSPLIT($A19, " "),'97-19 Comp in SIC07'!$A:$A,0))), VALUE(TRANSPOSE('97-19 Comp Weights in SIC07'!$AA$41:$AA$44)))</f>
        <v>13.518873661864157</v>
      </c>
      <c r="R19" s="81" cm="1">
        <f t="array" ref="R19">SUMPRODUCT(VALUE(INDEX('97-19 Comp in SIC07'!Q:Q,MATCH(_xlfn.TEXTSPLIT($A19, " "),'97-19 Comp in SIC07'!$A:$A,0))), VALUE(TRANSPOSE('97-19 Comp Weights in SIC07'!$AA$41:$AA$44)))</f>
        <v>14.128835470322345</v>
      </c>
      <c r="S19" s="81" cm="1">
        <f t="array" ref="S19">SUMPRODUCT(VALUE(INDEX('97-19 Comp in SIC07'!R:R,MATCH(_xlfn.TEXTSPLIT($A19, " "),'97-19 Comp in SIC07'!$A:$A,0))), VALUE(TRANSPOSE('97-19 Comp Weights in SIC07'!$AA$41:$AA$44)))</f>
        <v>14.282137564160756</v>
      </c>
      <c r="T19" s="81" cm="1">
        <f t="array" ref="T19">SUMPRODUCT(VALUE(INDEX('97-19 Comp in SIC07'!S:S,MATCH(_xlfn.TEXTSPLIT($A19, " "),'97-19 Comp in SIC07'!$A:$A,0))), VALUE(TRANSPOSE('97-19 Comp Weights in SIC07'!$AA$41:$AA$44)))</f>
        <v>14.916199420717458</v>
      </c>
      <c r="U19" s="81" t="e" cm="1">
        <f t="array" ref="U19">SUMPRODUCT(VALUE(INDEX('97-19 Comp in SIC07'!T:T,MATCH(_xlfn.TEXTSPLIT($A19, " "),'97-19 Comp in SIC07'!$A:$A,0))), VALUE(TRANSPOSE('97-19 Comp Weights in SIC07'!$AA$41:$AA$44)))</f>
        <v>#VALUE!</v>
      </c>
      <c r="V19" s="81" cm="1">
        <f t="array" ref="V19">SUMPRODUCT(VALUE(INDEX('97-19 Comp in SIC07'!U:U,MATCH(_xlfn.TEXTSPLIT($A19, " "),'97-19 Comp in SIC07'!$A:$A,0))), VALUE(TRANSPOSE('97-19 Comp Weights in SIC07'!$AA$41:$AA$44)))</f>
        <v>15.43772564504456</v>
      </c>
      <c r="W19" s="81" cm="1">
        <f t="array" ref="W19">SUMPRODUCT(VALUE(INDEX('97-19 Comp in SIC07'!V:V,MATCH(_xlfn.TEXTSPLIT($A19, " "),'97-19 Comp in SIC07'!$A:$A,0))), VALUE(TRANSPOSE('97-19 Comp Weights in SIC07'!$AA$41:$AA$44)))</f>
        <v>15.633182975899</v>
      </c>
      <c r="X19" s="81" cm="1">
        <f t="array" ref="X19">SUMPRODUCT(VALUE(INDEX('97-19 Comp in SIC07'!W:W,MATCH(_xlfn.TEXTSPLIT($A19, " "),'97-19 Comp in SIC07'!$A:$A,0))), VALUE(TRANSPOSE('97-19 Comp Weights in SIC07'!$AA$41:$AA$44)))</f>
        <v>15.527941872649901</v>
      </c>
      <c r="Y19" s="81" cm="1">
        <f t="array" ref="Y19">SUMPRODUCT(VALUE(INDEX('97-19 Comp in SIC07'!X:X,MATCH(_xlfn.TEXTSPLIT($A19, " "),'97-19 Comp in SIC07'!$A:$A,0))), VALUE(TRANSPOSE('97-19 Comp Weights in SIC07'!$AA$41:$AA$44)))</f>
        <v>16.085877460707085</v>
      </c>
      <c r="Z19" s="81" cm="1">
        <f t="array" ref="Z19">SUMPRODUCT(VALUE(INDEX('97-19 Comp in SIC07'!Y:Y,MATCH(_xlfn.TEXTSPLIT($A19, " "),'97-19 Comp in SIC07'!$A:$A,0))), VALUE(TRANSPOSE('97-19 Comp Weights in SIC07'!$AA$41:$AA$44)))</f>
        <v>16.597583925233973</v>
      </c>
    </row>
    <row r="20" spans="1:26" x14ac:dyDescent="0.25">
      <c r="A20" s="65">
        <v>41</v>
      </c>
      <c r="C20" s="66" t="s">
        <v>373</v>
      </c>
      <c r="D20" s="81" cm="1">
        <f t="array" ref="D20">SUMPRODUCT(VALUE(INDEX('97-19 Comp in SIC07'!C:C,MATCH(_xlfn.TEXTSPLIT($A20, " "),'97-19 Comp in SIC07'!$A:$A,0))), 1)</f>
        <v>8.5300700000000003</v>
      </c>
      <c r="E20" s="81" cm="1">
        <f t="array" ref="E20">SUMPRODUCT(VALUE(INDEX('97-19 Comp in SIC07'!D:D,MATCH(_xlfn.TEXTSPLIT($A20, " "),'97-19 Comp in SIC07'!$A:$A,0))), 1)</f>
        <v>8.8114500000000007</v>
      </c>
      <c r="F20" s="81" cm="1">
        <f t="array" ref="F20">SUMPRODUCT(VALUE(INDEX('97-19 Comp in SIC07'!E:E,MATCH(_xlfn.TEXTSPLIT($A20, " "),'97-19 Comp in SIC07'!$A:$A,0))), 1)</f>
        <v>9.2531599999999994</v>
      </c>
      <c r="G20" s="81" cm="1">
        <f t="array" ref="G20">SUMPRODUCT(VALUE(INDEX('97-19 Comp in SIC07'!F:F,MATCH(_xlfn.TEXTSPLIT($A20, " "),'97-19 Comp in SIC07'!$A:$A,0))), 1)</f>
        <v>9.8692299999999999</v>
      </c>
      <c r="H20" s="81" cm="1">
        <f t="array" ref="H20">SUMPRODUCT(VALUE(INDEX('97-19 Comp in SIC07'!G:G,MATCH(_xlfn.TEXTSPLIT($A20, " "),'97-19 Comp in SIC07'!$A:$A,0))), 1)</f>
        <v>10.546809999999999</v>
      </c>
      <c r="I20" s="81" cm="1">
        <f t="array" ref="I20">SUMPRODUCT(VALUE(INDEX('97-19 Comp in SIC07'!H:H,MATCH(_xlfn.TEXTSPLIT($A20, " "),'97-19 Comp in SIC07'!$A:$A,0))), 1)</f>
        <v>11.16333</v>
      </c>
      <c r="J20" s="81" cm="1">
        <f t="array" ref="J20">SUMPRODUCT(VALUE(INDEX('97-19 Comp in SIC07'!I:I,MATCH(_xlfn.TEXTSPLIT($A20, " "),'97-19 Comp in SIC07'!$A:$A,0))), 1)</f>
        <v>11.453060000000001</v>
      </c>
      <c r="K20" s="81" cm="1">
        <f t="array" ref="K20">SUMPRODUCT(VALUE(INDEX('97-19 Comp in SIC07'!J:J,MATCH(_xlfn.TEXTSPLIT($A20, " "),'97-19 Comp in SIC07'!$A:$A,0))), 1)</f>
        <v>11.716080000000002</v>
      </c>
      <c r="L20" s="81" cm="1">
        <f t="array" ref="L20">SUMPRODUCT(VALUE(INDEX('97-19 Comp in SIC07'!K:K,MATCH(_xlfn.TEXTSPLIT($A20, " "),'97-19 Comp in SIC07'!$A:$A,0))), 1)</f>
        <v>12.41084</v>
      </c>
      <c r="M20" s="81" cm="1">
        <f t="array" ref="M20">SUMPRODUCT(VALUE(INDEX('97-19 Comp in SIC07'!L:L,MATCH(_xlfn.TEXTSPLIT($A20, " "),'97-19 Comp in SIC07'!$A:$A,0))), 1)</f>
        <v>13.12298</v>
      </c>
      <c r="N20" s="81" cm="1">
        <f t="array" ref="N20">SUMPRODUCT(VALUE(INDEX('97-19 Comp in SIC07'!M:M,MATCH(_xlfn.TEXTSPLIT($A20, " "),'97-19 Comp in SIC07'!$A:$A,0))), 1)</f>
        <v>13.4971</v>
      </c>
      <c r="O20" s="81" cm="1">
        <f t="array" ref="O20">SUMPRODUCT(VALUE(INDEX('97-19 Comp in SIC07'!N:N,MATCH(_xlfn.TEXTSPLIT($A20, " "),'97-19 Comp in SIC07'!$A:$A,0))), 1)</f>
        <v>15.16</v>
      </c>
      <c r="P20" s="81" cm="1">
        <f t="array" ref="P20">SUMPRODUCT(VALUE(INDEX('97-19 Comp in SIC07'!O:O,MATCH(_xlfn.TEXTSPLIT($A20, " "),'97-19 Comp in SIC07'!$A:$A,0))), 1)</f>
        <v>15.78</v>
      </c>
      <c r="Q20" s="81" cm="1">
        <f t="array" ref="Q20">SUMPRODUCT(VALUE(INDEX('97-19 Comp in SIC07'!P:P,MATCH(_xlfn.TEXTSPLIT($A20, " "),'97-19 Comp in SIC07'!$A:$A,0))), 1)</f>
        <v>16.38</v>
      </c>
      <c r="R20" s="81" cm="1">
        <f t="array" ref="R20">SUMPRODUCT(VALUE(INDEX('97-19 Comp in SIC07'!Q:Q,MATCH(_xlfn.TEXTSPLIT($A20, " "),'97-19 Comp in SIC07'!$A:$A,0))), 1)</f>
        <v>16.2</v>
      </c>
      <c r="S20" s="81" cm="1">
        <f t="array" ref="S20">SUMPRODUCT(VALUE(INDEX('97-19 Comp in SIC07'!R:R,MATCH(_xlfn.TEXTSPLIT($A20, " "),'97-19 Comp in SIC07'!$A:$A,0))), 1)</f>
        <v>16.77</v>
      </c>
      <c r="T20" s="81" cm="1">
        <f t="array" ref="T20">SUMPRODUCT(VALUE(INDEX('97-19 Comp in SIC07'!S:S,MATCH(_xlfn.TEXTSPLIT($A20, " "),'97-19 Comp in SIC07'!$A:$A,0))), 1)</f>
        <v>16.88</v>
      </c>
      <c r="U20" s="81" cm="1">
        <f t="array" ref="U20">SUMPRODUCT(VALUE(INDEX('97-19 Comp in SIC07'!T:T,MATCH(_xlfn.TEXTSPLIT($A20, " "),'97-19 Comp in SIC07'!$A:$A,0))), 1)</f>
        <v>16.399999999999999</v>
      </c>
      <c r="V20" s="81" cm="1">
        <f t="array" ref="V20">SUMPRODUCT(VALUE(INDEX('97-19 Comp in SIC07'!U:U,MATCH(_xlfn.TEXTSPLIT($A20, " "),'97-19 Comp in SIC07'!$A:$A,0))), 1)</f>
        <v>16.62</v>
      </c>
      <c r="W20" s="81" cm="1">
        <f t="array" ref="W20">SUMPRODUCT(VALUE(INDEX('97-19 Comp in SIC07'!V:V,MATCH(_xlfn.TEXTSPLIT($A20, " "),'97-19 Comp in SIC07'!$A:$A,0))), 1)</f>
        <v>17.46</v>
      </c>
      <c r="X20" s="81" cm="1">
        <f t="array" ref="X20">SUMPRODUCT(VALUE(INDEX('97-19 Comp in SIC07'!W:W,MATCH(_xlfn.TEXTSPLIT($A20, " "),'97-19 Comp in SIC07'!$A:$A,0))), 1)</f>
        <v>18.11</v>
      </c>
      <c r="Y20" s="81" cm="1">
        <f t="array" ref="Y20">SUMPRODUCT(VALUE(INDEX('97-19 Comp in SIC07'!X:X,MATCH(_xlfn.TEXTSPLIT($A20, " "),'97-19 Comp in SIC07'!$A:$A,0))), 1)</f>
        <v>19.21</v>
      </c>
      <c r="Z20" s="81" cm="1">
        <f t="array" ref="Z20">SUMPRODUCT(VALUE(INDEX('97-19 Comp in SIC07'!Y:Y,MATCH(_xlfn.TEXTSPLIT($A20, " "),'97-19 Comp in SIC07'!$A:$A,0))), 1)</f>
        <v>20.04</v>
      </c>
    </row>
    <row r="21" spans="1:26" x14ac:dyDescent="0.25">
      <c r="A21" s="65">
        <v>42</v>
      </c>
      <c r="C21" s="66" t="s">
        <v>374</v>
      </c>
      <c r="D21" s="81" cm="1">
        <f t="array" ref="D21">SUMPRODUCT(VALUE(INDEX('97-19 Comp in SIC07'!C:C,MATCH(_xlfn.TEXTSPLIT($A21, " "),'97-19 Comp in SIC07'!$A:$A,0))), 1)</f>
        <v>8.24</v>
      </c>
      <c r="E21" s="81" cm="1">
        <f t="array" ref="E21">SUMPRODUCT(VALUE(INDEX('97-19 Comp in SIC07'!D:D,MATCH(_xlfn.TEXTSPLIT($A21, " "),'97-19 Comp in SIC07'!$A:$A,0))), 1)</f>
        <v>8.4700000000000006</v>
      </c>
      <c r="F21" s="81" cm="1">
        <f t="array" ref="F21">SUMPRODUCT(VALUE(INDEX('97-19 Comp in SIC07'!E:E,MATCH(_xlfn.TEXTSPLIT($A21, " "),'97-19 Comp in SIC07'!$A:$A,0))), 1)</f>
        <v>8.93</v>
      </c>
      <c r="G21" s="81" cm="1">
        <f t="array" ref="G21">SUMPRODUCT(VALUE(INDEX('97-19 Comp in SIC07'!F:F,MATCH(_xlfn.TEXTSPLIT($A21, " "),'97-19 Comp in SIC07'!$A:$A,0))), 1)</f>
        <v>9.4600000000000009</v>
      </c>
      <c r="H21" s="81" cm="1">
        <f t="array" ref="H21">SUMPRODUCT(VALUE(INDEX('97-19 Comp in SIC07'!G:G,MATCH(_xlfn.TEXTSPLIT($A21, " "),'97-19 Comp in SIC07'!$A:$A,0))), 1)</f>
        <v>10.029999999999999</v>
      </c>
      <c r="I21" s="81" cm="1">
        <f t="array" ref="I21">SUMPRODUCT(VALUE(INDEX('97-19 Comp in SIC07'!H:H,MATCH(_xlfn.TEXTSPLIT($A21, " "),'97-19 Comp in SIC07'!$A:$A,0))), 1)</f>
        <v>10.68</v>
      </c>
      <c r="J21" s="81" cm="1">
        <f t="array" ref="J21">SUMPRODUCT(VALUE(INDEX('97-19 Comp in SIC07'!I:I,MATCH(_xlfn.TEXTSPLIT($A21, " "),'97-19 Comp in SIC07'!$A:$A,0))), 1)</f>
        <v>11.21</v>
      </c>
      <c r="K21" s="81" cm="1">
        <f t="array" ref="K21">SUMPRODUCT(VALUE(INDEX('97-19 Comp in SIC07'!J:J,MATCH(_xlfn.TEXTSPLIT($A21, " "),'97-19 Comp in SIC07'!$A:$A,0))), 1)</f>
        <v>11.6</v>
      </c>
      <c r="L21" s="81" cm="1">
        <f t="array" ref="L21">SUMPRODUCT(VALUE(INDEX('97-19 Comp in SIC07'!K:K,MATCH(_xlfn.TEXTSPLIT($A21, " "),'97-19 Comp in SIC07'!$A:$A,0))), 1)</f>
        <v>12.12</v>
      </c>
      <c r="M21" s="81" cm="1">
        <f t="array" ref="M21">SUMPRODUCT(VALUE(INDEX('97-19 Comp in SIC07'!L:L,MATCH(_xlfn.TEXTSPLIT($A21, " "),'97-19 Comp in SIC07'!$A:$A,0))), 1)</f>
        <v>12.78</v>
      </c>
      <c r="N21" s="81" cm="1">
        <f t="array" ref="N21">SUMPRODUCT(VALUE(INDEX('97-19 Comp in SIC07'!M:M,MATCH(_xlfn.TEXTSPLIT($A21, " "),'97-19 Comp in SIC07'!$A:$A,0))), 1)</f>
        <v>13.28</v>
      </c>
      <c r="O21" s="81" cm="1">
        <f t="array" ref="O21">SUMPRODUCT(VALUE(INDEX('97-19 Comp in SIC07'!N:N,MATCH(_xlfn.TEXTSPLIT($A21, " "),'97-19 Comp in SIC07'!$A:$A,0))), 1)</f>
        <v>14.55</v>
      </c>
      <c r="P21" s="81" cm="1">
        <f t="array" ref="P21">SUMPRODUCT(VALUE(INDEX('97-19 Comp in SIC07'!O:O,MATCH(_xlfn.TEXTSPLIT($A21, " "),'97-19 Comp in SIC07'!$A:$A,0))), 1)</f>
        <v>15.19</v>
      </c>
      <c r="Q21" s="81" cm="1">
        <f t="array" ref="Q21">SUMPRODUCT(VALUE(INDEX('97-19 Comp in SIC07'!P:P,MATCH(_xlfn.TEXTSPLIT($A21, " "),'97-19 Comp in SIC07'!$A:$A,0))), 1)</f>
        <v>14.52</v>
      </c>
      <c r="R21" s="81" cm="1">
        <f t="array" ref="R21">SUMPRODUCT(VALUE(INDEX('97-19 Comp in SIC07'!Q:Q,MATCH(_xlfn.TEXTSPLIT($A21, " "),'97-19 Comp in SIC07'!$A:$A,0))), 1)</f>
        <v>14.62</v>
      </c>
      <c r="S21" s="81" cm="1">
        <f t="array" ref="S21">SUMPRODUCT(VALUE(INDEX('97-19 Comp in SIC07'!R:R,MATCH(_xlfn.TEXTSPLIT($A21, " "),'97-19 Comp in SIC07'!$A:$A,0))), 1)</f>
        <v>15.01</v>
      </c>
      <c r="T21" s="81" cm="1">
        <f t="array" ref="T21">SUMPRODUCT(VALUE(INDEX('97-19 Comp in SIC07'!S:S,MATCH(_xlfn.TEXTSPLIT($A21, " "),'97-19 Comp in SIC07'!$A:$A,0))), 1)</f>
        <v>15.8</v>
      </c>
      <c r="U21" s="81" cm="1">
        <f t="array" ref="U21">SUMPRODUCT(VALUE(INDEX('97-19 Comp in SIC07'!T:T,MATCH(_xlfn.TEXTSPLIT($A21, " "),'97-19 Comp in SIC07'!$A:$A,0))), 1)</f>
        <v>15.64</v>
      </c>
      <c r="V21" s="81" cm="1">
        <f t="array" ref="V21">SUMPRODUCT(VALUE(INDEX('97-19 Comp in SIC07'!U:U,MATCH(_xlfn.TEXTSPLIT($A21, " "),'97-19 Comp in SIC07'!$A:$A,0))), 1)</f>
        <v>15.62</v>
      </c>
      <c r="W21" s="81" cm="1">
        <f t="array" ref="W21">SUMPRODUCT(VALUE(INDEX('97-19 Comp in SIC07'!V:V,MATCH(_xlfn.TEXTSPLIT($A21, " "),'97-19 Comp in SIC07'!$A:$A,0))), 1)</f>
        <v>16.03</v>
      </c>
      <c r="X21" s="81" cm="1">
        <f t="array" ref="X21">SUMPRODUCT(VALUE(INDEX('97-19 Comp in SIC07'!W:W,MATCH(_xlfn.TEXTSPLIT($A21, " "),'97-19 Comp in SIC07'!$A:$A,0))), 1)</f>
        <v>17.03</v>
      </c>
      <c r="Y21" s="81" cm="1">
        <f t="array" ref="Y21">SUMPRODUCT(VALUE(INDEX('97-19 Comp in SIC07'!X:X,MATCH(_xlfn.TEXTSPLIT($A21, " "),'97-19 Comp in SIC07'!$A:$A,0))), 1)</f>
        <v>17.920000000000002</v>
      </c>
      <c r="Z21" s="81" cm="1">
        <f t="array" ref="Z21">SUMPRODUCT(VALUE(INDEX('97-19 Comp in SIC07'!Y:Y,MATCH(_xlfn.TEXTSPLIT($A21, " "),'97-19 Comp in SIC07'!$A:$A,0))), 1)</f>
        <v>18.3</v>
      </c>
    </row>
    <row r="22" spans="1:26" x14ac:dyDescent="0.25">
      <c r="A22" s="65">
        <v>43</v>
      </c>
      <c r="C22" s="66" t="s">
        <v>375</v>
      </c>
      <c r="D22" s="81" cm="1">
        <f t="array" ref="D22">SUMPRODUCT(VALUE(INDEX('97-19 Comp in SIC07'!C:C,MATCH(_xlfn.TEXTSPLIT($A22, " "),'97-19 Comp in SIC07'!$A:$A,0))), 1)</f>
        <v>8.2240000000000002</v>
      </c>
      <c r="E22" s="81" cm="1">
        <f t="array" ref="E22">SUMPRODUCT(VALUE(INDEX('97-19 Comp in SIC07'!D:D,MATCH(_xlfn.TEXTSPLIT($A22, " "),'97-19 Comp in SIC07'!$A:$A,0))), 1)</f>
        <v>8.4655400000000007</v>
      </c>
      <c r="F22" s="81" cm="1">
        <f t="array" ref="F22">SUMPRODUCT(VALUE(INDEX('97-19 Comp in SIC07'!E:E,MATCH(_xlfn.TEXTSPLIT($A22, " "),'97-19 Comp in SIC07'!$A:$A,0))), 1)</f>
        <v>8.9104899999999994</v>
      </c>
      <c r="G22" s="81" cm="1">
        <f t="array" ref="G22">SUMPRODUCT(VALUE(INDEX('97-19 Comp in SIC07'!F:F,MATCH(_xlfn.TEXTSPLIT($A22, " "),'97-19 Comp in SIC07'!$A:$A,0))), 1)</f>
        <v>9.4386200000000002</v>
      </c>
      <c r="H22" s="81" cm="1">
        <f t="array" ref="H22">SUMPRODUCT(VALUE(INDEX('97-19 Comp in SIC07'!G:G,MATCH(_xlfn.TEXTSPLIT($A22, " "),'97-19 Comp in SIC07'!$A:$A,0))), 1)</f>
        <v>10.002689999999999</v>
      </c>
      <c r="I22" s="81" cm="1">
        <f t="array" ref="I22">SUMPRODUCT(VALUE(INDEX('97-19 Comp in SIC07'!H:H,MATCH(_xlfn.TEXTSPLIT($A22, " "),'97-19 Comp in SIC07'!$A:$A,0))), 1)</f>
        <v>10.636240000000001</v>
      </c>
      <c r="J22" s="81" cm="1">
        <f t="array" ref="J22">SUMPRODUCT(VALUE(INDEX('97-19 Comp in SIC07'!I:I,MATCH(_xlfn.TEXTSPLIT($A22, " "),'97-19 Comp in SIC07'!$A:$A,0))), 1)</f>
        <v>11.159160000000002</v>
      </c>
      <c r="K22" s="81" cm="1">
        <f t="array" ref="K22">SUMPRODUCT(VALUE(INDEX('97-19 Comp in SIC07'!J:J,MATCH(_xlfn.TEXTSPLIT($A22, " "),'97-19 Comp in SIC07'!$A:$A,0))), 1)</f>
        <v>11.548489999999999</v>
      </c>
      <c r="L22" s="81" cm="1">
        <f t="array" ref="L22">SUMPRODUCT(VALUE(INDEX('97-19 Comp in SIC07'!K:K,MATCH(_xlfn.TEXTSPLIT($A22, " "),'97-19 Comp in SIC07'!$A:$A,0))), 1)</f>
        <v>12.057979999999999</v>
      </c>
      <c r="M22" s="81" cm="1">
        <f t="array" ref="M22">SUMPRODUCT(VALUE(INDEX('97-19 Comp in SIC07'!L:L,MATCH(_xlfn.TEXTSPLIT($A22, " "),'97-19 Comp in SIC07'!$A:$A,0))), 1)</f>
        <v>12.70439</v>
      </c>
      <c r="N22" s="81" cm="1">
        <f t="array" ref="N22">SUMPRODUCT(VALUE(INDEX('97-19 Comp in SIC07'!M:M,MATCH(_xlfn.TEXTSPLIT($A22, " "),'97-19 Comp in SIC07'!$A:$A,0))), 1)</f>
        <v>13.21185</v>
      </c>
      <c r="O22" s="81" cm="1">
        <f t="array" ref="O22">SUMPRODUCT(VALUE(INDEX('97-19 Comp in SIC07'!N:N,MATCH(_xlfn.TEXTSPLIT($A22, " "),'97-19 Comp in SIC07'!$A:$A,0))), 1)</f>
        <v>12.9</v>
      </c>
      <c r="P22" s="81" cm="1">
        <f t="array" ref="P22">SUMPRODUCT(VALUE(INDEX('97-19 Comp in SIC07'!O:O,MATCH(_xlfn.TEXTSPLIT($A22, " "),'97-19 Comp in SIC07'!$A:$A,0))), 1)</f>
        <v>13.28</v>
      </c>
      <c r="Q22" s="81" cm="1">
        <f t="array" ref="Q22">SUMPRODUCT(VALUE(INDEX('97-19 Comp in SIC07'!P:P,MATCH(_xlfn.TEXTSPLIT($A22, " "),'97-19 Comp in SIC07'!$A:$A,0))), 1)</f>
        <v>13.26</v>
      </c>
      <c r="R22" s="81" cm="1">
        <f t="array" ref="R22">SUMPRODUCT(VALUE(INDEX('97-19 Comp in SIC07'!Q:Q,MATCH(_xlfn.TEXTSPLIT($A22, " "),'97-19 Comp in SIC07'!$A:$A,0))), 1)</f>
        <v>13.46</v>
      </c>
      <c r="S22" s="81" cm="1">
        <f t="array" ref="S22">SUMPRODUCT(VALUE(INDEX('97-19 Comp in SIC07'!R:R,MATCH(_xlfn.TEXTSPLIT($A22, " "),'97-19 Comp in SIC07'!$A:$A,0))), 1)</f>
        <v>13.55</v>
      </c>
      <c r="T22" s="81" cm="1">
        <f t="array" ref="T22">SUMPRODUCT(VALUE(INDEX('97-19 Comp in SIC07'!S:S,MATCH(_xlfn.TEXTSPLIT($A22, " "),'97-19 Comp in SIC07'!$A:$A,0))), 1)</f>
        <v>13.69</v>
      </c>
      <c r="U22" s="81" cm="1">
        <f t="array" ref="U22">SUMPRODUCT(VALUE(INDEX('97-19 Comp in SIC07'!T:T,MATCH(_xlfn.TEXTSPLIT($A22, " "),'97-19 Comp in SIC07'!$A:$A,0))), 1)</f>
        <v>13.89</v>
      </c>
      <c r="V22" s="81" cm="1">
        <f t="array" ref="V22">SUMPRODUCT(VALUE(INDEX('97-19 Comp in SIC07'!U:U,MATCH(_xlfn.TEXTSPLIT($A22, " "),'97-19 Comp in SIC07'!$A:$A,0))), 1)</f>
        <v>14.03</v>
      </c>
      <c r="W22" s="81" cm="1">
        <f t="array" ref="W22">SUMPRODUCT(VALUE(INDEX('97-19 Comp in SIC07'!V:V,MATCH(_xlfn.TEXTSPLIT($A22, " "),'97-19 Comp in SIC07'!$A:$A,0))), 1)</f>
        <v>14.34</v>
      </c>
      <c r="X22" s="81" cm="1">
        <f t="array" ref="X22">SUMPRODUCT(VALUE(INDEX('97-19 Comp in SIC07'!W:W,MATCH(_xlfn.TEXTSPLIT($A22, " "),'97-19 Comp in SIC07'!$A:$A,0))), 1)</f>
        <v>14.68</v>
      </c>
      <c r="Y22" s="81" cm="1">
        <f t="array" ref="Y22">SUMPRODUCT(VALUE(INDEX('97-19 Comp in SIC07'!X:X,MATCH(_xlfn.TEXTSPLIT($A22, " "),'97-19 Comp in SIC07'!$A:$A,0))), 1)</f>
        <v>15.22</v>
      </c>
      <c r="Z22" s="81" cm="1">
        <f t="array" ref="Z22">SUMPRODUCT(VALUE(INDEX('97-19 Comp in SIC07'!Y:Y,MATCH(_xlfn.TEXTSPLIT($A22, " "),'97-19 Comp in SIC07'!$A:$A,0))), 1)</f>
        <v>15.62</v>
      </c>
    </row>
    <row r="23" spans="1:26" ht="30" x14ac:dyDescent="0.25">
      <c r="A23" s="65">
        <v>45</v>
      </c>
      <c r="C23" s="66" t="s">
        <v>376</v>
      </c>
      <c r="D23" s="81" cm="1">
        <f t="array" ref="D23">SUMPRODUCT(VALUE(INDEX('97-19 Comp in SIC07'!C:C,MATCH(_xlfn.TEXTSPLIT($A23, " "),'97-19 Comp in SIC07'!$A:$A,0))), 1)</f>
        <v>7.23</v>
      </c>
      <c r="E23" s="81" cm="1">
        <f t="array" ref="E23">SUMPRODUCT(VALUE(INDEX('97-19 Comp in SIC07'!D:D,MATCH(_xlfn.TEXTSPLIT($A23, " "),'97-19 Comp in SIC07'!$A:$A,0))), 1)</f>
        <v>7.79</v>
      </c>
      <c r="F23" s="81" cm="1">
        <f t="array" ref="F23">SUMPRODUCT(VALUE(INDEX('97-19 Comp in SIC07'!E:E,MATCH(_xlfn.TEXTSPLIT($A23, " "),'97-19 Comp in SIC07'!$A:$A,0))), 1)</f>
        <v>8.2100000000000009</v>
      </c>
      <c r="G23" s="81" cm="1">
        <f t="array" ref="G23">SUMPRODUCT(VALUE(INDEX('97-19 Comp in SIC07'!F:F,MATCH(_xlfn.TEXTSPLIT($A23, " "),'97-19 Comp in SIC07'!$A:$A,0))), 1)</f>
        <v>8.5</v>
      </c>
      <c r="H23" s="81" cm="1">
        <f t="array" ref="H23">SUMPRODUCT(VALUE(INDEX('97-19 Comp in SIC07'!G:G,MATCH(_xlfn.TEXTSPLIT($A23, " "),'97-19 Comp in SIC07'!$A:$A,0))), 1)</f>
        <v>8.9700000000000006</v>
      </c>
      <c r="I23" s="81" cm="1">
        <f t="array" ref="I23">SUMPRODUCT(VALUE(INDEX('97-19 Comp in SIC07'!H:H,MATCH(_xlfn.TEXTSPLIT($A23, " "),'97-19 Comp in SIC07'!$A:$A,0))), 1)</f>
        <v>9.81</v>
      </c>
      <c r="J23" s="81" cm="1">
        <f t="array" ref="J23">SUMPRODUCT(VALUE(INDEX('97-19 Comp in SIC07'!I:I,MATCH(_xlfn.TEXTSPLIT($A23, " "),'97-19 Comp in SIC07'!$A:$A,0))), 1)</f>
        <v>10.1</v>
      </c>
      <c r="K23" s="81" cm="1">
        <f t="array" ref="K23">SUMPRODUCT(VALUE(INDEX('97-19 Comp in SIC07'!J:J,MATCH(_xlfn.TEXTSPLIT($A23, " "),'97-19 Comp in SIC07'!$A:$A,0))), 1)</f>
        <v>10.16</v>
      </c>
      <c r="L23" s="81" cm="1">
        <f t="array" ref="L23">SUMPRODUCT(VALUE(INDEX('97-19 Comp in SIC07'!K:K,MATCH(_xlfn.TEXTSPLIT($A23, " "),'97-19 Comp in SIC07'!$A:$A,0))), 1)</f>
        <v>10.37</v>
      </c>
      <c r="M23" s="81" cm="1">
        <f t="array" ref="M23">SUMPRODUCT(VALUE(INDEX('97-19 Comp in SIC07'!L:L,MATCH(_xlfn.TEXTSPLIT($A23, " "),'97-19 Comp in SIC07'!$A:$A,0))), 1)</f>
        <v>10.66</v>
      </c>
      <c r="N23" s="81" cm="1">
        <f t="array" ref="N23">SUMPRODUCT(VALUE(INDEX('97-19 Comp in SIC07'!M:M,MATCH(_xlfn.TEXTSPLIT($A23, " "),'97-19 Comp in SIC07'!$A:$A,0))), 1)</f>
        <v>11.6</v>
      </c>
      <c r="O23" s="81" cm="1">
        <f t="array" ref="O23">SUMPRODUCT(VALUE(INDEX('97-19 Comp in SIC07'!N:N,MATCH(_xlfn.TEXTSPLIT($A23, " "),'97-19 Comp in SIC07'!$A:$A,0))), 1)</f>
        <v>11.27</v>
      </c>
      <c r="P23" s="81" cm="1">
        <f t="array" ref="P23">SUMPRODUCT(VALUE(INDEX('97-19 Comp in SIC07'!O:O,MATCH(_xlfn.TEXTSPLIT($A23, " "),'97-19 Comp in SIC07'!$A:$A,0))), 1)</f>
        <v>11.44</v>
      </c>
      <c r="Q23" s="81" cm="1">
        <f t="array" ref="Q23">SUMPRODUCT(VALUE(INDEX('97-19 Comp in SIC07'!P:P,MATCH(_xlfn.TEXTSPLIT($A23, " "),'97-19 Comp in SIC07'!$A:$A,0))), 1)</f>
        <v>11.73</v>
      </c>
      <c r="R23" s="81" cm="1">
        <f t="array" ref="R23">SUMPRODUCT(VALUE(INDEX('97-19 Comp in SIC07'!Q:Q,MATCH(_xlfn.TEXTSPLIT($A23, " "),'97-19 Comp in SIC07'!$A:$A,0))), 1)</f>
        <v>11.4</v>
      </c>
      <c r="S23" s="81" cm="1">
        <f t="array" ref="S23">SUMPRODUCT(VALUE(INDEX('97-19 Comp in SIC07'!R:R,MATCH(_xlfn.TEXTSPLIT($A23, " "),'97-19 Comp in SIC07'!$A:$A,0))), 1)</f>
        <v>11.38</v>
      </c>
      <c r="T23" s="81" cm="1">
        <f t="array" ref="T23">SUMPRODUCT(VALUE(INDEX('97-19 Comp in SIC07'!S:S,MATCH(_xlfn.TEXTSPLIT($A23, " "),'97-19 Comp in SIC07'!$A:$A,0))), 1)</f>
        <v>11.74</v>
      </c>
      <c r="U23" s="81" cm="1">
        <f t="array" ref="U23">SUMPRODUCT(VALUE(INDEX('97-19 Comp in SIC07'!T:T,MATCH(_xlfn.TEXTSPLIT($A23, " "),'97-19 Comp in SIC07'!$A:$A,0))), 1)</f>
        <v>11.84</v>
      </c>
      <c r="V23" s="81" cm="1">
        <f t="array" ref="V23">SUMPRODUCT(VALUE(INDEX('97-19 Comp in SIC07'!U:U,MATCH(_xlfn.TEXTSPLIT($A23, " "),'97-19 Comp in SIC07'!$A:$A,0))), 1)</f>
        <v>11.99</v>
      </c>
      <c r="W23" s="81" cm="1">
        <f t="array" ref="W23">SUMPRODUCT(VALUE(INDEX('97-19 Comp in SIC07'!V:V,MATCH(_xlfn.TEXTSPLIT($A23, " "),'97-19 Comp in SIC07'!$A:$A,0))), 1)</f>
        <v>12.31</v>
      </c>
      <c r="X23" s="81" cm="1">
        <f t="array" ref="X23">SUMPRODUCT(VALUE(INDEX('97-19 Comp in SIC07'!W:W,MATCH(_xlfn.TEXTSPLIT($A23, " "),'97-19 Comp in SIC07'!$A:$A,0))), 1)</f>
        <v>13.11</v>
      </c>
      <c r="Y23" s="81" cm="1">
        <f t="array" ref="Y23">SUMPRODUCT(VALUE(INDEX('97-19 Comp in SIC07'!X:X,MATCH(_xlfn.TEXTSPLIT($A23, " "),'97-19 Comp in SIC07'!$A:$A,0))), 1)</f>
        <v>13.66</v>
      </c>
      <c r="Z23" s="81" cm="1">
        <f t="array" ref="Z23">SUMPRODUCT(VALUE(INDEX('97-19 Comp in SIC07'!Y:Y,MATCH(_xlfn.TEXTSPLIT($A23, " "),'97-19 Comp in SIC07'!$A:$A,0))), 1)</f>
        <v>13.66</v>
      </c>
    </row>
    <row r="24" spans="1:26" ht="30" x14ac:dyDescent="0.25">
      <c r="A24" s="65">
        <v>46</v>
      </c>
      <c r="C24" s="66" t="s">
        <v>377</v>
      </c>
      <c r="D24" s="81" cm="1">
        <f t="array" ref="D24">SUMPRODUCT(VALUE(INDEX('97-19 Comp in SIC07'!C:C,MATCH(_xlfn.TEXTSPLIT($A24, " "),'97-19 Comp in SIC07'!$A:$A,0))), 1)</f>
        <v>9.17</v>
      </c>
      <c r="E24" s="81" cm="1">
        <f t="array" ref="E24">SUMPRODUCT(VALUE(INDEX('97-19 Comp in SIC07'!D:D,MATCH(_xlfn.TEXTSPLIT($A24, " "),'97-19 Comp in SIC07'!$A:$A,0))), 1)</f>
        <v>9.83</v>
      </c>
      <c r="F24" s="81" cm="1">
        <f t="array" ref="F24">SUMPRODUCT(VALUE(INDEX('97-19 Comp in SIC07'!E:E,MATCH(_xlfn.TEXTSPLIT($A24, " "),'97-19 Comp in SIC07'!$A:$A,0))), 1)</f>
        <v>10.29</v>
      </c>
      <c r="G24" s="81" cm="1">
        <f t="array" ref="G24">SUMPRODUCT(VALUE(INDEX('97-19 Comp in SIC07'!F:F,MATCH(_xlfn.TEXTSPLIT($A24, " "),'97-19 Comp in SIC07'!$A:$A,0))), 1)</f>
        <v>10.52</v>
      </c>
      <c r="H24" s="81" cm="1">
        <f t="array" ref="H24">SUMPRODUCT(VALUE(INDEX('97-19 Comp in SIC07'!G:G,MATCH(_xlfn.TEXTSPLIT($A24, " "),'97-19 Comp in SIC07'!$A:$A,0))), 1)</f>
        <v>11.06</v>
      </c>
      <c r="I24" s="81" cm="1">
        <f t="array" ref="I24">SUMPRODUCT(VALUE(INDEX('97-19 Comp in SIC07'!H:H,MATCH(_xlfn.TEXTSPLIT($A24, " "),'97-19 Comp in SIC07'!$A:$A,0))), 1)</f>
        <v>11.36</v>
      </c>
      <c r="J24" s="81" cm="1">
        <f t="array" ref="J24">SUMPRODUCT(VALUE(INDEX('97-19 Comp in SIC07'!I:I,MATCH(_xlfn.TEXTSPLIT($A24, " "),'97-19 Comp in SIC07'!$A:$A,0))), 1)</f>
        <v>11.72</v>
      </c>
      <c r="K24" s="81" cm="1">
        <f t="array" ref="K24">SUMPRODUCT(VALUE(INDEX('97-19 Comp in SIC07'!J:J,MATCH(_xlfn.TEXTSPLIT($A24, " "),'97-19 Comp in SIC07'!$A:$A,0))), 1)</f>
        <v>12.14</v>
      </c>
      <c r="L24" s="81" cm="1">
        <f t="array" ref="L24">SUMPRODUCT(VALUE(INDEX('97-19 Comp in SIC07'!K:K,MATCH(_xlfn.TEXTSPLIT($A24, " "),'97-19 Comp in SIC07'!$A:$A,0))), 1)</f>
        <v>11.95</v>
      </c>
      <c r="M24" s="81" cm="1">
        <f t="array" ref="M24">SUMPRODUCT(VALUE(INDEX('97-19 Comp in SIC07'!L:L,MATCH(_xlfn.TEXTSPLIT($A24, " "),'97-19 Comp in SIC07'!$A:$A,0))), 1)</f>
        <v>12.39</v>
      </c>
      <c r="N24" s="81" cm="1">
        <f t="array" ref="N24">SUMPRODUCT(VALUE(INDEX('97-19 Comp in SIC07'!M:M,MATCH(_xlfn.TEXTSPLIT($A24, " "),'97-19 Comp in SIC07'!$A:$A,0))), 1)</f>
        <v>13.09</v>
      </c>
      <c r="O24" s="81" cm="1">
        <f t="array" ref="O24">SUMPRODUCT(VALUE(INDEX('97-19 Comp in SIC07'!N:N,MATCH(_xlfn.TEXTSPLIT($A24, " "),'97-19 Comp in SIC07'!$A:$A,0))), 1)</f>
        <v>13.63</v>
      </c>
      <c r="P24" s="81" cm="1">
        <f t="array" ref="P24">SUMPRODUCT(VALUE(INDEX('97-19 Comp in SIC07'!O:O,MATCH(_xlfn.TEXTSPLIT($A24, " "),'97-19 Comp in SIC07'!$A:$A,0))), 1)</f>
        <v>13.81</v>
      </c>
      <c r="Q24" s="81" cm="1">
        <f t="array" ref="Q24">SUMPRODUCT(VALUE(INDEX('97-19 Comp in SIC07'!P:P,MATCH(_xlfn.TEXTSPLIT($A24, " "),'97-19 Comp in SIC07'!$A:$A,0))), 1)</f>
        <v>14.15</v>
      </c>
      <c r="R24" s="81" cm="1">
        <f t="array" ref="R24">SUMPRODUCT(VALUE(INDEX('97-19 Comp in SIC07'!Q:Q,MATCH(_xlfn.TEXTSPLIT($A24, " "),'97-19 Comp in SIC07'!$A:$A,0))), 1)</f>
        <v>14.38</v>
      </c>
      <c r="S24" s="81" cm="1">
        <f t="array" ref="S24">SUMPRODUCT(VALUE(INDEX('97-19 Comp in SIC07'!R:R,MATCH(_xlfn.TEXTSPLIT($A24, " "),'97-19 Comp in SIC07'!$A:$A,0))), 1)</f>
        <v>14.25</v>
      </c>
      <c r="T24" s="81" cm="1">
        <f t="array" ref="T24">SUMPRODUCT(VALUE(INDEX('97-19 Comp in SIC07'!S:S,MATCH(_xlfn.TEXTSPLIT($A24, " "),'97-19 Comp in SIC07'!$A:$A,0))), 1)</f>
        <v>14.7</v>
      </c>
      <c r="U24" s="81" cm="1">
        <f t="array" ref="U24">SUMPRODUCT(VALUE(INDEX('97-19 Comp in SIC07'!T:T,MATCH(_xlfn.TEXTSPLIT($A24, " "),'97-19 Comp in SIC07'!$A:$A,0))), 1)</f>
        <v>14.85</v>
      </c>
      <c r="V24" s="81" cm="1">
        <f t="array" ref="V24">SUMPRODUCT(VALUE(INDEX('97-19 Comp in SIC07'!U:U,MATCH(_xlfn.TEXTSPLIT($A24, " "),'97-19 Comp in SIC07'!$A:$A,0))), 1)</f>
        <v>14.8</v>
      </c>
      <c r="W24" s="81" cm="1">
        <f t="array" ref="W24">SUMPRODUCT(VALUE(INDEX('97-19 Comp in SIC07'!V:V,MATCH(_xlfn.TEXTSPLIT($A24, " "),'97-19 Comp in SIC07'!$A:$A,0))), 1)</f>
        <v>15.44</v>
      </c>
      <c r="X24" s="81" cm="1">
        <f t="array" ref="X24">SUMPRODUCT(VALUE(INDEX('97-19 Comp in SIC07'!W:W,MATCH(_xlfn.TEXTSPLIT($A24, " "),'97-19 Comp in SIC07'!$A:$A,0))), 1)</f>
        <v>15.8</v>
      </c>
      <c r="Y24" s="81" cm="1">
        <f t="array" ref="Y24">SUMPRODUCT(VALUE(INDEX('97-19 Comp in SIC07'!X:X,MATCH(_xlfn.TEXTSPLIT($A24, " "),'97-19 Comp in SIC07'!$A:$A,0))), 1)</f>
        <v>16.03</v>
      </c>
      <c r="Z24" s="81" cm="1">
        <f t="array" ref="Z24">SUMPRODUCT(VALUE(INDEX('97-19 Comp in SIC07'!Y:Y,MATCH(_xlfn.TEXTSPLIT($A24, " "),'97-19 Comp in SIC07'!$A:$A,0))), 1)</f>
        <v>17.03</v>
      </c>
    </row>
    <row r="25" spans="1:26" ht="30" x14ac:dyDescent="0.25">
      <c r="A25" s="65">
        <v>47</v>
      </c>
      <c r="C25" s="66" t="s">
        <v>378</v>
      </c>
      <c r="D25" s="81" cm="1">
        <f t="array" ref="D25">SUMPRODUCT(VALUE(INDEX('97-19 Comp in SIC07'!C:C,MATCH(_xlfn.TEXTSPLIT($A25, " "),'97-19 Comp in SIC07'!$A:$A,0))), 1)</f>
        <v>6.3215400000000006</v>
      </c>
      <c r="E25" s="81" cm="1">
        <f t="array" ref="E25">SUMPRODUCT(VALUE(INDEX('97-19 Comp in SIC07'!D:D,MATCH(_xlfn.TEXTSPLIT($A25, " "),'97-19 Comp in SIC07'!$A:$A,0))), 1)</f>
        <v>6.6219800000000006</v>
      </c>
      <c r="F25" s="81" cm="1">
        <f t="array" ref="F25">SUMPRODUCT(VALUE(INDEX('97-19 Comp in SIC07'!E:E,MATCH(_xlfn.TEXTSPLIT($A25, " "),'97-19 Comp in SIC07'!$A:$A,0))), 1)</f>
        <v>6.8195000000000006</v>
      </c>
      <c r="G25" s="81" cm="1">
        <f t="array" ref="G25">SUMPRODUCT(VALUE(INDEX('97-19 Comp in SIC07'!F:F,MATCH(_xlfn.TEXTSPLIT($A25, " "),'97-19 Comp in SIC07'!$A:$A,0))), 1)</f>
        <v>7.0631500000000003</v>
      </c>
      <c r="H25" s="81" cm="1">
        <f t="array" ref="H25">SUMPRODUCT(VALUE(INDEX('97-19 Comp in SIC07'!G:G,MATCH(_xlfn.TEXTSPLIT($A25, " "),'97-19 Comp in SIC07'!$A:$A,0))), 1)</f>
        <v>7.3848300000000009</v>
      </c>
      <c r="I25" s="81" cm="1">
        <f t="array" ref="I25">SUMPRODUCT(VALUE(INDEX('97-19 Comp in SIC07'!H:H,MATCH(_xlfn.TEXTSPLIT($A25, " "),'97-19 Comp in SIC07'!$A:$A,0))), 1)</f>
        <v>7.7242499999999996</v>
      </c>
      <c r="J25" s="81" cm="1">
        <f t="array" ref="J25">SUMPRODUCT(VALUE(INDEX('97-19 Comp in SIC07'!I:I,MATCH(_xlfn.TEXTSPLIT($A25, " "),'97-19 Comp in SIC07'!$A:$A,0))), 1)</f>
        <v>7.9864400000000009</v>
      </c>
      <c r="K25" s="81" cm="1">
        <f t="array" ref="K25">SUMPRODUCT(VALUE(INDEX('97-19 Comp in SIC07'!J:J,MATCH(_xlfn.TEXTSPLIT($A25, " "),'97-19 Comp in SIC07'!$A:$A,0))), 1)</f>
        <v>8.1484100000000002</v>
      </c>
      <c r="L25" s="81" cm="1">
        <f t="array" ref="L25">SUMPRODUCT(VALUE(INDEX('97-19 Comp in SIC07'!K:K,MATCH(_xlfn.TEXTSPLIT($A25, " "),'97-19 Comp in SIC07'!$A:$A,0))), 1)</f>
        <v>8.4140300000000003</v>
      </c>
      <c r="M25" s="81" cm="1">
        <f t="array" ref="M25">SUMPRODUCT(VALUE(INDEX('97-19 Comp in SIC07'!L:L,MATCH(_xlfn.TEXTSPLIT($A25, " "),'97-19 Comp in SIC07'!$A:$A,0))), 1)</f>
        <v>8.8801600000000018</v>
      </c>
      <c r="N25" s="81" cm="1">
        <f t="array" ref="N25">SUMPRODUCT(VALUE(INDEX('97-19 Comp in SIC07'!M:M,MATCH(_xlfn.TEXTSPLIT($A25, " "),'97-19 Comp in SIC07'!$A:$A,0))), 1)</f>
        <v>9.2454200000000011</v>
      </c>
      <c r="O25" s="81" cm="1">
        <f t="array" ref="O25">SUMPRODUCT(VALUE(INDEX('97-19 Comp in SIC07'!N:N,MATCH(_xlfn.TEXTSPLIT($A25, " "),'97-19 Comp in SIC07'!$A:$A,0))), 1)</f>
        <v>9.52</v>
      </c>
      <c r="P25" s="81" cm="1">
        <f t="array" ref="P25">SUMPRODUCT(VALUE(INDEX('97-19 Comp in SIC07'!O:O,MATCH(_xlfn.TEXTSPLIT($A25, " "),'97-19 Comp in SIC07'!$A:$A,0))), 1)</f>
        <v>9.77</v>
      </c>
      <c r="Q25" s="81" cm="1">
        <f t="array" ref="Q25">SUMPRODUCT(VALUE(INDEX('97-19 Comp in SIC07'!P:P,MATCH(_xlfn.TEXTSPLIT($A25, " "),'97-19 Comp in SIC07'!$A:$A,0))), 1)</f>
        <v>9.84</v>
      </c>
      <c r="R25" s="81" cm="1">
        <f t="array" ref="R25">SUMPRODUCT(VALUE(INDEX('97-19 Comp in SIC07'!Q:Q,MATCH(_xlfn.TEXTSPLIT($A25, " "),'97-19 Comp in SIC07'!$A:$A,0))), 1)</f>
        <v>9.89</v>
      </c>
      <c r="S25" s="81" cm="1">
        <f t="array" ref="S25">SUMPRODUCT(VALUE(INDEX('97-19 Comp in SIC07'!R:R,MATCH(_xlfn.TEXTSPLIT($A25, " "),'97-19 Comp in SIC07'!$A:$A,0))), 1)</f>
        <v>10.11</v>
      </c>
      <c r="T25" s="81" cm="1">
        <f t="array" ref="T25">SUMPRODUCT(VALUE(INDEX('97-19 Comp in SIC07'!S:S,MATCH(_xlfn.TEXTSPLIT($A25, " "),'97-19 Comp in SIC07'!$A:$A,0))), 1)</f>
        <v>10.49</v>
      </c>
      <c r="U25" s="81" cm="1">
        <f t="array" ref="U25">SUMPRODUCT(VALUE(INDEX('97-19 Comp in SIC07'!T:T,MATCH(_xlfn.TEXTSPLIT($A25, " "),'97-19 Comp in SIC07'!$A:$A,0))), 1)</f>
        <v>10.52</v>
      </c>
      <c r="V25" s="81" cm="1">
        <f t="array" ref="V25">SUMPRODUCT(VALUE(INDEX('97-19 Comp in SIC07'!U:U,MATCH(_xlfn.TEXTSPLIT($A25, " "),'97-19 Comp in SIC07'!$A:$A,0))), 1)</f>
        <v>10.8</v>
      </c>
      <c r="W25" s="81" cm="1">
        <f t="array" ref="W25">SUMPRODUCT(VALUE(INDEX('97-19 Comp in SIC07'!V:V,MATCH(_xlfn.TEXTSPLIT($A25, " "),'97-19 Comp in SIC07'!$A:$A,0))), 1)</f>
        <v>11.23</v>
      </c>
      <c r="X25" s="81" cm="1">
        <f t="array" ref="X25">SUMPRODUCT(VALUE(INDEX('97-19 Comp in SIC07'!W:W,MATCH(_xlfn.TEXTSPLIT($A25, " "),'97-19 Comp in SIC07'!$A:$A,0))), 1)</f>
        <v>11.51</v>
      </c>
      <c r="Y25" s="81" cm="1">
        <f t="array" ref="Y25">SUMPRODUCT(VALUE(INDEX('97-19 Comp in SIC07'!X:X,MATCH(_xlfn.TEXTSPLIT($A25, " "),'97-19 Comp in SIC07'!$A:$A,0))), 1)</f>
        <v>11.74</v>
      </c>
      <c r="Z25" s="81" cm="1">
        <f t="array" ref="Z25">SUMPRODUCT(VALUE(INDEX('97-19 Comp in SIC07'!Y:Y,MATCH(_xlfn.TEXTSPLIT($A25, " "),'97-19 Comp in SIC07'!$A:$A,0))), 1)</f>
        <v>12.42</v>
      </c>
    </row>
    <row r="26" spans="1:26" ht="30" x14ac:dyDescent="0.25">
      <c r="A26" s="65">
        <v>49</v>
      </c>
      <c r="C26" s="66" t="s">
        <v>379</v>
      </c>
      <c r="D26" s="81" cm="1">
        <f t="array" ref="D26">SUMPRODUCT(VALUE(INDEX('97-19 Comp in SIC07'!C:C,MATCH(_xlfn.TEXTSPLIT($A26, " "),'97-19 Comp in SIC07'!$A:$A,0))), 1)</f>
        <v>6.69</v>
      </c>
      <c r="E26" s="81" cm="1">
        <f t="array" ref="E26">SUMPRODUCT(VALUE(INDEX('97-19 Comp in SIC07'!D:D,MATCH(_xlfn.TEXTSPLIT($A26, " "),'97-19 Comp in SIC07'!$A:$A,0))), 1)</f>
        <v>7.13</v>
      </c>
      <c r="F26" s="81" cm="1">
        <f t="array" ref="F26">SUMPRODUCT(VALUE(INDEX('97-19 Comp in SIC07'!E:E,MATCH(_xlfn.TEXTSPLIT($A26, " "),'97-19 Comp in SIC07'!$A:$A,0))), 1)</f>
        <v>7.64</v>
      </c>
      <c r="G26" s="81" cm="1">
        <f t="array" ref="G26">SUMPRODUCT(VALUE(INDEX('97-19 Comp in SIC07'!F:F,MATCH(_xlfn.TEXTSPLIT($A26, " "),'97-19 Comp in SIC07'!$A:$A,0))), 1)</f>
        <v>7.88</v>
      </c>
      <c r="H26" s="81" cm="1">
        <f t="array" ref="H26">SUMPRODUCT(VALUE(INDEX('97-19 Comp in SIC07'!G:G,MATCH(_xlfn.TEXTSPLIT($A26, " "),'97-19 Comp in SIC07'!$A:$A,0))), 1)</f>
        <v>8.33</v>
      </c>
      <c r="I26" s="81" cm="1">
        <f t="array" ref="I26">SUMPRODUCT(VALUE(INDEX('97-19 Comp in SIC07'!H:H,MATCH(_xlfn.TEXTSPLIT($A26, " "),'97-19 Comp in SIC07'!$A:$A,0))), 1)</f>
        <v>8.6300000000000008</v>
      </c>
      <c r="J26" s="81" cm="1">
        <f t="array" ref="J26">SUMPRODUCT(VALUE(INDEX('97-19 Comp in SIC07'!I:I,MATCH(_xlfn.TEXTSPLIT($A26, " "),'97-19 Comp in SIC07'!$A:$A,0))), 1)</f>
        <v>9.23</v>
      </c>
      <c r="K26" s="81" cm="1">
        <f t="array" ref="K26">SUMPRODUCT(VALUE(INDEX('97-19 Comp in SIC07'!J:J,MATCH(_xlfn.TEXTSPLIT($A26, " "),'97-19 Comp in SIC07'!$A:$A,0))), 1)</f>
        <v>9.23</v>
      </c>
      <c r="L26" s="81" cm="1">
        <f t="array" ref="L26">SUMPRODUCT(VALUE(INDEX('97-19 Comp in SIC07'!K:K,MATCH(_xlfn.TEXTSPLIT($A26, " "),'97-19 Comp in SIC07'!$A:$A,0))), 1)</f>
        <v>9.8000000000000007</v>
      </c>
      <c r="M26" s="81" cm="1">
        <f t="array" ref="M26">SUMPRODUCT(VALUE(INDEX('97-19 Comp in SIC07'!L:L,MATCH(_xlfn.TEXTSPLIT($A26, " "),'97-19 Comp in SIC07'!$A:$A,0))), 1)</f>
        <v>10.23</v>
      </c>
      <c r="N26" s="81" cm="1">
        <f t="array" ref="N26">SUMPRODUCT(VALUE(INDEX('97-19 Comp in SIC07'!M:M,MATCH(_xlfn.TEXTSPLIT($A26, " "),'97-19 Comp in SIC07'!$A:$A,0))), 1)</f>
        <v>10.79</v>
      </c>
      <c r="O26" s="81" cm="1">
        <f t="array" ref="O26">SUMPRODUCT(VALUE(INDEX('97-19 Comp in SIC07'!N:N,MATCH(_xlfn.TEXTSPLIT($A26, " "),'97-19 Comp in SIC07'!$A:$A,0))), 1)</f>
        <v>11.39</v>
      </c>
      <c r="P26" s="81" cm="1">
        <f t="array" ref="P26">SUMPRODUCT(VALUE(INDEX('97-19 Comp in SIC07'!O:O,MATCH(_xlfn.TEXTSPLIT($A26, " "),'97-19 Comp in SIC07'!$A:$A,0))), 1)</f>
        <v>11.88</v>
      </c>
      <c r="Q26" s="81" cm="1">
        <f t="array" ref="Q26">SUMPRODUCT(VALUE(INDEX('97-19 Comp in SIC07'!P:P,MATCH(_xlfn.TEXTSPLIT($A26, " "),'97-19 Comp in SIC07'!$A:$A,0))), 1)</f>
        <v>12.24</v>
      </c>
      <c r="R26" s="81" cm="1">
        <f t="array" ref="R26">SUMPRODUCT(VALUE(INDEX('97-19 Comp in SIC07'!Q:Q,MATCH(_xlfn.TEXTSPLIT($A26, " "),'97-19 Comp in SIC07'!$A:$A,0))), 1)</f>
        <v>12.3</v>
      </c>
      <c r="S26" s="81" cm="1">
        <f t="array" ref="S26">SUMPRODUCT(VALUE(INDEX('97-19 Comp in SIC07'!R:R,MATCH(_xlfn.TEXTSPLIT($A26, " "),'97-19 Comp in SIC07'!$A:$A,0))), 1)</f>
        <v>12.62</v>
      </c>
      <c r="T26" s="81" cm="1">
        <f t="array" ref="T26">SUMPRODUCT(VALUE(INDEX('97-19 Comp in SIC07'!S:S,MATCH(_xlfn.TEXTSPLIT($A26, " "),'97-19 Comp in SIC07'!$A:$A,0))), 1)</f>
        <v>13</v>
      </c>
      <c r="U26" s="81" cm="1">
        <f t="array" ref="U26">SUMPRODUCT(VALUE(INDEX('97-19 Comp in SIC07'!T:T,MATCH(_xlfn.TEXTSPLIT($A26, " "),'97-19 Comp in SIC07'!$A:$A,0))), 1)</f>
        <v>13.05</v>
      </c>
      <c r="V26" s="81" cm="1">
        <f t="array" ref="V26">SUMPRODUCT(VALUE(INDEX('97-19 Comp in SIC07'!U:U,MATCH(_xlfn.TEXTSPLIT($A26, " "),'97-19 Comp in SIC07'!$A:$A,0))), 1)</f>
        <v>13.59</v>
      </c>
      <c r="W26" s="81" cm="1">
        <f t="array" ref="W26">SUMPRODUCT(VALUE(INDEX('97-19 Comp in SIC07'!V:V,MATCH(_xlfn.TEXTSPLIT($A26, " "),'97-19 Comp in SIC07'!$A:$A,0))), 1)</f>
        <v>13.69</v>
      </c>
      <c r="X26" s="81" cm="1">
        <f t="array" ref="X26">SUMPRODUCT(VALUE(INDEX('97-19 Comp in SIC07'!W:W,MATCH(_xlfn.TEXTSPLIT($A26, " "),'97-19 Comp in SIC07'!$A:$A,0))), 1)</f>
        <v>14.22</v>
      </c>
      <c r="Y26" s="81" cm="1">
        <f t="array" ref="Y26">SUMPRODUCT(VALUE(INDEX('97-19 Comp in SIC07'!X:X,MATCH(_xlfn.TEXTSPLIT($A26, " "),'97-19 Comp in SIC07'!$A:$A,0))), 1)</f>
        <v>13.85</v>
      </c>
      <c r="Z26" s="81" cm="1">
        <f t="array" ref="Z26">SUMPRODUCT(VALUE(INDEX('97-19 Comp in SIC07'!Y:Y,MATCH(_xlfn.TEXTSPLIT($A26, " "),'97-19 Comp in SIC07'!$A:$A,0))), 1)</f>
        <v>15.31</v>
      </c>
    </row>
    <row r="27" spans="1:26" x14ac:dyDescent="0.25">
      <c r="A27" s="65">
        <v>50</v>
      </c>
      <c r="C27" s="66" t="s">
        <v>180</v>
      </c>
      <c r="D27" s="81" cm="1">
        <f t="array" ref="D27">SUMPRODUCT(VALUE(INDEX('97-19 Comp in SIC07'!C:C,MATCH(_xlfn.TEXTSPLIT($A27, " "),'97-19 Comp in SIC07'!$A:$A,0))), 1)</f>
        <v>10.31</v>
      </c>
      <c r="E27" s="81" cm="1">
        <f t="array" ref="E27">SUMPRODUCT(VALUE(INDEX('97-19 Comp in SIC07'!D:D,MATCH(_xlfn.TEXTSPLIT($A27, " "),'97-19 Comp in SIC07'!$A:$A,0))), 1)</f>
        <v>11.15</v>
      </c>
      <c r="F27" s="81" cm="1">
        <f t="array" ref="F27">SUMPRODUCT(VALUE(INDEX('97-19 Comp in SIC07'!E:E,MATCH(_xlfn.TEXTSPLIT($A27, " "),'97-19 Comp in SIC07'!$A:$A,0))), 1)</f>
        <v>10.24</v>
      </c>
      <c r="G27" s="81" cm="1">
        <f t="array" ref="G27">SUMPRODUCT(VALUE(INDEX('97-19 Comp in SIC07'!F:F,MATCH(_xlfn.TEXTSPLIT($A27, " "),'97-19 Comp in SIC07'!$A:$A,0))), 1)</f>
        <v>9.8000000000000007</v>
      </c>
      <c r="H27" s="81" cm="1">
        <f t="array" ref="H27">SUMPRODUCT(VALUE(INDEX('97-19 Comp in SIC07'!G:G,MATCH(_xlfn.TEXTSPLIT($A27, " "),'97-19 Comp in SIC07'!$A:$A,0))), 1)</f>
        <v>10.46</v>
      </c>
      <c r="I27" s="81" cm="1">
        <f t="array" ref="I27">SUMPRODUCT(VALUE(INDEX('97-19 Comp in SIC07'!H:H,MATCH(_xlfn.TEXTSPLIT($A27, " "),'97-19 Comp in SIC07'!$A:$A,0))), 1)</f>
        <v>11.63</v>
      </c>
      <c r="J27" s="81" cm="1">
        <f t="array" ref="J27">SUMPRODUCT(VALUE(INDEX('97-19 Comp in SIC07'!I:I,MATCH(_xlfn.TEXTSPLIT($A27, " "),'97-19 Comp in SIC07'!$A:$A,0))), 1)</f>
        <v>12.15</v>
      </c>
      <c r="K27" s="81" cm="1">
        <f t="array" ref="K27">SUMPRODUCT(VALUE(INDEX('97-19 Comp in SIC07'!J:J,MATCH(_xlfn.TEXTSPLIT($A27, " "),'97-19 Comp in SIC07'!$A:$A,0))), 1)</f>
        <v>12.25</v>
      </c>
      <c r="L27" s="81" cm="1">
        <f t="array" ref="L27">SUMPRODUCT(VALUE(INDEX('97-19 Comp in SIC07'!K:K,MATCH(_xlfn.TEXTSPLIT($A27, " "),'97-19 Comp in SIC07'!$A:$A,0))), 1)</f>
        <v>12.78</v>
      </c>
      <c r="M27" s="81" cm="1">
        <f t="array" ref="M27">SUMPRODUCT(VALUE(INDEX('97-19 Comp in SIC07'!L:L,MATCH(_xlfn.TEXTSPLIT($A27, " "),'97-19 Comp in SIC07'!$A:$A,0))), 1)</f>
        <v>15.12</v>
      </c>
      <c r="N27" s="81" cm="1">
        <f t="array" ref="N27">SUMPRODUCT(VALUE(INDEX('97-19 Comp in SIC07'!M:M,MATCH(_xlfn.TEXTSPLIT($A27, " "),'97-19 Comp in SIC07'!$A:$A,0))), 1)</f>
        <v>14.11</v>
      </c>
      <c r="O27" s="81" cm="1">
        <f t="array" ref="O27">SUMPRODUCT(VALUE(INDEX('97-19 Comp in SIC07'!N:N,MATCH(_xlfn.TEXTSPLIT($A27, " "),'97-19 Comp in SIC07'!$A:$A,0))), 1)</f>
        <v>14.53</v>
      </c>
      <c r="P27" s="81" cm="1">
        <f t="array" ref="P27">SUMPRODUCT(VALUE(INDEX('97-19 Comp in SIC07'!O:O,MATCH(_xlfn.TEXTSPLIT($A27, " "),'97-19 Comp in SIC07'!$A:$A,0))), 1)</f>
        <v>17.03</v>
      </c>
      <c r="Q27" s="81" cm="1">
        <f t="array" ref="Q27">SUMPRODUCT(VALUE(INDEX('97-19 Comp in SIC07'!P:P,MATCH(_xlfn.TEXTSPLIT($A27, " "),'97-19 Comp in SIC07'!$A:$A,0))), 1)</f>
        <v>17.239999999999998</v>
      </c>
      <c r="R27" s="81" cm="1">
        <f t="array" ref="R27">SUMPRODUCT(VALUE(INDEX('97-19 Comp in SIC07'!Q:Q,MATCH(_xlfn.TEXTSPLIT($A27, " "),'97-19 Comp in SIC07'!$A:$A,0))), 1)</f>
        <v>14.68</v>
      </c>
      <c r="S27" s="81" cm="1">
        <f t="array" ref="S27">SUMPRODUCT(VALUE(INDEX('97-19 Comp in SIC07'!R:R,MATCH(_xlfn.TEXTSPLIT($A27, " "),'97-19 Comp in SIC07'!$A:$A,0))), 1)</f>
        <v>16.27</v>
      </c>
      <c r="T27" s="81" cm="1">
        <f t="array" ref="T27">SUMPRODUCT(VALUE(INDEX('97-19 Comp in SIC07'!S:S,MATCH(_xlfn.TEXTSPLIT($A27, " "),'97-19 Comp in SIC07'!$A:$A,0))), 1)</f>
        <v>15.75</v>
      </c>
      <c r="U27" s="81" cm="1">
        <f t="array" ref="U27">SUMPRODUCT(VALUE(INDEX('97-19 Comp in SIC07'!T:T,MATCH(_xlfn.TEXTSPLIT($A27, " "),'97-19 Comp in SIC07'!$A:$A,0))), 1)</f>
        <v>16.14</v>
      </c>
      <c r="V27" s="81" cm="1">
        <f t="array" ref="V27">SUMPRODUCT(VALUE(INDEX('97-19 Comp in SIC07'!U:U,MATCH(_xlfn.TEXTSPLIT($A27, " "),'97-19 Comp in SIC07'!$A:$A,0))), 1)</f>
        <v>15.64</v>
      </c>
      <c r="W27" s="81" cm="1">
        <f t="array" ref="W27">SUMPRODUCT(VALUE(INDEX('97-19 Comp in SIC07'!V:V,MATCH(_xlfn.TEXTSPLIT($A27, " "),'97-19 Comp in SIC07'!$A:$A,0))), 1)</f>
        <v>16.399999999999999</v>
      </c>
      <c r="X27" s="81" cm="1">
        <f t="array" ref="X27">SUMPRODUCT(VALUE(INDEX('97-19 Comp in SIC07'!W:W,MATCH(_xlfn.TEXTSPLIT($A27, " "),'97-19 Comp in SIC07'!$A:$A,0))), 1)</f>
        <v>19.86</v>
      </c>
      <c r="Y27" s="81" cm="1">
        <f t="array" ref="Y27">SUMPRODUCT(VALUE(INDEX('97-19 Comp in SIC07'!X:X,MATCH(_xlfn.TEXTSPLIT($A27, " "),'97-19 Comp in SIC07'!$A:$A,0))), 1)</f>
        <v>19.61</v>
      </c>
      <c r="Z27" s="81" cm="1">
        <f t="array" ref="Z27">SUMPRODUCT(VALUE(INDEX('97-19 Comp in SIC07'!Y:Y,MATCH(_xlfn.TEXTSPLIT($A27, " "),'97-19 Comp in SIC07'!$A:$A,0))), 1)</f>
        <v>21.4</v>
      </c>
    </row>
    <row r="28" spans="1:26" x14ac:dyDescent="0.25">
      <c r="A28" s="65">
        <v>51</v>
      </c>
      <c r="C28" s="66" t="s">
        <v>181</v>
      </c>
      <c r="D28" s="81" cm="1">
        <f t="array" ref="D28">SUMPRODUCT(VALUE(INDEX('97-19 Comp in SIC07'!C:C,MATCH(_xlfn.TEXTSPLIT($A28, " "),'97-19 Comp in SIC07'!$A:$A,0))), 1)</f>
        <v>13.04</v>
      </c>
      <c r="E28" s="81" cm="1">
        <f t="array" ref="E28">SUMPRODUCT(VALUE(INDEX('97-19 Comp in SIC07'!D:D,MATCH(_xlfn.TEXTSPLIT($A28, " "),'97-19 Comp in SIC07'!$A:$A,0))), 1)</f>
        <v>14.62</v>
      </c>
      <c r="F28" s="81" cm="1">
        <f t="array" ref="F28">SUMPRODUCT(VALUE(INDEX('97-19 Comp in SIC07'!E:E,MATCH(_xlfn.TEXTSPLIT($A28, " "),'97-19 Comp in SIC07'!$A:$A,0))), 1)</f>
        <v>14.46</v>
      </c>
      <c r="G28" s="81" cm="1">
        <f t="array" ref="G28">SUMPRODUCT(VALUE(INDEX('97-19 Comp in SIC07'!F:F,MATCH(_xlfn.TEXTSPLIT($A28, " "),'97-19 Comp in SIC07'!$A:$A,0))), 1)</f>
        <v>15.8</v>
      </c>
      <c r="H28" s="81" cm="1">
        <f t="array" ref="H28">SUMPRODUCT(VALUE(INDEX('97-19 Comp in SIC07'!G:G,MATCH(_xlfn.TEXTSPLIT($A28, " "),'97-19 Comp in SIC07'!$A:$A,0))), 1)</f>
        <v>14.17</v>
      </c>
      <c r="I28" s="81" cm="1">
        <f t="array" ref="I28">SUMPRODUCT(VALUE(INDEX('97-19 Comp in SIC07'!H:H,MATCH(_xlfn.TEXTSPLIT($A28, " "),'97-19 Comp in SIC07'!$A:$A,0))), 1)</f>
        <v>16.23</v>
      </c>
      <c r="J28" s="81" cm="1">
        <f t="array" ref="J28">SUMPRODUCT(VALUE(INDEX('97-19 Comp in SIC07'!I:I,MATCH(_xlfn.TEXTSPLIT($A28, " "),'97-19 Comp in SIC07'!$A:$A,0))), 1)</f>
        <v>16.940000000000001</v>
      </c>
      <c r="K28" s="81" cm="1">
        <f t="array" ref="K28">SUMPRODUCT(VALUE(INDEX('97-19 Comp in SIC07'!J:J,MATCH(_xlfn.TEXTSPLIT($A28, " "),'97-19 Comp in SIC07'!$A:$A,0))), 1)</f>
        <v>17.57</v>
      </c>
      <c r="L28" s="81" cm="1">
        <f t="array" ref="L28">SUMPRODUCT(VALUE(INDEX('97-19 Comp in SIC07'!K:K,MATCH(_xlfn.TEXTSPLIT($A28, " "),'97-19 Comp in SIC07'!$A:$A,0))), 1)</f>
        <v>18.670000000000002</v>
      </c>
      <c r="M28" s="81" cm="1">
        <f t="array" ref="M28">SUMPRODUCT(VALUE(INDEX('97-19 Comp in SIC07'!L:L,MATCH(_xlfn.TEXTSPLIT($A28, " "),'97-19 Comp in SIC07'!$A:$A,0))), 1)</f>
        <v>16.34</v>
      </c>
      <c r="N28" s="81" cm="1">
        <f t="array" ref="N28">SUMPRODUCT(VALUE(INDEX('97-19 Comp in SIC07'!M:M,MATCH(_xlfn.TEXTSPLIT($A28, " "),'97-19 Comp in SIC07'!$A:$A,0))), 1)</f>
        <v>18.12</v>
      </c>
      <c r="O28" s="81" cm="1">
        <f t="array" ref="O28">SUMPRODUCT(VALUE(INDEX('97-19 Comp in SIC07'!N:N,MATCH(_xlfn.TEXTSPLIT($A28, " "),'97-19 Comp in SIC07'!$A:$A,0))), 1)</f>
        <v>21.85</v>
      </c>
      <c r="P28" s="81" cm="1">
        <f t="array" ref="P28">SUMPRODUCT(VALUE(INDEX('97-19 Comp in SIC07'!O:O,MATCH(_xlfn.TEXTSPLIT($A28, " "),'97-19 Comp in SIC07'!$A:$A,0))), 1)</f>
        <v>20.100000000000001</v>
      </c>
      <c r="Q28" s="81" cm="1">
        <f t="array" ref="Q28">SUMPRODUCT(VALUE(INDEX('97-19 Comp in SIC07'!P:P,MATCH(_xlfn.TEXTSPLIT($A28, " "),'97-19 Comp in SIC07'!$A:$A,0))), 1)</f>
        <v>20.79</v>
      </c>
      <c r="R28" s="81" cm="1">
        <f t="array" ref="R28">SUMPRODUCT(VALUE(INDEX('97-19 Comp in SIC07'!Q:Q,MATCH(_xlfn.TEXTSPLIT($A28, " "),'97-19 Comp in SIC07'!$A:$A,0))), 1)</f>
        <v>21.17</v>
      </c>
      <c r="S28" s="81" cm="1">
        <f t="array" ref="S28">SUMPRODUCT(VALUE(INDEX('97-19 Comp in SIC07'!R:R,MATCH(_xlfn.TEXTSPLIT($A28, " "),'97-19 Comp in SIC07'!$A:$A,0))), 1)</f>
        <v>21.44</v>
      </c>
      <c r="T28" s="81" cm="1">
        <f t="array" ref="T28">SUMPRODUCT(VALUE(INDEX('97-19 Comp in SIC07'!S:S,MATCH(_xlfn.TEXTSPLIT($A28, " "),'97-19 Comp in SIC07'!$A:$A,0))), 1)</f>
        <v>24.54</v>
      </c>
      <c r="U28" s="81" cm="1">
        <f t="array" ref="U28">SUMPRODUCT(VALUE(INDEX('97-19 Comp in SIC07'!T:T,MATCH(_xlfn.TEXTSPLIT($A28, " "),'97-19 Comp in SIC07'!$A:$A,0))), 1)</f>
        <v>22.66</v>
      </c>
      <c r="V28" s="81" cm="1">
        <f t="array" ref="V28">SUMPRODUCT(VALUE(INDEX('97-19 Comp in SIC07'!U:U,MATCH(_xlfn.TEXTSPLIT($A28, " "),'97-19 Comp in SIC07'!$A:$A,0))), 1)</f>
        <v>24.64</v>
      </c>
      <c r="W28" s="81" cm="1">
        <f t="array" ref="W28">SUMPRODUCT(VALUE(INDEX('97-19 Comp in SIC07'!V:V,MATCH(_xlfn.TEXTSPLIT($A28, " "),'97-19 Comp in SIC07'!$A:$A,0))), 1)</f>
        <v>21.94</v>
      </c>
      <c r="X28" s="81" cm="1">
        <f t="array" ref="X28">SUMPRODUCT(VALUE(INDEX('97-19 Comp in SIC07'!W:W,MATCH(_xlfn.TEXTSPLIT($A28, " "),'97-19 Comp in SIC07'!$A:$A,0))), 1)</f>
        <v>22.66</v>
      </c>
      <c r="Y28" s="81" cm="1">
        <f t="array" ref="Y28">SUMPRODUCT(VALUE(INDEX('97-19 Comp in SIC07'!X:X,MATCH(_xlfn.TEXTSPLIT($A28, " "),'97-19 Comp in SIC07'!$A:$A,0))), 1)</f>
        <v>21.04</v>
      </c>
      <c r="Z28" s="81" cm="1">
        <f t="array" ref="Z28">SUMPRODUCT(VALUE(INDEX('97-19 Comp in SIC07'!Y:Y,MATCH(_xlfn.TEXTSPLIT($A28, " "),'97-19 Comp in SIC07'!$A:$A,0))), 1)</f>
        <v>22.85</v>
      </c>
    </row>
    <row r="29" spans="1:26" ht="30" x14ac:dyDescent="0.25">
      <c r="A29" s="65">
        <v>52</v>
      </c>
      <c r="C29" s="66" t="s">
        <v>380</v>
      </c>
      <c r="D29" s="81" cm="1">
        <f t="array" ref="D29">SUMPRODUCT(VALUE(INDEX('97-19 Comp in SIC07'!C:C,MATCH(_xlfn.TEXTSPLIT($A29, " "),'97-19 Comp in SIC07'!$A:$A,0))), 1)</f>
        <v>8.7495200000000004</v>
      </c>
      <c r="E29" s="81" cm="1">
        <f t="array" ref="E29">SUMPRODUCT(VALUE(INDEX('97-19 Comp in SIC07'!D:D,MATCH(_xlfn.TEXTSPLIT($A29, " "),'97-19 Comp in SIC07'!$A:$A,0))), 1)</f>
        <v>9.1146399999999996</v>
      </c>
      <c r="F29" s="81" cm="1">
        <f t="array" ref="F29">SUMPRODUCT(VALUE(INDEX('97-19 Comp in SIC07'!E:E,MATCH(_xlfn.TEXTSPLIT($A29, " "),'97-19 Comp in SIC07'!$A:$A,0))), 1)</f>
        <v>9.7782899999999984</v>
      </c>
      <c r="G29" s="81" cm="1">
        <f t="array" ref="G29">SUMPRODUCT(VALUE(INDEX('97-19 Comp in SIC07'!F:F,MATCH(_xlfn.TEXTSPLIT($A29, " "),'97-19 Comp in SIC07'!$A:$A,0))), 1)</f>
        <v>10.077500000000001</v>
      </c>
      <c r="H29" s="81" cm="1">
        <f t="array" ref="H29">SUMPRODUCT(VALUE(INDEX('97-19 Comp in SIC07'!G:G,MATCH(_xlfn.TEXTSPLIT($A29, " "),'97-19 Comp in SIC07'!$A:$A,0))), 1)</f>
        <v>10.523709999999998</v>
      </c>
      <c r="I29" s="81" cm="1">
        <f t="array" ref="I29">SUMPRODUCT(VALUE(INDEX('97-19 Comp in SIC07'!H:H,MATCH(_xlfn.TEXTSPLIT($A29, " "),'97-19 Comp in SIC07'!$A:$A,0))), 1)</f>
        <v>10.967740000000001</v>
      </c>
      <c r="J29" s="81" cm="1">
        <f t="array" ref="J29">SUMPRODUCT(VALUE(INDEX('97-19 Comp in SIC07'!I:I,MATCH(_xlfn.TEXTSPLIT($A29, " "),'97-19 Comp in SIC07'!$A:$A,0))), 1)</f>
        <v>11.36999</v>
      </c>
      <c r="K29" s="81" cm="1">
        <f t="array" ref="K29">SUMPRODUCT(VALUE(INDEX('97-19 Comp in SIC07'!J:J,MATCH(_xlfn.TEXTSPLIT($A29, " "),'97-19 Comp in SIC07'!$A:$A,0))), 1)</f>
        <v>12.11551</v>
      </c>
      <c r="L29" s="81" cm="1">
        <f t="array" ref="L29">SUMPRODUCT(VALUE(INDEX('97-19 Comp in SIC07'!K:K,MATCH(_xlfn.TEXTSPLIT($A29, " "),'97-19 Comp in SIC07'!$A:$A,0))), 1)</f>
        <v>12.67155</v>
      </c>
      <c r="M29" s="81" cm="1">
        <f t="array" ref="M29">SUMPRODUCT(VALUE(INDEX('97-19 Comp in SIC07'!L:L,MATCH(_xlfn.TEXTSPLIT($A29, " "),'97-19 Comp in SIC07'!$A:$A,0))), 1)</f>
        <v>12.94942</v>
      </c>
      <c r="N29" s="81" cm="1">
        <f t="array" ref="N29">SUMPRODUCT(VALUE(INDEX('97-19 Comp in SIC07'!M:M,MATCH(_xlfn.TEXTSPLIT($A29, " "),'97-19 Comp in SIC07'!$A:$A,0))), 1)</f>
        <v>13.094489999999999</v>
      </c>
      <c r="O29" s="81" cm="1">
        <f t="array" ref="O29">SUMPRODUCT(VALUE(INDEX('97-19 Comp in SIC07'!N:N,MATCH(_xlfn.TEXTSPLIT($A29, " "),'97-19 Comp in SIC07'!$A:$A,0))), 1)</f>
        <v>13.5</v>
      </c>
      <c r="P29" s="81" cm="1">
        <f t="array" ref="P29">SUMPRODUCT(VALUE(INDEX('97-19 Comp in SIC07'!O:O,MATCH(_xlfn.TEXTSPLIT($A29, " "),'97-19 Comp in SIC07'!$A:$A,0))), 1)</f>
        <v>14.64</v>
      </c>
      <c r="Q29" s="81" cm="1">
        <f t="array" ref="Q29">SUMPRODUCT(VALUE(INDEX('97-19 Comp in SIC07'!P:P,MATCH(_xlfn.TEXTSPLIT($A29, " "),'97-19 Comp in SIC07'!$A:$A,0))), 1)</f>
        <v>14.63</v>
      </c>
      <c r="R29" s="81" cm="1">
        <f t="array" ref="R29">SUMPRODUCT(VALUE(INDEX('97-19 Comp in SIC07'!Q:Q,MATCH(_xlfn.TEXTSPLIT($A29, " "),'97-19 Comp in SIC07'!$A:$A,0))), 1)</f>
        <v>14.4</v>
      </c>
      <c r="S29" s="81" cm="1">
        <f t="array" ref="S29">SUMPRODUCT(VALUE(INDEX('97-19 Comp in SIC07'!R:R,MATCH(_xlfn.TEXTSPLIT($A29, " "),'97-19 Comp in SIC07'!$A:$A,0))), 1)</f>
        <v>15.11</v>
      </c>
      <c r="T29" s="81" cm="1">
        <f t="array" ref="T29">SUMPRODUCT(VALUE(INDEX('97-19 Comp in SIC07'!S:S,MATCH(_xlfn.TEXTSPLIT($A29, " "),'97-19 Comp in SIC07'!$A:$A,0))), 1)</f>
        <v>15.37</v>
      </c>
      <c r="U29" s="81" cm="1">
        <f t="array" ref="U29">SUMPRODUCT(VALUE(INDEX('97-19 Comp in SIC07'!T:T,MATCH(_xlfn.TEXTSPLIT($A29, " "),'97-19 Comp in SIC07'!$A:$A,0))), 1)</f>
        <v>15.42</v>
      </c>
      <c r="V29" s="81" cm="1">
        <f t="array" ref="V29">SUMPRODUCT(VALUE(INDEX('97-19 Comp in SIC07'!U:U,MATCH(_xlfn.TEXTSPLIT($A29, " "),'97-19 Comp in SIC07'!$A:$A,0))), 1)</f>
        <v>15.98</v>
      </c>
      <c r="W29" s="81" cm="1">
        <f t="array" ref="W29">SUMPRODUCT(VALUE(INDEX('97-19 Comp in SIC07'!V:V,MATCH(_xlfn.TEXTSPLIT($A29, " "),'97-19 Comp in SIC07'!$A:$A,0))), 1)</f>
        <v>16.25</v>
      </c>
      <c r="X29" s="81" cm="1">
        <f t="array" ref="X29">SUMPRODUCT(VALUE(INDEX('97-19 Comp in SIC07'!W:W,MATCH(_xlfn.TEXTSPLIT($A29, " "),'97-19 Comp in SIC07'!$A:$A,0))), 1)</f>
        <v>16.27</v>
      </c>
      <c r="Y29" s="81" cm="1">
        <f t="array" ref="Y29">SUMPRODUCT(VALUE(INDEX('97-19 Comp in SIC07'!X:X,MATCH(_xlfn.TEXTSPLIT($A29, " "),'97-19 Comp in SIC07'!$A:$A,0))), 1)</f>
        <v>16.23</v>
      </c>
      <c r="Z29" s="81" cm="1">
        <f t="array" ref="Z29">SUMPRODUCT(VALUE(INDEX('97-19 Comp in SIC07'!Y:Y,MATCH(_xlfn.TEXTSPLIT($A29, " "),'97-19 Comp in SIC07'!$A:$A,0))), 1)</f>
        <v>17.87</v>
      </c>
    </row>
    <row r="30" spans="1:26" x14ac:dyDescent="0.25">
      <c r="A30" s="65">
        <v>53</v>
      </c>
      <c r="C30" s="66" t="s">
        <v>381</v>
      </c>
      <c r="D30" s="81" cm="1">
        <f t="array" ref="D30">SUMPRODUCT(VALUE(INDEX('97-19 Comp in SIC07'!C:C,MATCH(_xlfn.TEXTSPLIT($A30, " "),'97-19 Comp in SIC07'!$A:$A,0))), 1)</f>
        <v>8.7899999999999991</v>
      </c>
      <c r="E30" s="81" cm="1">
        <f t="array" ref="E30">SUMPRODUCT(VALUE(INDEX('97-19 Comp in SIC07'!D:D,MATCH(_xlfn.TEXTSPLIT($A30, " "),'97-19 Comp in SIC07'!$A:$A,0))), 1)</f>
        <v>9.4700000000000006</v>
      </c>
      <c r="F30" s="81" cm="1">
        <f t="array" ref="F30">SUMPRODUCT(VALUE(INDEX('97-19 Comp in SIC07'!E:E,MATCH(_xlfn.TEXTSPLIT($A30, " "),'97-19 Comp in SIC07'!$A:$A,0))), 1)</f>
        <v>9.73</v>
      </c>
      <c r="G30" s="81" cm="1">
        <f t="array" ref="G30">SUMPRODUCT(VALUE(INDEX('97-19 Comp in SIC07'!F:F,MATCH(_xlfn.TEXTSPLIT($A30, " "),'97-19 Comp in SIC07'!$A:$A,0))), 1)</f>
        <v>10.23</v>
      </c>
      <c r="H30" s="81" cm="1">
        <f t="array" ref="H30">SUMPRODUCT(VALUE(INDEX('97-19 Comp in SIC07'!G:G,MATCH(_xlfn.TEXTSPLIT($A30, " "),'97-19 Comp in SIC07'!$A:$A,0))), 1)</f>
        <v>10.93</v>
      </c>
      <c r="I30" s="81" cm="1">
        <f t="array" ref="I30">SUMPRODUCT(VALUE(INDEX('97-19 Comp in SIC07'!H:H,MATCH(_xlfn.TEXTSPLIT($A30, " "),'97-19 Comp in SIC07'!$A:$A,0))), 1)</f>
        <v>11.85</v>
      </c>
      <c r="J30" s="81" cm="1">
        <f t="array" ref="J30">SUMPRODUCT(VALUE(INDEX('97-19 Comp in SIC07'!I:I,MATCH(_xlfn.TEXTSPLIT($A30, " "),'97-19 Comp in SIC07'!$A:$A,0))), 1)</f>
        <v>11.67</v>
      </c>
      <c r="K30" s="81" cm="1">
        <f t="array" ref="K30">SUMPRODUCT(VALUE(INDEX('97-19 Comp in SIC07'!J:J,MATCH(_xlfn.TEXTSPLIT($A30, " "),'97-19 Comp in SIC07'!$A:$A,0))), 1)</f>
        <v>12.31</v>
      </c>
      <c r="L30" s="81" cm="1">
        <f t="array" ref="L30">SUMPRODUCT(VALUE(INDEX('97-19 Comp in SIC07'!K:K,MATCH(_xlfn.TEXTSPLIT($A30, " "),'97-19 Comp in SIC07'!$A:$A,0))), 1)</f>
        <v>12.28</v>
      </c>
      <c r="M30" s="81" cm="1">
        <f t="array" ref="M30">SUMPRODUCT(VALUE(INDEX('97-19 Comp in SIC07'!L:L,MATCH(_xlfn.TEXTSPLIT($A30, " "),'97-19 Comp in SIC07'!$A:$A,0))), 1)</f>
        <v>13.08</v>
      </c>
      <c r="N30" s="81" cm="1">
        <f t="array" ref="N30">SUMPRODUCT(VALUE(INDEX('97-19 Comp in SIC07'!M:M,MATCH(_xlfn.TEXTSPLIT($A30, " "),'97-19 Comp in SIC07'!$A:$A,0))), 1)</f>
        <v>13.49</v>
      </c>
      <c r="O30" s="81" cm="1">
        <f t="array" ref="O30">SUMPRODUCT(VALUE(INDEX('97-19 Comp in SIC07'!N:N,MATCH(_xlfn.TEXTSPLIT($A30, " "),'97-19 Comp in SIC07'!$A:$A,0))), 1)</f>
        <v>10.73</v>
      </c>
      <c r="P30" s="81" cm="1">
        <f t="array" ref="P30">SUMPRODUCT(VALUE(INDEX('97-19 Comp in SIC07'!O:O,MATCH(_xlfn.TEXTSPLIT($A30, " "),'97-19 Comp in SIC07'!$A:$A,0))), 1)</f>
        <v>11.61</v>
      </c>
      <c r="Q30" s="81" cm="1">
        <f t="array" ref="Q30">SUMPRODUCT(VALUE(INDEX('97-19 Comp in SIC07'!P:P,MATCH(_xlfn.TEXTSPLIT($A30, " "),'97-19 Comp in SIC07'!$A:$A,0))), 1)</f>
        <v>11.41</v>
      </c>
      <c r="R30" s="81" cm="1">
        <f t="array" ref="R30">SUMPRODUCT(VALUE(INDEX('97-19 Comp in SIC07'!Q:Q,MATCH(_xlfn.TEXTSPLIT($A30, " "),'97-19 Comp in SIC07'!$A:$A,0))), 1)</f>
        <v>11.44</v>
      </c>
      <c r="S30" s="81" cm="1">
        <f t="array" ref="S30">SUMPRODUCT(VALUE(INDEX('97-19 Comp in SIC07'!R:R,MATCH(_xlfn.TEXTSPLIT($A30, " "),'97-19 Comp in SIC07'!$A:$A,0))), 1)</f>
        <v>11.57</v>
      </c>
      <c r="T30" s="81" cm="1">
        <f t="array" ref="T30">SUMPRODUCT(VALUE(INDEX('97-19 Comp in SIC07'!S:S,MATCH(_xlfn.TEXTSPLIT($A30, " "),'97-19 Comp in SIC07'!$A:$A,0))), 1)</f>
        <v>12.17</v>
      </c>
      <c r="U30" s="81" cm="1">
        <f t="array" ref="U30">SUMPRODUCT(VALUE(INDEX('97-19 Comp in SIC07'!T:T,MATCH(_xlfn.TEXTSPLIT($A30, " "),'97-19 Comp in SIC07'!$A:$A,0))), 1)</f>
        <v>12.65</v>
      </c>
      <c r="V30" s="81" cm="1">
        <f t="array" ref="V30">SUMPRODUCT(VALUE(INDEX('97-19 Comp in SIC07'!U:U,MATCH(_xlfn.TEXTSPLIT($A30, " "),'97-19 Comp in SIC07'!$A:$A,0))), 1)</f>
        <v>13.4</v>
      </c>
      <c r="W30" s="81" cm="1">
        <f t="array" ref="W30">SUMPRODUCT(VALUE(INDEX('97-19 Comp in SIC07'!V:V,MATCH(_xlfn.TEXTSPLIT($A30, " "),'97-19 Comp in SIC07'!$A:$A,0))), 1)</f>
        <v>13.03</v>
      </c>
      <c r="X30" s="81" cm="1">
        <f t="array" ref="X30">SUMPRODUCT(VALUE(INDEX('97-19 Comp in SIC07'!W:W,MATCH(_xlfn.TEXTSPLIT($A30, " "),'97-19 Comp in SIC07'!$A:$A,0))), 1)</f>
        <v>13.22</v>
      </c>
      <c r="Y30" s="81" cm="1">
        <f t="array" ref="Y30">SUMPRODUCT(VALUE(INDEX('97-19 Comp in SIC07'!X:X,MATCH(_xlfn.TEXTSPLIT($A30, " "),'97-19 Comp in SIC07'!$A:$A,0))), 1)</f>
        <v>13.9</v>
      </c>
      <c r="Z30" s="81" cm="1">
        <f t="array" ref="Z30">SUMPRODUCT(VALUE(INDEX('97-19 Comp in SIC07'!Y:Y,MATCH(_xlfn.TEXTSPLIT($A30, " "),'97-19 Comp in SIC07'!$A:$A,0))), 1)</f>
        <v>14.57</v>
      </c>
    </row>
    <row r="31" spans="1:26" x14ac:dyDescent="0.25">
      <c r="A31" s="65">
        <v>55</v>
      </c>
      <c r="C31" s="66" t="s">
        <v>382</v>
      </c>
      <c r="D31" s="81" cm="1">
        <f t="array" ref="D31">SUMPRODUCT(VALUE(INDEX('97-19 Comp in SIC07'!C:C,MATCH(_xlfn.TEXTSPLIT($A31, " "),'97-19 Comp in SIC07'!$A:$A,0))), 1)</f>
        <v>5.37</v>
      </c>
      <c r="E31" s="81" cm="1">
        <f t="array" ref="E31">SUMPRODUCT(VALUE(INDEX('97-19 Comp in SIC07'!D:D,MATCH(_xlfn.TEXTSPLIT($A31, " "),'97-19 Comp in SIC07'!$A:$A,0))), 1)</f>
        <v>5.7</v>
      </c>
      <c r="F31" s="81" cm="1">
        <f t="array" ref="F31">SUMPRODUCT(VALUE(INDEX('97-19 Comp in SIC07'!E:E,MATCH(_xlfn.TEXTSPLIT($A31, " "),'97-19 Comp in SIC07'!$A:$A,0))), 1)</f>
        <v>5.91</v>
      </c>
      <c r="G31" s="81" cm="1">
        <f t="array" ref="G31">SUMPRODUCT(VALUE(INDEX('97-19 Comp in SIC07'!F:F,MATCH(_xlfn.TEXTSPLIT($A31, " "),'97-19 Comp in SIC07'!$A:$A,0))), 1)</f>
        <v>6.11</v>
      </c>
      <c r="H31" s="81" cm="1">
        <f t="array" ref="H31">SUMPRODUCT(VALUE(INDEX('97-19 Comp in SIC07'!G:G,MATCH(_xlfn.TEXTSPLIT($A31, " "),'97-19 Comp in SIC07'!$A:$A,0))), 1)</f>
        <v>6.3</v>
      </c>
      <c r="I31" s="81" cm="1">
        <f t="array" ref="I31">SUMPRODUCT(VALUE(INDEX('97-19 Comp in SIC07'!H:H,MATCH(_xlfn.TEXTSPLIT($A31, " "),'97-19 Comp in SIC07'!$A:$A,0))), 1)</f>
        <v>6.59</v>
      </c>
      <c r="J31" s="81" cm="1">
        <f t="array" ref="J31">SUMPRODUCT(VALUE(INDEX('97-19 Comp in SIC07'!I:I,MATCH(_xlfn.TEXTSPLIT($A31, " "),'97-19 Comp in SIC07'!$A:$A,0))), 1)</f>
        <v>7.01</v>
      </c>
      <c r="K31" s="81" cm="1">
        <f t="array" ref="K31">SUMPRODUCT(VALUE(INDEX('97-19 Comp in SIC07'!J:J,MATCH(_xlfn.TEXTSPLIT($A31, " "),'97-19 Comp in SIC07'!$A:$A,0))), 1)</f>
        <v>7.2</v>
      </c>
      <c r="L31" s="81" cm="1">
        <f t="array" ref="L31">SUMPRODUCT(VALUE(INDEX('97-19 Comp in SIC07'!K:K,MATCH(_xlfn.TEXTSPLIT($A31, " "),'97-19 Comp in SIC07'!$A:$A,0))), 1)</f>
        <v>7.27</v>
      </c>
      <c r="M31" s="81" cm="1">
        <f t="array" ref="M31">SUMPRODUCT(VALUE(INDEX('97-19 Comp in SIC07'!L:L,MATCH(_xlfn.TEXTSPLIT($A31, " "),'97-19 Comp in SIC07'!$A:$A,0))), 1)</f>
        <v>7.68</v>
      </c>
      <c r="N31" s="81" cm="1">
        <f t="array" ref="N31">SUMPRODUCT(VALUE(INDEX('97-19 Comp in SIC07'!M:M,MATCH(_xlfn.TEXTSPLIT($A31, " "),'97-19 Comp in SIC07'!$A:$A,0))), 1)</f>
        <v>8.1</v>
      </c>
      <c r="O31" s="81" cm="1">
        <f t="array" ref="O31">SUMPRODUCT(VALUE(INDEX('97-19 Comp in SIC07'!N:N,MATCH(_xlfn.TEXTSPLIT($A31, " "),'97-19 Comp in SIC07'!$A:$A,0))), 1)</f>
        <v>9.48</v>
      </c>
      <c r="P31" s="81" cm="1">
        <f t="array" ref="P31">SUMPRODUCT(VALUE(INDEX('97-19 Comp in SIC07'!O:O,MATCH(_xlfn.TEXTSPLIT($A31, " "),'97-19 Comp in SIC07'!$A:$A,0))), 1)</f>
        <v>8.86</v>
      </c>
      <c r="Q31" s="81" cm="1">
        <f t="array" ref="Q31">SUMPRODUCT(VALUE(INDEX('97-19 Comp in SIC07'!P:P,MATCH(_xlfn.TEXTSPLIT($A31, " "),'97-19 Comp in SIC07'!$A:$A,0))), 1)</f>
        <v>9.1</v>
      </c>
      <c r="R31" s="81" cm="1">
        <f t="array" ref="R31">SUMPRODUCT(VALUE(INDEX('97-19 Comp in SIC07'!Q:Q,MATCH(_xlfn.TEXTSPLIT($A31, " "),'97-19 Comp in SIC07'!$A:$A,0))), 1)</f>
        <v>9.24</v>
      </c>
      <c r="S31" s="81" cm="1">
        <f t="array" ref="S31">SUMPRODUCT(VALUE(INDEX('97-19 Comp in SIC07'!R:R,MATCH(_xlfn.TEXTSPLIT($A31, " "),'97-19 Comp in SIC07'!$A:$A,0))), 1)</f>
        <v>9</v>
      </c>
      <c r="T31" s="81" cm="1">
        <f t="array" ref="T31">SUMPRODUCT(VALUE(INDEX('97-19 Comp in SIC07'!S:S,MATCH(_xlfn.TEXTSPLIT($A31, " "),'97-19 Comp in SIC07'!$A:$A,0))), 1)</f>
        <v>9.33</v>
      </c>
      <c r="U31" s="81" cm="1">
        <f t="array" ref="U31">SUMPRODUCT(VALUE(INDEX('97-19 Comp in SIC07'!T:T,MATCH(_xlfn.TEXTSPLIT($A31, " "),'97-19 Comp in SIC07'!$A:$A,0))), 1)</f>
        <v>9.25</v>
      </c>
      <c r="V31" s="81" cm="1">
        <f t="array" ref="V31">SUMPRODUCT(VALUE(INDEX('97-19 Comp in SIC07'!U:U,MATCH(_xlfn.TEXTSPLIT($A31, " "),'97-19 Comp in SIC07'!$A:$A,0))), 1)</f>
        <v>9.5399999999999991</v>
      </c>
      <c r="W31" s="81" cm="1">
        <f t="array" ref="W31">SUMPRODUCT(VALUE(INDEX('97-19 Comp in SIC07'!V:V,MATCH(_xlfn.TEXTSPLIT($A31, " "),'97-19 Comp in SIC07'!$A:$A,0))), 1)</f>
        <v>9.91</v>
      </c>
      <c r="X31" s="81" cm="1">
        <f t="array" ref="X31">SUMPRODUCT(VALUE(INDEX('97-19 Comp in SIC07'!W:W,MATCH(_xlfn.TEXTSPLIT($A31, " "),'97-19 Comp in SIC07'!$A:$A,0))), 1)</f>
        <v>10.45</v>
      </c>
      <c r="Y31" s="81" cm="1">
        <f t="array" ref="Y31">SUMPRODUCT(VALUE(INDEX('97-19 Comp in SIC07'!X:X,MATCH(_xlfn.TEXTSPLIT($A31, " "),'97-19 Comp in SIC07'!$A:$A,0))), 1)</f>
        <v>10.92</v>
      </c>
      <c r="Z31" s="81" cm="1">
        <f t="array" ref="Z31">SUMPRODUCT(VALUE(INDEX('97-19 Comp in SIC07'!Y:Y,MATCH(_xlfn.TEXTSPLIT($A31, " "),'97-19 Comp in SIC07'!$A:$A,0))), 1)</f>
        <v>11.56</v>
      </c>
    </row>
    <row r="32" spans="1:26" x14ac:dyDescent="0.25">
      <c r="A32" s="65">
        <v>56</v>
      </c>
      <c r="C32" s="66" t="s">
        <v>383</v>
      </c>
      <c r="D32" s="81" cm="1">
        <f t="array" ref="D32">SUMPRODUCT(VALUE(INDEX('97-19 Comp in SIC07'!C:C,MATCH(_xlfn.TEXTSPLIT($A32, " "),'97-19 Comp in SIC07'!$A:$A,0))), 1)</f>
        <v>5.37</v>
      </c>
      <c r="E32" s="81" cm="1">
        <f t="array" ref="E32">SUMPRODUCT(VALUE(INDEX('97-19 Comp in SIC07'!D:D,MATCH(_xlfn.TEXTSPLIT($A32, " "),'97-19 Comp in SIC07'!$A:$A,0))), 1)</f>
        <v>5.7</v>
      </c>
      <c r="F32" s="81" cm="1">
        <f t="array" ref="F32">SUMPRODUCT(VALUE(INDEX('97-19 Comp in SIC07'!E:E,MATCH(_xlfn.TEXTSPLIT($A32, " "),'97-19 Comp in SIC07'!$A:$A,0))), 1)</f>
        <v>5.91</v>
      </c>
      <c r="G32" s="81" cm="1">
        <f t="array" ref="G32">SUMPRODUCT(VALUE(INDEX('97-19 Comp in SIC07'!F:F,MATCH(_xlfn.TEXTSPLIT($A32, " "),'97-19 Comp in SIC07'!$A:$A,0))), 1)</f>
        <v>6.11</v>
      </c>
      <c r="H32" s="81" cm="1">
        <f t="array" ref="H32">SUMPRODUCT(VALUE(INDEX('97-19 Comp in SIC07'!G:G,MATCH(_xlfn.TEXTSPLIT($A32, " "),'97-19 Comp in SIC07'!$A:$A,0))), 1)</f>
        <v>6.3</v>
      </c>
      <c r="I32" s="81" cm="1">
        <f t="array" ref="I32">SUMPRODUCT(VALUE(INDEX('97-19 Comp in SIC07'!H:H,MATCH(_xlfn.TEXTSPLIT($A32, " "),'97-19 Comp in SIC07'!$A:$A,0))), 1)</f>
        <v>6.59</v>
      </c>
      <c r="J32" s="81" cm="1">
        <f t="array" ref="J32">SUMPRODUCT(VALUE(INDEX('97-19 Comp in SIC07'!I:I,MATCH(_xlfn.TEXTSPLIT($A32, " "),'97-19 Comp in SIC07'!$A:$A,0))), 1)</f>
        <v>7.01</v>
      </c>
      <c r="K32" s="81" cm="1">
        <f t="array" ref="K32">SUMPRODUCT(VALUE(INDEX('97-19 Comp in SIC07'!J:J,MATCH(_xlfn.TEXTSPLIT($A32, " "),'97-19 Comp in SIC07'!$A:$A,0))), 1)</f>
        <v>7.2</v>
      </c>
      <c r="L32" s="81" cm="1">
        <f t="array" ref="L32">SUMPRODUCT(VALUE(INDEX('97-19 Comp in SIC07'!K:K,MATCH(_xlfn.TEXTSPLIT($A32, " "),'97-19 Comp in SIC07'!$A:$A,0))), 1)</f>
        <v>7.27</v>
      </c>
      <c r="M32" s="81" cm="1">
        <f t="array" ref="M32">SUMPRODUCT(VALUE(INDEX('97-19 Comp in SIC07'!L:L,MATCH(_xlfn.TEXTSPLIT($A32, " "),'97-19 Comp in SIC07'!$A:$A,0))), 1)</f>
        <v>7.68</v>
      </c>
      <c r="N32" s="81" cm="1">
        <f t="array" ref="N32">SUMPRODUCT(VALUE(INDEX('97-19 Comp in SIC07'!M:M,MATCH(_xlfn.TEXTSPLIT($A32, " "),'97-19 Comp in SIC07'!$A:$A,0))), 1)</f>
        <v>8.1</v>
      </c>
      <c r="O32" s="81" cm="1">
        <f t="array" ref="O32">SUMPRODUCT(VALUE(INDEX('97-19 Comp in SIC07'!N:N,MATCH(_xlfn.TEXTSPLIT($A32, " "),'97-19 Comp in SIC07'!$A:$A,0))), 1)</f>
        <v>7.96</v>
      </c>
      <c r="P32" s="81" cm="1">
        <f t="array" ref="P32">SUMPRODUCT(VALUE(INDEX('97-19 Comp in SIC07'!O:O,MATCH(_xlfn.TEXTSPLIT($A32, " "),'97-19 Comp in SIC07'!$A:$A,0))), 1)</f>
        <v>7.99</v>
      </c>
      <c r="Q32" s="81" cm="1">
        <f t="array" ref="Q32">SUMPRODUCT(VALUE(INDEX('97-19 Comp in SIC07'!P:P,MATCH(_xlfn.TEXTSPLIT($A32, " "),'97-19 Comp in SIC07'!$A:$A,0))), 1)</f>
        <v>8.11</v>
      </c>
      <c r="R32" s="81" cm="1">
        <f t="array" ref="R32">SUMPRODUCT(VALUE(INDEX('97-19 Comp in SIC07'!Q:Q,MATCH(_xlfn.TEXTSPLIT($A32, " "),'97-19 Comp in SIC07'!$A:$A,0))), 1)</f>
        <v>8.06</v>
      </c>
      <c r="S32" s="81" cm="1">
        <f t="array" ref="S32">SUMPRODUCT(VALUE(INDEX('97-19 Comp in SIC07'!R:R,MATCH(_xlfn.TEXTSPLIT($A32, " "),'97-19 Comp in SIC07'!$A:$A,0))), 1)</f>
        <v>8.19</v>
      </c>
      <c r="T32" s="81" cm="1">
        <f t="array" ref="T32">SUMPRODUCT(VALUE(INDEX('97-19 Comp in SIC07'!S:S,MATCH(_xlfn.TEXTSPLIT($A32, " "),'97-19 Comp in SIC07'!$A:$A,0))), 1)</f>
        <v>8.31</v>
      </c>
      <c r="U32" s="81" cm="1">
        <f t="array" ref="U32">SUMPRODUCT(VALUE(INDEX('97-19 Comp in SIC07'!T:T,MATCH(_xlfn.TEXTSPLIT($A32, " "),'97-19 Comp in SIC07'!$A:$A,0))), 1)</f>
        <v>8.3800000000000008</v>
      </c>
      <c r="V32" s="81" cm="1">
        <f t="array" ref="V32">SUMPRODUCT(VALUE(INDEX('97-19 Comp in SIC07'!U:U,MATCH(_xlfn.TEXTSPLIT($A32, " "),'97-19 Comp in SIC07'!$A:$A,0))), 1)</f>
        <v>8.51</v>
      </c>
      <c r="W32" s="81" cm="1">
        <f t="array" ref="W32">SUMPRODUCT(VALUE(INDEX('97-19 Comp in SIC07'!V:V,MATCH(_xlfn.TEXTSPLIT($A32, " "),'97-19 Comp in SIC07'!$A:$A,0))), 1)</f>
        <v>9</v>
      </c>
      <c r="X32" s="81" cm="1">
        <f t="array" ref="X32">SUMPRODUCT(VALUE(INDEX('97-19 Comp in SIC07'!W:W,MATCH(_xlfn.TEXTSPLIT($A32, " "),'97-19 Comp in SIC07'!$A:$A,0))), 1)</f>
        <v>9.64</v>
      </c>
      <c r="Y32" s="81" cm="1">
        <f t="array" ref="Y32">SUMPRODUCT(VALUE(INDEX('97-19 Comp in SIC07'!X:X,MATCH(_xlfn.TEXTSPLIT($A32, " "),'97-19 Comp in SIC07'!$A:$A,0))), 1)</f>
        <v>9.94</v>
      </c>
      <c r="Z32" s="81" cm="1">
        <f t="array" ref="Z32">SUMPRODUCT(VALUE(INDEX('97-19 Comp in SIC07'!Y:Y,MATCH(_xlfn.TEXTSPLIT($A32, " "),'97-19 Comp in SIC07'!$A:$A,0))), 1)</f>
        <v>10.52</v>
      </c>
    </row>
    <row r="33" spans="1:26" x14ac:dyDescent="0.25">
      <c r="A33" s="65">
        <v>58</v>
      </c>
      <c r="C33" s="66" t="s">
        <v>384</v>
      </c>
      <c r="D33" s="81" cm="1">
        <f t="array" ref="D33">SUMPRODUCT(VALUE(INDEX('97-19 Comp in SIC07'!C:C,MATCH(_xlfn.TEXTSPLIT($A33, " "),'97-19 Comp in SIC07'!$A:$A,0))), 1)</f>
        <v>10.46495</v>
      </c>
      <c r="E33" s="81" cm="1">
        <f t="array" ref="E33">SUMPRODUCT(VALUE(INDEX('97-19 Comp in SIC07'!D:D,MATCH(_xlfn.TEXTSPLIT($A33, " "),'97-19 Comp in SIC07'!$A:$A,0))), 1)</f>
        <v>11.18305</v>
      </c>
      <c r="F33" s="81" cm="1">
        <f t="array" ref="F33">SUMPRODUCT(VALUE(INDEX('97-19 Comp in SIC07'!E:E,MATCH(_xlfn.TEXTSPLIT($A33, " "),'97-19 Comp in SIC07'!$A:$A,0))), 1)</f>
        <v>11.34295</v>
      </c>
      <c r="G33" s="81" cm="1">
        <f t="array" ref="G33">SUMPRODUCT(VALUE(INDEX('97-19 Comp in SIC07'!F:F,MATCH(_xlfn.TEXTSPLIT($A33, " "),'97-19 Comp in SIC07'!$A:$A,0))), 1)</f>
        <v>12.14715</v>
      </c>
      <c r="H33" s="81" cm="1">
        <f t="array" ref="H33">SUMPRODUCT(VALUE(INDEX('97-19 Comp in SIC07'!G:G,MATCH(_xlfn.TEXTSPLIT($A33, " "),'97-19 Comp in SIC07'!$A:$A,0))), 1)</f>
        <v>12.8424</v>
      </c>
      <c r="I33" s="81" cm="1">
        <f t="array" ref="I33">SUMPRODUCT(VALUE(INDEX('97-19 Comp in SIC07'!H:H,MATCH(_xlfn.TEXTSPLIT($A33, " "),'97-19 Comp in SIC07'!$A:$A,0))), 1)</f>
        <v>13.154249999999999</v>
      </c>
      <c r="J33" s="81" cm="1">
        <f t="array" ref="J33">SUMPRODUCT(VALUE(INDEX('97-19 Comp in SIC07'!I:I,MATCH(_xlfn.TEXTSPLIT($A33, " "),'97-19 Comp in SIC07'!$A:$A,0))), 1)</f>
        <v>13.40415</v>
      </c>
      <c r="K33" s="81" cm="1">
        <f t="array" ref="K33">SUMPRODUCT(VALUE(INDEX('97-19 Comp in SIC07'!J:J,MATCH(_xlfn.TEXTSPLIT($A33, " "),'97-19 Comp in SIC07'!$A:$A,0))), 1)</f>
        <v>13.4903</v>
      </c>
      <c r="L33" s="81" cm="1">
        <f t="array" ref="L33">SUMPRODUCT(VALUE(INDEX('97-19 Comp in SIC07'!K:K,MATCH(_xlfn.TEXTSPLIT($A33, " "),'97-19 Comp in SIC07'!$A:$A,0))), 1)</f>
        <v>14.174349999999999</v>
      </c>
      <c r="M33" s="81" cm="1">
        <f t="array" ref="M33">SUMPRODUCT(VALUE(INDEX('97-19 Comp in SIC07'!L:L,MATCH(_xlfn.TEXTSPLIT($A33, " "),'97-19 Comp in SIC07'!$A:$A,0))), 1)</f>
        <v>14.4976</v>
      </c>
      <c r="N33" s="81" cm="1">
        <f t="array" ref="N33">SUMPRODUCT(VALUE(INDEX('97-19 Comp in SIC07'!M:M,MATCH(_xlfn.TEXTSPLIT($A33, " "),'97-19 Comp in SIC07'!$A:$A,0))), 1)</f>
        <v>15.134</v>
      </c>
      <c r="O33" s="81" cm="1">
        <f t="array" ref="O33">SUMPRODUCT(VALUE(INDEX('97-19 Comp in SIC07'!N:N,MATCH(_xlfn.TEXTSPLIT($A33, " "),'97-19 Comp in SIC07'!$A:$A,0))), 1)</f>
        <v>17.16</v>
      </c>
      <c r="P33" s="81" cm="1">
        <f t="array" ref="P33">SUMPRODUCT(VALUE(INDEX('97-19 Comp in SIC07'!O:O,MATCH(_xlfn.TEXTSPLIT($A33, " "),'97-19 Comp in SIC07'!$A:$A,0))), 1)</f>
        <v>17.05</v>
      </c>
      <c r="Q33" s="81" cm="1">
        <f t="array" ref="Q33">SUMPRODUCT(VALUE(INDEX('97-19 Comp in SIC07'!P:P,MATCH(_xlfn.TEXTSPLIT($A33, " "),'97-19 Comp in SIC07'!$A:$A,0))), 1)</f>
        <v>17.61</v>
      </c>
      <c r="R33" s="81" cm="1">
        <f t="array" ref="R33">SUMPRODUCT(VALUE(INDEX('97-19 Comp in SIC07'!Q:Q,MATCH(_xlfn.TEXTSPLIT($A33, " "),'97-19 Comp in SIC07'!$A:$A,0))), 1)</f>
        <v>18.5</v>
      </c>
      <c r="S33" s="81" cm="1">
        <f t="array" ref="S33">SUMPRODUCT(VALUE(INDEX('97-19 Comp in SIC07'!R:R,MATCH(_xlfn.TEXTSPLIT($A33, " "),'97-19 Comp in SIC07'!$A:$A,0))), 1)</f>
        <v>18.600000000000001</v>
      </c>
      <c r="T33" s="81" cm="1">
        <f t="array" ref="T33">SUMPRODUCT(VALUE(INDEX('97-19 Comp in SIC07'!S:S,MATCH(_xlfn.TEXTSPLIT($A33, " "),'97-19 Comp in SIC07'!$A:$A,0))), 1)</f>
        <v>18.989999999999998</v>
      </c>
      <c r="U33" s="81" cm="1">
        <f t="array" ref="U33">SUMPRODUCT(VALUE(INDEX('97-19 Comp in SIC07'!T:T,MATCH(_xlfn.TEXTSPLIT($A33, " "),'97-19 Comp in SIC07'!$A:$A,0))), 1)</f>
        <v>20.63</v>
      </c>
      <c r="V33" s="81" cm="1">
        <f t="array" ref="V33">SUMPRODUCT(VALUE(INDEX('97-19 Comp in SIC07'!U:U,MATCH(_xlfn.TEXTSPLIT($A33, " "),'97-19 Comp in SIC07'!$A:$A,0))), 1)</f>
        <v>19.100000000000001</v>
      </c>
      <c r="W33" s="81" cm="1">
        <f t="array" ref="W33">SUMPRODUCT(VALUE(INDEX('97-19 Comp in SIC07'!V:V,MATCH(_xlfn.TEXTSPLIT($A33, " "),'97-19 Comp in SIC07'!$A:$A,0))), 1)</f>
        <v>19.84</v>
      </c>
      <c r="X33" s="81" cm="1">
        <f t="array" ref="X33">SUMPRODUCT(VALUE(INDEX('97-19 Comp in SIC07'!W:W,MATCH(_xlfn.TEXTSPLIT($A33, " "),'97-19 Comp in SIC07'!$A:$A,0))), 1)</f>
        <v>20.09</v>
      </c>
      <c r="Y33" s="81" cm="1">
        <f t="array" ref="Y33">SUMPRODUCT(VALUE(INDEX('97-19 Comp in SIC07'!X:X,MATCH(_xlfn.TEXTSPLIT($A33, " "),'97-19 Comp in SIC07'!$A:$A,0))), 1)</f>
        <v>21.04</v>
      </c>
      <c r="Z33" s="81" cm="1">
        <f t="array" ref="Z33">SUMPRODUCT(VALUE(INDEX('97-19 Comp in SIC07'!Y:Y,MATCH(_xlfn.TEXTSPLIT($A33, " "),'97-19 Comp in SIC07'!$A:$A,0))), 1)</f>
        <v>21.05</v>
      </c>
    </row>
    <row r="34" spans="1:26" ht="45" x14ac:dyDescent="0.25">
      <c r="A34" s="65">
        <v>59</v>
      </c>
      <c r="C34" s="66" t="s">
        <v>385</v>
      </c>
      <c r="D34" s="81" cm="1">
        <f t="array" ref="D34">SUMPRODUCT(VALUE(INDEX('97-19 Comp in SIC07'!C:C,MATCH(_xlfn.TEXTSPLIT($A34, " "),'97-19 Comp in SIC07'!$A:$A,0))), 1)</f>
        <v>8.9262799999999984</v>
      </c>
      <c r="E34" s="81" cm="1">
        <f t="array" ref="E34">SUMPRODUCT(VALUE(INDEX('97-19 Comp in SIC07'!D:D,MATCH(_xlfn.TEXTSPLIT($A34, " "),'97-19 Comp in SIC07'!$A:$A,0))), 1)</f>
        <v>9.6816800000000001</v>
      </c>
      <c r="F34" s="81" cm="1">
        <f t="array" ref="F34">SUMPRODUCT(VALUE(INDEX('97-19 Comp in SIC07'!E:E,MATCH(_xlfn.TEXTSPLIT($A34, " "),'97-19 Comp in SIC07'!$A:$A,0))), 1)</f>
        <v>10.240280000000002</v>
      </c>
      <c r="G34" s="81" cm="1">
        <f t="array" ref="G34">SUMPRODUCT(VALUE(INDEX('97-19 Comp in SIC07'!F:F,MATCH(_xlfn.TEXTSPLIT($A34, " "),'97-19 Comp in SIC07'!$A:$A,0))), 1)</f>
        <v>10.719719999999999</v>
      </c>
      <c r="H34" s="81" cm="1">
        <f t="array" ref="H34">SUMPRODUCT(VALUE(INDEX('97-19 Comp in SIC07'!G:G,MATCH(_xlfn.TEXTSPLIT($A34, " "),'97-19 Comp in SIC07'!$A:$A,0))), 1)</f>
        <v>11.33156</v>
      </c>
      <c r="I34" s="81" cm="1">
        <f t="array" ref="I34">SUMPRODUCT(VALUE(INDEX('97-19 Comp in SIC07'!H:H,MATCH(_xlfn.TEXTSPLIT($A34, " "),'97-19 Comp in SIC07'!$A:$A,0))), 1)</f>
        <v>12.30072</v>
      </c>
      <c r="J34" s="81" cm="1">
        <f t="array" ref="J34">SUMPRODUCT(VALUE(INDEX('97-19 Comp in SIC07'!I:I,MATCH(_xlfn.TEXTSPLIT($A34, " "),'97-19 Comp in SIC07'!$A:$A,0))), 1)</f>
        <v>13.076440000000002</v>
      </c>
      <c r="K34" s="81" cm="1">
        <f t="array" ref="K34">SUMPRODUCT(VALUE(INDEX('97-19 Comp in SIC07'!J:J,MATCH(_xlfn.TEXTSPLIT($A34, " "),'97-19 Comp in SIC07'!$A:$A,0))), 1)</f>
        <v>13.0684</v>
      </c>
      <c r="L34" s="81" cm="1">
        <f t="array" ref="L34">SUMPRODUCT(VALUE(INDEX('97-19 Comp in SIC07'!K:K,MATCH(_xlfn.TEXTSPLIT($A34, " "),'97-19 Comp in SIC07'!$A:$A,0))), 1)</f>
        <v>12.831320000000002</v>
      </c>
      <c r="M34" s="81" cm="1">
        <f t="array" ref="M34">SUMPRODUCT(VALUE(INDEX('97-19 Comp in SIC07'!L:L,MATCH(_xlfn.TEXTSPLIT($A34, " "),'97-19 Comp in SIC07'!$A:$A,0))), 1)</f>
        <v>13.433720000000001</v>
      </c>
      <c r="N34" s="81" cm="1">
        <f t="array" ref="N34">SUMPRODUCT(VALUE(INDEX('97-19 Comp in SIC07'!M:M,MATCH(_xlfn.TEXTSPLIT($A34, " "),'97-19 Comp in SIC07'!$A:$A,0))), 1)</f>
        <v>13.229279999999999</v>
      </c>
      <c r="O34" s="81" cm="1">
        <f t="array" ref="O34">SUMPRODUCT(VALUE(INDEX('97-19 Comp in SIC07'!N:N,MATCH(_xlfn.TEXTSPLIT($A34, " "),'97-19 Comp in SIC07'!$A:$A,0))), 1)</f>
        <v>18.420000000000002</v>
      </c>
      <c r="P34" s="81" cm="1">
        <f t="array" ref="P34">SUMPRODUCT(VALUE(INDEX('97-19 Comp in SIC07'!O:O,MATCH(_xlfn.TEXTSPLIT($A34, " "),'97-19 Comp in SIC07'!$A:$A,0))), 1)</f>
        <v>18.2</v>
      </c>
      <c r="Q34" s="81" cm="1">
        <f t="array" ref="Q34">SUMPRODUCT(VALUE(INDEX('97-19 Comp in SIC07'!P:P,MATCH(_xlfn.TEXTSPLIT($A34, " "),'97-19 Comp in SIC07'!$A:$A,0))), 1)</f>
        <v>19.420000000000002</v>
      </c>
      <c r="R34" s="81" cm="1">
        <f t="array" ref="R34">SUMPRODUCT(VALUE(INDEX('97-19 Comp in SIC07'!Q:Q,MATCH(_xlfn.TEXTSPLIT($A34, " "),'97-19 Comp in SIC07'!$A:$A,0))), 1)</f>
        <v>20.05</v>
      </c>
      <c r="S34" s="81" cm="1">
        <f t="array" ref="S34">SUMPRODUCT(VALUE(INDEX('97-19 Comp in SIC07'!R:R,MATCH(_xlfn.TEXTSPLIT($A34, " "),'97-19 Comp in SIC07'!$A:$A,0))), 1)</f>
        <v>18.57</v>
      </c>
      <c r="T34" s="81" cm="1">
        <f t="array" ref="T34">SUMPRODUCT(VALUE(INDEX('97-19 Comp in SIC07'!S:S,MATCH(_xlfn.TEXTSPLIT($A34, " "),'97-19 Comp in SIC07'!$A:$A,0))), 1)</f>
        <v>17.97</v>
      </c>
      <c r="U34" s="81" cm="1">
        <f t="array" ref="U34">SUMPRODUCT(VALUE(INDEX('97-19 Comp in SIC07'!T:T,MATCH(_xlfn.TEXTSPLIT($A34, " "),'97-19 Comp in SIC07'!$A:$A,0))), 1)</f>
        <v>16.75</v>
      </c>
      <c r="V34" s="81" cm="1">
        <f t="array" ref="V34">SUMPRODUCT(VALUE(INDEX('97-19 Comp in SIC07'!U:U,MATCH(_xlfn.TEXTSPLIT($A34, " "),'97-19 Comp in SIC07'!$A:$A,0))), 1)</f>
        <v>17.32</v>
      </c>
      <c r="W34" s="81" cm="1">
        <f t="array" ref="W34">SUMPRODUCT(VALUE(INDEX('97-19 Comp in SIC07'!V:V,MATCH(_xlfn.TEXTSPLIT($A34, " "),'97-19 Comp in SIC07'!$A:$A,0))), 1)</f>
        <v>18.649999999999999</v>
      </c>
      <c r="X34" s="81" cm="1">
        <f t="array" ref="X34">SUMPRODUCT(VALUE(INDEX('97-19 Comp in SIC07'!W:W,MATCH(_xlfn.TEXTSPLIT($A34, " "),'97-19 Comp in SIC07'!$A:$A,0))), 1)</f>
        <v>19.920000000000002</v>
      </c>
      <c r="Y34" s="81" cm="1">
        <f t="array" ref="Y34">SUMPRODUCT(VALUE(INDEX('97-19 Comp in SIC07'!X:X,MATCH(_xlfn.TEXTSPLIT($A34, " "),'97-19 Comp in SIC07'!$A:$A,0))), 1)</f>
        <v>18.52</v>
      </c>
      <c r="Z34" s="81" cm="1">
        <f t="array" ref="Z34">SUMPRODUCT(VALUE(INDEX('97-19 Comp in SIC07'!Y:Y,MATCH(_xlfn.TEXTSPLIT($A34, " "),'97-19 Comp in SIC07'!$A:$A,0))), 1)</f>
        <v>19.46</v>
      </c>
    </row>
    <row r="35" spans="1:26" ht="30" x14ac:dyDescent="0.25">
      <c r="A35" s="65">
        <v>60</v>
      </c>
      <c r="C35" s="66" t="s">
        <v>386</v>
      </c>
      <c r="D35" s="81" cm="1">
        <f t="array" ref="D35">SUMPRODUCT(VALUE(INDEX('97-19 Comp in SIC07'!C:C,MATCH(_xlfn.TEXTSPLIT($A35, " "),'97-19 Comp in SIC07'!$A:$A,0))), 1)</f>
        <v>8.7799999999999994</v>
      </c>
      <c r="E35" s="81" cm="1">
        <f t="array" ref="E35">SUMPRODUCT(VALUE(INDEX('97-19 Comp in SIC07'!D:D,MATCH(_xlfn.TEXTSPLIT($A35, " "),'97-19 Comp in SIC07'!$A:$A,0))), 1)</f>
        <v>9.5399999999999991</v>
      </c>
      <c r="F35" s="81" cm="1">
        <f t="array" ref="F35">SUMPRODUCT(VALUE(INDEX('97-19 Comp in SIC07'!E:E,MATCH(_xlfn.TEXTSPLIT($A35, " "),'97-19 Comp in SIC07'!$A:$A,0))), 1)</f>
        <v>10.14</v>
      </c>
      <c r="G35" s="81" cm="1">
        <f t="array" ref="G35">SUMPRODUCT(VALUE(INDEX('97-19 Comp in SIC07'!F:F,MATCH(_xlfn.TEXTSPLIT($A35, " "),'97-19 Comp in SIC07'!$A:$A,0))), 1)</f>
        <v>10.59</v>
      </c>
      <c r="H35" s="81" cm="1">
        <f t="array" ref="H35">SUMPRODUCT(VALUE(INDEX('97-19 Comp in SIC07'!G:G,MATCH(_xlfn.TEXTSPLIT($A35, " "),'97-19 Comp in SIC07'!$A:$A,0))), 1)</f>
        <v>11.2</v>
      </c>
      <c r="I35" s="81" cm="1">
        <f t="array" ref="I35">SUMPRODUCT(VALUE(INDEX('97-19 Comp in SIC07'!H:H,MATCH(_xlfn.TEXTSPLIT($A35, " "),'97-19 Comp in SIC07'!$A:$A,0))), 1)</f>
        <v>12.24</v>
      </c>
      <c r="J35" s="81" cm="1">
        <f t="array" ref="J35">SUMPRODUCT(VALUE(INDEX('97-19 Comp in SIC07'!I:I,MATCH(_xlfn.TEXTSPLIT($A35, " "),'97-19 Comp in SIC07'!$A:$A,0))), 1)</f>
        <v>13.07</v>
      </c>
      <c r="K35" s="81" cm="1">
        <f t="array" ref="K35">SUMPRODUCT(VALUE(INDEX('97-19 Comp in SIC07'!J:J,MATCH(_xlfn.TEXTSPLIT($A35, " "),'97-19 Comp in SIC07'!$A:$A,0))), 1)</f>
        <v>13.05</v>
      </c>
      <c r="L35" s="81" cm="1">
        <f t="array" ref="L35">SUMPRODUCT(VALUE(INDEX('97-19 Comp in SIC07'!K:K,MATCH(_xlfn.TEXTSPLIT($A35, " "),'97-19 Comp in SIC07'!$A:$A,0))), 1)</f>
        <v>12.72</v>
      </c>
      <c r="M35" s="81" cm="1">
        <f t="array" ref="M35">SUMPRODUCT(VALUE(INDEX('97-19 Comp in SIC07'!L:L,MATCH(_xlfn.TEXTSPLIT($A35, " "),'97-19 Comp in SIC07'!$A:$A,0))), 1)</f>
        <v>13.35</v>
      </c>
      <c r="N35" s="81" cm="1">
        <f t="array" ref="N35">SUMPRODUCT(VALUE(INDEX('97-19 Comp in SIC07'!M:M,MATCH(_xlfn.TEXTSPLIT($A35, " "),'97-19 Comp in SIC07'!$A:$A,0))), 1)</f>
        <v>13.06</v>
      </c>
      <c r="O35" s="81" cm="1">
        <f t="array" ref="O35">SUMPRODUCT(VALUE(INDEX('97-19 Comp in SIC07'!N:N,MATCH(_xlfn.TEXTSPLIT($A35, " "),'97-19 Comp in SIC07'!$A:$A,0))), 1)</f>
        <v>22.24</v>
      </c>
      <c r="P35" s="81" cm="1">
        <f t="array" ref="P35">SUMPRODUCT(VALUE(INDEX('97-19 Comp in SIC07'!O:O,MATCH(_xlfn.TEXTSPLIT($A35, " "),'97-19 Comp in SIC07'!$A:$A,0))), 1)</f>
        <v>22.58</v>
      </c>
      <c r="Q35" s="81" cm="1">
        <f t="array" ref="Q35">SUMPRODUCT(VALUE(INDEX('97-19 Comp in SIC07'!P:P,MATCH(_xlfn.TEXTSPLIT($A35, " "),'97-19 Comp in SIC07'!$A:$A,0))), 1)</f>
        <v>21.48</v>
      </c>
      <c r="R35" s="81" cm="1">
        <f t="array" ref="R35">SUMPRODUCT(VALUE(INDEX('97-19 Comp in SIC07'!Q:Q,MATCH(_xlfn.TEXTSPLIT($A35, " "),'97-19 Comp in SIC07'!$A:$A,0))), 1)</f>
        <v>24.25</v>
      </c>
      <c r="S35" s="81" cm="1">
        <f t="array" ref="S35">SUMPRODUCT(VALUE(INDEX('97-19 Comp in SIC07'!R:R,MATCH(_xlfn.TEXTSPLIT($A35, " "),'97-19 Comp in SIC07'!$A:$A,0))), 1)</f>
        <v>22.62</v>
      </c>
      <c r="T35" s="81" cm="1">
        <f t="array" ref="T35">SUMPRODUCT(VALUE(INDEX('97-19 Comp in SIC07'!S:S,MATCH(_xlfn.TEXTSPLIT($A35, " "),'97-19 Comp in SIC07'!$A:$A,0))), 1)</f>
        <v>22.11</v>
      </c>
      <c r="U35" s="81" cm="1">
        <f t="array" ref="U35">SUMPRODUCT(VALUE(INDEX('97-19 Comp in SIC07'!T:T,MATCH(_xlfn.TEXTSPLIT($A35, " "),'97-19 Comp in SIC07'!$A:$A,0))), 1)</f>
        <v>22.15</v>
      </c>
      <c r="V35" s="81" cm="1">
        <f t="array" ref="V35">SUMPRODUCT(VALUE(INDEX('97-19 Comp in SIC07'!U:U,MATCH(_xlfn.TEXTSPLIT($A35, " "),'97-19 Comp in SIC07'!$A:$A,0))), 1)</f>
        <v>22.99</v>
      </c>
      <c r="W35" s="81" cm="1">
        <f t="array" ref="W35">SUMPRODUCT(VALUE(INDEX('97-19 Comp in SIC07'!V:V,MATCH(_xlfn.TEXTSPLIT($A35, " "),'97-19 Comp in SIC07'!$A:$A,0))), 1)</f>
        <v>24.68</v>
      </c>
      <c r="X35" s="81" cm="1">
        <f t="array" ref="X35">SUMPRODUCT(VALUE(INDEX('97-19 Comp in SIC07'!W:W,MATCH(_xlfn.TEXTSPLIT($A35, " "),'97-19 Comp in SIC07'!$A:$A,0))), 1)</f>
        <v>24.35</v>
      </c>
      <c r="Y35" s="81" cm="1">
        <f t="array" ref="Y35">SUMPRODUCT(VALUE(INDEX('97-19 Comp in SIC07'!X:X,MATCH(_xlfn.TEXTSPLIT($A35, " "),'97-19 Comp in SIC07'!$A:$A,0))), 1)</f>
        <v>25.73</v>
      </c>
      <c r="Z35" s="81" cm="1">
        <f t="array" ref="Z35">SUMPRODUCT(VALUE(INDEX('97-19 Comp in SIC07'!Y:Y,MATCH(_xlfn.TEXTSPLIT($A35, " "),'97-19 Comp in SIC07'!$A:$A,0))), 1)</f>
        <v>31.11</v>
      </c>
    </row>
    <row r="36" spans="1:26" x14ac:dyDescent="0.25">
      <c r="A36" s="65">
        <v>61</v>
      </c>
      <c r="C36" s="66" t="s">
        <v>387</v>
      </c>
      <c r="D36" s="81" cm="1">
        <f t="array" ref="D36">SUMPRODUCT(VALUE(INDEX('97-19 Comp in SIC07'!C:C,MATCH(_xlfn.TEXTSPLIT($A36, " "),'97-19 Comp in SIC07'!$A:$A,0))), 1)</f>
        <v>8.7899999999999991</v>
      </c>
      <c r="E36" s="81" cm="1">
        <f t="array" ref="E36">SUMPRODUCT(VALUE(INDEX('97-19 Comp in SIC07'!D:D,MATCH(_xlfn.TEXTSPLIT($A36, " "),'97-19 Comp in SIC07'!$A:$A,0))), 1)</f>
        <v>9.4700000000000006</v>
      </c>
      <c r="F36" s="81" cm="1">
        <f t="array" ref="F36">SUMPRODUCT(VALUE(INDEX('97-19 Comp in SIC07'!E:E,MATCH(_xlfn.TEXTSPLIT($A36, " "),'97-19 Comp in SIC07'!$A:$A,0))), 1)</f>
        <v>9.73</v>
      </c>
      <c r="G36" s="81" cm="1">
        <f t="array" ref="G36">SUMPRODUCT(VALUE(INDEX('97-19 Comp in SIC07'!F:F,MATCH(_xlfn.TEXTSPLIT($A36, " "),'97-19 Comp in SIC07'!$A:$A,0))), 1)</f>
        <v>10.23</v>
      </c>
      <c r="H36" s="81" cm="1">
        <f t="array" ref="H36">SUMPRODUCT(VALUE(INDEX('97-19 Comp in SIC07'!G:G,MATCH(_xlfn.TEXTSPLIT($A36, " "),'97-19 Comp in SIC07'!$A:$A,0))), 1)</f>
        <v>10.93</v>
      </c>
      <c r="I36" s="81" cm="1">
        <f t="array" ref="I36">SUMPRODUCT(VALUE(INDEX('97-19 Comp in SIC07'!H:H,MATCH(_xlfn.TEXTSPLIT($A36, " "),'97-19 Comp in SIC07'!$A:$A,0))), 1)</f>
        <v>11.85</v>
      </c>
      <c r="J36" s="81" cm="1">
        <f t="array" ref="J36">SUMPRODUCT(VALUE(INDEX('97-19 Comp in SIC07'!I:I,MATCH(_xlfn.TEXTSPLIT($A36, " "),'97-19 Comp in SIC07'!$A:$A,0))), 1)</f>
        <v>11.67</v>
      </c>
      <c r="K36" s="81" cm="1">
        <f t="array" ref="K36">SUMPRODUCT(VALUE(INDEX('97-19 Comp in SIC07'!J:J,MATCH(_xlfn.TEXTSPLIT($A36, " "),'97-19 Comp in SIC07'!$A:$A,0))), 1)</f>
        <v>12.31</v>
      </c>
      <c r="L36" s="81" cm="1">
        <f t="array" ref="L36">SUMPRODUCT(VALUE(INDEX('97-19 Comp in SIC07'!K:K,MATCH(_xlfn.TEXTSPLIT($A36, " "),'97-19 Comp in SIC07'!$A:$A,0))), 1)</f>
        <v>12.28</v>
      </c>
      <c r="M36" s="81" cm="1">
        <f t="array" ref="M36">SUMPRODUCT(VALUE(INDEX('97-19 Comp in SIC07'!L:L,MATCH(_xlfn.TEXTSPLIT($A36, " "),'97-19 Comp in SIC07'!$A:$A,0))), 1)</f>
        <v>13.08</v>
      </c>
      <c r="N36" s="81" cm="1">
        <f t="array" ref="N36">SUMPRODUCT(VALUE(INDEX('97-19 Comp in SIC07'!M:M,MATCH(_xlfn.TEXTSPLIT($A36, " "),'97-19 Comp in SIC07'!$A:$A,0))), 1)</f>
        <v>13.49</v>
      </c>
      <c r="O36" s="81" cm="1">
        <f t="array" ref="O36">SUMPRODUCT(VALUE(INDEX('97-19 Comp in SIC07'!N:N,MATCH(_xlfn.TEXTSPLIT($A36, " "),'97-19 Comp in SIC07'!$A:$A,0))), 1)</f>
        <v>18.43</v>
      </c>
      <c r="P36" s="81" cm="1">
        <f t="array" ref="P36">SUMPRODUCT(VALUE(INDEX('97-19 Comp in SIC07'!O:O,MATCH(_xlfn.TEXTSPLIT($A36, " "),'97-19 Comp in SIC07'!$A:$A,0))), 1)</f>
        <v>18.350000000000001</v>
      </c>
      <c r="Q36" s="81" cm="1">
        <f t="array" ref="Q36">SUMPRODUCT(VALUE(INDEX('97-19 Comp in SIC07'!P:P,MATCH(_xlfn.TEXTSPLIT($A36, " "),'97-19 Comp in SIC07'!$A:$A,0))), 1)</f>
        <v>18.14</v>
      </c>
      <c r="R36" s="81" cm="1">
        <f t="array" ref="R36">SUMPRODUCT(VALUE(INDEX('97-19 Comp in SIC07'!Q:Q,MATCH(_xlfn.TEXTSPLIT($A36, " "),'97-19 Comp in SIC07'!$A:$A,0))), 1)</f>
        <v>18.239999999999998</v>
      </c>
      <c r="S36" s="81" cm="1">
        <f t="array" ref="S36">SUMPRODUCT(VALUE(INDEX('97-19 Comp in SIC07'!R:R,MATCH(_xlfn.TEXTSPLIT($A36, " "),'97-19 Comp in SIC07'!$A:$A,0))), 1)</f>
        <v>19.57</v>
      </c>
      <c r="T36" s="81" cm="1">
        <f t="array" ref="T36">SUMPRODUCT(VALUE(INDEX('97-19 Comp in SIC07'!S:S,MATCH(_xlfn.TEXTSPLIT($A36, " "),'97-19 Comp in SIC07'!$A:$A,0))), 1)</f>
        <v>18.72</v>
      </c>
      <c r="U36" s="81" cm="1">
        <f t="array" ref="U36">SUMPRODUCT(VALUE(INDEX('97-19 Comp in SIC07'!T:T,MATCH(_xlfn.TEXTSPLIT($A36, " "),'97-19 Comp in SIC07'!$A:$A,0))), 1)</f>
        <v>18.84</v>
      </c>
      <c r="V36" s="81" cm="1">
        <f t="array" ref="V36">SUMPRODUCT(VALUE(INDEX('97-19 Comp in SIC07'!U:U,MATCH(_xlfn.TEXTSPLIT($A36, " "),'97-19 Comp in SIC07'!$A:$A,0))), 1)</f>
        <v>19.739999999999998</v>
      </c>
      <c r="W36" s="81" cm="1">
        <f t="array" ref="W36">SUMPRODUCT(VALUE(INDEX('97-19 Comp in SIC07'!V:V,MATCH(_xlfn.TEXTSPLIT($A36, " "),'97-19 Comp in SIC07'!$A:$A,0))), 1)</f>
        <v>20.04</v>
      </c>
      <c r="X36" s="81" cm="1">
        <f t="array" ref="X36">SUMPRODUCT(VALUE(INDEX('97-19 Comp in SIC07'!W:W,MATCH(_xlfn.TEXTSPLIT($A36, " "),'97-19 Comp in SIC07'!$A:$A,0))), 1)</f>
        <v>19.04</v>
      </c>
      <c r="Y36" s="81" cm="1">
        <f t="array" ref="Y36">SUMPRODUCT(VALUE(INDEX('97-19 Comp in SIC07'!X:X,MATCH(_xlfn.TEXTSPLIT($A36, " "),'97-19 Comp in SIC07'!$A:$A,0))), 1)</f>
        <v>21.76</v>
      </c>
      <c r="Z36" s="81" cm="1">
        <f t="array" ref="Z36">SUMPRODUCT(VALUE(INDEX('97-19 Comp in SIC07'!Y:Y,MATCH(_xlfn.TEXTSPLIT($A36, " "),'97-19 Comp in SIC07'!$A:$A,0))), 1)</f>
        <v>21.02</v>
      </c>
    </row>
    <row r="37" spans="1:26" ht="30" x14ac:dyDescent="0.25">
      <c r="A37" s="65">
        <v>62</v>
      </c>
      <c r="C37" s="66" t="s">
        <v>388</v>
      </c>
      <c r="D37" s="81" cm="1">
        <f t="array" ref="D37">SUMPRODUCT(VALUE(INDEX('97-19 Comp in SIC07'!C:C,MATCH(_xlfn.TEXTSPLIT($A37, " "),'97-19 Comp in SIC07'!$A:$A,0))), 1)</f>
        <v>12.47546</v>
      </c>
      <c r="E37" s="81" cm="1">
        <f t="array" ref="E37">SUMPRODUCT(VALUE(INDEX('97-19 Comp in SIC07'!D:D,MATCH(_xlfn.TEXTSPLIT($A37, " "),'97-19 Comp in SIC07'!$A:$A,0))), 1)</f>
        <v>13.364599999999999</v>
      </c>
      <c r="F37" s="81" cm="1">
        <f t="array" ref="F37">SUMPRODUCT(VALUE(INDEX('97-19 Comp in SIC07'!E:E,MATCH(_xlfn.TEXTSPLIT($A37, " "),'97-19 Comp in SIC07'!$A:$A,0))), 1)</f>
        <v>13.735139999999999</v>
      </c>
      <c r="G37" s="81" cm="1">
        <f t="array" ref="G37">SUMPRODUCT(VALUE(INDEX('97-19 Comp in SIC07'!F:F,MATCH(_xlfn.TEXTSPLIT($A37, " "),'97-19 Comp in SIC07'!$A:$A,0))), 1)</f>
        <v>15.26178</v>
      </c>
      <c r="H37" s="81" cm="1">
        <f t="array" ref="H37">SUMPRODUCT(VALUE(INDEX('97-19 Comp in SIC07'!G:G,MATCH(_xlfn.TEXTSPLIT($A37, " "),'97-19 Comp in SIC07'!$A:$A,0))), 1)</f>
        <v>17.340220000000002</v>
      </c>
      <c r="I37" s="81" cm="1">
        <f t="array" ref="I37">SUMPRODUCT(VALUE(INDEX('97-19 Comp in SIC07'!H:H,MATCH(_xlfn.TEXTSPLIT($A37, " "),'97-19 Comp in SIC07'!$A:$A,0))), 1)</f>
        <v>18.536460000000002</v>
      </c>
      <c r="J37" s="81" cm="1">
        <f t="array" ref="J37">SUMPRODUCT(VALUE(INDEX('97-19 Comp in SIC07'!I:I,MATCH(_xlfn.TEXTSPLIT($A37, " "),'97-19 Comp in SIC07'!$A:$A,0))), 1)</f>
        <v>18.997040000000002</v>
      </c>
      <c r="K37" s="81" cm="1">
        <f t="array" ref="K37">SUMPRODUCT(VALUE(INDEX('97-19 Comp in SIC07'!J:J,MATCH(_xlfn.TEXTSPLIT($A37, " "),'97-19 Comp in SIC07'!$A:$A,0))), 1)</f>
        <v>18.576640000000001</v>
      </c>
      <c r="L37" s="81" cm="1">
        <f t="array" ref="L37">SUMPRODUCT(VALUE(INDEX('97-19 Comp in SIC07'!K:K,MATCH(_xlfn.TEXTSPLIT($A37, " "),'97-19 Comp in SIC07'!$A:$A,0))), 1)</f>
        <v>19.347919999999998</v>
      </c>
      <c r="M37" s="81" cm="1">
        <f t="array" ref="M37">SUMPRODUCT(VALUE(INDEX('97-19 Comp in SIC07'!L:L,MATCH(_xlfn.TEXTSPLIT($A37, " "),'97-19 Comp in SIC07'!$A:$A,0))), 1)</f>
        <v>19.528079999999999</v>
      </c>
      <c r="N37" s="81" cm="1">
        <f t="array" ref="N37">SUMPRODUCT(VALUE(INDEX('97-19 Comp in SIC07'!M:M,MATCH(_xlfn.TEXTSPLIT($A37, " "),'97-19 Comp in SIC07'!$A:$A,0))), 1)</f>
        <v>20.087740000000004</v>
      </c>
      <c r="O37" s="81" cm="1">
        <f t="array" ref="O37">SUMPRODUCT(VALUE(INDEX('97-19 Comp in SIC07'!N:N,MATCH(_xlfn.TEXTSPLIT($A37, " "),'97-19 Comp in SIC07'!$A:$A,0))), 1)</f>
        <v>21.35</v>
      </c>
      <c r="P37" s="81" cm="1">
        <f t="array" ref="P37">SUMPRODUCT(VALUE(INDEX('97-19 Comp in SIC07'!O:O,MATCH(_xlfn.TEXTSPLIT($A37, " "),'97-19 Comp in SIC07'!$A:$A,0))), 1)</f>
        <v>21.5</v>
      </c>
      <c r="Q37" s="81" cm="1">
        <f t="array" ref="Q37">SUMPRODUCT(VALUE(INDEX('97-19 Comp in SIC07'!P:P,MATCH(_xlfn.TEXTSPLIT($A37, " "),'97-19 Comp in SIC07'!$A:$A,0))), 1)</f>
        <v>21.9</v>
      </c>
      <c r="R37" s="81" cm="1">
        <f t="array" ref="R37">SUMPRODUCT(VALUE(INDEX('97-19 Comp in SIC07'!Q:Q,MATCH(_xlfn.TEXTSPLIT($A37, " "),'97-19 Comp in SIC07'!$A:$A,0))), 1)</f>
        <v>21.29</v>
      </c>
      <c r="S37" s="81" cm="1">
        <f t="array" ref="S37">SUMPRODUCT(VALUE(INDEX('97-19 Comp in SIC07'!R:R,MATCH(_xlfn.TEXTSPLIT($A37, " "),'97-19 Comp in SIC07'!$A:$A,0))), 1)</f>
        <v>21.44</v>
      </c>
      <c r="T37" s="81" cm="1">
        <f t="array" ref="T37">SUMPRODUCT(VALUE(INDEX('97-19 Comp in SIC07'!S:S,MATCH(_xlfn.TEXTSPLIT($A37, " "),'97-19 Comp in SIC07'!$A:$A,0))), 1)</f>
        <v>21.39</v>
      </c>
      <c r="U37" s="81" cm="1">
        <f t="array" ref="U37">SUMPRODUCT(VALUE(INDEX('97-19 Comp in SIC07'!T:T,MATCH(_xlfn.TEXTSPLIT($A37, " "),'97-19 Comp in SIC07'!$A:$A,0))), 1)</f>
        <v>21.3</v>
      </c>
      <c r="V37" s="81" cm="1">
        <f t="array" ref="V37">SUMPRODUCT(VALUE(INDEX('97-19 Comp in SIC07'!U:U,MATCH(_xlfn.TEXTSPLIT($A37, " "),'97-19 Comp in SIC07'!$A:$A,0))), 1)</f>
        <v>21.67</v>
      </c>
      <c r="W37" s="81" cm="1">
        <f t="array" ref="W37">SUMPRODUCT(VALUE(INDEX('97-19 Comp in SIC07'!V:V,MATCH(_xlfn.TEXTSPLIT($A37, " "),'97-19 Comp in SIC07'!$A:$A,0))), 1)</f>
        <v>22.29</v>
      </c>
      <c r="X37" s="81" cm="1">
        <f t="array" ref="X37">SUMPRODUCT(VALUE(INDEX('97-19 Comp in SIC07'!W:W,MATCH(_xlfn.TEXTSPLIT($A37, " "),'97-19 Comp in SIC07'!$A:$A,0))), 1)</f>
        <v>22.72</v>
      </c>
      <c r="Y37" s="81" cm="1">
        <f t="array" ref="Y37">SUMPRODUCT(VALUE(INDEX('97-19 Comp in SIC07'!X:X,MATCH(_xlfn.TEXTSPLIT($A37, " "),'97-19 Comp in SIC07'!$A:$A,0))), 1)</f>
        <v>24.19</v>
      </c>
      <c r="Z37" s="81" cm="1">
        <f t="array" ref="Z37">SUMPRODUCT(VALUE(INDEX('97-19 Comp in SIC07'!Y:Y,MATCH(_xlfn.TEXTSPLIT($A37, " "),'97-19 Comp in SIC07'!$A:$A,0))), 1)</f>
        <v>24.26</v>
      </c>
    </row>
    <row r="38" spans="1:26" x14ac:dyDescent="0.25">
      <c r="A38" s="65">
        <v>63</v>
      </c>
      <c r="C38" s="66" t="s">
        <v>389</v>
      </c>
      <c r="D38" s="81" cm="1">
        <f t="array" ref="D38">SUMPRODUCT(VALUE(INDEX('97-19 Comp in SIC07'!C:C,MATCH(_xlfn.TEXTSPLIT($A38, " "),'97-19 Comp in SIC07'!$A:$A,0))), 1)</f>
        <v>11.670480000000001</v>
      </c>
      <c r="E38" s="81" cm="1">
        <f t="array" ref="E38">SUMPRODUCT(VALUE(INDEX('97-19 Comp in SIC07'!D:D,MATCH(_xlfn.TEXTSPLIT($A38, " "),'97-19 Comp in SIC07'!$A:$A,0))), 1)</f>
        <v>12.53182</v>
      </c>
      <c r="F38" s="81" cm="1">
        <f t="array" ref="F38">SUMPRODUCT(VALUE(INDEX('97-19 Comp in SIC07'!E:E,MATCH(_xlfn.TEXTSPLIT($A38, " "),'97-19 Comp in SIC07'!$A:$A,0))), 1)</f>
        <v>12.952660000000002</v>
      </c>
      <c r="G38" s="81" cm="1">
        <f t="array" ref="G38">SUMPRODUCT(VALUE(INDEX('97-19 Comp in SIC07'!F:F,MATCH(_xlfn.TEXTSPLIT($A38, " "),'97-19 Comp in SIC07'!$A:$A,0))), 1)</f>
        <v>14.23049</v>
      </c>
      <c r="H38" s="81" cm="1">
        <f t="array" ref="H38">SUMPRODUCT(VALUE(INDEX('97-19 Comp in SIC07'!G:G,MATCH(_xlfn.TEXTSPLIT($A38, " "),'97-19 Comp in SIC07'!$A:$A,0))), 1)</f>
        <v>15.978580000000001</v>
      </c>
      <c r="I38" s="81" cm="1">
        <f t="array" ref="I38">SUMPRODUCT(VALUE(INDEX('97-19 Comp in SIC07'!H:H,MATCH(_xlfn.TEXTSPLIT($A38, " "),'97-19 Comp in SIC07'!$A:$A,0))), 1)</f>
        <v>17.136320000000001</v>
      </c>
      <c r="J38" s="81" cm="1">
        <f t="array" ref="J38">SUMPRODUCT(VALUE(INDEX('97-19 Comp in SIC07'!I:I,MATCH(_xlfn.TEXTSPLIT($A38, " "),'97-19 Comp in SIC07'!$A:$A,0))), 1)</f>
        <v>17.665890000000001</v>
      </c>
      <c r="K38" s="81" cm="1">
        <f t="array" ref="K38">SUMPRODUCT(VALUE(INDEX('97-19 Comp in SIC07'!J:J,MATCH(_xlfn.TEXTSPLIT($A38, " "),'97-19 Comp in SIC07'!$A:$A,0))), 1)</f>
        <v>17.346530000000001</v>
      </c>
      <c r="L38" s="81" cm="1">
        <f t="array" ref="L38">SUMPRODUCT(VALUE(INDEX('97-19 Comp in SIC07'!K:K,MATCH(_xlfn.TEXTSPLIT($A38, " "),'97-19 Comp in SIC07'!$A:$A,0))), 1)</f>
        <v>17.880140000000001</v>
      </c>
      <c r="M38" s="81" cm="1">
        <f t="array" ref="M38">SUMPRODUCT(VALUE(INDEX('97-19 Comp in SIC07'!L:L,MATCH(_xlfn.TEXTSPLIT($A38, " "),'97-19 Comp in SIC07'!$A:$A,0))), 1)</f>
        <v>18.160730000000001</v>
      </c>
      <c r="N38" s="81" cm="1">
        <f t="array" ref="N38">SUMPRODUCT(VALUE(INDEX('97-19 Comp in SIC07'!M:M,MATCH(_xlfn.TEXTSPLIT($A38, " "),'97-19 Comp in SIC07'!$A:$A,0))), 1)</f>
        <v>18.542260000000002</v>
      </c>
      <c r="O38" s="81" cm="1">
        <f t="array" ref="O38">SUMPRODUCT(VALUE(INDEX('97-19 Comp in SIC07'!N:N,MATCH(_xlfn.TEXTSPLIT($A38, " "),'97-19 Comp in SIC07'!$A:$A,0))), 1)</f>
        <v>18.899999999999999</v>
      </c>
      <c r="P38" s="81" cm="1">
        <f t="array" ref="P38">SUMPRODUCT(VALUE(INDEX('97-19 Comp in SIC07'!O:O,MATCH(_xlfn.TEXTSPLIT($A38, " "),'97-19 Comp in SIC07'!$A:$A,0))), 1)</f>
        <v>20.57</v>
      </c>
      <c r="Q38" s="81" cm="1">
        <f t="array" ref="Q38">SUMPRODUCT(VALUE(INDEX('97-19 Comp in SIC07'!P:P,MATCH(_xlfn.TEXTSPLIT($A38, " "),'97-19 Comp in SIC07'!$A:$A,0))), 1)</f>
        <v>20.8</v>
      </c>
      <c r="R38" s="81" cm="1">
        <f t="array" ref="R38">SUMPRODUCT(VALUE(INDEX('97-19 Comp in SIC07'!Q:Q,MATCH(_xlfn.TEXTSPLIT($A38, " "),'97-19 Comp in SIC07'!$A:$A,0))), 1)</f>
        <v>21.11</v>
      </c>
      <c r="S38" s="81" cm="1">
        <f t="array" ref="S38">SUMPRODUCT(VALUE(INDEX('97-19 Comp in SIC07'!R:R,MATCH(_xlfn.TEXTSPLIT($A38, " "),'97-19 Comp in SIC07'!$A:$A,0))), 1)</f>
        <v>21.68</v>
      </c>
      <c r="T38" s="81" cm="1">
        <f t="array" ref="T38">SUMPRODUCT(VALUE(INDEX('97-19 Comp in SIC07'!S:S,MATCH(_xlfn.TEXTSPLIT($A38, " "),'97-19 Comp in SIC07'!$A:$A,0))), 1)</f>
        <v>21.94</v>
      </c>
      <c r="U38" s="81" cm="1">
        <f t="array" ref="U38">SUMPRODUCT(VALUE(INDEX('97-19 Comp in SIC07'!T:T,MATCH(_xlfn.TEXTSPLIT($A38, " "),'97-19 Comp in SIC07'!$A:$A,0))), 1)</f>
        <v>20.9</v>
      </c>
      <c r="V38" s="81" cm="1">
        <f t="array" ref="V38">SUMPRODUCT(VALUE(INDEX('97-19 Comp in SIC07'!U:U,MATCH(_xlfn.TEXTSPLIT($A38, " "),'97-19 Comp in SIC07'!$A:$A,0))), 1)</f>
        <v>21.97</v>
      </c>
      <c r="W38" s="81" cm="1">
        <f t="array" ref="W38">SUMPRODUCT(VALUE(INDEX('97-19 Comp in SIC07'!V:V,MATCH(_xlfn.TEXTSPLIT($A38, " "),'97-19 Comp in SIC07'!$A:$A,0))), 1)</f>
        <v>22.18</v>
      </c>
      <c r="X38" s="81" cm="1">
        <f t="array" ref="X38">SUMPRODUCT(VALUE(INDEX('97-19 Comp in SIC07'!W:W,MATCH(_xlfn.TEXTSPLIT($A38, " "),'97-19 Comp in SIC07'!$A:$A,0))), 1)</f>
        <v>25.21</v>
      </c>
      <c r="Y38" s="81" cm="1">
        <f t="array" ref="Y38">SUMPRODUCT(VALUE(INDEX('97-19 Comp in SIC07'!X:X,MATCH(_xlfn.TEXTSPLIT($A38, " "),'97-19 Comp in SIC07'!$A:$A,0))), 1)</f>
        <v>26.2</v>
      </c>
      <c r="Z38" s="81" cm="1">
        <f t="array" ref="Z38">SUMPRODUCT(VALUE(INDEX('97-19 Comp in SIC07'!Y:Y,MATCH(_xlfn.TEXTSPLIT($A38, " "),'97-19 Comp in SIC07'!$A:$A,0))), 1)</f>
        <v>23.21</v>
      </c>
    </row>
    <row r="39" spans="1:26" ht="30" x14ac:dyDescent="0.25">
      <c r="A39" s="65">
        <v>64</v>
      </c>
      <c r="C39" s="66" t="s">
        <v>390</v>
      </c>
      <c r="D39" s="81" cm="1">
        <f t="array" ref="D39">SUMPRODUCT(VALUE(INDEX('97-19 Comp in SIC07'!C:C,MATCH(_xlfn.TEXTSPLIT($A39, " "),'97-19 Comp in SIC07'!$A:$A,0))), 1)</f>
        <v>13.48644</v>
      </c>
      <c r="E39" s="81" cm="1">
        <f t="array" ref="E39">SUMPRODUCT(VALUE(INDEX('97-19 Comp in SIC07'!D:D,MATCH(_xlfn.TEXTSPLIT($A39, " "),'97-19 Comp in SIC07'!$A:$A,0))), 1)</f>
        <v>13.996700000000001</v>
      </c>
      <c r="F39" s="81" cm="1">
        <f t="array" ref="F39">SUMPRODUCT(VALUE(INDEX('97-19 Comp in SIC07'!E:E,MATCH(_xlfn.TEXTSPLIT($A39, " "),'97-19 Comp in SIC07'!$A:$A,0))), 1)</f>
        <v>14.416780000000001</v>
      </c>
      <c r="G39" s="81" cm="1">
        <f t="array" ref="G39">SUMPRODUCT(VALUE(INDEX('97-19 Comp in SIC07'!F:F,MATCH(_xlfn.TEXTSPLIT($A39, " "),'97-19 Comp in SIC07'!$A:$A,0))), 1)</f>
        <v>14.80655</v>
      </c>
      <c r="H39" s="81" cm="1">
        <f t="array" ref="H39">SUMPRODUCT(VALUE(INDEX('97-19 Comp in SIC07'!G:G,MATCH(_xlfn.TEXTSPLIT($A39, " "),'97-19 Comp in SIC07'!$A:$A,0))), 1)</f>
        <v>16.375709999999998</v>
      </c>
      <c r="I39" s="81" cm="1">
        <f t="array" ref="I39">SUMPRODUCT(VALUE(INDEX('97-19 Comp in SIC07'!H:H,MATCH(_xlfn.TEXTSPLIT($A39, " "),'97-19 Comp in SIC07'!$A:$A,0))), 1)</f>
        <v>16.78603</v>
      </c>
      <c r="J39" s="81" cm="1">
        <f t="array" ref="J39">SUMPRODUCT(VALUE(INDEX('97-19 Comp in SIC07'!I:I,MATCH(_xlfn.TEXTSPLIT($A39, " "),'97-19 Comp in SIC07'!$A:$A,0))), 1)</f>
        <v>16.416520000000002</v>
      </c>
      <c r="K39" s="81" cm="1">
        <f t="array" ref="K39">SUMPRODUCT(VALUE(INDEX('97-19 Comp in SIC07'!J:J,MATCH(_xlfn.TEXTSPLIT($A39, " "),'97-19 Comp in SIC07'!$A:$A,0))), 1)</f>
        <v>16.337009999999999</v>
      </c>
      <c r="L39" s="81" cm="1">
        <f t="array" ref="L39">SUMPRODUCT(VALUE(INDEX('97-19 Comp in SIC07'!K:K,MATCH(_xlfn.TEXTSPLIT($A39, " "),'97-19 Comp in SIC07'!$A:$A,0))), 1)</f>
        <v>16.95673</v>
      </c>
      <c r="M39" s="81" cm="1">
        <f t="array" ref="M39">SUMPRODUCT(VALUE(INDEX('97-19 Comp in SIC07'!L:L,MATCH(_xlfn.TEXTSPLIT($A39, " "),'97-19 Comp in SIC07'!$A:$A,0))), 1)</f>
        <v>18.066129999999998</v>
      </c>
      <c r="N39" s="81" cm="1">
        <f t="array" ref="N39">SUMPRODUCT(VALUE(INDEX('97-19 Comp in SIC07'!M:M,MATCH(_xlfn.TEXTSPLIT($A39, " "),'97-19 Comp in SIC07'!$A:$A,0))), 1)</f>
        <v>19.525090000000002</v>
      </c>
      <c r="O39" s="81" cm="1">
        <f t="array" ref="O39">SUMPRODUCT(VALUE(INDEX('97-19 Comp in SIC07'!N:N,MATCH(_xlfn.TEXTSPLIT($A39, " "),'97-19 Comp in SIC07'!$A:$A,0))), 1)</f>
        <v>21.36</v>
      </c>
      <c r="P39" s="81" cm="1">
        <f t="array" ref="P39">SUMPRODUCT(VALUE(INDEX('97-19 Comp in SIC07'!O:O,MATCH(_xlfn.TEXTSPLIT($A39, " "),'97-19 Comp in SIC07'!$A:$A,0))), 1)</f>
        <v>21.53</v>
      </c>
      <c r="Q39" s="81" cm="1">
        <f t="array" ref="Q39">SUMPRODUCT(VALUE(INDEX('97-19 Comp in SIC07'!P:P,MATCH(_xlfn.TEXTSPLIT($A39, " "),'97-19 Comp in SIC07'!$A:$A,0))), 1)</f>
        <v>23.01</v>
      </c>
      <c r="R39" s="81" cm="1">
        <f t="array" ref="R39">SUMPRODUCT(VALUE(INDEX('97-19 Comp in SIC07'!Q:Q,MATCH(_xlfn.TEXTSPLIT($A39, " "),'97-19 Comp in SIC07'!$A:$A,0))), 1)</f>
        <v>25.02</v>
      </c>
      <c r="S39" s="81" cm="1">
        <f t="array" ref="S39">SUMPRODUCT(VALUE(INDEX('97-19 Comp in SIC07'!R:R,MATCH(_xlfn.TEXTSPLIT($A39, " "),'97-19 Comp in SIC07'!$A:$A,0))), 1)</f>
        <v>23.86</v>
      </c>
      <c r="T39" s="81" cm="1">
        <f t="array" ref="T39">SUMPRODUCT(VALUE(INDEX('97-19 Comp in SIC07'!S:S,MATCH(_xlfn.TEXTSPLIT($A39, " "),'97-19 Comp in SIC07'!$A:$A,0))), 1)</f>
        <v>25.91</v>
      </c>
      <c r="U39" s="81" cm="1">
        <f t="array" ref="U39">SUMPRODUCT(VALUE(INDEX('97-19 Comp in SIC07'!T:T,MATCH(_xlfn.TEXTSPLIT($A39, " "),'97-19 Comp in SIC07'!$A:$A,0))), 1)</f>
        <v>27.53</v>
      </c>
      <c r="V39" s="81" cm="1">
        <f t="array" ref="V39">SUMPRODUCT(VALUE(INDEX('97-19 Comp in SIC07'!U:U,MATCH(_xlfn.TEXTSPLIT($A39, " "),'97-19 Comp in SIC07'!$A:$A,0))), 1)</f>
        <v>27.15</v>
      </c>
      <c r="W39" s="81" cm="1">
        <f t="array" ref="W39">SUMPRODUCT(VALUE(INDEX('97-19 Comp in SIC07'!V:V,MATCH(_xlfn.TEXTSPLIT($A39, " "),'97-19 Comp in SIC07'!$A:$A,0))), 1)</f>
        <v>26.98</v>
      </c>
      <c r="X39" s="81" cm="1">
        <f t="array" ref="X39">SUMPRODUCT(VALUE(INDEX('97-19 Comp in SIC07'!W:W,MATCH(_xlfn.TEXTSPLIT($A39, " "),'97-19 Comp in SIC07'!$A:$A,0))), 1)</f>
        <v>28.66</v>
      </c>
      <c r="Y39" s="81" cm="1">
        <f t="array" ref="Y39">SUMPRODUCT(VALUE(INDEX('97-19 Comp in SIC07'!X:X,MATCH(_xlfn.TEXTSPLIT($A39, " "),'97-19 Comp in SIC07'!$A:$A,0))), 1)</f>
        <v>29.36</v>
      </c>
      <c r="Z39" s="81" cm="1">
        <f t="array" ref="Z39">SUMPRODUCT(VALUE(INDEX('97-19 Comp in SIC07'!Y:Y,MATCH(_xlfn.TEXTSPLIT($A39, " "),'97-19 Comp in SIC07'!$A:$A,0))), 1)</f>
        <v>30.84</v>
      </c>
    </row>
    <row r="40" spans="1:26" ht="45" x14ac:dyDescent="0.25">
      <c r="A40" s="65">
        <v>65</v>
      </c>
      <c r="C40" s="66" t="s">
        <v>391</v>
      </c>
      <c r="D40" s="81" cm="1">
        <f t="array" ref="D40">SUMPRODUCT(VALUE(INDEX('97-19 Comp in SIC07'!C:C,MATCH(_xlfn.TEXTSPLIT($A40, " "),'97-19 Comp in SIC07'!$A:$A,0))), 1)</f>
        <v>12.65</v>
      </c>
      <c r="E40" s="81" cm="1">
        <f t="array" ref="E40">SUMPRODUCT(VALUE(INDEX('97-19 Comp in SIC07'!D:D,MATCH(_xlfn.TEXTSPLIT($A40, " "),'97-19 Comp in SIC07'!$A:$A,0))), 1)</f>
        <v>13.47</v>
      </c>
      <c r="F40" s="81" cm="1">
        <f t="array" ref="F40">SUMPRODUCT(VALUE(INDEX('97-19 Comp in SIC07'!E:E,MATCH(_xlfn.TEXTSPLIT($A40, " "),'97-19 Comp in SIC07'!$A:$A,0))), 1)</f>
        <v>14.1</v>
      </c>
      <c r="G40" s="81" cm="1">
        <f t="array" ref="G40">SUMPRODUCT(VALUE(INDEX('97-19 Comp in SIC07'!F:F,MATCH(_xlfn.TEXTSPLIT($A40, " "),'97-19 Comp in SIC07'!$A:$A,0))), 1)</f>
        <v>14.43</v>
      </c>
      <c r="H40" s="81" cm="1">
        <f t="array" ref="H40">SUMPRODUCT(VALUE(INDEX('97-19 Comp in SIC07'!G:G,MATCH(_xlfn.TEXTSPLIT($A40, " "),'97-19 Comp in SIC07'!$A:$A,0))), 1)</f>
        <v>14.46</v>
      </c>
      <c r="I40" s="81" cm="1">
        <f t="array" ref="I40">SUMPRODUCT(VALUE(INDEX('97-19 Comp in SIC07'!H:H,MATCH(_xlfn.TEXTSPLIT($A40, " "),'97-19 Comp in SIC07'!$A:$A,0))), 1)</f>
        <v>15.84</v>
      </c>
      <c r="J40" s="81" cm="1">
        <f t="array" ref="J40">SUMPRODUCT(VALUE(INDEX('97-19 Comp in SIC07'!I:I,MATCH(_xlfn.TEXTSPLIT($A40, " "),'97-19 Comp in SIC07'!$A:$A,0))), 1)</f>
        <v>15.88</v>
      </c>
      <c r="K40" s="81" cm="1">
        <f t="array" ref="K40">SUMPRODUCT(VALUE(INDEX('97-19 Comp in SIC07'!J:J,MATCH(_xlfn.TEXTSPLIT($A40, " "),'97-19 Comp in SIC07'!$A:$A,0))), 1)</f>
        <v>15.83</v>
      </c>
      <c r="L40" s="81" cm="1">
        <f t="array" ref="L40">SUMPRODUCT(VALUE(INDEX('97-19 Comp in SIC07'!K:K,MATCH(_xlfn.TEXTSPLIT($A40, " "),'97-19 Comp in SIC07'!$A:$A,0))), 1)</f>
        <v>17.239999999999998</v>
      </c>
      <c r="M40" s="81" cm="1">
        <f t="array" ref="M40">SUMPRODUCT(VALUE(INDEX('97-19 Comp in SIC07'!L:L,MATCH(_xlfn.TEXTSPLIT($A40, " "),'97-19 Comp in SIC07'!$A:$A,0))), 1)</f>
        <v>17.64</v>
      </c>
      <c r="N40" s="81" cm="1">
        <f t="array" ref="N40">SUMPRODUCT(VALUE(INDEX('97-19 Comp in SIC07'!M:M,MATCH(_xlfn.TEXTSPLIT($A40, " "),'97-19 Comp in SIC07'!$A:$A,0))), 1)</f>
        <v>20.170000000000002</v>
      </c>
      <c r="O40" s="81" cm="1">
        <f t="array" ref="O40">SUMPRODUCT(VALUE(INDEX('97-19 Comp in SIC07'!N:N,MATCH(_xlfn.TEXTSPLIT($A40, " "),'97-19 Comp in SIC07'!$A:$A,0))), 1)</f>
        <v>20.440000000000001</v>
      </c>
      <c r="P40" s="81" cm="1">
        <f t="array" ref="P40">SUMPRODUCT(VALUE(INDEX('97-19 Comp in SIC07'!O:O,MATCH(_xlfn.TEXTSPLIT($A40, " "),'97-19 Comp in SIC07'!$A:$A,0))), 1)</f>
        <v>20.86</v>
      </c>
      <c r="Q40" s="81" cm="1">
        <f t="array" ref="Q40">SUMPRODUCT(VALUE(INDEX('97-19 Comp in SIC07'!P:P,MATCH(_xlfn.TEXTSPLIT($A40, " "),'97-19 Comp in SIC07'!$A:$A,0))), 1)</f>
        <v>21.06</v>
      </c>
      <c r="R40" s="81" cm="1">
        <f t="array" ref="R40">SUMPRODUCT(VALUE(INDEX('97-19 Comp in SIC07'!Q:Q,MATCH(_xlfn.TEXTSPLIT($A40, " "),'97-19 Comp in SIC07'!$A:$A,0))), 1)</f>
        <v>21.23</v>
      </c>
      <c r="S40" s="81" cm="1">
        <f t="array" ref="S40">SUMPRODUCT(VALUE(INDEX('97-19 Comp in SIC07'!R:R,MATCH(_xlfn.TEXTSPLIT($A40, " "),'97-19 Comp in SIC07'!$A:$A,0))), 1)</f>
        <v>21.71</v>
      </c>
      <c r="T40" s="81" cm="1">
        <f t="array" ref="T40">SUMPRODUCT(VALUE(INDEX('97-19 Comp in SIC07'!S:S,MATCH(_xlfn.TEXTSPLIT($A40, " "),'97-19 Comp in SIC07'!$A:$A,0))), 1)</f>
        <v>22.21</v>
      </c>
      <c r="U40" s="81" cm="1">
        <f t="array" ref="U40">SUMPRODUCT(VALUE(INDEX('97-19 Comp in SIC07'!T:T,MATCH(_xlfn.TEXTSPLIT($A40, " "),'97-19 Comp in SIC07'!$A:$A,0))), 1)</f>
        <v>22.15</v>
      </c>
      <c r="V40" s="81" cm="1">
        <f t="array" ref="V40">SUMPRODUCT(VALUE(INDEX('97-19 Comp in SIC07'!U:U,MATCH(_xlfn.TEXTSPLIT($A40, " "),'97-19 Comp in SIC07'!$A:$A,0))), 1)</f>
        <v>21.99</v>
      </c>
      <c r="W40" s="81" cm="1">
        <f t="array" ref="W40">SUMPRODUCT(VALUE(INDEX('97-19 Comp in SIC07'!V:V,MATCH(_xlfn.TEXTSPLIT($A40, " "),'97-19 Comp in SIC07'!$A:$A,0))), 1)</f>
        <v>21.88</v>
      </c>
      <c r="X40" s="81" cm="1">
        <f t="array" ref="X40">SUMPRODUCT(VALUE(INDEX('97-19 Comp in SIC07'!W:W,MATCH(_xlfn.TEXTSPLIT($A40, " "),'97-19 Comp in SIC07'!$A:$A,0))), 1)</f>
        <v>23.51</v>
      </c>
      <c r="Y40" s="81" cm="1">
        <f t="array" ref="Y40">SUMPRODUCT(VALUE(INDEX('97-19 Comp in SIC07'!X:X,MATCH(_xlfn.TEXTSPLIT($A40, " "),'97-19 Comp in SIC07'!$A:$A,0))), 1)</f>
        <v>23.62</v>
      </c>
      <c r="Z40" s="81" cm="1">
        <f t="array" ref="Z40">SUMPRODUCT(VALUE(INDEX('97-19 Comp in SIC07'!Y:Y,MATCH(_xlfn.TEXTSPLIT($A40, " "),'97-19 Comp in SIC07'!$A:$A,0))), 1)</f>
        <v>24.13</v>
      </c>
    </row>
    <row r="41" spans="1:26" ht="30" x14ac:dyDescent="0.25">
      <c r="A41" s="65">
        <v>66</v>
      </c>
      <c r="C41" s="66" t="s">
        <v>392</v>
      </c>
      <c r="D41" s="81" cm="1">
        <f t="array" ref="D41">SUMPRODUCT(VALUE(INDEX('97-19 Comp in SIC07'!C:C,MATCH(_xlfn.TEXTSPLIT($A41, " "),'97-19 Comp in SIC07'!$A:$A,0))), 1)</f>
        <v>14.62</v>
      </c>
      <c r="E41" s="81" cm="1">
        <f t="array" ref="E41">SUMPRODUCT(VALUE(INDEX('97-19 Comp in SIC07'!D:D,MATCH(_xlfn.TEXTSPLIT($A41, " "),'97-19 Comp in SIC07'!$A:$A,0))), 1)</f>
        <v>15.72</v>
      </c>
      <c r="F41" s="81" cm="1">
        <f t="array" ref="F41">SUMPRODUCT(VALUE(INDEX('97-19 Comp in SIC07'!E:E,MATCH(_xlfn.TEXTSPLIT($A41, " "),'97-19 Comp in SIC07'!$A:$A,0))), 1)</f>
        <v>16.7</v>
      </c>
      <c r="G41" s="81" cm="1">
        <f t="array" ref="G41">SUMPRODUCT(VALUE(INDEX('97-19 Comp in SIC07'!F:F,MATCH(_xlfn.TEXTSPLIT($A41, " "),'97-19 Comp in SIC07'!$A:$A,0))), 1)</f>
        <v>19.16</v>
      </c>
      <c r="H41" s="81" cm="1">
        <f t="array" ref="H41">SUMPRODUCT(VALUE(INDEX('97-19 Comp in SIC07'!G:G,MATCH(_xlfn.TEXTSPLIT($A41, " "),'97-19 Comp in SIC07'!$A:$A,0))), 1)</f>
        <v>19.41</v>
      </c>
      <c r="I41" s="81" cm="1">
        <f t="array" ref="I41">SUMPRODUCT(VALUE(INDEX('97-19 Comp in SIC07'!H:H,MATCH(_xlfn.TEXTSPLIT($A41, " "),'97-19 Comp in SIC07'!$A:$A,0))), 1)</f>
        <v>22.64</v>
      </c>
      <c r="J41" s="81" cm="1">
        <f t="array" ref="J41">SUMPRODUCT(VALUE(INDEX('97-19 Comp in SIC07'!I:I,MATCH(_xlfn.TEXTSPLIT($A41, " "),'97-19 Comp in SIC07'!$A:$A,0))), 1)</f>
        <v>22.42</v>
      </c>
      <c r="K41" s="81" cm="1">
        <f t="array" ref="K41">SUMPRODUCT(VALUE(INDEX('97-19 Comp in SIC07'!J:J,MATCH(_xlfn.TEXTSPLIT($A41, " "),'97-19 Comp in SIC07'!$A:$A,0))), 1)</f>
        <v>22.52</v>
      </c>
      <c r="L41" s="81" cm="1">
        <f t="array" ref="L41">SUMPRODUCT(VALUE(INDEX('97-19 Comp in SIC07'!K:K,MATCH(_xlfn.TEXTSPLIT($A41, " "),'97-19 Comp in SIC07'!$A:$A,0))), 1)</f>
        <v>24.42</v>
      </c>
      <c r="M41" s="81" cm="1">
        <f t="array" ref="M41">SUMPRODUCT(VALUE(INDEX('97-19 Comp in SIC07'!L:L,MATCH(_xlfn.TEXTSPLIT($A41, " "),'97-19 Comp in SIC07'!$A:$A,0))), 1)</f>
        <v>23.21</v>
      </c>
      <c r="N41" s="81" cm="1">
        <f t="array" ref="N41">SUMPRODUCT(VALUE(INDEX('97-19 Comp in SIC07'!M:M,MATCH(_xlfn.TEXTSPLIT($A41, " "),'97-19 Comp in SIC07'!$A:$A,0))), 1)</f>
        <v>22.01</v>
      </c>
      <c r="O41" s="81" cm="1">
        <f t="array" ref="O41">SUMPRODUCT(VALUE(INDEX('97-19 Comp in SIC07'!N:N,MATCH(_xlfn.TEXTSPLIT($A41, " "),'97-19 Comp in SIC07'!$A:$A,0))), 1)</f>
        <v>22.61</v>
      </c>
      <c r="P41" s="81" cm="1">
        <f t="array" ref="P41">SUMPRODUCT(VALUE(INDEX('97-19 Comp in SIC07'!O:O,MATCH(_xlfn.TEXTSPLIT($A41, " "),'97-19 Comp in SIC07'!$A:$A,0))), 1)</f>
        <v>22.94</v>
      </c>
      <c r="Q41" s="81" cm="1">
        <f t="array" ref="Q41">SUMPRODUCT(VALUE(INDEX('97-19 Comp in SIC07'!P:P,MATCH(_xlfn.TEXTSPLIT($A41, " "),'97-19 Comp in SIC07'!$A:$A,0))), 1)</f>
        <v>24.02</v>
      </c>
      <c r="R41" s="81" cm="1">
        <f t="array" ref="R41">SUMPRODUCT(VALUE(INDEX('97-19 Comp in SIC07'!Q:Q,MATCH(_xlfn.TEXTSPLIT($A41, " "),'97-19 Comp in SIC07'!$A:$A,0))), 1)</f>
        <v>24.76</v>
      </c>
      <c r="S41" s="81" cm="1">
        <f t="array" ref="S41">SUMPRODUCT(VALUE(INDEX('97-19 Comp in SIC07'!R:R,MATCH(_xlfn.TEXTSPLIT($A41, " "),'97-19 Comp in SIC07'!$A:$A,0))), 1)</f>
        <v>23.43</v>
      </c>
      <c r="T41" s="81" cm="1">
        <f t="array" ref="T41">SUMPRODUCT(VALUE(INDEX('97-19 Comp in SIC07'!S:S,MATCH(_xlfn.TEXTSPLIT($A41, " "),'97-19 Comp in SIC07'!$A:$A,0))), 1)</f>
        <v>25</v>
      </c>
      <c r="U41" s="81" cm="1">
        <f t="array" ref="U41">SUMPRODUCT(VALUE(INDEX('97-19 Comp in SIC07'!T:T,MATCH(_xlfn.TEXTSPLIT($A41, " "),'97-19 Comp in SIC07'!$A:$A,0))), 1)</f>
        <v>24.87</v>
      </c>
      <c r="V41" s="81" cm="1">
        <f t="array" ref="V41">SUMPRODUCT(VALUE(INDEX('97-19 Comp in SIC07'!U:U,MATCH(_xlfn.TEXTSPLIT($A41, " "),'97-19 Comp in SIC07'!$A:$A,0))), 1)</f>
        <v>23.94</v>
      </c>
      <c r="W41" s="81" cm="1">
        <f t="array" ref="W41">SUMPRODUCT(VALUE(INDEX('97-19 Comp in SIC07'!V:V,MATCH(_xlfn.TEXTSPLIT($A41, " "),'97-19 Comp in SIC07'!$A:$A,0))), 1)</f>
        <v>24.45</v>
      </c>
      <c r="X41" s="81" cm="1">
        <f t="array" ref="X41">SUMPRODUCT(VALUE(INDEX('97-19 Comp in SIC07'!W:W,MATCH(_xlfn.TEXTSPLIT($A41, " "),'97-19 Comp in SIC07'!$A:$A,0))), 1)</f>
        <v>25.4</v>
      </c>
      <c r="Y41" s="81" cm="1">
        <f t="array" ref="Y41">SUMPRODUCT(VALUE(INDEX('97-19 Comp in SIC07'!X:X,MATCH(_xlfn.TEXTSPLIT($A41, " "),'97-19 Comp in SIC07'!$A:$A,0))), 1)</f>
        <v>27.26</v>
      </c>
      <c r="Z41" s="81" cm="1">
        <f t="array" ref="Z41">SUMPRODUCT(VALUE(INDEX('97-19 Comp in SIC07'!Y:Y,MATCH(_xlfn.TEXTSPLIT($A41, " "),'97-19 Comp in SIC07'!$A:$A,0))), 1)</f>
        <v>27.16</v>
      </c>
    </row>
    <row r="42" spans="1:26" x14ac:dyDescent="0.25">
      <c r="A42" s="65">
        <v>68</v>
      </c>
      <c r="C42" s="66" t="s">
        <v>189</v>
      </c>
      <c r="D42" s="81" cm="1">
        <f t="array" ref="D42">SUMPRODUCT(VALUE(INDEX('97-19 Comp in SIC07'!C:C,MATCH(_xlfn.TEXTSPLIT($A42, " "),'97-19 Comp in SIC07'!$A:$A,0))), 1)</f>
        <v>9.01</v>
      </c>
      <c r="E42" s="81" cm="1">
        <f t="array" ref="E42">SUMPRODUCT(VALUE(INDEX('97-19 Comp in SIC07'!D:D,MATCH(_xlfn.TEXTSPLIT($A42, " "),'97-19 Comp in SIC07'!$A:$A,0))), 1)</f>
        <v>9.3699999999999992</v>
      </c>
      <c r="F42" s="81" cm="1">
        <f t="array" ref="F42">SUMPRODUCT(VALUE(INDEX('97-19 Comp in SIC07'!E:E,MATCH(_xlfn.TEXTSPLIT($A42, " "),'97-19 Comp in SIC07'!$A:$A,0))), 1)</f>
        <v>9.7899999999999991</v>
      </c>
      <c r="G42" s="81" cm="1">
        <f t="array" ref="G42">SUMPRODUCT(VALUE(INDEX('97-19 Comp in SIC07'!F:F,MATCH(_xlfn.TEXTSPLIT($A42, " "),'97-19 Comp in SIC07'!$A:$A,0))), 1)</f>
        <v>10.54</v>
      </c>
      <c r="H42" s="81" cm="1">
        <f t="array" ref="H42">SUMPRODUCT(VALUE(INDEX('97-19 Comp in SIC07'!G:G,MATCH(_xlfn.TEXTSPLIT($A42, " "),'97-19 Comp in SIC07'!$A:$A,0))), 1)</f>
        <v>11.39</v>
      </c>
      <c r="I42" s="81" cm="1">
        <f t="array" ref="I42">SUMPRODUCT(VALUE(INDEX('97-19 Comp in SIC07'!H:H,MATCH(_xlfn.TEXTSPLIT($A42, " "),'97-19 Comp in SIC07'!$A:$A,0))), 1)</f>
        <v>11.96</v>
      </c>
      <c r="J42" s="81" cm="1">
        <f t="array" ref="J42">SUMPRODUCT(VALUE(INDEX('97-19 Comp in SIC07'!I:I,MATCH(_xlfn.TEXTSPLIT($A42, " "),'97-19 Comp in SIC07'!$A:$A,0))), 1)</f>
        <v>11.87</v>
      </c>
      <c r="K42" s="81" cm="1">
        <f t="array" ref="K42">SUMPRODUCT(VALUE(INDEX('97-19 Comp in SIC07'!J:J,MATCH(_xlfn.TEXTSPLIT($A42, " "),'97-19 Comp in SIC07'!$A:$A,0))), 1)</f>
        <v>11.93</v>
      </c>
      <c r="L42" s="81" cm="1">
        <f t="array" ref="L42">SUMPRODUCT(VALUE(INDEX('97-19 Comp in SIC07'!K:K,MATCH(_xlfn.TEXTSPLIT($A42, " "),'97-19 Comp in SIC07'!$A:$A,0))), 1)</f>
        <v>12.91</v>
      </c>
      <c r="M42" s="81" cm="1">
        <f t="array" ref="M42">SUMPRODUCT(VALUE(INDEX('97-19 Comp in SIC07'!L:L,MATCH(_xlfn.TEXTSPLIT($A42, " "),'97-19 Comp in SIC07'!$A:$A,0))), 1)</f>
        <v>13.71</v>
      </c>
      <c r="N42" s="81" cm="1">
        <f t="array" ref="N42">SUMPRODUCT(VALUE(INDEX('97-19 Comp in SIC07'!M:M,MATCH(_xlfn.TEXTSPLIT($A42, " "),'97-19 Comp in SIC07'!$A:$A,0))), 1)</f>
        <v>13.88</v>
      </c>
      <c r="O42" s="81" cm="1">
        <f t="array" ref="O42">SUMPRODUCT(VALUE(INDEX('97-19 Comp in SIC07'!N:N,MATCH(_xlfn.TEXTSPLIT($A42, " "),'97-19 Comp in SIC07'!$A:$A,0))), 1)</f>
        <v>14.95</v>
      </c>
      <c r="P42" s="81" cm="1">
        <f t="array" ref="P42">SUMPRODUCT(VALUE(INDEX('97-19 Comp in SIC07'!O:O,MATCH(_xlfn.TEXTSPLIT($A42, " "),'97-19 Comp in SIC07'!$A:$A,0))), 1)</f>
        <v>14.6</v>
      </c>
      <c r="Q42" s="81" cm="1">
        <f t="array" ref="Q42">SUMPRODUCT(VALUE(INDEX('97-19 Comp in SIC07'!P:P,MATCH(_xlfn.TEXTSPLIT($A42, " "),'97-19 Comp in SIC07'!$A:$A,0))), 1)</f>
        <v>14.85</v>
      </c>
      <c r="R42" s="81" cm="1">
        <f t="array" ref="R42">SUMPRODUCT(VALUE(INDEX('97-19 Comp in SIC07'!Q:Q,MATCH(_xlfn.TEXTSPLIT($A42, " "),'97-19 Comp in SIC07'!$A:$A,0))), 1)</f>
        <v>14.41</v>
      </c>
      <c r="S42" s="81" cm="1">
        <f t="array" ref="S42">SUMPRODUCT(VALUE(INDEX('97-19 Comp in SIC07'!R:R,MATCH(_xlfn.TEXTSPLIT($A42, " "),'97-19 Comp in SIC07'!$A:$A,0))), 1)</f>
        <v>14.67</v>
      </c>
      <c r="T42" s="81" cm="1">
        <f t="array" ref="T42">SUMPRODUCT(VALUE(INDEX('97-19 Comp in SIC07'!S:S,MATCH(_xlfn.TEXTSPLIT($A42, " "),'97-19 Comp in SIC07'!$A:$A,0))), 1)</f>
        <v>14.59</v>
      </c>
      <c r="U42" s="81" cm="1">
        <f t="array" ref="U42">SUMPRODUCT(VALUE(INDEX('97-19 Comp in SIC07'!T:T,MATCH(_xlfn.TEXTSPLIT($A42, " "),'97-19 Comp in SIC07'!$A:$A,0))), 1)</f>
        <v>15.11</v>
      </c>
      <c r="V42" s="81" cm="1">
        <f t="array" ref="V42">SUMPRODUCT(VALUE(INDEX('97-19 Comp in SIC07'!U:U,MATCH(_xlfn.TEXTSPLIT($A42, " "),'97-19 Comp in SIC07'!$A:$A,0))), 1)</f>
        <v>15.5</v>
      </c>
      <c r="W42" s="81" cm="1">
        <f t="array" ref="W42">SUMPRODUCT(VALUE(INDEX('97-19 Comp in SIC07'!V:V,MATCH(_xlfn.TEXTSPLIT($A42, " "),'97-19 Comp in SIC07'!$A:$A,0))), 1)</f>
        <v>15.8</v>
      </c>
      <c r="X42" s="81" cm="1">
        <f t="array" ref="X42">SUMPRODUCT(VALUE(INDEX('97-19 Comp in SIC07'!W:W,MATCH(_xlfn.TEXTSPLIT($A42, " "),'97-19 Comp in SIC07'!$A:$A,0))), 1)</f>
        <v>15.92</v>
      </c>
      <c r="Y42" s="81" cm="1">
        <f t="array" ref="Y42">SUMPRODUCT(VALUE(INDEX('97-19 Comp in SIC07'!X:X,MATCH(_xlfn.TEXTSPLIT($A42, " "),'97-19 Comp in SIC07'!$A:$A,0))), 1)</f>
        <v>16.82</v>
      </c>
      <c r="Z42" s="81" cm="1">
        <f t="array" ref="Z42">SUMPRODUCT(VALUE(INDEX('97-19 Comp in SIC07'!Y:Y,MATCH(_xlfn.TEXTSPLIT($A42, " "),'97-19 Comp in SIC07'!$A:$A,0))), 1)</f>
        <v>17.03</v>
      </c>
    </row>
    <row r="43" spans="1:26" x14ac:dyDescent="0.25">
      <c r="A43" s="65">
        <v>69</v>
      </c>
      <c r="C43" s="66" t="s">
        <v>393</v>
      </c>
      <c r="D43" s="81" cm="1">
        <f t="array" ref="D43">SUMPRODUCT(VALUE(INDEX('97-19 Comp in SIC07'!C:C,MATCH(_xlfn.TEXTSPLIT($A43, " "),'97-19 Comp in SIC07'!$A:$A,0))), 1)</f>
        <v>9.93</v>
      </c>
      <c r="E43" s="81" cm="1">
        <f t="array" ref="E43">SUMPRODUCT(VALUE(INDEX('97-19 Comp in SIC07'!D:D,MATCH(_xlfn.TEXTSPLIT($A43, " "),'97-19 Comp in SIC07'!$A:$A,0))), 1)</f>
        <v>10.7</v>
      </c>
      <c r="F43" s="81" cm="1">
        <f t="array" ref="F43">SUMPRODUCT(VALUE(INDEX('97-19 Comp in SIC07'!E:E,MATCH(_xlfn.TEXTSPLIT($A43, " "),'97-19 Comp in SIC07'!$A:$A,0))), 1)</f>
        <v>11.2</v>
      </c>
      <c r="G43" s="81" cm="1">
        <f t="array" ref="G43">SUMPRODUCT(VALUE(INDEX('97-19 Comp in SIC07'!F:F,MATCH(_xlfn.TEXTSPLIT($A43, " "),'97-19 Comp in SIC07'!$A:$A,0))), 1)</f>
        <v>11.36</v>
      </c>
      <c r="H43" s="81" cm="1">
        <f t="array" ref="H43">SUMPRODUCT(VALUE(INDEX('97-19 Comp in SIC07'!G:G,MATCH(_xlfn.TEXTSPLIT($A43, " "),'97-19 Comp in SIC07'!$A:$A,0))), 1)</f>
        <v>12.09</v>
      </c>
      <c r="I43" s="81" cm="1">
        <f t="array" ref="I43">SUMPRODUCT(VALUE(INDEX('97-19 Comp in SIC07'!H:H,MATCH(_xlfn.TEXTSPLIT($A43, " "),'97-19 Comp in SIC07'!$A:$A,0))), 1)</f>
        <v>12.82</v>
      </c>
      <c r="J43" s="81" cm="1">
        <f t="array" ref="J43">SUMPRODUCT(VALUE(INDEX('97-19 Comp in SIC07'!I:I,MATCH(_xlfn.TEXTSPLIT($A43, " "),'97-19 Comp in SIC07'!$A:$A,0))), 1)</f>
        <v>12.94</v>
      </c>
      <c r="K43" s="81" cm="1">
        <f t="array" ref="K43">SUMPRODUCT(VALUE(INDEX('97-19 Comp in SIC07'!J:J,MATCH(_xlfn.TEXTSPLIT($A43, " "),'97-19 Comp in SIC07'!$A:$A,0))), 1)</f>
        <v>13.35</v>
      </c>
      <c r="L43" s="81" cm="1">
        <f t="array" ref="L43">SUMPRODUCT(VALUE(INDEX('97-19 Comp in SIC07'!K:K,MATCH(_xlfn.TEXTSPLIT($A43, " "),'97-19 Comp in SIC07'!$A:$A,0))), 1)</f>
        <v>13.69</v>
      </c>
      <c r="M43" s="81" cm="1">
        <f t="array" ref="M43">SUMPRODUCT(VALUE(INDEX('97-19 Comp in SIC07'!L:L,MATCH(_xlfn.TEXTSPLIT($A43, " "),'97-19 Comp in SIC07'!$A:$A,0))), 1)</f>
        <v>14.2</v>
      </c>
      <c r="N43" s="81" cm="1">
        <f t="array" ref="N43">SUMPRODUCT(VALUE(INDEX('97-19 Comp in SIC07'!M:M,MATCH(_xlfn.TEXTSPLIT($A43, " "),'97-19 Comp in SIC07'!$A:$A,0))), 1)</f>
        <v>14.62</v>
      </c>
      <c r="O43" s="81" cm="1">
        <f t="array" ref="O43">SUMPRODUCT(VALUE(INDEX('97-19 Comp in SIC07'!N:N,MATCH(_xlfn.TEXTSPLIT($A43, " "),'97-19 Comp in SIC07'!$A:$A,0))), 1)</f>
        <v>19.43</v>
      </c>
      <c r="P43" s="81" cm="1">
        <f t="array" ref="P43">SUMPRODUCT(VALUE(INDEX('97-19 Comp in SIC07'!O:O,MATCH(_xlfn.TEXTSPLIT($A43, " "),'97-19 Comp in SIC07'!$A:$A,0))), 1)</f>
        <v>19.809999999999999</v>
      </c>
      <c r="Q43" s="81" cm="1">
        <f t="array" ref="Q43">SUMPRODUCT(VALUE(INDEX('97-19 Comp in SIC07'!P:P,MATCH(_xlfn.TEXTSPLIT($A43, " "),'97-19 Comp in SIC07'!$A:$A,0))), 1)</f>
        <v>19.43</v>
      </c>
      <c r="R43" s="81" cm="1">
        <f t="array" ref="R43">SUMPRODUCT(VALUE(INDEX('97-19 Comp in SIC07'!Q:Q,MATCH(_xlfn.TEXTSPLIT($A43, " "),'97-19 Comp in SIC07'!$A:$A,0))), 1)</f>
        <v>19.55</v>
      </c>
      <c r="S43" s="81" cm="1">
        <f t="array" ref="S43">SUMPRODUCT(VALUE(INDEX('97-19 Comp in SIC07'!R:R,MATCH(_xlfn.TEXTSPLIT($A43, " "),'97-19 Comp in SIC07'!$A:$A,0))), 1)</f>
        <v>20.04</v>
      </c>
      <c r="T43" s="81" cm="1">
        <f t="array" ref="T43">SUMPRODUCT(VALUE(INDEX('97-19 Comp in SIC07'!S:S,MATCH(_xlfn.TEXTSPLIT($A43, " "),'97-19 Comp in SIC07'!$A:$A,0))), 1)</f>
        <v>20.059999999999999</v>
      </c>
      <c r="U43" s="81" cm="1">
        <f t="array" ref="U43">SUMPRODUCT(VALUE(INDEX('97-19 Comp in SIC07'!T:T,MATCH(_xlfn.TEXTSPLIT($A43, " "),'97-19 Comp in SIC07'!$A:$A,0))), 1)</f>
        <v>19.45</v>
      </c>
      <c r="V43" s="81" cm="1">
        <f t="array" ref="V43">SUMPRODUCT(VALUE(INDEX('97-19 Comp in SIC07'!U:U,MATCH(_xlfn.TEXTSPLIT($A43, " "),'97-19 Comp in SIC07'!$A:$A,0))), 1)</f>
        <v>19.46</v>
      </c>
      <c r="W43" s="81" cm="1">
        <f t="array" ref="W43">SUMPRODUCT(VALUE(INDEX('97-19 Comp in SIC07'!V:V,MATCH(_xlfn.TEXTSPLIT($A43, " "),'97-19 Comp in SIC07'!$A:$A,0))), 1)</f>
        <v>19.86</v>
      </c>
      <c r="X43" s="81" cm="1">
        <f t="array" ref="X43">SUMPRODUCT(VALUE(INDEX('97-19 Comp in SIC07'!W:W,MATCH(_xlfn.TEXTSPLIT($A43, " "),'97-19 Comp in SIC07'!$A:$A,0))), 1)</f>
        <v>20.75</v>
      </c>
      <c r="Y43" s="81" cm="1">
        <f t="array" ref="Y43">SUMPRODUCT(VALUE(INDEX('97-19 Comp in SIC07'!X:X,MATCH(_xlfn.TEXTSPLIT($A43, " "),'97-19 Comp in SIC07'!$A:$A,0))), 1)</f>
        <v>22.04</v>
      </c>
      <c r="Z43" s="81" cm="1">
        <f t="array" ref="Z43">SUMPRODUCT(VALUE(INDEX('97-19 Comp in SIC07'!Y:Y,MATCH(_xlfn.TEXTSPLIT($A43, " "),'97-19 Comp in SIC07'!$A:$A,0))), 1)</f>
        <v>23.01</v>
      </c>
    </row>
    <row r="44" spans="1:26" ht="30" x14ac:dyDescent="0.25">
      <c r="A44" s="65">
        <v>70</v>
      </c>
      <c r="C44" s="66" t="s">
        <v>394</v>
      </c>
      <c r="D44" s="81" cm="1">
        <f t="array" ref="D44">SUMPRODUCT(VALUE(INDEX('97-19 Comp in SIC07'!C:C,MATCH(_xlfn.TEXTSPLIT($A44, " "),'97-19 Comp in SIC07'!$A:$A,0))), 1)</f>
        <v>9.93</v>
      </c>
      <c r="E44" s="81" cm="1">
        <f t="array" ref="E44">SUMPRODUCT(VALUE(INDEX('97-19 Comp in SIC07'!D:D,MATCH(_xlfn.TEXTSPLIT($A44, " "),'97-19 Comp in SIC07'!$A:$A,0))), 1)</f>
        <v>10.7</v>
      </c>
      <c r="F44" s="81" cm="1">
        <f t="array" ref="F44">SUMPRODUCT(VALUE(INDEX('97-19 Comp in SIC07'!E:E,MATCH(_xlfn.TEXTSPLIT($A44, " "),'97-19 Comp in SIC07'!$A:$A,0))), 1)</f>
        <v>11.2</v>
      </c>
      <c r="G44" s="81" cm="1">
        <f t="array" ref="G44">SUMPRODUCT(VALUE(INDEX('97-19 Comp in SIC07'!F:F,MATCH(_xlfn.TEXTSPLIT($A44, " "),'97-19 Comp in SIC07'!$A:$A,0))), 1)</f>
        <v>11.36</v>
      </c>
      <c r="H44" s="81" cm="1">
        <f t="array" ref="H44">SUMPRODUCT(VALUE(INDEX('97-19 Comp in SIC07'!G:G,MATCH(_xlfn.TEXTSPLIT($A44, " "),'97-19 Comp in SIC07'!$A:$A,0))), 1)</f>
        <v>12.09</v>
      </c>
      <c r="I44" s="81" cm="1">
        <f t="array" ref="I44">SUMPRODUCT(VALUE(INDEX('97-19 Comp in SIC07'!H:H,MATCH(_xlfn.TEXTSPLIT($A44, " "),'97-19 Comp in SIC07'!$A:$A,0))), 1)</f>
        <v>12.82</v>
      </c>
      <c r="J44" s="81" cm="1">
        <f t="array" ref="J44">SUMPRODUCT(VALUE(INDEX('97-19 Comp in SIC07'!I:I,MATCH(_xlfn.TEXTSPLIT($A44, " "),'97-19 Comp in SIC07'!$A:$A,0))), 1)</f>
        <v>12.94</v>
      </c>
      <c r="K44" s="81" cm="1">
        <f t="array" ref="K44">SUMPRODUCT(VALUE(INDEX('97-19 Comp in SIC07'!J:J,MATCH(_xlfn.TEXTSPLIT($A44, " "),'97-19 Comp in SIC07'!$A:$A,0))), 1)</f>
        <v>13.35</v>
      </c>
      <c r="L44" s="81" cm="1">
        <f t="array" ref="L44">SUMPRODUCT(VALUE(INDEX('97-19 Comp in SIC07'!K:K,MATCH(_xlfn.TEXTSPLIT($A44, " "),'97-19 Comp in SIC07'!$A:$A,0))), 1)</f>
        <v>13.69</v>
      </c>
      <c r="M44" s="81" cm="1">
        <f t="array" ref="M44">SUMPRODUCT(VALUE(INDEX('97-19 Comp in SIC07'!L:L,MATCH(_xlfn.TEXTSPLIT($A44, " "),'97-19 Comp in SIC07'!$A:$A,0))), 1)</f>
        <v>14.2</v>
      </c>
      <c r="N44" s="81" cm="1">
        <f t="array" ref="N44">SUMPRODUCT(VALUE(INDEX('97-19 Comp in SIC07'!M:M,MATCH(_xlfn.TEXTSPLIT($A44, " "),'97-19 Comp in SIC07'!$A:$A,0))), 1)</f>
        <v>14.62</v>
      </c>
      <c r="O44" s="81" cm="1">
        <f t="array" ref="O44">SUMPRODUCT(VALUE(INDEX('97-19 Comp in SIC07'!N:N,MATCH(_xlfn.TEXTSPLIT($A44, " "),'97-19 Comp in SIC07'!$A:$A,0))), 1)</f>
        <v>21.41</v>
      </c>
      <c r="P44" s="81" cm="1">
        <f t="array" ref="P44">SUMPRODUCT(VALUE(INDEX('97-19 Comp in SIC07'!O:O,MATCH(_xlfn.TEXTSPLIT($A44, " "),'97-19 Comp in SIC07'!$A:$A,0))), 1)</f>
        <v>22.27</v>
      </c>
      <c r="Q44" s="81" cm="1">
        <f t="array" ref="Q44">SUMPRODUCT(VALUE(INDEX('97-19 Comp in SIC07'!P:P,MATCH(_xlfn.TEXTSPLIT($A44, " "),'97-19 Comp in SIC07'!$A:$A,0))), 1)</f>
        <v>22.77</v>
      </c>
      <c r="R44" s="81" cm="1">
        <f t="array" ref="R44">SUMPRODUCT(VALUE(INDEX('97-19 Comp in SIC07'!Q:Q,MATCH(_xlfn.TEXTSPLIT($A44, " "),'97-19 Comp in SIC07'!$A:$A,0))), 1)</f>
        <v>23.28</v>
      </c>
      <c r="S44" s="81" cm="1">
        <f t="array" ref="S44">SUMPRODUCT(VALUE(INDEX('97-19 Comp in SIC07'!R:R,MATCH(_xlfn.TEXTSPLIT($A44, " "),'97-19 Comp in SIC07'!$A:$A,0))), 1)</f>
        <v>20.65</v>
      </c>
      <c r="T44" s="81" cm="1">
        <f t="array" ref="T44">SUMPRODUCT(VALUE(INDEX('97-19 Comp in SIC07'!S:S,MATCH(_xlfn.TEXTSPLIT($A44, " "),'97-19 Comp in SIC07'!$A:$A,0))), 1)</f>
        <v>21.39</v>
      </c>
      <c r="U44" s="81" cm="1">
        <f t="array" ref="U44">SUMPRODUCT(VALUE(INDEX('97-19 Comp in SIC07'!T:T,MATCH(_xlfn.TEXTSPLIT($A44, " "),'97-19 Comp in SIC07'!$A:$A,0))), 1)</f>
        <v>20.27</v>
      </c>
      <c r="V44" s="81" cm="1">
        <f t="array" ref="V44">SUMPRODUCT(VALUE(INDEX('97-19 Comp in SIC07'!U:U,MATCH(_xlfn.TEXTSPLIT($A44, " "),'97-19 Comp in SIC07'!$A:$A,0))), 1)</f>
        <v>20.74</v>
      </c>
      <c r="W44" s="81" cm="1">
        <f t="array" ref="W44">SUMPRODUCT(VALUE(INDEX('97-19 Comp in SIC07'!V:V,MATCH(_xlfn.TEXTSPLIT($A44, " "),'97-19 Comp in SIC07'!$A:$A,0))), 1)</f>
        <v>21.13</v>
      </c>
      <c r="X44" s="81" cm="1">
        <f t="array" ref="X44">SUMPRODUCT(VALUE(INDEX('97-19 Comp in SIC07'!W:W,MATCH(_xlfn.TEXTSPLIT($A44, " "),'97-19 Comp in SIC07'!$A:$A,0))), 1)</f>
        <v>22.25</v>
      </c>
      <c r="Y44" s="81" cm="1">
        <f t="array" ref="Y44">SUMPRODUCT(VALUE(INDEX('97-19 Comp in SIC07'!X:X,MATCH(_xlfn.TEXTSPLIT($A44, " "),'97-19 Comp in SIC07'!$A:$A,0))), 1)</f>
        <v>24.95</v>
      </c>
      <c r="Z44" s="81" cm="1">
        <f t="array" ref="Z44">SUMPRODUCT(VALUE(INDEX('97-19 Comp in SIC07'!Y:Y,MATCH(_xlfn.TEXTSPLIT($A44, " "),'97-19 Comp in SIC07'!$A:$A,0))), 1)</f>
        <v>23.49</v>
      </c>
    </row>
    <row r="45" spans="1:26" ht="45" x14ac:dyDescent="0.25">
      <c r="A45" s="65">
        <v>71</v>
      </c>
      <c r="C45" s="66" t="s">
        <v>395</v>
      </c>
      <c r="D45" s="81" cm="1">
        <f t="array" ref="D45">SUMPRODUCT(VALUE(INDEX('97-19 Comp in SIC07'!C:C,MATCH(_xlfn.TEXTSPLIT($A45, " "),'97-19 Comp in SIC07'!$A:$A,0))), 1)</f>
        <v>9.93</v>
      </c>
      <c r="E45" s="81" cm="1">
        <f t="array" ref="E45">SUMPRODUCT(VALUE(INDEX('97-19 Comp in SIC07'!D:D,MATCH(_xlfn.TEXTSPLIT($A45, " "),'97-19 Comp in SIC07'!$A:$A,0))), 1)</f>
        <v>10.7</v>
      </c>
      <c r="F45" s="81" cm="1">
        <f t="array" ref="F45">SUMPRODUCT(VALUE(INDEX('97-19 Comp in SIC07'!E:E,MATCH(_xlfn.TEXTSPLIT($A45, " "),'97-19 Comp in SIC07'!$A:$A,0))), 1)</f>
        <v>11.2</v>
      </c>
      <c r="G45" s="81" cm="1">
        <f t="array" ref="G45">SUMPRODUCT(VALUE(INDEX('97-19 Comp in SIC07'!F:F,MATCH(_xlfn.TEXTSPLIT($A45, " "),'97-19 Comp in SIC07'!$A:$A,0))), 1)</f>
        <v>11.36</v>
      </c>
      <c r="H45" s="81" cm="1">
        <f t="array" ref="H45">SUMPRODUCT(VALUE(INDEX('97-19 Comp in SIC07'!G:G,MATCH(_xlfn.TEXTSPLIT($A45, " "),'97-19 Comp in SIC07'!$A:$A,0))), 1)</f>
        <v>12.09</v>
      </c>
      <c r="I45" s="81" cm="1">
        <f t="array" ref="I45">SUMPRODUCT(VALUE(INDEX('97-19 Comp in SIC07'!H:H,MATCH(_xlfn.TEXTSPLIT($A45, " "),'97-19 Comp in SIC07'!$A:$A,0))), 1)</f>
        <v>12.82</v>
      </c>
      <c r="J45" s="81" cm="1">
        <f t="array" ref="J45">SUMPRODUCT(VALUE(INDEX('97-19 Comp in SIC07'!I:I,MATCH(_xlfn.TEXTSPLIT($A45, " "),'97-19 Comp in SIC07'!$A:$A,0))), 1)</f>
        <v>12.94</v>
      </c>
      <c r="K45" s="81" cm="1">
        <f t="array" ref="K45">SUMPRODUCT(VALUE(INDEX('97-19 Comp in SIC07'!J:J,MATCH(_xlfn.TEXTSPLIT($A45, " "),'97-19 Comp in SIC07'!$A:$A,0))), 1)</f>
        <v>13.35</v>
      </c>
      <c r="L45" s="81" cm="1">
        <f t="array" ref="L45">SUMPRODUCT(VALUE(INDEX('97-19 Comp in SIC07'!K:K,MATCH(_xlfn.TEXTSPLIT($A45, " "),'97-19 Comp in SIC07'!$A:$A,0))), 1)</f>
        <v>13.69</v>
      </c>
      <c r="M45" s="81" cm="1">
        <f t="array" ref="M45">SUMPRODUCT(VALUE(INDEX('97-19 Comp in SIC07'!L:L,MATCH(_xlfn.TEXTSPLIT($A45, " "),'97-19 Comp in SIC07'!$A:$A,0))), 1)</f>
        <v>14.2</v>
      </c>
      <c r="N45" s="81" cm="1">
        <f t="array" ref="N45">SUMPRODUCT(VALUE(INDEX('97-19 Comp in SIC07'!M:M,MATCH(_xlfn.TEXTSPLIT($A45, " "),'97-19 Comp in SIC07'!$A:$A,0))), 1)</f>
        <v>14.62</v>
      </c>
      <c r="O45" s="81" cm="1">
        <f t="array" ref="O45">SUMPRODUCT(VALUE(INDEX('97-19 Comp in SIC07'!N:N,MATCH(_xlfn.TEXTSPLIT($A45, " "),'97-19 Comp in SIC07'!$A:$A,0))), 1)</f>
        <v>17.170000000000002</v>
      </c>
      <c r="P45" s="81" cm="1">
        <f t="array" ref="P45">SUMPRODUCT(VALUE(INDEX('97-19 Comp in SIC07'!O:O,MATCH(_xlfn.TEXTSPLIT($A45, " "),'97-19 Comp in SIC07'!$A:$A,0))), 1)</f>
        <v>17.7</v>
      </c>
      <c r="Q45" s="81" cm="1">
        <f t="array" ref="Q45">SUMPRODUCT(VALUE(INDEX('97-19 Comp in SIC07'!P:P,MATCH(_xlfn.TEXTSPLIT($A45, " "),'97-19 Comp in SIC07'!$A:$A,0))), 1)</f>
        <v>17.760000000000002</v>
      </c>
      <c r="R45" s="81" cm="1">
        <f t="array" ref="R45">SUMPRODUCT(VALUE(INDEX('97-19 Comp in SIC07'!Q:Q,MATCH(_xlfn.TEXTSPLIT($A45, " "),'97-19 Comp in SIC07'!$A:$A,0))), 1)</f>
        <v>18.309999999999999</v>
      </c>
      <c r="S45" s="81" cm="1">
        <f t="array" ref="S45">SUMPRODUCT(VALUE(INDEX('97-19 Comp in SIC07'!R:R,MATCH(_xlfn.TEXTSPLIT($A45, " "),'97-19 Comp in SIC07'!$A:$A,0))), 1)</f>
        <v>18.5</v>
      </c>
      <c r="T45" s="81" cm="1">
        <f t="array" ref="T45">SUMPRODUCT(VALUE(INDEX('97-19 Comp in SIC07'!S:S,MATCH(_xlfn.TEXTSPLIT($A45, " "),'97-19 Comp in SIC07'!$A:$A,0))), 1)</f>
        <v>19.079999999999998</v>
      </c>
      <c r="U45" s="81" cm="1">
        <f t="array" ref="U45">SUMPRODUCT(VALUE(INDEX('97-19 Comp in SIC07'!T:T,MATCH(_xlfn.TEXTSPLIT($A45, " "),'97-19 Comp in SIC07'!$A:$A,0))), 1)</f>
        <v>19.47</v>
      </c>
      <c r="V45" s="81" cm="1">
        <f t="array" ref="V45">SUMPRODUCT(VALUE(INDEX('97-19 Comp in SIC07'!U:U,MATCH(_xlfn.TEXTSPLIT($A45, " "),'97-19 Comp in SIC07'!$A:$A,0))), 1)</f>
        <v>19.16</v>
      </c>
      <c r="W45" s="81" cm="1">
        <f t="array" ref="W45">SUMPRODUCT(VALUE(INDEX('97-19 Comp in SIC07'!V:V,MATCH(_xlfn.TEXTSPLIT($A45, " "),'97-19 Comp in SIC07'!$A:$A,0))), 1)</f>
        <v>19.52</v>
      </c>
      <c r="X45" s="81" cm="1">
        <f t="array" ref="X45">SUMPRODUCT(VALUE(INDEX('97-19 Comp in SIC07'!W:W,MATCH(_xlfn.TEXTSPLIT($A45, " "),'97-19 Comp in SIC07'!$A:$A,0))), 1)</f>
        <v>20.13</v>
      </c>
      <c r="Y45" s="81" cm="1">
        <f t="array" ref="Y45">SUMPRODUCT(VALUE(INDEX('97-19 Comp in SIC07'!X:X,MATCH(_xlfn.TEXTSPLIT($A45, " "),'97-19 Comp in SIC07'!$A:$A,0))), 1)</f>
        <v>20.25</v>
      </c>
      <c r="Z45" s="81" cm="1">
        <f t="array" ref="Z45">SUMPRODUCT(VALUE(INDEX('97-19 Comp in SIC07'!Y:Y,MATCH(_xlfn.TEXTSPLIT($A45, " "),'97-19 Comp in SIC07'!$A:$A,0))), 1)</f>
        <v>21.51</v>
      </c>
    </row>
    <row r="46" spans="1:26" x14ac:dyDescent="0.25">
      <c r="A46" s="65">
        <v>72</v>
      </c>
      <c r="C46" s="66" t="s">
        <v>396</v>
      </c>
      <c r="D46" s="81" cm="1">
        <f t="array" ref="D46">SUMPRODUCT(VALUE(INDEX('97-19 Comp in SIC07'!C:C,MATCH(_xlfn.TEXTSPLIT($A46, " "),'97-19 Comp in SIC07'!$A:$A,0))), 1)</f>
        <v>12.1</v>
      </c>
      <c r="E46" s="81" cm="1">
        <f t="array" ref="E46">SUMPRODUCT(VALUE(INDEX('97-19 Comp in SIC07'!D:D,MATCH(_xlfn.TEXTSPLIT($A46, " "),'97-19 Comp in SIC07'!$A:$A,0))), 1)</f>
        <v>12.53</v>
      </c>
      <c r="F46" s="81" cm="1">
        <f t="array" ref="F46">SUMPRODUCT(VALUE(INDEX('97-19 Comp in SIC07'!E:E,MATCH(_xlfn.TEXTSPLIT($A46, " "),'97-19 Comp in SIC07'!$A:$A,0))), 1)</f>
        <v>13.54</v>
      </c>
      <c r="G46" s="81" cm="1">
        <f t="array" ref="G46">SUMPRODUCT(VALUE(INDEX('97-19 Comp in SIC07'!F:F,MATCH(_xlfn.TEXTSPLIT($A46, " "),'97-19 Comp in SIC07'!$A:$A,0))), 1)</f>
        <v>13.71</v>
      </c>
      <c r="H46" s="81" cm="1">
        <f t="array" ref="H46">SUMPRODUCT(VALUE(INDEX('97-19 Comp in SIC07'!G:G,MATCH(_xlfn.TEXTSPLIT($A46, " "),'97-19 Comp in SIC07'!$A:$A,0))), 1)</f>
        <v>15.35</v>
      </c>
      <c r="I46" s="81" cm="1">
        <f t="array" ref="I46">SUMPRODUCT(VALUE(INDEX('97-19 Comp in SIC07'!H:H,MATCH(_xlfn.TEXTSPLIT($A46, " "),'97-19 Comp in SIC07'!$A:$A,0))), 1)</f>
        <v>16.12</v>
      </c>
      <c r="J46" s="81" cm="1">
        <f t="array" ref="J46">SUMPRODUCT(VALUE(INDEX('97-19 Comp in SIC07'!I:I,MATCH(_xlfn.TEXTSPLIT($A46, " "),'97-19 Comp in SIC07'!$A:$A,0))), 1)</f>
        <v>16.29</v>
      </c>
      <c r="K46" s="81" cm="1">
        <f t="array" ref="K46">SUMPRODUCT(VALUE(INDEX('97-19 Comp in SIC07'!J:J,MATCH(_xlfn.TEXTSPLIT($A46, " "),'97-19 Comp in SIC07'!$A:$A,0))), 1)</f>
        <v>17.489999999999998</v>
      </c>
      <c r="L46" s="81" cm="1">
        <f t="array" ref="L46">SUMPRODUCT(VALUE(INDEX('97-19 Comp in SIC07'!K:K,MATCH(_xlfn.TEXTSPLIT($A46, " "),'97-19 Comp in SIC07'!$A:$A,0))), 1)</f>
        <v>18.75</v>
      </c>
      <c r="M46" s="81" cm="1">
        <f t="array" ref="M46">SUMPRODUCT(VALUE(INDEX('97-19 Comp in SIC07'!L:L,MATCH(_xlfn.TEXTSPLIT($A46, " "),'97-19 Comp in SIC07'!$A:$A,0))), 1)</f>
        <v>19.399999999999999</v>
      </c>
      <c r="N46" s="81" cm="1">
        <f t="array" ref="N46">SUMPRODUCT(VALUE(INDEX('97-19 Comp in SIC07'!M:M,MATCH(_xlfn.TEXTSPLIT($A46, " "),'97-19 Comp in SIC07'!$A:$A,0))), 1)</f>
        <v>19.510000000000002</v>
      </c>
      <c r="O46" s="81" cm="1">
        <f t="array" ref="O46">SUMPRODUCT(VALUE(INDEX('97-19 Comp in SIC07'!N:N,MATCH(_xlfn.TEXTSPLIT($A46, " "),'97-19 Comp in SIC07'!$A:$A,0))), 1)</f>
        <v>20.100000000000001</v>
      </c>
      <c r="P46" s="81" cm="1">
        <f t="array" ref="P46">SUMPRODUCT(VALUE(INDEX('97-19 Comp in SIC07'!O:O,MATCH(_xlfn.TEXTSPLIT($A46, " "),'97-19 Comp in SIC07'!$A:$A,0))), 1)</f>
        <v>21.72</v>
      </c>
      <c r="Q46" s="81" cm="1">
        <f t="array" ref="Q46">SUMPRODUCT(VALUE(INDEX('97-19 Comp in SIC07'!P:P,MATCH(_xlfn.TEXTSPLIT($A46, " "),'97-19 Comp in SIC07'!$A:$A,0))), 1)</f>
        <v>21.47</v>
      </c>
      <c r="R46" s="81" cm="1">
        <f t="array" ref="R46">SUMPRODUCT(VALUE(INDEX('97-19 Comp in SIC07'!Q:Q,MATCH(_xlfn.TEXTSPLIT($A46, " "),'97-19 Comp in SIC07'!$A:$A,0))), 1)</f>
        <v>22.41</v>
      </c>
      <c r="S46" s="81" cm="1">
        <f t="array" ref="S46">SUMPRODUCT(VALUE(INDEX('97-19 Comp in SIC07'!R:R,MATCH(_xlfn.TEXTSPLIT($A46, " "),'97-19 Comp in SIC07'!$A:$A,0))), 1)</f>
        <v>22.58</v>
      </c>
      <c r="T46" s="81" cm="1">
        <f t="array" ref="T46">SUMPRODUCT(VALUE(INDEX('97-19 Comp in SIC07'!S:S,MATCH(_xlfn.TEXTSPLIT($A46, " "),'97-19 Comp in SIC07'!$A:$A,0))), 1)</f>
        <v>22.17</v>
      </c>
      <c r="U46" s="81" cm="1">
        <f t="array" ref="U46">SUMPRODUCT(VALUE(INDEX('97-19 Comp in SIC07'!T:T,MATCH(_xlfn.TEXTSPLIT($A46, " "),'97-19 Comp in SIC07'!$A:$A,0))), 1)</f>
        <v>22.18</v>
      </c>
      <c r="V46" s="81" cm="1">
        <f t="array" ref="V46">SUMPRODUCT(VALUE(INDEX('97-19 Comp in SIC07'!U:U,MATCH(_xlfn.TEXTSPLIT($A46, " "),'97-19 Comp in SIC07'!$A:$A,0))), 1)</f>
        <v>23.12</v>
      </c>
      <c r="W46" s="81" cm="1">
        <f t="array" ref="W46">SUMPRODUCT(VALUE(INDEX('97-19 Comp in SIC07'!V:V,MATCH(_xlfn.TEXTSPLIT($A46, " "),'97-19 Comp in SIC07'!$A:$A,0))), 1)</f>
        <v>22.9</v>
      </c>
      <c r="X46" s="81" cm="1">
        <f t="array" ref="X46">SUMPRODUCT(VALUE(INDEX('97-19 Comp in SIC07'!W:W,MATCH(_xlfn.TEXTSPLIT($A46, " "),'97-19 Comp in SIC07'!$A:$A,0))), 1)</f>
        <v>22.8</v>
      </c>
      <c r="Y46" s="81" cm="1">
        <f t="array" ref="Y46">SUMPRODUCT(VALUE(INDEX('97-19 Comp in SIC07'!X:X,MATCH(_xlfn.TEXTSPLIT($A46, " "),'97-19 Comp in SIC07'!$A:$A,0))), 1)</f>
        <v>24.07</v>
      </c>
      <c r="Z46" s="81" cm="1">
        <f t="array" ref="Z46">SUMPRODUCT(VALUE(INDEX('97-19 Comp in SIC07'!Y:Y,MATCH(_xlfn.TEXTSPLIT($A46, " "),'97-19 Comp in SIC07'!$A:$A,0))), 1)</f>
        <v>24.02</v>
      </c>
    </row>
    <row r="47" spans="1:26" x14ac:dyDescent="0.25">
      <c r="A47" s="65">
        <v>73</v>
      </c>
      <c r="C47" s="66" t="s">
        <v>397</v>
      </c>
      <c r="D47" s="81" cm="1">
        <f t="array" ref="D47">SUMPRODUCT(VALUE(INDEX('97-19 Comp in SIC07'!C:C,MATCH(_xlfn.TEXTSPLIT($A47, " "),'97-19 Comp in SIC07'!$A:$A,0))), 1)</f>
        <v>9.93</v>
      </c>
      <c r="E47" s="81" cm="1">
        <f t="array" ref="E47">SUMPRODUCT(VALUE(INDEX('97-19 Comp in SIC07'!D:D,MATCH(_xlfn.TEXTSPLIT($A47, " "),'97-19 Comp in SIC07'!$A:$A,0))), 1)</f>
        <v>10.7</v>
      </c>
      <c r="F47" s="81" cm="1">
        <f t="array" ref="F47">SUMPRODUCT(VALUE(INDEX('97-19 Comp in SIC07'!E:E,MATCH(_xlfn.TEXTSPLIT($A47, " "),'97-19 Comp in SIC07'!$A:$A,0))), 1)</f>
        <v>11.2</v>
      </c>
      <c r="G47" s="81" cm="1">
        <f t="array" ref="G47">SUMPRODUCT(VALUE(INDEX('97-19 Comp in SIC07'!F:F,MATCH(_xlfn.TEXTSPLIT($A47, " "),'97-19 Comp in SIC07'!$A:$A,0))), 1)</f>
        <v>11.36</v>
      </c>
      <c r="H47" s="81" cm="1">
        <f t="array" ref="H47">SUMPRODUCT(VALUE(INDEX('97-19 Comp in SIC07'!G:G,MATCH(_xlfn.TEXTSPLIT($A47, " "),'97-19 Comp in SIC07'!$A:$A,0))), 1)</f>
        <v>12.09</v>
      </c>
      <c r="I47" s="81" cm="1">
        <f t="array" ref="I47">SUMPRODUCT(VALUE(INDEX('97-19 Comp in SIC07'!H:H,MATCH(_xlfn.TEXTSPLIT($A47, " "),'97-19 Comp in SIC07'!$A:$A,0))), 1)</f>
        <v>12.82</v>
      </c>
      <c r="J47" s="81" cm="1">
        <f t="array" ref="J47">SUMPRODUCT(VALUE(INDEX('97-19 Comp in SIC07'!I:I,MATCH(_xlfn.TEXTSPLIT($A47, " "),'97-19 Comp in SIC07'!$A:$A,0))), 1)</f>
        <v>12.94</v>
      </c>
      <c r="K47" s="81" cm="1">
        <f t="array" ref="K47">SUMPRODUCT(VALUE(INDEX('97-19 Comp in SIC07'!J:J,MATCH(_xlfn.TEXTSPLIT($A47, " "),'97-19 Comp in SIC07'!$A:$A,0))), 1)</f>
        <v>13.35</v>
      </c>
      <c r="L47" s="81" cm="1">
        <f t="array" ref="L47">SUMPRODUCT(VALUE(INDEX('97-19 Comp in SIC07'!K:K,MATCH(_xlfn.TEXTSPLIT($A47, " "),'97-19 Comp in SIC07'!$A:$A,0))), 1)</f>
        <v>13.69</v>
      </c>
      <c r="M47" s="81" cm="1">
        <f t="array" ref="M47">SUMPRODUCT(VALUE(INDEX('97-19 Comp in SIC07'!L:L,MATCH(_xlfn.TEXTSPLIT($A47, " "),'97-19 Comp in SIC07'!$A:$A,0))), 1)</f>
        <v>14.2</v>
      </c>
      <c r="N47" s="81" cm="1">
        <f t="array" ref="N47">SUMPRODUCT(VALUE(INDEX('97-19 Comp in SIC07'!M:M,MATCH(_xlfn.TEXTSPLIT($A47, " "),'97-19 Comp in SIC07'!$A:$A,0))), 1)</f>
        <v>14.62</v>
      </c>
      <c r="O47" s="81" cm="1">
        <f t="array" ref="O47">SUMPRODUCT(VALUE(INDEX('97-19 Comp in SIC07'!N:N,MATCH(_xlfn.TEXTSPLIT($A47, " "),'97-19 Comp in SIC07'!$A:$A,0))), 1)</f>
        <v>20.5</v>
      </c>
      <c r="P47" s="81" cm="1">
        <f t="array" ref="P47">SUMPRODUCT(VALUE(INDEX('97-19 Comp in SIC07'!O:O,MATCH(_xlfn.TEXTSPLIT($A47, " "),'97-19 Comp in SIC07'!$A:$A,0))), 1)</f>
        <v>19.87</v>
      </c>
      <c r="Q47" s="81" cm="1">
        <f t="array" ref="Q47">SUMPRODUCT(VALUE(INDEX('97-19 Comp in SIC07'!P:P,MATCH(_xlfn.TEXTSPLIT($A47, " "),'97-19 Comp in SIC07'!$A:$A,0))), 1)</f>
        <v>20.38</v>
      </c>
      <c r="R47" s="81" cm="1">
        <f t="array" ref="R47">SUMPRODUCT(VALUE(INDEX('97-19 Comp in SIC07'!Q:Q,MATCH(_xlfn.TEXTSPLIT($A47, " "),'97-19 Comp in SIC07'!$A:$A,0))), 1)</f>
        <v>20.2</v>
      </c>
      <c r="S47" s="81" cm="1">
        <f t="array" ref="S47">SUMPRODUCT(VALUE(INDEX('97-19 Comp in SIC07'!R:R,MATCH(_xlfn.TEXTSPLIT($A47, " "),'97-19 Comp in SIC07'!$A:$A,0))), 1)</f>
        <v>19.12</v>
      </c>
      <c r="T47" s="81" cm="1">
        <f t="array" ref="T47">SUMPRODUCT(VALUE(INDEX('97-19 Comp in SIC07'!S:S,MATCH(_xlfn.TEXTSPLIT($A47, " "),'97-19 Comp in SIC07'!$A:$A,0))), 1)</f>
        <v>20.03</v>
      </c>
      <c r="U47" s="81" cm="1">
        <f t="array" ref="U47">SUMPRODUCT(VALUE(INDEX('97-19 Comp in SIC07'!T:T,MATCH(_xlfn.TEXTSPLIT($A47, " "),'97-19 Comp in SIC07'!$A:$A,0))), 1)</f>
        <v>18.98</v>
      </c>
      <c r="V47" s="81" cm="1">
        <f t="array" ref="V47">SUMPRODUCT(VALUE(INDEX('97-19 Comp in SIC07'!U:U,MATCH(_xlfn.TEXTSPLIT($A47, " "),'97-19 Comp in SIC07'!$A:$A,0))), 1)</f>
        <v>18.690000000000001</v>
      </c>
      <c r="W47" s="81" cm="1">
        <f t="array" ref="W47">SUMPRODUCT(VALUE(INDEX('97-19 Comp in SIC07'!V:V,MATCH(_xlfn.TEXTSPLIT($A47, " "),'97-19 Comp in SIC07'!$A:$A,0))), 1)</f>
        <v>20.309999999999999</v>
      </c>
      <c r="X47" s="81" cm="1">
        <f t="array" ref="X47">SUMPRODUCT(VALUE(INDEX('97-19 Comp in SIC07'!W:W,MATCH(_xlfn.TEXTSPLIT($A47, " "),'97-19 Comp in SIC07'!$A:$A,0))), 1)</f>
        <v>20.62</v>
      </c>
      <c r="Y47" s="81" cm="1">
        <f t="array" ref="Y47">SUMPRODUCT(VALUE(INDEX('97-19 Comp in SIC07'!X:X,MATCH(_xlfn.TEXTSPLIT($A47, " "),'97-19 Comp in SIC07'!$A:$A,0))), 1)</f>
        <v>21.35</v>
      </c>
      <c r="Z47" s="81" cm="1">
        <f t="array" ref="Z47">SUMPRODUCT(VALUE(INDEX('97-19 Comp in SIC07'!Y:Y,MATCH(_xlfn.TEXTSPLIT($A47, " "),'97-19 Comp in SIC07'!$A:$A,0))), 1)</f>
        <v>22.84</v>
      </c>
    </row>
    <row r="48" spans="1:26" ht="30" x14ac:dyDescent="0.25">
      <c r="A48" s="65">
        <v>74</v>
      </c>
      <c r="C48" s="66" t="s">
        <v>398</v>
      </c>
      <c r="D48" s="81" cm="1">
        <f t="array" ref="D48">SUMPRODUCT(VALUE(INDEX('97-19 Comp in SIC07'!C:C,MATCH(_xlfn.TEXTSPLIT($A48, " "),'97-19 Comp in SIC07'!$A:$A,0))), 1)</f>
        <v>9.93</v>
      </c>
      <c r="E48" s="81" cm="1">
        <f t="array" ref="E48">SUMPRODUCT(VALUE(INDEX('97-19 Comp in SIC07'!D:D,MATCH(_xlfn.TEXTSPLIT($A48, " "),'97-19 Comp in SIC07'!$A:$A,0))), 1)</f>
        <v>10.7</v>
      </c>
      <c r="F48" s="81" cm="1">
        <f t="array" ref="F48">SUMPRODUCT(VALUE(INDEX('97-19 Comp in SIC07'!E:E,MATCH(_xlfn.TEXTSPLIT($A48, " "),'97-19 Comp in SIC07'!$A:$A,0))), 1)</f>
        <v>11.2</v>
      </c>
      <c r="G48" s="81" cm="1">
        <f t="array" ref="G48">SUMPRODUCT(VALUE(INDEX('97-19 Comp in SIC07'!F:F,MATCH(_xlfn.TEXTSPLIT($A48, " "),'97-19 Comp in SIC07'!$A:$A,0))), 1)</f>
        <v>11.36</v>
      </c>
      <c r="H48" s="81" cm="1">
        <f t="array" ref="H48">SUMPRODUCT(VALUE(INDEX('97-19 Comp in SIC07'!G:G,MATCH(_xlfn.TEXTSPLIT($A48, " "),'97-19 Comp in SIC07'!$A:$A,0))), 1)</f>
        <v>12.09</v>
      </c>
      <c r="I48" s="81" cm="1">
        <f t="array" ref="I48">SUMPRODUCT(VALUE(INDEX('97-19 Comp in SIC07'!H:H,MATCH(_xlfn.TEXTSPLIT($A48, " "),'97-19 Comp in SIC07'!$A:$A,0))), 1)</f>
        <v>12.82</v>
      </c>
      <c r="J48" s="81" cm="1">
        <f t="array" ref="J48">SUMPRODUCT(VALUE(INDEX('97-19 Comp in SIC07'!I:I,MATCH(_xlfn.TEXTSPLIT($A48, " "),'97-19 Comp in SIC07'!$A:$A,0))), 1)</f>
        <v>12.94</v>
      </c>
      <c r="K48" s="81" cm="1">
        <f t="array" ref="K48">SUMPRODUCT(VALUE(INDEX('97-19 Comp in SIC07'!J:J,MATCH(_xlfn.TEXTSPLIT($A48, " "),'97-19 Comp in SIC07'!$A:$A,0))), 1)</f>
        <v>13.35</v>
      </c>
      <c r="L48" s="81" cm="1">
        <f t="array" ref="L48">SUMPRODUCT(VALUE(INDEX('97-19 Comp in SIC07'!K:K,MATCH(_xlfn.TEXTSPLIT($A48, " "),'97-19 Comp in SIC07'!$A:$A,0))), 1)</f>
        <v>13.69</v>
      </c>
      <c r="M48" s="81" cm="1">
        <f t="array" ref="M48">SUMPRODUCT(VALUE(INDEX('97-19 Comp in SIC07'!L:L,MATCH(_xlfn.TEXTSPLIT($A48, " "),'97-19 Comp in SIC07'!$A:$A,0))), 1)</f>
        <v>14.2</v>
      </c>
      <c r="N48" s="81" cm="1">
        <f t="array" ref="N48">SUMPRODUCT(VALUE(INDEX('97-19 Comp in SIC07'!M:M,MATCH(_xlfn.TEXTSPLIT($A48, " "),'97-19 Comp in SIC07'!$A:$A,0))), 1)</f>
        <v>14.62</v>
      </c>
      <c r="O48" s="81" cm="1">
        <f t="array" ref="O48">SUMPRODUCT(VALUE(INDEX('97-19 Comp in SIC07'!N:N,MATCH(_xlfn.TEXTSPLIT($A48, " "),'97-19 Comp in SIC07'!$A:$A,0))), 1)</f>
        <v>16.05</v>
      </c>
      <c r="P48" s="81" cm="1">
        <f t="array" ref="P48">SUMPRODUCT(VALUE(INDEX('97-19 Comp in SIC07'!O:O,MATCH(_xlfn.TEXTSPLIT($A48, " "),'97-19 Comp in SIC07'!$A:$A,0))), 1)</f>
        <v>16.86</v>
      </c>
      <c r="Q48" s="81" cm="1">
        <f t="array" ref="Q48">SUMPRODUCT(VALUE(INDEX('97-19 Comp in SIC07'!P:P,MATCH(_xlfn.TEXTSPLIT($A48, " "),'97-19 Comp in SIC07'!$A:$A,0))), 1)</f>
        <v>16.100000000000001</v>
      </c>
      <c r="R48" s="81" cm="1">
        <f t="array" ref="R48">SUMPRODUCT(VALUE(INDEX('97-19 Comp in SIC07'!Q:Q,MATCH(_xlfn.TEXTSPLIT($A48, " "),'97-19 Comp in SIC07'!$A:$A,0))), 1)</f>
        <v>15.93</v>
      </c>
      <c r="S48" s="81" cm="1">
        <f t="array" ref="S48">SUMPRODUCT(VALUE(INDEX('97-19 Comp in SIC07'!R:R,MATCH(_xlfn.TEXTSPLIT($A48, " "),'97-19 Comp in SIC07'!$A:$A,0))), 1)</f>
        <v>16.170000000000002</v>
      </c>
      <c r="T48" s="81" cm="1">
        <f t="array" ref="T48">SUMPRODUCT(VALUE(INDEX('97-19 Comp in SIC07'!S:S,MATCH(_xlfn.TEXTSPLIT($A48, " "),'97-19 Comp in SIC07'!$A:$A,0))), 1)</f>
        <v>15.66</v>
      </c>
      <c r="U48" s="81" cm="1">
        <f t="array" ref="U48">SUMPRODUCT(VALUE(INDEX('97-19 Comp in SIC07'!T:T,MATCH(_xlfn.TEXTSPLIT($A48, " "),'97-19 Comp in SIC07'!$A:$A,0))), 1)</f>
        <v>15.91</v>
      </c>
      <c r="V48" s="81" cm="1">
        <f t="array" ref="V48">SUMPRODUCT(VALUE(INDEX('97-19 Comp in SIC07'!U:U,MATCH(_xlfn.TEXTSPLIT($A48, " "),'97-19 Comp in SIC07'!$A:$A,0))), 1)</f>
        <v>16.739999999999998</v>
      </c>
      <c r="W48" s="81" cm="1">
        <f t="array" ref="W48">SUMPRODUCT(VALUE(INDEX('97-19 Comp in SIC07'!V:V,MATCH(_xlfn.TEXTSPLIT($A48, " "),'97-19 Comp in SIC07'!$A:$A,0))), 1)</f>
        <v>17.329999999999998</v>
      </c>
      <c r="X48" s="81" cm="1">
        <f t="array" ref="X48">SUMPRODUCT(VALUE(INDEX('97-19 Comp in SIC07'!W:W,MATCH(_xlfn.TEXTSPLIT($A48, " "),'97-19 Comp in SIC07'!$A:$A,0))), 1)</f>
        <v>18.45</v>
      </c>
      <c r="Y48" s="81" cm="1">
        <f t="array" ref="Y48">SUMPRODUCT(VALUE(INDEX('97-19 Comp in SIC07'!X:X,MATCH(_xlfn.TEXTSPLIT($A48, " "),'97-19 Comp in SIC07'!$A:$A,0))), 1)</f>
        <v>18.399999999999999</v>
      </c>
      <c r="Z48" s="81" cm="1">
        <f t="array" ref="Z48">SUMPRODUCT(VALUE(INDEX('97-19 Comp in SIC07'!Y:Y,MATCH(_xlfn.TEXTSPLIT($A48, " "),'97-19 Comp in SIC07'!$A:$A,0))), 1)</f>
        <v>19.239999999999998</v>
      </c>
    </row>
    <row r="49" spans="1:26" x14ac:dyDescent="0.25">
      <c r="A49" s="65">
        <v>75</v>
      </c>
      <c r="C49" s="66" t="s">
        <v>399</v>
      </c>
      <c r="D49" s="81" cm="1">
        <f t="array" ref="D49">SUMPRODUCT(VALUE(INDEX('97-19 Comp in SIC07'!C:C,MATCH(_xlfn.TEXTSPLIT($A49, " "),'97-19 Comp in SIC07'!$A:$A,0))), 1)</f>
        <v>7.93</v>
      </c>
      <c r="E49" s="81" cm="1">
        <f t="array" ref="E49">SUMPRODUCT(VALUE(INDEX('97-19 Comp in SIC07'!D:D,MATCH(_xlfn.TEXTSPLIT($A49, " "),'97-19 Comp in SIC07'!$A:$A,0))), 1)</f>
        <v>8.33</v>
      </c>
      <c r="F49" s="81" cm="1">
        <f t="array" ref="F49">SUMPRODUCT(VALUE(INDEX('97-19 Comp in SIC07'!E:E,MATCH(_xlfn.TEXTSPLIT($A49, " "),'97-19 Comp in SIC07'!$A:$A,0))), 1)</f>
        <v>8.8000000000000007</v>
      </c>
      <c r="G49" s="81" cm="1">
        <f t="array" ref="G49">SUMPRODUCT(VALUE(INDEX('97-19 Comp in SIC07'!F:F,MATCH(_xlfn.TEXTSPLIT($A49, " "),'97-19 Comp in SIC07'!$A:$A,0))), 1)</f>
        <v>9.33</v>
      </c>
      <c r="H49" s="81" cm="1">
        <f t="array" ref="H49">SUMPRODUCT(VALUE(INDEX('97-19 Comp in SIC07'!G:G,MATCH(_xlfn.TEXTSPLIT($A49, " "),'97-19 Comp in SIC07'!$A:$A,0))), 1)</f>
        <v>9.91</v>
      </c>
      <c r="I49" s="81" cm="1">
        <f t="array" ref="I49">SUMPRODUCT(VALUE(INDEX('97-19 Comp in SIC07'!H:H,MATCH(_xlfn.TEXTSPLIT($A49, " "),'97-19 Comp in SIC07'!$A:$A,0))), 1)</f>
        <v>10.41</v>
      </c>
      <c r="J49" s="81" cm="1">
        <f t="array" ref="J49">SUMPRODUCT(VALUE(INDEX('97-19 Comp in SIC07'!I:I,MATCH(_xlfn.TEXTSPLIT($A49, " "),'97-19 Comp in SIC07'!$A:$A,0))), 1)</f>
        <v>10.9</v>
      </c>
      <c r="K49" s="81" cm="1">
        <f t="array" ref="K49">SUMPRODUCT(VALUE(INDEX('97-19 Comp in SIC07'!J:J,MATCH(_xlfn.TEXTSPLIT($A49, " "),'97-19 Comp in SIC07'!$A:$A,0))), 1)</f>
        <v>11.62</v>
      </c>
      <c r="L49" s="81" cm="1">
        <f t="array" ref="L49">SUMPRODUCT(VALUE(INDEX('97-19 Comp in SIC07'!K:K,MATCH(_xlfn.TEXTSPLIT($A49, " "),'97-19 Comp in SIC07'!$A:$A,0))), 1)</f>
        <v>12.27</v>
      </c>
      <c r="M49" s="81" cm="1">
        <f t="array" ref="M49">SUMPRODUCT(VALUE(INDEX('97-19 Comp in SIC07'!L:L,MATCH(_xlfn.TEXTSPLIT($A49, " "),'97-19 Comp in SIC07'!$A:$A,0))), 1)</f>
        <v>12.7</v>
      </c>
      <c r="N49" s="81" cm="1">
        <f t="array" ref="N49">SUMPRODUCT(VALUE(INDEX('97-19 Comp in SIC07'!M:M,MATCH(_xlfn.TEXTSPLIT($A49, " "),'97-19 Comp in SIC07'!$A:$A,0))), 1)</f>
        <v>13.05</v>
      </c>
      <c r="O49" s="81" cm="1">
        <f t="array" ref="O49">SUMPRODUCT(VALUE(INDEX('97-19 Comp in SIC07'!N:N,MATCH(_xlfn.TEXTSPLIT($A49, " "),'97-19 Comp in SIC07'!$A:$A,0))), 1)</f>
        <v>11.07</v>
      </c>
      <c r="P49" s="81" cm="1">
        <f t="array" ref="P49">SUMPRODUCT(VALUE(INDEX('97-19 Comp in SIC07'!O:O,MATCH(_xlfn.TEXTSPLIT($A49, " "),'97-19 Comp in SIC07'!$A:$A,0))), 1)</f>
        <v>12.53</v>
      </c>
      <c r="Q49" s="81" cm="1">
        <f t="array" ref="Q49">SUMPRODUCT(VALUE(INDEX('97-19 Comp in SIC07'!P:P,MATCH(_xlfn.TEXTSPLIT($A49, " "),'97-19 Comp in SIC07'!$A:$A,0))), 1)</f>
        <v>12.02</v>
      </c>
      <c r="R49" s="81" cm="1">
        <f t="array" ref="R49">SUMPRODUCT(VALUE(INDEX('97-19 Comp in SIC07'!Q:Q,MATCH(_xlfn.TEXTSPLIT($A49, " "),'97-19 Comp in SIC07'!$A:$A,0))), 1)</f>
        <v>13.1</v>
      </c>
      <c r="S49" s="81" cm="1">
        <f t="array" ref="S49">SUMPRODUCT(VALUE(INDEX('97-19 Comp in SIC07'!R:R,MATCH(_xlfn.TEXTSPLIT($A49, " "),'97-19 Comp in SIC07'!$A:$A,0))), 1)</f>
        <v>13.23</v>
      </c>
      <c r="T49" s="81" cm="1">
        <f t="array" ref="T49">SUMPRODUCT(VALUE(INDEX('97-19 Comp in SIC07'!S:S,MATCH(_xlfn.TEXTSPLIT($A49, " "),'97-19 Comp in SIC07'!$A:$A,0))), 1)</f>
        <v>13.09</v>
      </c>
      <c r="U49" s="81" cm="1">
        <f t="array" ref="U49">SUMPRODUCT(VALUE(INDEX('97-19 Comp in SIC07'!T:T,MATCH(_xlfn.TEXTSPLIT($A49, " "),'97-19 Comp in SIC07'!$A:$A,0))), 1)</f>
        <v>14</v>
      </c>
      <c r="V49" s="81" cm="1">
        <f t="array" ref="V49">SUMPRODUCT(VALUE(INDEX('97-19 Comp in SIC07'!U:U,MATCH(_xlfn.TEXTSPLIT($A49, " "),'97-19 Comp in SIC07'!$A:$A,0))), 1)</f>
        <v>13.75</v>
      </c>
      <c r="W49" s="81" cm="1">
        <f t="array" ref="W49">SUMPRODUCT(VALUE(INDEX('97-19 Comp in SIC07'!V:V,MATCH(_xlfn.TEXTSPLIT($A49, " "),'97-19 Comp in SIC07'!$A:$A,0))), 1)</f>
        <v>13.97</v>
      </c>
      <c r="X49" s="81" cm="1">
        <f t="array" ref="X49">SUMPRODUCT(VALUE(INDEX('97-19 Comp in SIC07'!W:W,MATCH(_xlfn.TEXTSPLIT($A49, " "),'97-19 Comp in SIC07'!$A:$A,0))), 1)</f>
        <v>14.32</v>
      </c>
      <c r="Y49" s="81" cm="1">
        <f t="array" ref="Y49">SUMPRODUCT(VALUE(INDEX('97-19 Comp in SIC07'!X:X,MATCH(_xlfn.TEXTSPLIT($A49, " "),'97-19 Comp in SIC07'!$A:$A,0))), 1)</f>
        <v>14.48</v>
      </c>
      <c r="Z49" s="81" cm="1">
        <f t="array" ref="Z49">SUMPRODUCT(VALUE(INDEX('97-19 Comp in SIC07'!Y:Y,MATCH(_xlfn.TEXTSPLIT($A49, " "),'97-19 Comp in SIC07'!$A:$A,0))), 1)</f>
        <v>15.04</v>
      </c>
    </row>
    <row r="50" spans="1:26" x14ac:dyDescent="0.25">
      <c r="A50" s="65">
        <v>77</v>
      </c>
      <c r="C50" s="66" t="s">
        <v>400</v>
      </c>
      <c r="D50" s="81" cm="1">
        <f t="array" ref="D50">SUMPRODUCT(VALUE(INDEX('97-19 Comp in SIC07'!C:C,MATCH(_xlfn.TEXTSPLIT($A50, " "),'97-19 Comp in SIC07'!$A:$A,0))), 1)</f>
        <v>7.42</v>
      </c>
      <c r="E50" s="81" cm="1">
        <f t="array" ref="E50">SUMPRODUCT(VALUE(INDEX('97-19 Comp in SIC07'!D:D,MATCH(_xlfn.TEXTSPLIT($A50, " "),'97-19 Comp in SIC07'!$A:$A,0))), 1)</f>
        <v>7.7</v>
      </c>
      <c r="F50" s="81" cm="1">
        <f t="array" ref="F50">SUMPRODUCT(VALUE(INDEX('97-19 Comp in SIC07'!E:E,MATCH(_xlfn.TEXTSPLIT($A50, " "),'97-19 Comp in SIC07'!$A:$A,0))), 1)</f>
        <v>7.84</v>
      </c>
      <c r="G50" s="81" cm="1">
        <f t="array" ref="G50">SUMPRODUCT(VALUE(INDEX('97-19 Comp in SIC07'!F:F,MATCH(_xlfn.TEXTSPLIT($A50, " "),'97-19 Comp in SIC07'!$A:$A,0))), 1)</f>
        <v>8.06</v>
      </c>
      <c r="H50" s="81" cm="1">
        <f t="array" ref="H50">SUMPRODUCT(VALUE(INDEX('97-19 Comp in SIC07'!G:G,MATCH(_xlfn.TEXTSPLIT($A50, " "),'97-19 Comp in SIC07'!$A:$A,0))), 1)</f>
        <v>8.68</v>
      </c>
      <c r="I50" s="81" cm="1">
        <f t="array" ref="I50">SUMPRODUCT(VALUE(INDEX('97-19 Comp in SIC07'!H:H,MATCH(_xlfn.TEXTSPLIT($A50, " "),'97-19 Comp in SIC07'!$A:$A,0))), 1)</f>
        <v>9.01</v>
      </c>
      <c r="J50" s="81" cm="1">
        <f t="array" ref="J50">SUMPRODUCT(VALUE(INDEX('97-19 Comp in SIC07'!I:I,MATCH(_xlfn.TEXTSPLIT($A50, " "),'97-19 Comp in SIC07'!$A:$A,0))), 1)</f>
        <v>9.2200000000000006</v>
      </c>
      <c r="K50" s="81" cm="1">
        <f t="array" ref="K50">SUMPRODUCT(VALUE(INDEX('97-19 Comp in SIC07'!J:J,MATCH(_xlfn.TEXTSPLIT($A50, " "),'97-19 Comp in SIC07'!$A:$A,0))), 1)</f>
        <v>9.0399999999999991</v>
      </c>
      <c r="L50" s="81" cm="1">
        <f t="array" ref="L50">SUMPRODUCT(VALUE(INDEX('97-19 Comp in SIC07'!K:K,MATCH(_xlfn.TEXTSPLIT($A50, " "),'97-19 Comp in SIC07'!$A:$A,0))), 1)</f>
        <v>9.9499999999999993</v>
      </c>
      <c r="M50" s="81" cm="1">
        <f t="array" ref="M50">SUMPRODUCT(VALUE(INDEX('97-19 Comp in SIC07'!L:L,MATCH(_xlfn.TEXTSPLIT($A50, " "),'97-19 Comp in SIC07'!$A:$A,0))), 1)</f>
        <v>10.35</v>
      </c>
      <c r="N50" s="81" cm="1">
        <f t="array" ref="N50">SUMPRODUCT(VALUE(INDEX('97-19 Comp in SIC07'!M:M,MATCH(_xlfn.TEXTSPLIT($A50, " "),'97-19 Comp in SIC07'!$A:$A,0))), 1)</f>
        <v>10.99</v>
      </c>
      <c r="O50" s="81" cm="1">
        <f t="array" ref="O50">SUMPRODUCT(VALUE(INDEX('97-19 Comp in SIC07'!N:N,MATCH(_xlfn.TEXTSPLIT($A50, " "),'97-19 Comp in SIC07'!$A:$A,0))), 1)</f>
        <v>11.09</v>
      </c>
      <c r="P50" s="81" cm="1">
        <f t="array" ref="P50">SUMPRODUCT(VALUE(INDEX('97-19 Comp in SIC07'!O:O,MATCH(_xlfn.TEXTSPLIT($A50, " "),'97-19 Comp in SIC07'!$A:$A,0))), 1)</f>
        <v>11.68</v>
      </c>
      <c r="Q50" s="81" cm="1">
        <f t="array" ref="Q50">SUMPRODUCT(VALUE(INDEX('97-19 Comp in SIC07'!P:P,MATCH(_xlfn.TEXTSPLIT($A50, " "),'97-19 Comp in SIC07'!$A:$A,0))), 1)</f>
        <v>11.72</v>
      </c>
      <c r="R50" s="81" cm="1">
        <f t="array" ref="R50">SUMPRODUCT(VALUE(INDEX('97-19 Comp in SIC07'!Q:Q,MATCH(_xlfn.TEXTSPLIT($A50, " "),'97-19 Comp in SIC07'!$A:$A,0))), 1)</f>
        <v>11.73</v>
      </c>
      <c r="S50" s="81" cm="1">
        <f t="array" ref="S50">SUMPRODUCT(VALUE(INDEX('97-19 Comp in SIC07'!R:R,MATCH(_xlfn.TEXTSPLIT($A50, " "),'97-19 Comp in SIC07'!$A:$A,0))), 1)</f>
        <v>11.95</v>
      </c>
      <c r="T50" s="81" cm="1">
        <f t="array" ref="T50">SUMPRODUCT(VALUE(INDEX('97-19 Comp in SIC07'!S:S,MATCH(_xlfn.TEXTSPLIT($A50, " "),'97-19 Comp in SIC07'!$A:$A,0))), 1)</f>
        <v>12.57</v>
      </c>
      <c r="U50" s="81" cm="1">
        <f t="array" ref="U50">SUMPRODUCT(VALUE(INDEX('97-19 Comp in SIC07'!T:T,MATCH(_xlfn.TEXTSPLIT($A50, " "),'97-19 Comp in SIC07'!$A:$A,0))), 1)</f>
        <v>12.84</v>
      </c>
      <c r="V50" s="81" cm="1">
        <f t="array" ref="V50">SUMPRODUCT(VALUE(INDEX('97-19 Comp in SIC07'!U:U,MATCH(_xlfn.TEXTSPLIT($A50, " "),'97-19 Comp in SIC07'!$A:$A,0))), 1)</f>
        <v>13.05</v>
      </c>
      <c r="W50" s="81" cm="1">
        <f t="array" ref="W50">SUMPRODUCT(VALUE(INDEX('97-19 Comp in SIC07'!V:V,MATCH(_xlfn.TEXTSPLIT($A50, " "),'97-19 Comp in SIC07'!$A:$A,0))), 1)</f>
        <v>13.97</v>
      </c>
      <c r="X50" s="81" cm="1">
        <f t="array" ref="X50">SUMPRODUCT(VALUE(INDEX('97-19 Comp in SIC07'!W:W,MATCH(_xlfn.TEXTSPLIT($A50, " "),'97-19 Comp in SIC07'!$A:$A,0))), 1)</f>
        <v>14.28</v>
      </c>
      <c r="Y50" s="81" cm="1">
        <f t="array" ref="Y50">SUMPRODUCT(VALUE(INDEX('97-19 Comp in SIC07'!X:X,MATCH(_xlfn.TEXTSPLIT($A50, " "),'97-19 Comp in SIC07'!$A:$A,0))), 1)</f>
        <v>15.09</v>
      </c>
      <c r="Z50" s="81" cm="1">
        <f t="array" ref="Z50">SUMPRODUCT(VALUE(INDEX('97-19 Comp in SIC07'!Y:Y,MATCH(_xlfn.TEXTSPLIT($A50, " "),'97-19 Comp in SIC07'!$A:$A,0))), 1)</f>
        <v>15.85</v>
      </c>
    </row>
    <row r="51" spans="1:26" x14ac:dyDescent="0.25">
      <c r="A51" s="65">
        <v>78</v>
      </c>
      <c r="C51" s="66" t="s">
        <v>401</v>
      </c>
      <c r="D51" s="81" cm="1">
        <f t="array" ref="D51">SUMPRODUCT(VALUE(INDEX('97-19 Comp in SIC07'!C:C,MATCH(_xlfn.TEXTSPLIT($A51, " "),'97-19 Comp in SIC07'!$A:$A,0))), 1)</f>
        <v>9.93</v>
      </c>
      <c r="E51" s="81" cm="1">
        <f t="array" ref="E51">SUMPRODUCT(VALUE(INDEX('97-19 Comp in SIC07'!D:D,MATCH(_xlfn.TEXTSPLIT($A51, " "),'97-19 Comp in SIC07'!$A:$A,0))), 1)</f>
        <v>10.7</v>
      </c>
      <c r="F51" s="81" cm="1">
        <f t="array" ref="F51">SUMPRODUCT(VALUE(INDEX('97-19 Comp in SIC07'!E:E,MATCH(_xlfn.TEXTSPLIT($A51, " "),'97-19 Comp in SIC07'!$A:$A,0))), 1)</f>
        <v>11.2</v>
      </c>
      <c r="G51" s="81" cm="1">
        <f t="array" ref="G51">SUMPRODUCT(VALUE(INDEX('97-19 Comp in SIC07'!F:F,MATCH(_xlfn.TEXTSPLIT($A51, " "),'97-19 Comp in SIC07'!$A:$A,0))), 1)</f>
        <v>11.36</v>
      </c>
      <c r="H51" s="81" cm="1">
        <f t="array" ref="H51">SUMPRODUCT(VALUE(INDEX('97-19 Comp in SIC07'!G:G,MATCH(_xlfn.TEXTSPLIT($A51, " "),'97-19 Comp in SIC07'!$A:$A,0))), 1)</f>
        <v>12.09</v>
      </c>
      <c r="I51" s="81" cm="1">
        <f t="array" ref="I51">SUMPRODUCT(VALUE(INDEX('97-19 Comp in SIC07'!H:H,MATCH(_xlfn.TEXTSPLIT($A51, " "),'97-19 Comp in SIC07'!$A:$A,0))), 1)</f>
        <v>12.82</v>
      </c>
      <c r="J51" s="81" cm="1">
        <f t="array" ref="J51">SUMPRODUCT(VALUE(INDEX('97-19 Comp in SIC07'!I:I,MATCH(_xlfn.TEXTSPLIT($A51, " "),'97-19 Comp in SIC07'!$A:$A,0))), 1)</f>
        <v>12.94</v>
      </c>
      <c r="K51" s="81" cm="1">
        <f t="array" ref="K51">SUMPRODUCT(VALUE(INDEX('97-19 Comp in SIC07'!J:J,MATCH(_xlfn.TEXTSPLIT($A51, " "),'97-19 Comp in SIC07'!$A:$A,0))), 1)</f>
        <v>13.35</v>
      </c>
      <c r="L51" s="81" cm="1">
        <f t="array" ref="L51">SUMPRODUCT(VALUE(INDEX('97-19 Comp in SIC07'!K:K,MATCH(_xlfn.TEXTSPLIT($A51, " "),'97-19 Comp in SIC07'!$A:$A,0))), 1)</f>
        <v>13.69</v>
      </c>
      <c r="M51" s="81" cm="1">
        <f t="array" ref="M51">SUMPRODUCT(VALUE(INDEX('97-19 Comp in SIC07'!L:L,MATCH(_xlfn.TEXTSPLIT($A51, " "),'97-19 Comp in SIC07'!$A:$A,0))), 1)</f>
        <v>14.2</v>
      </c>
      <c r="N51" s="81" cm="1">
        <f t="array" ref="N51">SUMPRODUCT(VALUE(INDEX('97-19 Comp in SIC07'!M:M,MATCH(_xlfn.TEXTSPLIT($A51, " "),'97-19 Comp in SIC07'!$A:$A,0))), 1)</f>
        <v>14.62</v>
      </c>
      <c r="O51" s="81" cm="1">
        <f t="array" ref="O51">SUMPRODUCT(VALUE(INDEX('97-19 Comp in SIC07'!N:N,MATCH(_xlfn.TEXTSPLIT($A51, " "),'97-19 Comp in SIC07'!$A:$A,0))), 1)</f>
        <v>10.72</v>
      </c>
      <c r="P51" s="81" cm="1">
        <f t="array" ref="P51">SUMPRODUCT(VALUE(INDEX('97-19 Comp in SIC07'!O:O,MATCH(_xlfn.TEXTSPLIT($A51, " "),'97-19 Comp in SIC07'!$A:$A,0))), 1)</f>
        <v>10.93</v>
      </c>
      <c r="Q51" s="81" cm="1">
        <f t="array" ref="Q51">SUMPRODUCT(VALUE(INDEX('97-19 Comp in SIC07'!P:P,MATCH(_xlfn.TEXTSPLIT($A51, " "),'97-19 Comp in SIC07'!$A:$A,0))), 1)</f>
        <v>10.76</v>
      </c>
      <c r="R51" s="81" cm="1">
        <f t="array" ref="R51">SUMPRODUCT(VALUE(INDEX('97-19 Comp in SIC07'!Q:Q,MATCH(_xlfn.TEXTSPLIT($A51, " "),'97-19 Comp in SIC07'!$A:$A,0))), 1)</f>
        <v>10.63</v>
      </c>
      <c r="S51" s="81" cm="1">
        <f t="array" ref="S51">SUMPRODUCT(VALUE(INDEX('97-19 Comp in SIC07'!R:R,MATCH(_xlfn.TEXTSPLIT($A51, " "),'97-19 Comp in SIC07'!$A:$A,0))), 1)</f>
        <v>11.02</v>
      </c>
      <c r="T51" s="81" cm="1">
        <f t="array" ref="T51">SUMPRODUCT(VALUE(INDEX('97-19 Comp in SIC07'!S:S,MATCH(_xlfn.TEXTSPLIT($A51, " "),'97-19 Comp in SIC07'!$A:$A,0))), 1)</f>
        <v>11.16</v>
      </c>
      <c r="U51" s="81" cm="1">
        <f t="array" ref="U51">SUMPRODUCT(VALUE(INDEX('97-19 Comp in SIC07'!T:T,MATCH(_xlfn.TEXTSPLIT($A51, " "),'97-19 Comp in SIC07'!$A:$A,0))), 1)</f>
        <v>10.94</v>
      </c>
      <c r="V51" s="81" cm="1">
        <f t="array" ref="V51">SUMPRODUCT(VALUE(INDEX('97-19 Comp in SIC07'!U:U,MATCH(_xlfn.TEXTSPLIT($A51, " "),'97-19 Comp in SIC07'!$A:$A,0))), 1)</f>
        <v>11.14</v>
      </c>
      <c r="W51" s="81" cm="1">
        <f t="array" ref="W51">SUMPRODUCT(VALUE(INDEX('97-19 Comp in SIC07'!V:V,MATCH(_xlfn.TEXTSPLIT($A51, " "),'97-19 Comp in SIC07'!$A:$A,0))), 1)</f>
        <v>11.5</v>
      </c>
      <c r="X51" s="81" cm="1">
        <f t="array" ref="X51">SUMPRODUCT(VALUE(INDEX('97-19 Comp in SIC07'!W:W,MATCH(_xlfn.TEXTSPLIT($A51, " "),'97-19 Comp in SIC07'!$A:$A,0))), 1)</f>
        <v>12.24</v>
      </c>
      <c r="Y51" s="81" cm="1">
        <f t="array" ref="Y51">SUMPRODUCT(VALUE(INDEX('97-19 Comp in SIC07'!X:X,MATCH(_xlfn.TEXTSPLIT($A51, " "),'97-19 Comp in SIC07'!$A:$A,0))), 1)</f>
        <v>13.34</v>
      </c>
      <c r="Z51" s="81" cm="1">
        <f t="array" ref="Z51">SUMPRODUCT(VALUE(INDEX('97-19 Comp in SIC07'!Y:Y,MATCH(_xlfn.TEXTSPLIT($A51, " "),'97-19 Comp in SIC07'!$A:$A,0))), 1)</f>
        <v>13.64</v>
      </c>
    </row>
    <row r="52" spans="1:26" ht="45" x14ac:dyDescent="0.25">
      <c r="A52" s="65">
        <v>79</v>
      </c>
      <c r="C52" s="66" t="s">
        <v>402</v>
      </c>
      <c r="D52" s="81" cm="1">
        <f t="array" ref="D52">SUMPRODUCT(VALUE(INDEX('97-19 Comp in SIC07'!C:C,MATCH(_xlfn.TEXTSPLIT($A52, " "),'97-19 Comp in SIC07'!$A:$A,0))), 1)</f>
        <v>8.7209000000000003</v>
      </c>
      <c r="E52" s="81" cm="1">
        <f t="array" ref="E52">SUMPRODUCT(VALUE(INDEX('97-19 Comp in SIC07'!D:D,MATCH(_xlfn.TEXTSPLIT($A52, " "),'97-19 Comp in SIC07'!$A:$A,0))), 1)</f>
        <v>9.0770499999999998</v>
      </c>
      <c r="F52" s="81" cm="1">
        <f t="array" ref="F52">SUMPRODUCT(VALUE(INDEX('97-19 Comp in SIC07'!E:E,MATCH(_xlfn.TEXTSPLIT($A52, " "),'97-19 Comp in SIC07'!$A:$A,0))), 1)</f>
        <v>9.7853999999999992</v>
      </c>
      <c r="G52" s="81" cm="1">
        <f t="array" ref="G52">SUMPRODUCT(VALUE(INDEX('97-19 Comp in SIC07'!F:F,MATCH(_xlfn.TEXTSPLIT($A52, " "),'97-19 Comp in SIC07'!$A:$A,0))), 1)</f>
        <v>10.107349999999999</v>
      </c>
      <c r="H52" s="81" cm="1">
        <f t="array" ref="H52">SUMPRODUCT(VALUE(INDEX('97-19 Comp in SIC07'!G:G,MATCH(_xlfn.TEXTSPLIT($A52, " "),'97-19 Comp in SIC07'!$A:$A,0))), 1)</f>
        <v>10.549899999999999</v>
      </c>
      <c r="I52" s="81" cm="1">
        <f t="array" ref="I52">SUMPRODUCT(VALUE(INDEX('97-19 Comp in SIC07'!H:H,MATCH(_xlfn.TEXTSPLIT($A52, " "),'97-19 Comp in SIC07'!$A:$A,0))), 1)</f>
        <v>10.979200000000001</v>
      </c>
      <c r="J52" s="81" cm="1">
        <f t="array" ref="J52">SUMPRODUCT(VALUE(INDEX('97-19 Comp in SIC07'!I:I,MATCH(_xlfn.TEXTSPLIT($A52, " "),'97-19 Comp in SIC07'!$A:$A,0))), 1)</f>
        <v>11.385649999999998</v>
      </c>
      <c r="K52" s="81" cm="1">
        <f t="array" ref="K52">SUMPRODUCT(VALUE(INDEX('97-19 Comp in SIC07'!J:J,MATCH(_xlfn.TEXTSPLIT($A52, " "),'97-19 Comp in SIC07'!$A:$A,0))), 1)</f>
        <v>12.143800000000001</v>
      </c>
      <c r="L52" s="81" cm="1">
        <f t="array" ref="L52">SUMPRODUCT(VALUE(INDEX('97-19 Comp in SIC07'!K:K,MATCH(_xlfn.TEXTSPLIT($A52, " "),'97-19 Comp in SIC07'!$A:$A,0))), 1)</f>
        <v>12.690449999999998</v>
      </c>
      <c r="M52" s="81" cm="1">
        <f t="array" ref="M52">SUMPRODUCT(VALUE(INDEX('97-19 Comp in SIC07'!L:L,MATCH(_xlfn.TEXTSPLIT($A52, " "),'97-19 Comp in SIC07'!$A:$A,0))), 1)</f>
        <v>12.916600000000001</v>
      </c>
      <c r="N52" s="81" cm="1">
        <f t="array" ref="N52">SUMPRODUCT(VALUE(INDEX('97-19 Comp in SIC07'!M:M,MATCH(_xlfn.TEXTSPLIT($A52, " "),'97-19 Comp in SIC07'!$A:$A,0))), 1)</f>
        <v>13.079699999999999</v>
      </c>
      <c r="O52" s="81" cm="1">
        <f t="array" ref="O52">SUMPRODUCT(VALUE(INDEX('97-19 Comp in SIC07'!N:N,MATCH(_xlfn.TEXTSPLIT($A52, " "),'97-19 Comp in SIC07'!$A:$A,0))), 1)</f>
        <v>12.77</v>
      </c>
      <c r="P52" s="81" cm="1">
        <f t="array" ref="P52">SUMPRODUCT(VALUE(INDEX('97-19 Comp in SIC07'!O:O,MATCH(_xlfn.TEXTSPLIT($A52, " "),'97-19 Comp in SIC07'!$A:$A,0))), 1)</f>
        <v>13.89</v>
      </c>
      <c r="Q52" s="81" cm="1">
        <f t="array" ref="Q52">SUMPRODUCT(VALUE(INDEX('97-19 Comp in SIC07'!P:P,MATCH(_xlfn.TEXTSPLIT($A52, " "),'97-19 Comp in SIC07'!$A:$A,0))), 1)</f>
        <v>13.34</v>
      </c>
      <c r="R52" s="81" cm="1">
        <f t="array" ref="R52">SUMPRODUCT(VALUE(INDEX('97-19 Comp in SIC07'!Q:Q,MATCH(_xlfn.TEXTSPLIT($A52, " "),'97-19 Comp in SIC07'!$A:$A,0))), 1)</f>
        <v>13.24</v>
      </c>
      <c r="S52" s="81" cm="1">
        <f t="array" ref="S52">SUMPRODUCT(VALUE(INDEX('97-19 Comp in SIC07'!R:R,MATCH(_xlfn.TEXTSPLIT($A52, " "),'97-19 Comp in SIC07'!$A:$A,0))), 1)</f>
        <v>13.94</v>
      </c>
      <c r="T52" s="81" cm="1">
        <f t="array" ref="T52">SUMPRODUCT(VALUE(INDEX('97-19 Comp in SIC07'!S:S,MATCH(_xlfn.TEXTSPLIT($A52, " "),'97-19 Comp in SIC07'!$A:$A,0))), 1)</f>
        <v>15.61</v>
      </c>
      <c r="U52" s="81" cm="1">
        <f t="array" ref="U52">SUMPRODUCT(VALUE(INDEX('97-19 Comp in SIC07'!T:T,MATCH(_xlfn.TEXTSPLIT($A52, " "),'97-19 Comp in SIC07'!$A:$A,0))), 1)</f>
        <v>14.84</v>
      </c>
      <c r="V52" s="81" cm="1">
        <f t="array" ref="V52">SUMPRODUCT(VALUE(INDEX('97-19 Comp in SIC07'!U:U,MATCH(_xlfn.TEXTSPLIT($A52, " "),'97-19 Comp in SIC07'!$A:$A,0))), 1)</f>
        <v>15.14</v>
      </c>
      <c r="W52" s="81" cm="1">
        <f t="array" ref="W52">SUMPRODUCT(VALUE(INDEX('97-19 Comp in SIC07'!V:V,MATCH(_xlfn.TEXTSPLIT($A52, " "),'97-19 Comp in SIC07'!$A:$A,0))), 1)</f>
        <v>15.22</v>
      </c>
      <c r="X52" s="81" cm="1">
        <f t="array" ref="X52">SUMPRODUCT(VALUE(INDEX('97-19 Comp in SIC07'!W:W,MATCH(_xlfn.TEXTSPLIT($A52, " "),'97-19 Comp in SIC07'!$A:$A,0))), 1)</f>
        <v>15.28</v>
      </c>
      <c r="Y52" s="81" cm="1">
        <f t="array" ref="Y52">SUMPRODUCT(VALUE(INDEX('97-19 Comp in SIC07'!X:X,MATCH(_xlfn.TEXTSPLIT($A52, " "),'97-19 Comp in SIC07'!$A:$A,0))), 1)</f>
        <v>16.510000000000002</v>
      </c>
      <c r="Z52" s="81" cm="1">
        <f t="array" ref="Z52">SUMPRODUCT(VALUE(INDEX('97-19 Comp in SIC07'!Y:Y,MATCH(_xlfn.TEXTSPLIT($A52, " "),'97-19 Comp in SIC07'!$A:$A,0))), 1)</f>
        <v>17.53</v>
      </c>
    </row>
    <row r="53" spans="1:26" x14ac:dyDescent="0.25">
      <c r="A53" s="65">
        <v>80</v>
      </c>
      <c r="C53" s="66" t="s">
        <v>403</v>
      </c>
      <c r="D53" s="81" cm="1">
        <f t="array" ref="D53">SUMPRODUCT(VALUE(INDEX('97-19 Comp in SIC07'!C:C,MATCH(_xlfn.TEXTSPLIT($A53, " "),'97-19 Comp in SIC07'!$A:$A,0))), 1)</f>
        <v>9.8978900000000003</v>
      </c>
      <c r="E53" s="81" cm="1">
        <f t="array" ref="E53">SUMPRODUCT(VALUE(INDEX('97-19 Comp in SIC07'!D:D,MATCH(_xlfn.TEXTSPLIT($A53, " "),'97-19 Comp in SIC07'!$A:$A,0))), 1)</f>
        <v>10.657629999999999</v>
      </c>
      <c r="F53" s="81" cm="1">
        <f t="array" ref="F53">SUMPRODUCT(VALUE(INDEX('97-19 Comp in SIC07'!E:E,MATCH(_xlfn.TEXTSPLIT($A53, " "),'97-19 Comp in SIC07'!$A:$A,0))), 1)</f>
        <v>11.15687</v>
      </c>
      <c r="G53" s="81" cm="1">
        <f t="array" ref="G53">SUMPRODUCT(VALUE(INDEX('97-19 Comp in SIC07'!F:F,MATCH(_xlfn.TEXTSPLIT($A53, " "),'97-19 Comp in SIC07'!$A:$A,0))), 1)</f>
        <v>11.3239</v>
      </c>
      <c r="H53" s="81" cm="1">
        <f t="array" ref="H53">SUMPRODUCT(VALUE(INDEX('97-19 Comp in SIC07'!G:G,MATCH(_xlfn.TEXTSPLIT($A53, " "),'97-19 Comp in SIC07'!$A:$A,0))), 1)</f>
        <v>12.050859999999998</v>
      </c>
      <c r="I53" s="81" cm="1">
        <f t="array" ref="I53">SUMPRODUCT(VALUE(INDEX('97-19 Comp in SIC07'!H:H,MATCH(_xlfn.TEXTSPLIT($A53, " "),'97-19 Comp in SIC07'!$A:$A,0))), 1)</f>
        <v>12.779340000000001</v>
      </c>
      <c r="J53" s="81" cm="1">
        <f t="array" ref="J53">SUMPRODUCT(VALUE(INDEX('97-19 Comp in SIC07'!I:I,MATCH(_xlfn.TEXTSPLIT($A53, " "),'97-19 Comp in SIC07'!$A:$A,0))), 1)</f>
        <v>12.907129999999999</v>
      </c>
      <c r="K53" s="81" cm="1">
        <f t="array" ref="K53">SUMPRODUCT(VALUE(INDEX('97-19 Comp in SIC07'!J:J,MATCH(_xlfn.TEXTSPLIT($A53, " "),'97-19 Comp in SIC07'!$A:$A,0))), 1)</f>
        <v>13.316749999999999</v>
      </c>
      <c r="L53" s="81" cm="1">
        <f t="array" ref="L53">SUMPRODUCT(VALUE(INDEX('97-19 Comp in SIC07'!K:K,MATCH(_xlfn.TEXTSPLIT($A53, " "),'97-19 Comp in SIC07'!$A:$A,0))), 1)</f>
        <v>13.660169999999999</v>
      </c>
      <c r="M53" s="81" cm="1">
        <f t="array" ref="M53">SUMPRODUCT(VALUE(INDEX('97-19 Comp in SIC07'!L:L,MATCH(_xlfn.TEXTSPLIT($A53, " "),'97-19 Comp in SIC07'!$A:$A,0))), 1)</f>
        <v>14.173019999999999</v>
      </c>
      <c r="N53" s="81" cm="1">
        <f t="array" ref="N53">SUMPRODUCT(VALUE(INDEX('97-19 Comp in SIC07'!M:M,MATCH(_xlfn.TEXTSPLIT($A53, " "),'97-19 Comp in SIC07'!$A:$A,0))), 1)</f>
        <v>14.594539999999999</v>
      </c>
      <c r="O53" s="81" cm="1">
        <f t="array" ref="O53">SUMPRODUCT(VALUE(INDEX('97-19 Comp in SIC07'!N:N,MATCH(_xlfn.TEXTSPLIT($A53, " "),'97-19 Comp in SIC07'!$A:$A,0))), 1)</f>
        <v>8.7100000000000009</v>
      </c>
      <c r="P53" s="81" cm="1">
        <f t="array" ref="P53">SUMPRODUCT(VALUE(INDEX('97-19 Comp in SIC07'!O:O,MATCH(_xlfn.TEXTSPLIT($A53, " "),'97-19 Comp in SIC07'!$A:$A,0))), 1)</f>
        <v>9.24</v>
      </c>
      <c r="Q53" s="81" cm="1">
        <f t="array" ref="Q53">SUMPRODUCT(VALUE(INDEX('97-19 Comp in SIC07'!P:P,MATCH(_xlfn.TEXTSPLIT($A53, " "),'97-19 Comp in SIC07'!$A:$A,0))), 1)</f>
        <v>9.52</v>
      </c>
      <c r="R53" s="81" cm="1">
        <f t="array" ref="R53">SUMPRODUCT(VALUE(INDEX('97-19 Comp in SIC07'!Q:Q,MATCH(_xlfn.TEXTSPLIT($A53, " "),'97-19 Comp in SIC07'!$A:$A,0))), 1)</f>
        <v>9.86</v>
      </c>
      <c r="S53" s="81" cm="1">
        <f t="array" ref="S53">SUMPRODUCT(VALUE(INDEX('97-19 Comp in SIC07'!R:R,MATCH(_xlfn.TEXTSPLIT($A53, " "),'97-19 Comp in SIC07'!$A:$A,0))), 1)</f>
        <v>9.85</v>
      </c>
      <c r="T53" s="81" cm="1">
        <f t="array" ref="T53">SUMPRODUCT(VALUE(INDEX('97-19 Comp in SIC07'!S:S,MATCH(_xlfn.TEXTSPLIT($A53, " "),'97-19 Comp in SIC07'!$A:$A,0))), 1)</f>
        <v>9.52</v>
      </c>
      <c r="U53" s="81" cm="1">
        <f t="array" ref="U53">SUMPRODUCT(VALUE(INDEX('97-19 Comp in SIC07'!T:T,MATCH(_xlfn.TEXTSPLIT($A53, " "),'97-19 Comp in SIC07'!$A:$A,0))), 1)</f>
        <v>9.85</v>
      </c>
      <c r="V53" s="81" cm="1">
        <f t="array" ref="V53">SUMPRODUCT(VALUE(INDEX('97-19 Comp in SIC07'!U:U,MATCH(_xlfn.TEXTSPLIT($A53, " "),'97-19 Comp in SIC07'!$A:$A,0))), 1)</f>
        <v>9.7899999999999991</v>
      </c>
      <c r="W53" s="81" cm="1">
        <f t="array" ref="W53">SUMPRODUCT(VALUE(INDEX('97-19 Comp in SIC07'!V:V,MATCH(_xlfn.TEXTSPLIT($A53, " "),'97-19 Comp in SIC07'!$A:$A,0))), 1)</f>
        <v>10.17</v>
      </c>
      <c r="X53" s="81" cm="1">
        <f t="array" ref="X53">SUMPRODUCT(VALUE(INDEX('97-19 Comp in SIC07'!W:W,MATCH(_xlfn.TEXTSPLIT($A53, " "),'97-19 Comp in SIC07'!$A:$A,0))), 1)</f>
        <v>10.82</v>
      </c>
      <c r="Y53" s="81" cm="1">
        <f t="array" ref="Y53">SUMPRODUCT(VALUE(INDEX('97-19 Comp in SIC07'!X:X,MATCH(_xlfn.TEXTSPLIT($A53, " "),'97-19 Comp in SIC07'!$A:$A,0))), 1)</f>
        <v>11.12</v>
      </c>
      <c r="Z53" s="81" cm="1">
        <f t="array" ref="Z53">SUMPRODUCT(VALUE(INDEX('97-19 Comp in SIC07'!Y:Y,MATCH(_xlfn.TEXTSPLIT($A53, " "),'97-19 Comp in SIC07'!$A:$A,0))), 1)</f>
        <v>12.04</v>
      </c>
    </row>
    <row r="54" spans="1:26" ht="30" x14ac:dyDescent="0.25">
      <c r="A54" s="65">
        <v>81</v>
      </c>
      <c r="C54" s="66" t="s">
        <v>404</v>
      </c>
      <c r="D54" s="81" cm="1">
        <f t="array" ref="D54">SUMPRODUCT(VALUE(INDEX('97-19 Comp in SIC07'!C:C,MATCH(_xlfn.TEXTSPLIT($A54, " "),'97-19 Comp in SIC07'!$A:$A,0))), 1)</f>
        <v>8.1338600000000003</v>
      </c>
      <c r="E54" s="81" cm="1">
        <f t="array" ref="E54">SUMPRODUCT(VALUE(INDEX('97-19 Comp in SIC07'!D:D,MATCH(_xlfn.TEXTSPLIT($A54, " "),'97-19 Comp in SIC07'!$A:$A,0))), 1)</f>
        <v>8.5784099999999999</v>
      </c>
      <c r="F54" s="81" cm="1">
        <f t="array" ref="F54">SUMPRODUCT(VALUE(INDEX('97-19 Comp in SIC07'!E:E,MATCH(_xlfn.TEXTSPLIT($A54, " "),'97-19 Comp in SIC07'!$A:$A,0))), 1)</f>
        <v>8.9072600000000008</v>
      </c>
      <c r="G54" s="81" cm="1">
        <f t="array" ref="G54">SUMPRODUCT(VALUE(INDEX('97-19 Comp in SIC07'!F:F,MATCH(_xlfn.TEXTSPLIT($A54, " "),'97-19 Comp in SIC07'!$A:$A,0))), 1)</f>
        <v>9.3117999999999999</v>
      </c>
      <c r="H54" s="81" cm="1">
        <f t="array" ref="H54">SUMPRODUCT(VALUE(INDEX('97-19 Comp in SIC07'!G:G,MATCH(_xlfn.TEXTSPLIT($A54, " "),'97-19 Comp in SIC07'!$A:$A,0))), 1)</f>
        <v>9.7918900000000004</v>
      </c>
      <c r="I54" s="81" cm="1">
        <f t="array" ref="I54">SUMPRODUCT(VALUE(INDEX('97-19 Comp in SIC07'!H:H,MATCH(_xlfn.TEXTSPLIT($A54, " "),'97-19 Comp in SIC07'!$A:$A,0))), 1)</f>
        <v>10.515420000000002</v>
      </c>
      <c r="J54" s="81" cm="1">
        <f t="array" ref="J54">SUMPRODUCT(VALUE(INDEX('97-19 Comp in SIC07'!I:I,MATCH(_xlfn.TEXTSPLIT($A54, " "),'97-19 Comp in SIC07'!$A:$A,0))), 1)</f>
        <v>10.536109999999999</v>
      </c>
      <c r="K54" s="81" cm="1">
        <f t="array" ref="K54">SUMPRODUCT(VALUE(INDEX('97-19 Comp in SIC07'!J:J,MATCH(_xlfn.TEXTSPLIT($A54, " "),'97-19 Comp in SIC07'!$A:$A,0))), 1)</f>
        <v>10.867100000000001</v>
      </c>
      <c r="L54" s="81" cm="1">
        <f t="array" ref="L54">SUMPRODUCT(VALUE(INDEX('97-19 Comp in SIC07'!K:K,MATCH(_xlfn.TEXTSPLIT($A54, " "),'97-19 Comp in SIC07'!$A:$A,0))), 1)</f>
        <v>11.456679999999999</v>
      </c>
      <c r="M54" s="81" cm="1">
        <f t="array" ref="M54">SUMPRODUCT(VALUE(INDEX('97-19 Comp in SIC07'!L:L,MATCH(_xlfn.TEXTSPLIT($A54, " "),'97-19 Comp in SIC07'!$A:$A,0))), 1)</f>
        <v>11.834249999999999</v>
      </c>
      <c r="N54" s="81" cm="1">
        <f t="array" ref="N54">SUMPRODUCT(VALUE(INDEX('97-19 Comp in SIC07'!M:M,MATCH(_xlfn.TEXTSPLIT($A54, " "),'97-19 Comp in SIC07'!$A:$A,0))), 1)</f>
        <v>12.379720000000001</v>
      </c>
      <c r="O54" s="81" cm="1">
        <f t="array" ref="O54">SUMPRODUCT(VALUE(INDEX('97-19 Comp in SIC07'!N:N,MATCH(_xlfn.TEXTSPLIT($A54, " "),'97-19 Comp in SIC07'!$A:$A,0))), 1)</f>
        <v>8.9700000000000006</v>
      </c>
      <c r="P54" s="81" cm="1">
        <f t="array" ref="P54">SUMPRODUCT(VALUE(INDEX('97-19 Comp in SIC07'!O:O,MATCH(_xlfn.TEXTSPLIT($A54, " "),'97-19 Comp in SIC07'!$A:$A,0))), 1)</f>
        <v>9.9600000000000009</v>
      </c>
      <c r="Q54" s="81" cm="1">
        <f t="array" ref="Q54">SUMPRODUCT(VALUE(INDEX('97-19 Comp in SIC07'!P:P,MATCH(_xlfn.TEXTSPLIT($A54, " "),'97-19 Comp in SIC07'!$A:$A,0))), 1)</f>
        <v>10.47</v>
      </c>
      <c r="R54" s="81" cm="1">
        <f t="array" ref="R54">SUMPRODUCT(VALUE(INDEX('97-19 Comp in SIC07'!Q:Q,MATCH(_xlfn.TEXTSPLIT($A54, " "),'97-19 Comp in SIC07'!$A:$A,0))), 1)</f>
        <v>10.07</v>
      </c>
      <c r="S54" s="81" cm="1">
        <f t="array" ref="S54">SUMPRODUCT(VALUE(INDEX('97-19 Comp in SIC07'!R:R,MATCH(_xlfn.TEXTSPLIT($A54, " "),'97-19 Comp in SIC07'!$A:$A,0))), 1)</f>
        <v>9.99</v>
      </c>
      <c r="T54" s="81" cm="1">
        <f t="array" ref="T54">SUMPRODUCT(VALUE(INDEX('97-19 Comp in SIC07'!S:S,MATCH(_xlfn.TEXTSPLIT($A54, " "),'97-19 Comp in SIC07'!$A:$A,0))), 1)</f>
        <v>10.32</v>
      </c>
      <c r="U54" s="81" cm="1">
        <f t="array" ref="U54">SUMPRODUCT(VALUE(INDEX('97-19 Comp in SIC07'!T:T,MATCH(_xlfn.TEXTSPLIT($A54, " "),'97-19 Comp in SIC07'!$A:$A,0))), 1)</f>
        <v>10.4</v>
      </c>
      <c r="V54" s="81" cm="1">
        <f t="array" ref="V54">SUMPRODUCT(VALUE(INDEX('97-19 Comp in SIC07'!U:U,MATCH(_xlfn.TEXTSPLIT($A54, " "),'97-19 Comp in SIC07'!$A:$A,0))), 1)</f>
        <v>10.85</v>
      </c>
      <c r="W54" s="81" cm="1">
        <f t="array" ref="W54">SUMPRODUCT(VALUE(INDEX('97-19 Comp in SIC07'!V:V,MATCH(_xlfn.TEXTSPLIT($A54, " "),'97-19 Comp in SIC07'!$A:$A,0))), 1)</f>
        <v>11.7</v>
      </c>
      <c r="X54" s="81" cm="1">
        <f t="array" ref="X54">SUMPRODUCT(VALUE(INDEX('97-19 Comp in SIC07'!W:W,MATCH(_xlfn.TEXTSPLIT($A54, " "),'97-19 Comp in SIC07'!$A:$A,0))), 1)</f>
        <v>11.84</v>
      </c>
      <c r="Y54" s="81" cm="1">
        <f t="array" ref="Y54">SUMPRODUCT(VALUE(INDEX('97-19 Comp in SIC07'!X:X,MATCH(_xlfn.TEXTSPLIT($A54, " "),'97-19 Comp in SIC07'!$A:$A,0))), 1)</f>
        <v>12.3</v>
      </c>
      <c r="Z54" s="81" cm="1">
        <f t="array" ref="Z54">SUMPRODUCT(VALUE(INDEX('97-19 Comp in SIC07'!Y:Y,MATCH(_xlfn.TEXTSPLIT($A54, " "),'97-19 Comp in SIC07'!$A:$A,0))), 1)</f>
        <v>12.35</v>
      </c>
    </row>
    <row r="55" spans="1:26" ht="30" x14ac:dyDescent="0.25">
      <c r="A55" s="65">
        <v>82</v>
      </c>
      <c r="C55" s="66" t="s">
        <v>405</v>
      </c>
      <c r="D55" s="81" cm="1">
        <f t="array" ref="D55">SUMPRODUCT(VALUE(INDEX('97-19 Comp in SIC07'!C:C,MATCH(_xlfn.TEXTSPLIT($A55, " "),'97-19 Comp in SIC07'!$A:$A,0))), 1)</f>
        <v>9.93</v>
      </c>
      <c r="E55" s="81" cm="1">
        <f t="array" ref="E55">SUMPRODUCT(VALUE(INDEX('97-19 Comp in SIC07'!D:D,MATCH(_xlfn.TEXTSPLIT($A55, " "),'97-19 Comp in SIC07'!$A:$A,0))), 1)</f>
        <v>10.7</v>
      </c>
      <c r="F55" s="81" cm="1">
        <f t="array" ref="F55">SUMPRODUCT(VALUE(INDEX('97-19 Comp in SIC07'!E:E,MATCH(_xlfn.TEXTSPLIT($A55, " "),'97-19 Comp in SIC07'!$A:$A,0))), 1)</f>
        <v>11.2</v>
      </c>
      <c r="G55" s="81" cm="1">
        <f t="array" ref="G55">SUMPRODUCT(VALUE(INDEX('97-19 Comp in SIC07'!F:F,MATCH(_xlfn.TEXTSPLIT($A55, " "),'97-19 Comp in SIC07'!$A:$A,0))), 1)</f>
        <v>11.36</v>
      </c>
      <c r="H55" s="81" cm="1">
        <f t="array" ref="H55">SUMPRODUCT(VALUE(INDEX('97-19 Comp in SIC07'!G:G,MATCH(_xlfn.TEXTSPLIT($A55, " "),'97-19 Comp in SIC07'!$A:$A,0))), 1)</f>
        <v>12.09</v>
      </c>
      <c r="I55" s="81" cm="1">
        <f t="array" ref="I55">SUMPRODUCT(VALUE(INDEX('97-19 Comp in SIC07'!H:H,MATCH(_xlfn.TEXTSPLIT($A55, " "),'97-19 Comp in SIC07'!$A:$A,0))), 1)</f>
        <v>12.82</v>
      </c>
      <c r="J55" s="81" cm="1">
        <f t="array" ref="J55">SUMPRODUCT(VALUE(INDEX('97-19 Comp in SIC07'!I:I,MATCH(_xlfn.TEXTSPLIT($A55, " "),'97-19 Comp in SIC07'!$A:$A,0))), 1)</f>
        <v>12.94</v>
      </c>
      <c r="K55" s="81" cm="1">
        <f t="array" ref="K55">SUMPRODUCT(VALUE(INDEX('97-19 Comp in SIC07'!J:J,MATCH(_xlfn.TEXTSPLIT($A55, " "),'97-19 Comp in SIC07'!$A:$A,0))), 1)</f>
        <v>13.35</v>
      </c>
      <c r="L55" s="81" cm="1">
        <f t="array" ref="L55">SUMPRODUCT(VALUE(INDEX('97-19 Comp in SIC07'!K:K,MATCH(_xlfn.TEXTSPLIT($A55, " "),'97-19 Comp in SIC07'!$A:$A,0))), 1)</f>
        <v>13.69</v>
      </c>
      <c r="M55" s="81" cm="1">
        <f t="array" ref="M55">SUMPRODUCT(VALUE(INDEX('97-19 Comp in SIC07'!L:L,MATCH(_xlfn.TEXTSPLIT($A55, " "),'97-19 Comp in SIC07'!$A:$A,0))), 1)</f>
        <v>14.2</v>
      </c>
      <c r="N55" s="81" cm="1">
        <f t="array" ref="N55">SUMPRODUCT(VALUE(INDEX('97-19 Comp in SIC07'!M:M,MATCH(_xlfn.TEXTSPLIT($A55, " "),'97-19 Comp in SIC07'!$A:$A,0))), 1)</f>
        <v>14.62</v>
      </c>
      <c r="O55" s="81" cm="1">
        <f t="array" ref="O55">SUMPRODUCT(VALUE(INDEX('97-19 Comp in SIC07'!N:N,MATCH(_xlfn.TEXTSPLIT($A55, " "),'97-19 Comp in SIC07'!$A:$A,0))), 1)</f>
        <v>14.93</v>
      </c>
      <c r="P55" s="81" cm="1">
        <f t="array" ref="P55">SUMPRODUCT(VALUE(INDEX('97-19 Comp in SIC07'!O:O,MATCH(_xlfn.TEXTSPLIT($A55, " "),'97-19 Comp in SIC07'!$A:$A,0))), 1)</f>
        <v>14.18</v>
      </c>
      <c r="Q55" s="81" cm="1">
        <f t="array" ref="Q55">SUMPRODUCT(VALUE(INDEX('97-19 Comp in SIC07'!P:P,MATCH(_xlfn.TEXTSPLIT($A55, " "),'97-19 Comp in SIC07'!$A:$A,0))), 1)</f>
        <v>13.9</v>
      </c>
      <c r="R55" s="81" cm="1">
        <f t="array" ref="R55">SUMPRODUCT(VALUE(INDEX('97-19 Comp in SIC07'!Q:Q,MATCH(_xlfn.TEXTSPLIT($A55, " "),'97-19 Comp in SIC07'!$A:$A,0))), 1)</f>
        <v>14.11</v>
      </c>
      <c r="S55" s="81" cm="1">
        <f t="array" ref="S55">SUMPRODUCT(VALUE(INDEX('97-19 Comp in SIC07'!R:R,MATCH(_xlfn.TEXTSPLIT($A55, " "),'97-19 Comp in SIC07'!$A:$A,0))), 1)</f>
        <v>14.3</v>
      </c>
      <c r="T55" s="81" cm="1">
        <f t="array" ref="T55">SUMPRODUCT(VALUE(INDEX('97-19 Comp in SIC07'!S:S,MATCH(_xlfn.TEXTSPLIT($A55, " "),'97-19 Comp in SIC07'!$A:$A,0))), 1)</f>
        <v>15.06</v>
      </c>
      <c r="U55" s="81" cm="1">
        <f t="array" ref="U55">SUMPRODUCT(VALUE(INDEX('97-19 Comp in SIC07'!T:T,MATCH(_xlfn.TEXTSPLIT($A55, " "),'97-19 Comp in SIC07'!$A:$A,0))), 1)</f>
        <v>14.55</v>
      </c>
      <c r="V55" s="81" cm="1">
        <f t="array" ref="V55">SUMPRODUCT(VALUE(INDEX('97-19 Comp in SIC07'!U:U,MATCH(_xlfn.TEXTSPLIT($A55, " "),'97-19 Comp in SIC07'!$A:$A,0))), 1)</f>
        <v>15.14</v>
      </c>
      <c r="W55" s="81" cm="1">
        <f t="array" ref="W55">SUMPRODUCT(VALUE(INDEX('97-19 Comp in SIC07'!V:V,MATCH(_xlfn.TEXTSPLIT($A55, " "),'97-19 Comp in SIC07'!$A:$A,0))), 1)</f>
        <v>15.58</v>
      </c>
      <c r="X55" s="81" cm="1">
        <f t="array" ref="X55">SUMPRODUCT(VALUE(INDEX('97-19 Comp in SIC07'!W:W,MATCH(_xlfn.TEXTSPLIT($A55, " "),'97-19 Comp in SIC07'!$A:$A,0))), 1)</f>
        <v>16.489999999999998</v>
      </c>
      <c r="Y55" s="81" cm="1">
        <f t="array" ref="Y55">SUMPRODUCT(VALUE(INDEX('97-19 Comp in SIC07'!X:X,MATCH(_xlfn.TEXTSPLIT($A55, " "),'97-19 Comp in SIC07'!$A:$A,0))), 1)</f>
        <v>17.420000000000002</v>
      </c>
      <c r="Z55" s="81" cm="1">
        <f t="array" ref="Z55">SUMPRODUCT(VALUE(INDEX('97-19 Comp in SIC07'!Y:Y,MATCH(_xlfn.TEXTSPLIT($A55, " "),'97-19 Comp in SIC07'!$A:$A,0))), 1)</f>
        <v>17.559999999999999</v>
      </c>
    </row>
    <row r="56" spans="1:26" ht="30" x14ac:dyDescent="0.25">
      <c r="A56" s="65">
        <v>84</v>
      </c>
      <c r="C56" s="66" t="s">
        <v>195</v>
      </c>
      <c r="D56" s="81" cm="1">
        <f t="array" ref="D56">SUMPRODUCT(VALUE(INDEX('97-19 Comp in SIC07'!C:C,MATCH(_xlfn.TEXTSPLIT($A56, " "),'97-19 Comp in SIC07'!$A:$A,0))), 1)</f>
        <v>9.8800000000000008</v>
      </c>
      <c r="E56" s="81" cm="1">
        <f t="array" ref="E56">SUMPRODUCT(VALUE(INDEX('97-19 Comp in SIC07'!D:D,MATCH(_xlfn.TEXTSPLIT($A56, " "),'97-19 Comp in SIC07'!$A:$A,0))), 1)</f>
        <v>10.01</v>
      </c>
      <c r="F56" s="81" cm="1">
        <f t="array" ref="F56">SUMPRODUCT(VALUE(INDEX('97-19 Comp in SIC07'!E:E,MATCH(_xlfn.TEXTSPLIT($A56, " "),'97-19 Comp in SIC07'!$A:$A,0))), 1)</f>
        <v>10.4</v>
      </c>
      <c r="G56" s="81" cm="1">
        <f t="array" ref="G56">SUMPRODUCT(VALUE(INDEX('97-19 Comp in SIC07'!F:F,MATCH(_xlfn.TEXTSPLIT($A56, " "),'97-19 Comp in SIC07'!$A:$A,0))), 1)</f>
        <v>10.76</v>
      </c>
      <c r="H56" s="81" cm="1">
        <f t="array" ref="H56">SUMPRODUCT(VALUE(INDEX('97-19 Comp in SIC07'!G:G,MATCH(_xlfn.TEXTSPLIT($A56, " "),'97-19 Comp in SIC07'!$A:$A,0))), 1)</f>
        <v>11.13</v>
      </c>
      <c r="I56" s="81" cm="1">
        <f t="array" ref="I56">SUMPRODUCT(VALUE(INDEX('97-19 Comp in SIC07'!H:H,MATCH(_xlfn.TEXTSPLIT($A56, " "),'97-19 Comp in SIC07'!$A:$A,0))), 1)</f>
        <v>11.58</v>
      </c>
      <c r="J56" s="81" cm="1">
        <f t="array" ref="J56">SUMPRODUCT(VALUE(INDEX('97-19 Comp in SIC07'!I:I,MATCH(_xlfn.TEXTSPLIT($A56, " "),'97-19 Comp in SIC07'!$A:$A,0))), 1)</f>
        <v>11.75</v>
      </c>
      <c r="K56" s="81" cm="1">
        <f t="array" ref="K56">SUMPRODUCT(VALUE(INDEX('97-19 Comp in SIC07'!J:J,MATCH(_xlfn.TEXTSPLIT($A56, " "),'97-19 Comp in SIC07'!$A:$A,0))), 1)</f>
        <v>12.45</v>
      </c>
      <c r="L56" s="81" cm="1">
        <f t="array" ref="L56">SUMPRODUCT(VALUE(INDEX('97-19 Comp in SIC07'!K:K,MATCH(_xlfn.TEXTSPLIT($A56, " "),'97-19 Comp in SIC07'!$A:$A,0))), 1)</f>
        <v>13.13</v>
      </c>
      <c r="M56" s="81" cm="1">
        <f t="array" ref="M56">SUMPRODUCT(VALUE(INDEX('97-19 Comp in SIC07'!L:L,MATCH(_xlfn.TEXTSPLIT($A56, " "),'97-19 Comp in SIC07'!$A:$A,0))), 1)</f>
        <v>13.41</v>
      </c>
      <c r="N56" s="81" cm="1">
        <f t="array" ref="N56">SUMPRODUCT(VALUE(INDEX('97-19 Comp in SIC07'!M:M,MATCH(_xlfn.TEXTSPLIT($A56, " "),'97-19 Comp in SIC07'!$A:$A,0))), 1)</f>
        <v>13.86</v>
      </c>
      <c r="O56" s="81" cm="1">
        <f t="array" ref="O56">SUMPRODUCT(VALUE(INDEX('97-19 Comp in SIC07'!N:N,MATCH(_xlfn.TEXTSPLIT($A56, " "),'97-19 Comp in SIC07'!$A:$A,0))), 1)</f>
        <v>14.45</v>
      </c>
      <c r="P56" s="81" cm="1">
        <f t="array" ref="P56">SUMPRODUCT(VALUE(INDEX('97-19 Comp in SIC07'!O:O,MATCH(_xlfn.TEXTSPLIT($A56, " "),'97-19 Comp in SIC07'!$A:$A,0))), 1)</f>
        <v>14.92</v>
      </c>
      <c r="Q56" s="81" cm="1">
        <f t="array" ref="Q56">SUMPRODUCT(VALUE(INDEX('97-19 Comp in SIC07'!P:P,MATCH(_xlfn.TEXTSPLIT($A56, " "),'97-19 Comp in SIC07'!$A:$A,0))), 1)</f>
        <v>15.78</v>
      </c>
      <c r="R56" s="81" cm="1">
        <f t="array" ref="R56">SUMPRODUCT(VALUE(INDEX('97-19 Comp in SIC07'!Q:Q,MATCH(_xlfn.TEXTSPLIT($A56, " "),'97-19 Comp in SIC07'!$A:$A,0))), 1)</f>
        <v>15.65</v>
      </c>
      <c r="S56" s="81" cm="1">
        <f t="array" ref="S56">SUMPRODUCT(VALUE(INDEX('97-19 Comp in SIC07'!R:R,MATCH(_xlfn.TEXTSPLIT($A56, " "),'97-19 Comp in SIC07'!$A:$A,0))), 1)</f>
        <v>15.76</v>
      </c>
      <c r="T56" s="81" cm="1">
        <f t="array" ref="T56">SUMPRODUCT(VALUE(INDEX('97-19 Comp in SIC07'!S:S,MATCH(_xlfn.TEXTSPLIT($A56, " "),'97-19 Comp in SIC07'!$A:$A,0))), 1)</f>
        <v>16</v>
      </c>
      <c r="U56" s="81" cm="1">
        <f t="array" ref="U56">SUMPRODUCT(VALUE(INDEX('97-19 Comp in SIC07'!T:T,MATCH(_xlfn.TEXTSPLIT($A56, " "),'97-19 Comp in SIC07'!$A:$A,0))), 1)</f>
        <v>16.16</v>
      </c>
      <c r="V56" s="81" cm="1">
        <f t="array" ref="V56">SUMPRODUCT(VALUE(INDEX('97-19 Comp in SIC07'!U:U,MATCH(_xlfn.TEXTSPLIT($A56, " "),'97-19 Comp in SIC07'!$A:$A,0))), 1)</f>
        <v>16.350000000000001</v>
      </c>
      <c r="W56" s="81" cm="1">
        <f t="array" ref="W56">SUMPRODUCT(VALUE(INDEX('97-19 Comp in SIC07'!V:V,MATCH(_xlfn.TEXTSPLIT($A56, " "),'97-19 Comp in SIC07'!$A:$A,0))), 1)</f>
        <v>16.53</v>
      </c>
      <c r="X56" s="81" cm="1">
        <f t="array" ref="X56">SUMPRODUCT(VALUE(INDEX('97-19 Comp in SIC07'!W:W,MATCH(_xlfn.TEXTSPLIT($A56, " "),'97-19 Comp in SIC07'!$A:$A,0))), 1)</f>
        <v>16.809999999999999</v>
      </c>
      <c r="Y56" s="81" cm="1">
        <f t="array" ref="Y56">SUMPRODUCT(VALUE(INDEX('97-19 Comp in SIC07'!X:X,MATCH(_xlfn.TEXTSPLIT($A56, " "),'97-19 Comp in SIC07'!$A:$A,0))), 1)</f>
        <v>17.579999999999998</v>
      </c>
      <c r="Z56" s="81" cm="1">
        <f t="array" ref="Z56">SUMPRODUCT(VALUE(INDEX('97-19 Comp in SIC07'!Y:Y,MATCH(_xlfn.TEXTSPLIT($A56, " "),'97-19 Comp in SIC07'!$A:$A,0))), 1)</f>
        <v>17.73</v>
      </c>
    </row>
    <row r="57" spans="1:26" x14ac:dyDescent="0.25">
      <c r="A57" s="65">
        <v>85</v>
      </c>
      <c r="C57" s="66" t="s">
        <v>197</v>
      </c>
      <c r="D57" s="81" cm="1">
        <f t="array" ref="D57">SUMPRODUCT(VALUE(INDEX('97-19 Comp in SIC07'!C:C,MATCH(_xlfn.TEXTSPLIT($A57, " "),'97-19 Comp in SIC07'!$A:$A,0))), 1)</f>
        <v>10.05775</v>
      </c>
      <c r="E57" s="81" cm="1">
        <f t="array" ref="E57">SUMPRODUCT(VALUE(INDEX('97-19 Comp in SIC07'!D:D,MATCH(_xlfn.TEXTSPLIT($A57, " "),'97-19 Comp in SIC07'!$A:$A,0))), 1)</f>
        <v>10.2973</v>
      </c>
      <c r="F57" s="81" cm="1">
        <f t="array" ref="F57">SUMPRODUCT(VALUE(INDEX('97-19 Comp in SIC07'!E:E,MATCH(_xlfn.TEXTSPLIT($A57, " "),'97-19 Comp in SIC07'!$A:$A,0))), 1)</f>
        <v>10.700800000000001</v>
      </c>
      <c r="G57" s="81" cm="1">
        <f t="array" ref="G57">SUMPRODUCT(VALUE(INDEX('97-19 Comp in SIC07'!F:F,MATCH(_xlfn.TEXTSPLIT($A57, " "),'97-19 Comp in SIC07'!$A:$A,0))), 1)</f>
        <v>11.003209999999999</v>
      </c>
      <c r="H57" s="81" cm="1">
        <f t="array" ref="H57">SUMPRODUCT(VALUE(INDEX('97-19 Comp in SIC07'!G:G,MATCH(_xlfn.TEXTSPLIT($A57, " "),'97-19 Comp in SIC07'!$A:$A,0))), 1)</f>
        <v>11.338370000000001</v>
      </c>
      <c r="I57" s="81" cm="1">
        <f t="array" ref="I57">SUMPRODUCT(VALUE(INDEX('97-19 Comp in SIC07'!H:H,MATCH(_xlfn.TEXTSPLIT($A57, " "),'97-19 Comp in SIC07'!$A:$A,0))), 1)</f>
        <v>11.8085</v>
      </c>
      <c r="J57" s="81" cm="1">
        <f t="array" ref="J57">SUMPRODUCT(VALUE(INDEX('97-19 Comp in SIC07'!I:I,MATCH(_xlfn.TEXTSPLIT($A57, " "),'97-19 Comp in SIC07'!$A:$A,0))), 1)</f>
        <v>12.44139</v>
      </c>
      <c r="K57" s="81" cm="1">
        <f t="array" ref="K57">SUMPRODUCT(VALUE(INDEX('97-19 Comp in SIC07'!J:J,MATCH(_xlfn.TEXTSPLIT($A57, " "),'97-19 Comp in SIC07'!$A:$A,0))), 1)</f>
        <v>12.84408</v>
      </c>
      <c r="L57" s="81" cm="1">
        <f t="array" ref="L57">SUMPRODUCT(VALUE(INDEX('97-19 Comp in SIC07'!K:K,MATCH(_xlfn.TEXTSPLIT($A57, " "),'97-19 Comp in SIC07'!$A:$A,0))), 1)</f>
        <v>13.56549</v>
      </c>
      <c r="M57" s="81" cm="1">
        <f t="array" ref="M57">SUMPRODUCT(VALUE(INDEX('97-19 Comp in SIC07'!L:L,MATCH(_xlfn.TEXTSPLIT($A57, " "),'97-19 Comp in SIC07'!$A:$A,0))), 1)</f>
        <v>14.008790000000001</v>
      </c>
      <c r="N57" s="81" cm="1">
        <f t="array" ref="N57">SUMPRODUCT(VALUE(INDEX('97-19 Comp in SIC07'!M:M,MATCH(_xlfn.TEXTSPLIT($A57, " "),'97-19 Comp in SIC07'!$A:$A,0))), 1)</f>
        <v>14.33816</v>
      </c>
      <c r="O57" s="81" cm="1">
        <f t="array" ref="O57">SUMPRODUCT(VALUE(INDEX('97-19 Comp in SIC07'!N:N,MATCH(_xlfn.TEXTSPLIT($A57, " "),'97-19 Comp in SIC07'!$A:$A,0))), 1)</f>
        <v>14.67</v>
      </c>
      <c r="P57" s="81" cm="1">
        <f t="array" ref="P57">SUMPRODUCT(VALUE(INDEX('97-19 Comp in SIC07'!O:O,MATCH(_xlfn.TEXTSPLIT($A57, " "),'97-19 Comp in SIC07'!$A:$A,0))), 1)</f>
        <v>15.39</v>
      </c>
      <c r="Q57" s="81" cm="1">
        <f t="array" ref="Q57">SUMPRODUCT(VALUE(INDEX('97-19 Comp in SIC07'!P:P,MATCH(_xlfn.TEXTSPLIT($A57, " "),'97-19 Comp in SIC07'!$A:$A,0))), 1)</f>
        <v>15.7</v>
      </c>
      <c r="R57" s="81" cm="1">
        <f t="array" ref="R57">SUMPRODUCT(VALUE(INDEX('97-19 Comp in SIC07'!Q:Q,MATCH(_xlfn.TEXTSPLIT($A57, " "),'97-19 Comp in SIC07'!$A:$A,0))), 1)</f>
        <v>15.94</v>
      </c>
      <c r="S57" s="81" cm="1">
        <f t="array" ref="S57">SUMPRODUCT(VALUE(INDEX('97-19 Comp in SIC07'!R:R,MATCH(_xlfn.TEXTSPLIT($A57, " "),'97-19 Comp in SIC07'!$A:$A,0))), 1)</f>
        <v>16.02</v>
      </c>
      <c r="T57" s="81" cm="1">
        <f t="array" ref="T57">SUMPRODUCT(VALUE(INDEX('97-19 Comp in SIC07'!S:S,MATCH(_xlfn.TEXTSPLIT($A57, " "),'97-19 Comp in SIC07'!$A:$A,0))), 1)</f>
        <v>16.16</v>
      </c>
      <c r="U57" s="81" cm="1">
        <f t="array" ref="U57">SUMPRODUCT(VALUE(INDEX('97-19 Comp in SIC07'!T:T,MATCH(_xlfn.TEXTSPLIT($A57, " "),'97-19 Comp in SIC07'!$A:$A,0))), 1)</f>
        <v>16.37</v>
      </c>
      <c r="V57" s="81" cm="1">
        <f t="array" ref="V57">SUMPRODUCT(VALUE(INDEX('97-19 Comp in SIC07'!U:U,MATCH(_xlfn.TEXTSPLIT($A57, " "),'97-19 Comp in SIC07'!$A:$A,0))), 1)</f>
        <v>16.62</v>
      </c>
      <c r="W57" s="81" cm="1">
        <f t="array" ref="W57">SUMPRODUCT(VALUE(INDEX('97-19 Comp in SIC07'!V:V,MATCH(_xlfn.TEXTSPLIT($A57, " "),'97-19 Comp in SIC07'!$A:$A,0))), 1)</f>
        <v>17.02</v>
      </c>
      <c r="X57" s="81" cm="1">
        <f t="array" ref="X57">SUMPRODUCT(VALUE(INDEX('97-19 Comp in SIC07'!W:W,MATCH(_xlfn.TEXTSPLIT($A57, " "),'97-19 Comp in SIC07'!$A:$A,0))), 1)</f>
        <v>17.36</v>
      </c>
      <c r="Y57" s="81" cm="1">
        <f t="array" ref="Y57">SUMPRODUCT(VALUE(INDEX('97-19 Comp in SIC07'!X:X,MATCH(_xlfn.TEXTSPLIT($A57, " "),'97-19 Comp in SIC07'!$A:$A,0))), 1)</f>
        <v>17.68</v>
      </c>
      <c r="Z57" s="81" cm="1">
        <f t="array" ref="Z57">SUMPRODUCT(VALUE(INDEX('97-19 Comp in SIC07'!Y:Y,MATCH(_xlfn.TEXTSPLIT($A57, " "),'97-19 Comp in SIC07'!$A:$A,0))), 1)</f>
        <v>18.36</v>
      </c>
    </row>
    <row r="58" spans="1:26" x14ac:dyDescent="0.25">
      <c r="A58" s="65">
        <v>86</v>
      </c>
      <c r="C58" s="66" t="s">
        <v>406</v>
      </c>
      <c r="D58" s="81" cm="1">
        <f t="array" ref="D58">SUMPRODUCT(VALUE(INDEX('97-19 Comp in SIC07'!C:C,MATCH(_xlfn.TEXTSPLIT($A58, " "),'97-19 Comp in SIC07'!$A:$A,0))), 1)</f>
        <v>7.93</v>
      </c>
      <c r="E58" s="81" cm="1">
        <f t="array" ref="E58">SUMPRODUCT(VALUE(INDEX('97-19 Comp in SIC07'!D:D,MATCH(_xlfn.TEXTSPLIT($A58, " "),'97-19 Comp in SIC07'!$A:$A,0))), 1)</f>
        <v>8.33</v>
      </c>
      <c r="F58" s="81" cm="1">
        <f t="array" ref="F58">SUMPRODUCT(VALUE(INDEX('97-19 Comp in SIC07'!E:E,MATCH(_xlfn.TEXTSPLIT($A58, " "),'97-19 Comp in SIC07'!$A:$A,0))), 1)</f>
        <v>8.8000000000000007</v>
      </c>
      <c r="G58" s="81" cm="1">
        <f t="array" ref="G58">SUMPRODUCT(VALUE(INDEX('97-19 Comp in SIC07'!F:F,MATCH(_xlfn.TEXTSPLIT($A58, " "),'97-19 Comp in SIC07'!$A:$A,0))), 1)</f>
        <v>9.33</v>
      </c>
      <c r="H58" s="81" cm="1">
        <f t="array" ref="H58">SUMPRODUCT(VALUE(INDEX('97-19 Comp in SIC07'!G:G,MATCH(_xlfn.TEXTSPLIT($A58, " "),'97-19 Comp in SIC07'!$A:$A,0))), 1)</f>
        <v>9.91</v>
      </c>
      <c r="I58" s="81" cm="1">
        <f t="array" ref="I58">SUMPRODUCT(VALUE(INDEX('97-19 Comp in SIC07'!H:H,MATCH(_xlfn.TEXTSPLIT($A58, " "),'97-19 Comp in SIC07'!$A:$A,0))), 1)</f>
        <v>10.41</v>
      </c>
      <c r="J58" s="81" cm="1">
        <f t="array" ref="J58">SUMPRODUCT(VALUE(INDEX('97-19 Comp in SIC07'!I:I,MATCH(_xlfn.TEXTSPLIT($A58, " "),'97-19 Comp in SIC07'!$A:$A,0))), 1)</f>
        <v>10.9</v>
      </c>
      <c r="K58" s="81" cm="1">
        <f t="array" ref="K58">SUMPRODUCT(VALUE(INDEX('97-19 Comp in SIC07'!J:J,MATCH(_xlfn.TEXTSPLIT($A58, " "),'97-19 Comp in SIC07'!$A:$A,0))), 1)</f>
        <v>11.62</v>
      </c>
      <c r="L58" s="81" cm="1">
        <f t="array" ref="L58">SUMPRODUCT(VALUE(INDEX('97-19 Comp in SIC07'!K:K,MATCH(_xlfn.TEXTSPLIT($A58, " "),'97-19 Comp in SIC07'!$A:$A,0))), 1)</f>
        <v>12.27</v>
      </c>
      <c r="M58" s="81" cm="1">
        <f t="array" ref="M58">SUMPRODUCT(VALUE(INDEX('97-19 Comp in SIC07'!L:L,MATCH(_xlfn.TEXTSPLIT($A58, " "),'97-19 Comp in SIC07'!$A:$A,0))), 1)</f>
        <v>12.7</v>
      </c>
      <c r="N58" s="81" cm="1">
        <f t="array" ref="N58">SUMPRODUCT(VALUE(INDEX('97-19 Comp in SIC07'!M:M,MATCH(_xlfn.TEXTSPLIT($A58, " "),'97-19 Comp in SIC07'!$A:$A,0))), 1)</f>
        <v>13.05</v>
      </c>
      <c r="O58" s="81" cm="1">
        <f t="array" ref="O58">SUMPRODUCT(VALUE(INDEX('97-19 Comp in SIC07'!N:N,MATCH(_xlfn.TEXTSPLIT($A58, " "),'97-19 Comp in SIC07'!$A:$A,0))), 1)</f>
        <v>14.97</v>
      </c>
      <c r="P58" s="81" cm="1">
        <f t="array" ref="P58">SUMPRODUCT(VALUE(INDEX('97-19 Comp in SIC07'!O:O,MATCH(_xlfn.TEXTSPLIT($A58, " "),'97-19 Comp in SIC07'!$A:$A,0))), 1)</f>
        <v>15.79</v>
      </c>
      <c r="Q58" s="81" cm="1">
        <f t="array" ref="Q58">SUMPRODUCT(VALUE(INDEX('97-19 Comp in SIC07'!P:P,MATCH(_xlfn.TEXTSPLIT($A58, " "),'97-19 Comp in SIC07'!$A:$A,0))), 1)</f>
        <v>16.489999999999998</v>
      </c>
      <c r="R58" s="81" cm="1">
        <f t="array" ref="R58">SUMPRODUCT(VALUE(INDEX('97-19 Comp in SIC07'!Q:Q,MATCH(_xlfn.TEXTSPLIT($A58, " "),'97-19 Comp in SIC07'!$A:$A,0))), 1)</f>
        <v>16.68</v>
      </c>
      <c r="S58" s="81" cm="1">
        <f t="array" ref="S58">SUMPRODUCT(VALUE(INDEX('97-19 Comp in SIC07'!R:R,MATCH(_xlfn.TEXTSPLIT($A58, " "),'97-19 Comp in SIC07'!$A:$A,0))), 1)</f>
        <v>16.899999999999999</v>
      </c>
      <c r="T58" s="81" cm="1">
        <f t="array" ref="T58">SUMPRODUCT(VALUE(INDEX('97-19 Comp in SIC07'!S:S,MATCH(_xlfn.TEXTSPLIT($A58, " "),'97-19 Comp in SIC07'!$A:$A,0))), 1)</f>
        <v>17</v>
      </c>
      <c r="U58" s="81" cm="1">
        <f t="array" ref="U58">SUMPRODUCT(VALUE(INDEX('97-19 Comp in SIC07'!T:T,MATCH(_xlfn.TEXTSPLIT($A58, " "),'97-19 Comp in SIC07'!$A:$A,0))), 1)</f>
        <v>16.8</v>
      </c>
      <c r="V58" s="81" cm="1">
        <f t="array" ref="V58">SUMPRODUCT(VALUE(INDEX('97-19 Comp in SIC07'!U:U,MATCH(_xlfn.TEXTSPLIT($A58, " "),'97-19 Comp in SIC07'!$A:$A,0))), 1)</f>
        <v>16.850000000000001</v>
      </c>
      <c r="W58" s="81" cm="1">
        <f t="array" ref="W58">SUMPRODUCT(VALUE(INDEX('97-19 Comp in SIC07'!V:V,MATCH(_xlfn.TEXTSPLIT($A58, " "),'97-19 Comp in SIC07'!$A:$A,0))), 1)</f>
        <v>17.21</v>
      </c>
      <c r="X58" s="81" cm="1">
        <f t="array" ref="X58">SUMPRODUCT(VALUE(INDEX('97-19 Comp in SIC07'!W:W,MATCH(_xlfn.TEXTSPLIT($A58, " "),'97-19 Comp in SIC07'!$A:$A,0))), 1)</f>
        <v>17.399999999999999</v>
      </c>
      <c r="Y58" s="81" cm="1">
        <f t="array" ref="Y58">SUMPRODUCT(VALUE(INDEX('97-19 Comp in SIC07'!X:X,MATCH(_xlfn.TEXTSPLIT($A58, " "),'97-19 Comp in SIC07'!$A:$A,0))), 1)</f>
        <v>17.77</v>
      </c>
      <c r="Z58" s="81" cm="1">
        <f t="array" ref="Z58">SUMPRODUCT(VALUE(INDEX('97-19 Comp in SIC07'!Y:Y,MATCH(_xlfn.TEXTSPLIT($A58, " "),'97-19 Comp in SIC07'!$A:$A,0))), 1)</f>
        <v>18.66</v>
      </c>
    </row>
    <row r="59" spans="1:26" x14ac:dyDescent="0.25">
      <c r="A59" s="65">
        <v>87</v>
      </c>
      <c r="C59" s="66" t="s">
        <v>407</v>
      </c>
      <c r="D59" s="81" cm="1">
        <f t="array" ref="D59">SUMPRODUCT(VALUE(INDEX('97-19 Comp in SIC07'!C:C,MATCH(_xlfn.TEXTSPLIT($A59, " "),'97-19 Comp in SIC07'!$A:$A,0))), 1)</f>
        <v>7.93</v>
      </c>
      <c r="E59" s="81" cm="1">
        <f t="array" ref="E59">SUMPRODUCT(VALUE(INDEX('97-19 Comp in SIC07'!D:D,MATCH(_xlfn.TEXTSPLIT($A59, " "),'97-19 Comp in SIC07'!$A:$A,0))), 1)</f>
        <v>8.33</v>
      </c>
      <c r="F59" s="81" cm="1">
        <f t="array" ref="F59">SUMPRODUCT(VALUE(INDEX('97-19 Comp in SIC07'!E:E,MATCH(_xlfn.TEXTSPLIT($A59, " "),'97-19 Comp in SIC07'!$A:$A,0))), 1)</f>
        <v>8.8000000000000007</v>
      </c>
      <c r="G59" s="81" cm="1">
        <f t="array" ref="G59">SUMPRODUCT(VALUE(INDEX('97-19 Comp in SIC07'!F:F,MATCH(_xlfn.TEXTSPLIT($A59, " "),'97-19 Comp in SIC07'!$A:$A,0))), 1)</f>
        <v>9.33</v>
      </c>
      <c r="H59" s="81" cm="1">
        <f t="array" ref="H59">SUMPRODUCT(VALUE(INDEX('97-19 Comp in SIC07'!G:G,MATCH(_xlfn.TEXTSPLIT($A59, " "),'97-19 Comp in SIC07'!$A:$A,0))), 1)</f>
        <v>9.91</v>
      </c>
      <c r="I59" s="81" cm="1">
        <f t="array" ref="I59">SUMPRODUCT(VALUE(INDEX('97-19 Comp in SIC07'!H:H,MATCH(_xlfn.TEXTSPLIT($A59, " "),'97-19 Comp in SIC07'!$A:$A,0))), 1)</f>
        <v>10.41</v>
      </c>
      <c r="J59" s="81" cm="1">
        <f t="array" ref="J59">SUMPRODUCT(VALUE(INDEX('97-19 Comp in SIC07'!I:I,MATCH(_xlfn.TEXTSPLIT($A59, " "),'97-19 Comp in SIC07'!$A:$A,0))), 1)</f>
        <v>10.9</v>
      </c>
      <c r="K59" s="81" cm="1">
        <f t="array" ref="K59">SUMPRODUCT(VALUE(INDEX('97-19 Comp in SIC07'!J:J,MATCH(_xlfn.TEXTSPLIT($A59, " "),'97-19 Comp in SIC07'!$A:$A,0))), 1)</f>
        <v>11.62</v>
      </c>
      <c r="L59" s="81" cm="1">
        <f t="array" ref="L59">SUMPRODUCT(VALUE(INDEX('97-19 Comp in SIC07'!K:K,MATCH(_xlfn.TEXTSPLIT($A59, " "),'97-19 Comp in SIC07'!$A:$A,0))), 1)</f>
        <v>12.27</v>
      </c>
      <c r="M59" s="81" cm="1">
        <f t="array" ref="M59">SUMPRODUCT(VALUE(INDEX('97-19 Comp in SIC07'!L:L,MATCH(_xlfn.TEXTSPLIT($A59, " "),'97-19 Comp in SIC07'!$A:$A,0))), 1)</f>
        <v>12.7</v>
      </c>
      <c r="N59" s="81" cm="1">
        <f t="array" ref="N59">SUMPRODUCT(VALUE(INDEX('97-19 Comp in SIC07'!M:M,MATCH(_xlfn.TEXTSPLIT($A59, " "),'97-19 Comp in SIC07'!$A:$A,0))), 1)</f>
        <v>13.05</v>
      </c>
      <c r="O59" s="81" cm="1">
        <f t="array" ref="O59">SUMPRODUCT(VALUE(INDEX('97-19 Comp in SIC07'!N:N,MATCH(_xlfn.TEXTSPLIT($A59, " "),'97-19 Comp in SIC07'!$A:$A,0))), 1)</f>
        <v>9.68</v>
      </c>
      <c r="P59" s="81" cm="1">
        <f t="array" ref="P59">SUMPRODUCT(VALUE(INDEX('97-19 Comp in SIC07'!O:O,MATCH(_xlfn.TEXTSPLIT($A59, " "),'97-19 Comp in SIC07'!$A:$A,0))), 1)</f>
        <v>9.5399999999999991</v>
      </c>
      <c r="Q59" s="81" cm="1">
        <f t="array" ref="Q59">SUMPRODUCT(VALUE(INDEX('97-19 Comp in SIC07'!P:P,MATCH(_xlfn.TEXTSPLIT($A59, " "),'97-19 Comp in SIC07'!$A:$A,0))), 1)</f>
        <v>9.73</v>
      </c>
      <c r="R59" s="81" cm="1">
        <f t="array" ref="R59">SUMPRODUCT(VALUE(INDEX('97-19 Comp in SIC07'!Q:Q,MATCH(_xlfn.TEXTSPLIT($A59, " "),'97-19 Comp in SIC07'!$A:$A,0))), 1)</f>
        <v>9.52</v>
      </c>
      <c r="S59" s="81" cm="1">
        <f t="array" ref="S59">SUMPRODUCT(VALUE(INDEX('97-19 Comp in SIC07'!R:R,MATCH(_xlfn.TEXTSPLIT($A59, " "),'97-19 Comp in SIC07'!$A:$A,0))), 1)</f>
        <v>9.66</v>
      </c>
      <c r="T59" s="81" cm="1">
        <f t="array" ref="T59">SUMPRODUCT(VALUE(INDEX('97-19 Comp in SIC07'!S:S,MATCH(_xlfn.TEXTSPLIT($A59, " "),'97-19 Comp in SIC07'!$A:$A,0))), 1)</f>
        <v>9.61</v>
      </c>
      <c r="U59" s="81" cm="1">
        <f t="array" ref="U59">SUMPRODUCT(VALUE(INDEX('97-19 Comp in SIC07'!T:T,MATCH(_xlfn.TEXTSPLIT($A59, " "),'97-19 Comp in SIC07'!$A:$A,0))), 1)</f>
        <v>9.81</v>
      </c>
      <c r="V59" s="81" cm="1">
        <f t="array" ref="V59">SUMPRODUCT(VALUE(INDEX('97-19 Comp in SIC07'!U:U,MATCH(_xlfn.TEXTSPLIT($A59, " "),'97-19 Comp in SIC07'!$A:$A,0))), 1)</f>
        <v>10.08</v>
      </c>
      <c r="W59" s="81" cm="1">
        <f t="array" ref="W59">SUMPRODUCT(VALUE(INDEX('97-19 Comp in SIC07'!V:V,MATCH(_xlfn.TEXTSPLIT($A59, " "),'97-19 Comp in SIC07'!$A:$A,0))), 1)</f>
        <v>10.44</v>
      </c>
      <c r="X59" s="81" cm="1">
        <f t="array" ref="X59">SUMPRODUCT(VALUE(INDEX('97-19 Comp in SIC07'!W:W,MATCH(_xlfn.TEXTSPLIT($A59, " "),'97-19 Comp in SIC07'!$A:$A,0))), 1)</f>
        <v>10.75</v>
      </c>
      <c r="Y59" s="81" cm="1">
        <f t="array" ref="Y59">SUMPRODUCT(VALUE(INDEX('97-19 Comp in SIC07'!X:X,MATCH(_xlfn.TEXTSPLIT($A59, " "),'97-19 Comp in SIC07'!$A:$A,0))), 1)</f>
        <v>11.33</v>
      </c>
      <c r="Z59" s="81" cm="1">
        <f t="array" ref="Z59">SUMPRODUCT(VALUE(INDEX('97-19 Comp in SIC07'!Y:Y,MATCH(_xlfn.TEXTSPLIT($A59, " "),'97-19 Comp in SIC07'!$A:$A,0))), 1)</f>
        <v>11.63</v>
      </c>
    </row>
    <row r="60" spans="1:26" ht="30" x14ac:dyDescent="0.25">
      <c r="A60" s="65">
        <v>88</v>
      </c>
      <c r="C60" s="66" t="s">
        <v>408</v>
      </c>
      <c r="D60" s="81" cm="1">
        <f t="array" ref="D60">SUMPRODUCT(VALUE(INDEX('97-19 Comp in SIC07'!C:C,MATCH(_xlfn.TEXTSPLIT($A60, " "),'97-19 Comp in SIC07'!$A:$A,0))), 1)</f>
        <v>7.93</v>
      </c>
      <c r="E60" s="81" cm="1">
        <f t="array" ref="E60">SUMPRODUCT(VALUE(INDEX('97-19 Comp in SIC07'!D:D,MATCH(_xlfn.TEXTSPLIT($A60, " "),'97-19 Comp in SIC07'!$A:$A,0))), 1)</f>
        <v>8.33</v>
      </c>
      <c r="F60" s="81" cm="1">
        <f t="array" ref="F60">SUMPRODUCT(VALUE(INDEX('97-19 Comp in SIC07'!E:E,MATCH(_xlfn.TEXTSPLIT($A60, " "),'97-19 Comp in SIC07'!$A:$A,0))), 1)</f>
        <v>8.8000000000000007</v>
      </c>
      <c r="G60" s="81" cm="1">
        <f t="array" ref="G60">SUMPRODUCT(VALUE(INDEX('97-19 Comp in SIC07'!F:F,MATCH(_xlfn.TEXTSPLIT($A60, " "),'97-19 Comp in SIC07'!$A:$A,0))), 1)</f>
        <v>9.33</v>
      </c>
      <c r="H60" s="81" cm="1">
        <f t="array" ref="H60">SUMPRODUCT(VALUE(INDEX('97-19 Comp in SIC07'!G:G,MATCH(_xlfn.TEXTSPLIT($A60, " "),'97-19 Comp in SIC07'!$A:$A,0))), 1)</f>
        <v>9.91</v>
      </c>
      <c r="I60" s="81" cm="1">
        <f t="array" ref="I60">SUMPRODUCT(VALUE(INDEX('97-19 Comp in SIC07'!H:H,MATCH(_xlfn.TEXTSPLIT($A60, " "),'97-19 Comp in SIC07'!$A:$A,0))), 1)</f>
        <v>10.41</v>
      </c>
      <c r="J60" s="81" cm="1">
        <f t="array" ref="J60">SUMPRODUCT(VALUE(INDEX('97-19 Comp in SIC07'!I:I,MATCH(_xlfn.TEXTSPLIT($A60, " "),'97-19 Comp in SIC07'!$A:$A,0))), 1)</f>
        <v>10.9</v>
      </c>
      <c r="K60" s="81" cm="1">
        <f t="array" ref="K60">SUMPRODUCT(VALUE(INDEX('97-19 Comp in SIC07'!J:J,MATCH(_xlfn.TEXTSPLIT($A60, " "),'97-19 Comp in SIC07'!$A:$A,0))), 1)</f>
        <v>11.62</v>
      </c>
      <c r="L60" s="81" cm="1">
        <f t="array" ref="L60">SUMPRODUCT(VALUE(INDEX('97-19 Comp in SIC07'!K:K,MATCH(_xlfn.TEXTSPLIT($A60, " "),'97-19 Comp in SIC07'!$A:$A,0))), 1)</f>
        <v>12.27</v>
      </c>
      <c r="M60" s="81" cm="1">
        <f t="array" ref="M60">SUMPRODUCT(VALUE(INDEX('97-19 Comp in SIC07'!L:L,MATCH(_xlfn.TEXTSPLIT($A60, " "),'97-19 Comp in SIC07'!$A:$A,0))), 1)</f>
        <v>12.7</v>
      </c>
      <c r="N60" s="81" cm="1">
        <f t="array" ref="N60">SUMPRODUCT(VALUE(INDEX('97-19 Comp in SIC07'!M:M,MATCH(_xlfn.TEXTSPLIT($A60, " "),'97-19 Comp in SIC07'!$A:$A,0))), 1)</f>
        <v>13.05</v>
      </c>
      <c r="O60" s="81" cm="1">
        <f t="array" ref="O60">SUMPRODUCT(VALUE(INDEX('97-19 Comp in SIC07'!N:N,MATCH(_xlfn.TEXTSPLIT($A60, " "),'97-19 Comp in SIC07'!$A:$A,0))), 1)</f>
        <v>10.79</v>
      </c>
      <c r="P60" s="81" cm="1">
        <f t="array" ref="P60">SUMPRODUCT(VALUE(INDEX('97-19 Comp in SIC07'!O:O,MATCH(_xlfn.TEXTSPLIT($A60, " "),'97-19 Comp in SIC07'!$A:$A,0))), 1)</f>
        <v>11.07</v>
      </c>
      <c r="Q60" s="81" cm="1">
        <f t="array" ref="Q60">SUMPRODUCT(VALUE(INDEX('97-19 Comp in SIC07'!P:P,MATCH(_xlfn.TEXTSPLIT($A60, " "),'97-19 Comp in SIC07'!$A:$A,0))), 1)</f>
        <v>11.19</v>
      </c>
      <c r="R60" s="81" cm="1">
        <f t="array" ref="R60">SUMPRODUCT(VALUE(INDEX('97-19 Comp in SIC07'!Q:Q,MATCH(_xlfn.TEXTSPLIT($A60, " "),'97-19 Comp in SIC07'!$A:$A,0))), 1)</f>
        <v>10.99</v>
      </c>
      <c r="S60" s="81" cm="1">
        <f t="array" ref="S60">SUMPRODUCT(VALUE(INDEX('97-19 Comp in SIC07'!R:R,MATCH(_xlfn.TEXTSPLIT($A60, " "),'97-19 Comp in SIC07'!$A:$A,0))), 1)</f>
        <v>10.96</v>
      </c>
      <c r="T60" s="81" cm="1">
        <f t="array" ref="T60">SUMPRODUCT(VALUE(INDEX('97-19 Comp in SIC07'!S:S,MATCH(_xlfn.TEXTSPLIT($A60, " "),'97-19 Comp in SIC07'!$A:$A,0))), 1)</f>
        <v>11.17</v>
      </c>
      <c r="U60" s="81" cm="1">
        <f t="array" ref="U60">SUMPRODUCT(VALUE(INDEX('97-19 Comp in SIC07'!T:T,MATCH(_xlfn.TEXTSPLIT($A60, " "),'97-19 Comp in SIC07'!$A:$A,0))), 1)</f>
        <v>10.95</v>
      </c>
      <c r="V60" s="81" cm="1">
        <f t="array" ref="V60">SUMPRODUCT(VALUE(INDEX('97-19 Comp in SIC07'!U:U,MATCH(_xlfn.TEXTSPLIT($A60, " "),'97-19 Comp in SIC07'!$A:$A,0))), 1)</f>
        <v>11.19</v>
      </c>
      <c r="W60" s="81" cm="1">
        <f t="array" ref="W60">SUMPRODUCT(VALUE(INDEX('97-19 Comp in SIC07'!V:V,MATCH(_xlfn.TEXTSPLIT($A60, " "),'97-19 Comp in SIC07'!$A:$A,0))), 1)</f>
        <v>11.45</v>
      </c>
      <c r="X60" s="81" cm="1">
        <f t="array" ref="X60">SUMPRODUCT(VALUE(INDEX('97-19 Comp in SIC07'!W:W,MATCH(_xlfn.TEXTSPLIT($A60, " "),'97-19 Comp in SIC07'!$A:$A,0))), 1)</f>
        <v>11.82</v>
      </c>
      <c r="Y60" s="81" cm="1">
        <f t="array" ref="Y60">SUMPRODUCT(VALUE(INDEX('97-19 Comp in SIC07'!X:X,MATCH(_xlfn.TEXTSPLIT($A60, " "),'97-19 Comp in SIC07'!$A:$A,0))), 1)</f>
        <v>12.26</v>
      </c>
      <c r="Z60" s="81" cm="1">
        <f t="array" ref="Z60">SUMPRODUCT(VALUE(INDEX('97-19 Comp in SIC07'!Y:Y,MATCH(_xlfn.TEXTSPLIT($A60, " "),'97-19 Comp in SIC07'!$A:$A,0))), 1)</f>
        <v>12.86</v>
      </c>
    </row>
    <row r="61" spans="1:26" ht="30" x14ac:dyDescent="0.25">
      <c r="A61" s="65">
        <v>90</v>
      </c>
      <c r="C61" s="66" t="s">
        <v>409</v>
      </c>
      <c r="D61" s="81" cm="1">
        <f t="array" ref="D61">SUMPRODUCT(VALUE(INDEX('97-19 Comp in SIC07'!C:C,MATCH(_xlfn.TEXTSPLIT($A61, " "),'97-19 Comp in SIC07'!$A:$A,0))), 1)</f>
        <v>8.7799999999999994</v>
      </c>
      <c r="E61" s="81" cm="1">
        <f t="array" ref="E61">SUMPRODUCT(VALUE(INDEX('97-19 Comp in SIC07'!D:D,MATCH(_xlfn.TEXTSPLIT($A61, " "),'97-19 Comp in SIC07'!$A:$A,0))), 1)</f>
        <v>9.5399999999999991</v>
      </c>
      <c r="F61" s="81" cm="1">
        <f t="array" ref="F61">SUMPRODUCT(VALUE(INDEX('97-19 Comp in SIC07'!E:E,MATCH(_xlfn.TEXTSPLIT($A61, " "),'97-19 Comp in SIC07'!$A:$A,0))), 1)</f>
        <v>10.14</v>
      </c>
      <c r="G61" s="81" cm="1">
        <f t="array" ref="G61">SUMPRODUCT(VALUE(INDEX('97-19 Comp in SIC07'!F:F,MATCH(_xlfn.TEXTSPLIT($A61, " "),'97-19 Comp in SIC07'!$A:$A,0))), 1)</f>
        <v>10.59</v>
      </c>
      <c r="H61" s="81" cm="1">
        <f t="array" ref="H61">SUMPRODUCT(VALUE(INDEX('97-19 Comp in SIC07'!G:G,MATCH(_xlfn.TEXTSPLIT($A61, " "),'97-19 Comp in SIC07'!$A:$A,0))), 1)</f>
        <v>11.2</v>
      </c>
      <c r="I61" s="81" cm="1">
        <f t="array" ref="I61">SUMPRODUCT(VALUE(INDEX('97-19 Comp in SIC07'!H:H,MATCH(_xlfn.TEXTSPLIT($A61, " "),'97-19 Comp in SIC07'!$A:$A,0))), 1)</f>
        <v>12.24</v>
      </c>
      <c r="J61" s="81" cm="1">
        <f t="array" ref="J61">SUMPRODUCT(VALUE(INDEX('97-19 Comp in SIC07'!I:I,MATCH(_xlfn.TEXTSPLIT($A61, " "),'97-19 Comp in SIC07'!$A:$A,0))), 1)</f>
        <v>13.07</v>
      </c>
      <c r="K61" s="81" cm="1">
        <f t="array" ref="K61">SUMPRODUCT(VALUE(INDEX('97-19 Comp in SIC07'!J:J,MATCH(_xlfn.TEXTSPLIT($A61, " "),'97-19 Comp in SIC07'!$A:$A,0))), 1)</f>
        <v>13.05</v>
      </c>
      <c r="L61" s="81" cm="1">
        <f t="array" ref="L61">SUMPRODUCT(VALUE(INDEX('97-19 Comp in SIC07'!K:K,MATCH(_xlfn.TEXTSPLIT($A61, " "),'97-19 Comp in SIC07'!$A:$A,0))), 1)</f>
        <v>12.72</v>
      </c>
      <c r="M61" s="81" cm="1">
        <f t="array" ref="M61">SUMPRODUCT(VALUE(INDEX('97-19 Comp in SIC07'!L:L,MATCH(_xlfn.TEXTSPLIT($A61, " "),'97-19 Comp in SIC07'!$A:$A,0))), 1)</f>
        <v>13.35</v>
      </c>
      <c r="N61" s="81" cm="1">
        <f t="array" ref="N61">SUMPRODUCT(VALUE(INDEX('97-19 Comp in SIC07'!M:M,MATCH(_xlfn.TEXTSPLIT($A61, " "),'97-19 Comp in SIC07'!$A:$A,0))), 1)</f>
        <v>13.06</v>
      </c>
      <c r="O61" s="81" cm="1">
        <f t="array" ref="O61">SUMPRODUCT(VALUE(INDEX('97-19 Comp in SIC07'!N:N,MATCH(_xlfn.TEXTSPLIT($A61, " "),'97-19 Comp in SIC07'!$A:$A,0))), 1)</f>
        <v>13.96</v>
      </c>
      <c r="P61" s="81" cm="1">
        <f t="array" ref="P61">SUMPRODUCT(VALUE(INDEX('97-19 Comp in SIC07'!O:O,MATCH(_xlfn.TEXTSPLIT($A61, " "),'97-19 Comp in SIC07'!$A:$A,0))), 1)</f>
        <v>14.25</v>
      </c>
      <c r="Q61" s="81" cm="1">
        <f t="array" ref="Q61">SUMPRODUCT(VALUE(INDEX('97-19 Comp in SIC07'!P:P,MATCH(_xlfn.TEXTSPLIT($A61, " "),'97-19 Comp in SIC07'!$A:$A,0))), 1)</f>
        <v>14.59</v>
      </c>
      <c r="R61" s="81" cm="1">
        <f t="array" ref="R61">SUMPRODUCT(VALUE(INDEX('97-19 Comp in SIC07'!Q:Q,MATCH(_xlfn.TEXTSPLIT($A61, " "),'97-19 Comp in SIC07'!$A:$A,0))), 1)</f>
        <v>15.2</v>
      </c>
      <c r="S61" s="81" cm="1">
        <f t="array" ref="S61">SUMPRODUCT(VALUE(INDEX('97-19 Comp in SIC07'!R:R,MATCH(_xlfn.TEXTSPLIT($A61, " "),'97-19 Comp in SIC07'!$A:$A,0))), 1)</f>
        <v>15.03</v>
      </c>
      <c r="T61" s="81" cm="1">
        <f t="array" ref="T61">SUMPRODUCT(VALUE(INDEX('97-19 Comp in SIC07'!S:S,MATCH(_xlfn.TEXTSPLIT($A61, " "),'97-19 Comp in SIC07'!$A:$A,0))), 1)</f>
        <v>15.47</v>
      </c>
      <c r="U61" s="81" cm="1">
        <f t="array" ref="U61">SUMPRODUCT(VALUE(INDEX('97-19 Comp in SIC07'!T:T,MATCH(_xlfn.TEXTSPLIT($A61, " "),'97-19 Comp in SIC07'!$A:$A,0))), 1)</f>
        <v>15.91</v>
      </c>
      <c r="V61" s="81" cm="1">
        <f t="array" ref="V61">SUMPRODUCT(VALUE(INDEX('97-19 Comp in SIC07'!U:U,MATCH(_xlfn.TEXTSPLIT($A61, " "),'97-19 Comp in SIC07'!$A:$A,0))), 1)</f>
        <v>17.86</v>
      </c>
      <c r="W61" s="81" cm="1">
        <f t="array" ref="W61">SUMPRODUCT(VALUE(INDEX('97-19 Comp in SIC07'!V:V,MATCH(_xlfn.TEXTSPLIT($A61, " "),'97-19 Comp in SIC07'!$A:$A,0))), 1)</f>
        <v>17.739999999999998</v>
      </c>
      <c r="X61" s="81" cm="1">
        <f t="array" ref="X61">SUMPRODUCT(VALUE(INDEX('97-19 Comp in SIC07'!W:W,MATCH(_xlfn.TEXTSPLIT($A61, " "),'97-19 Comp in SIC07'!$A:$A,0))), 1)</f>
        <v>20.07</v>
      </c>
      <c r="Y61" s="81" cm="1">
        <f t="array" ref="Y61">SUMPRODUCT(VALUE(INDEX('97-19 Comp in SIC07'!X:X,MATCH(_xlfn.TEXTSPLIT($A61, " "),'97-19 Comp in SIC07'!$A:$A,0))), 1)</f>
        <v>19.89</v>
      </c>
      <c r="Z61" s="81" cm="1">
        <f t="array" ref="Z61">SUMPRODUCT(VALUE(INDEX('97-19 Comp in SIC07'!Y:Y,MATCH(_xlfn.TEXTSPLIT($A61, " "),'97-19 Comp in SIC07'!$A:$A,0))), 1)</f>
        <v>21.02</v>
      </c>
    </row>
    <row r="62" spans="1:26" ht="30" x14ac:dyDescent="0.25">
      <c r="A62" s="65">
        <v>91</v>
      </c>
      <c r="C62" s="66" t="s">
        <v>410</v>
      </c>
      <c r="D62" s="81" cm="1">
        <f t="array" ref="D62">SUMPRODUCT(VALUE(INDEX('97-19 Comp in SIC07'!C:C,MATCH(_xlfn.TEXTSPLIT($A62, " "),'97-19 Comp in SIC07'!$A:$A,0))), 1)</f>
        <v>8.795399999999999</v>
      </c>
      <c r="E62" s="81" cm="1">
        <f t="array" ref="E62">SUMPRODUCT(VALUE(INDEX('97-19 Comp in SIC07'!D:D,MATCH(_xlfn.TEXTSPLIT($A62, " "),'97-19 Comp in SIC07'!$A:$A,0))), 1)</f>
        <v>9.5465800000000005</v>
      </c>
      <c r="F62" s="81" cm="1">
        <f t="array" ref="F62">SUMPRODUCT(VALUE(INDEX('97-19 Comp in SIC07'!E:E,MATCH(_xlfn.TEXTSPLIT($A62, " "),'97-19 Comp in SIC07'!$A:$A,0))), 1)</f>
        <v>10.14364</v>
      </c>
      <c r="G62" s="81" cm="1">
        <f t="array" ref="G62">SUMPRODUCT(VALUE(INDEX('97-19 Comp in SIC07'!F:F,MATCH(_xlfn.TEXTSPLIT($A62, " "),'97-19 Comp in SIC07'!$A:$A,0))), 1)</f>
        <v>10.592379999999999</v>
      </c>
      <c r="H62" s="81" cm="1">
        <f t="array" ref="H62">SUMPRODUCT(VALUE(INDEX('97-19 Comp in SIC07'!G:G,MATCH(_xlfn.TEXTSPLIT($A62, " "),'97-19 Comp in SIC07'!$A:$A,0))), 1)</f>
        <v>11.199019999999999</v>
      </c>
      <c r="I62" s="81" cm="1">
        <f t="array" ref="I62">SUMPRODUCT(VALUE(INDEX('97-19 Comp in SIC07'!H:H,MATCH(_xlfn.TEXTSPLIT($A62, " "),'97-19 Comp in SIC07'!$A:$A,0))), 1)</f>
        <v>12.23076</v>
      </c>
      <c r="J62" s="81" cm="1">
        <f t="array" ref="J62">SUMPRODUCT(VALUE(INDEX('97-19 Comp in SIC07'!I:I,MATCH(_xlfn.TEXTSPLIT($A62, " "),'97-19 Comp in SIC07'!$A:$A,0))), 1)</f>
        <v>13.05152</v>
      </c>
      <c r="K62" s="81" cm="1">
        <f t="array" ref="K62">SUMPRODUCT(VALUE(INDEX('97-19 Comp in SIC07'!J:J,MATCH(_xlfn.TEXTSPLIT($A62, " "),'97-19 Comp in SIC07'!$A:$A,0))), 1)</f>
        <v>13.041600000000001</v>
      </c>
      <c r="L62" s="81" cm="1">
        <f t="array" ref="L62">SUMPRODUCT(VALUE(INDEX('97-19 Comp in SIC07'!K:K,MATCH(_xlfn.TEXTSPLIT($A62, " "),'97-19 Comp in SIC07'!$A:$A,0))), 1)</f>
        <v>12.725740000000002</v>
      </c>
      <c r="M62" s="81" cm="1">
        <f t="array" ref="M62">SUMPRODUCT(VALUE(INDEX('97-19 Comp in SIC07'!L:L,MATCH(_xlfn.TEXTSPLIT($A62, " "),'97-19 Comp in SIC07'!$A:$A,0))), 1)</f>
        <v>13.35084</v>
      </c>
      <c r="N62" s="81" cm="1">
        <f t="array" ref="N62">SUMPRODUCT(VALUE(INDEX('97-19 Comp in SIC07'!M:M,MATCH(_xlfn.TEXTSPLIT($A62, " "),'97-19 Comp in SIC07'!$A:$A,0))), 1)</f>
        <v>13.071199999999999</v>
      </c>
      <c r="O62" s="81" cm="1">
        <f t="array" ref="O62">SUMPRODUCT(VALUE(INDEX('97-19 Comp in SIC07'!N:N,MATCH(_xlfn.TEXTSPLIT($A62, " "),'97-19 Comp in SIC07'!$A:$A,0))), 1)</f>
        <v>11.97</v>
      </c>
      <c r="P62" s="81" cm="1">
        <f t="array" ref="P62">SUMPRODUCT(VALUE(INDEX('97-19 Comp in SIC07'!O:O,MATCH(_xlfn.TEXTSPLIT($A62, " "),'97-19 Comp in SIC07'!$A:$A,0))), 1)</f>
        <v>12.97</v>
      </c>
      <c r="Q62" s="81" cm="1">
        <f t="array" ref="Q62">SUMPRODUCT(VALUE(INDEX('97-19 Comp in SIC07'!P:P,MATCH(_xlfn.TEXTSPLIT($A62, " "),'97-19 Comp in SIC07'!$A:$A,0))), 1)</f>
        <v>13.31</v>
      </c>
      <c r="R62" s="81" cm="1">
        <f t="array" ref="R62">SUMPRODUCT(VALUE(INDEX('97-19 Comp in SIC07'!Q:Q,MATCH(_xlfn.TEXTSPLIT($A62, " "),'97-19 Comp in SIC07'!$A:$A,0))), 1)</f>
        <v>13.24</v>
      </c>
      <c r="S62" s="81" cm="1">
        <f t="array" ref="S62">SUMPRODUCT(VALUE(INDEX('97-19 Comp in SIC07'!R:R,MATCH(_xlfn.TEXTSPLIT($A62, " "),'97-19 Comp in SIC07'!$A:$A,0))), 1)</f>
        <v>13.4</v>
      </c>
      <c r="T62" s="81" cm="1">
        <f t="array" ref="T62">SUMPRODUCT(VALUE(INDEX('97-19 Comp in SIC07'!S:S,MATCH(_xlfn.TEXTSPLIT($A62, " "),'97-19 Comp in SIC07'!$A:$A,0))), 1)</f>
        <v>13.63</v>
      </c>
      <c r="U62" s="81" cm="1">
        <f t="array" ref="U62">SUMPRODUCT(VALUE(INDEX('97-19 Comp in SIC07'!T:T,MATCH(_xlfn.TEXTSPLIT($A62, " "),'97-19 Comp in SIC07'!$A:$A,0))), 1)</f>
        <v>13.92</v>
      </c>
      <c r="V62" s="81" cm="1">
        <f t="array" ref="V62">SUMPRODUCT(VALUE(INDEX('97-19 Comp in SIC07'!U:U,MATCH(_xlfn.TEXTSPLIT($A62, " "),'97-19 Comp in SIC07'!$A:$A,0))), 1)</f>
        <v>13.67</v>
      </c>
      <c r="W62" s="81" cm="1">
        <f t="array" ref="W62">SUMPRODUCT(VALUE(INDEX('97-19 Comp in SIC07'!V:V,MATCH(_xlfn.TEXTSPLIT($A62, " "),'97-19 Comp in SIC07'!$A:$A,0))), 1)</f>
        <v>13.66</v>
      </c>
      <c r="X62" s="81" cm="1">
        <f t="array" ref="X62">SUMPRODUCT(VALUE(INDEX('97-19 Comp in SIC07'!W:W,MATCH(_xlfn.TEXTSPLIT($A62, " "),'97-19 Comp in SIC07'!$A:$A,0))), 1)</f>
        <v>14.71</v>
      </c>
      <c r="Y62" s="81" cm="1">
        <f t="array" ref="Y62">SUMPRODUCT(VALUE(INDEX('97-19 Comp in SIC07'!X:X,MATCH(_xlfn.TEXTSPLIT($A62, " "),'97-19 Comp in SIC07'!$A:$A,0))), 1)</f>
        <v>14.66</v>
      </c>
      <c r="Z62" s="81" cm="1">
        <f t="array" ref="Z62">SUMPRODUCT(VALUE(INDEX('97-19 Comp in SIC07'!Y:Y,MATCH(_xlfn.TEXTSPLIT($A62, " "),'97-19 Comp in SIC07'!$A:$A,0))), 1)</f>
        <v>15.04</v>
      </c>
    </row>
    <row r="63" spans="1:26" x14ac:dyDescent="0.25">
      <c r="A63" s="65">
        <v>92</v>
      </c>
      <c r="C63" s="66" t="s">
        <v>411</v>
      </c>
      <c r="D63" s="81" cm="1">
        <f t="array" ref="D63">SUMPRODUCT(VALUE(INDEX('97-19 Comp in SIC07'!C:C,MATCH(_xlfn.TEXTSPLIT($A63, " "),'97-19 Comp in SIC07'!$A:$A,0))), 1)</f>
        <v>8.7799999999999994</v>
      </c>
      <c r="E63" s="81" cm="1">
        <f t="array" ref="E63">SUMPRODUCT(VALUE(INDEX('97-19 Comp in SIC07'!D:D,MATCH(_xlfn.TEXTSPLIT($A63, " "),'97-19 Comp in SIC07'!$A:$A,0))), 1)</f>
        <v>9.5399999999999991</v>
      </c>
      <c r="F63" s="81" cm="1">
        <f t="array" ref="F63">SUMPRODUCT(VALUE(INDEX('97-19 Comp in SIC07'!E:E,MATCH(_xlfn.TEXTSPLIT($A63, " "),'97-19 Comp in SIC07'!$A:$A,0))), 1)</f>
        <v>10.14</v>
      </c>
      <c r="G63" s="81" cm="1">
        <f t="array" ref="G63">SUMPRODUCT(VALUE(INDEX('97-19 Comp in SIC07'!F:F,MATCH(_xlfn.TEXTSPLIT($A63, " "),'97-19 Comp in SIC07'!$A:$A,0))), 1)</f>
        <v>10.59</v>
      </c>
      <c r="H63" s="81" cm="1">
        <f t="array" ref="H63">SUMPRODUCT(VALUE(INDEX('97-19 Comp in SIC07'!G:G,MATCH(_xlfn.TEXTSPLIT($A63, " "),'97-19 Comp in SIC07'!$A:$A,0))), 1)</f>
        <v>11.2</v>
      </c>
      <c r="I63" s="81" cm="1">
        <f t="array" ref="I63">SUMPRODUCT(VALUE(INDEX('97-19 Comp in SIC07'!H:H,MATCH(_xlfn.TEXTSPLIT($A63, " "),'97-19 Comp in SIC07'!$A:$A,0))), 1)</f>
        <v>12.24</v>
      </c>
      <c r="J63" s="81" cm="1">
        <f t="array" ref="J63">SUMPRODUCT(VALUE(INDEX('97-19 Comp in SIC07'!I:I,MATCH(_xlfn.TEXTSPLIT($A63, " "),'97-19 Comp in SIC07'!$A:$A,0))), 1)</f>
        <v>13.07</v>
      </c>
      <c r="K63" s="81" cm="1">
        <f t="array" ref="K63">SUMPRODUCT(VALUE(INDEX('97-19 Comp in SIC07'!J:J,MATCH(_xlfn.TEXTSPLIT($A63, " "),'97-19 Comp in SIC07'!$A:$A,0))), 1)</f>
        <v>13.05</v>
      </c>
      <c r="L63" s="81" cm="1">
        <f t="array" ref="L63">SUMPRODUCT(VALUE(INDEX('97-19 Comp in SIC07'!K:K,MATCH(_xlfn.TEXTSPLIT($A63, " "),'97-19 Comp in SIC07'!$A:$A,0))), 1)</f>
        <v>12.72</v>
      </c>
      <c r="M63" s="81" cm="1">
        <f t="array" ref="M63">SUMPRODUCT(VALUE(INDEX('97-19 Comp in SIC07'!L:L,MATCH(_xlfn.TEXTSPLIT($A63, " "),'97-19 Comp in SIC07'!$A:$A,0))), 1)</f>
        <v>13.35</v>
      </c>
      <c r="N63" s="81" cm="1">
        <f t="array" ref="N63">SUMPRODUCT(VALUE(INDEX('97-19 Comp in SIC07'!M:M,MATCH(_xlfn.TEXTSPLIT($A63, " "),'97-19 Comp in SIC07'!$A:$A,0))), 1)</f>
        <v>13.06</v>
      </c>
      <c r="O63" s="81" cm="1">
        <f t="array" ref="O63">SUMPRODUCT(VALUE(INDEX('97-19 Comp in SIC07'!N:N,MATCH(_xlfn.TEXTSPLIT($A63, " "),'97-19 Comp in SIC07'!$A:$A,0))), 1)</f>
        <v>9.7100000000000009</v>
      </c>
      <c r="P63" s="81" cm="1">
        <f t="array" ref="P63">SUMPRODUCT(VALUE(INDEX('97-19 Comp in SIC07'!O:O,MATCH(_xlfn.TEXTSPLIT($A63, " "),'97-19 Comp in SIC07'!$A:$A,0))), 1)</f>
        <v>9.9</v>
      </c>
      <c r="Q63" s="81" cm="1">
        <f t="array" ref="Q63">SUMPRODUCT(VALUE(INDEX('97-19 Comp in SIC07'!P:P,MATCH(_xlfn.TEXTSPLIT($A63, " "),'97-19 Comp in SIC07'!$A:$A,0))), 1)</f>
        <v>10.23</v>
      </c>
      <c r="R63" s="81" cm="1">
        <f t="array" ref="R63">SUMPRODUCT(VALUE(INDEX('97-19 Comp in SIC07'!Q:Q,MATCH(_xlfn.TEXTSPLIT($A63, " "),'97-19 Comp in SIC07'!$A:$A,0))), 1)</f>
        <v>9.9700000000000006</v>
      </c>
      <c r="S63" s="81" cm="1">
        <f t="array" ref="S63">SUMPRODUCT(VALUE(INDEX('97-19 Comp in SIC07'!R:R,MATCH(_xlfn.TEXTSPLIT($A63, " "),'97-19 Comp in SIC07'!$A:$A,0))), 1)</f>
        <v>10.53</v>
      </c>
      <c r="T63" s="81" cm="1">
        <f t="array" ref="T63">SUMPRODUCT(VALUE(INDEX('97-19 Comp in SIC07'!S:S,MATCH(_xlfn.TEXTSPLIT($A63, " "),'97-19 Comp in SIC07'!$A:$A,0))), 1)</f>
        <v>10.66</v>
      </c>
      <c r="U63" s="81" cm="1">
        <f t="array" ref="U63">SUMPRODUCT(VALUE(INDEX('97-19 Comp in SIC07'!T:T,MATCH(_xlfn.TEXTSPLIT($A63, " "),'97-19 Comp in SIC07'!$A:$A,0))), 1)</f>
        <v>10.19</v>
      </c>
      <c r="V63" s="81" cm="1">
        <f t="array" ref="V63">SUMPRODUCT(VALUE(INDEX('97-19 Comp in SIC07'!U:U,MATCH(_xlfn.TEXTSPLIT($A63, " "),'97-19 Comp in SIC07'!$A:$A,0))), 1)</f>
        <v>10.23</v>
      </c>
      <c r="W63" s="81" cm="1">
        <f t="array" ref="W63">SUMPRODUCT(VALUE(INDEX('97-19 Comp in SIC07'!V:V,MATCH(_xlfn.TEXTSPLIT($A63, " "),'97-19 Comp in SIC07'!$A:$A,0))), 1)</f>
        <v>10.94</v>
      </c>
      <c r="X63" s="81" cm="1">
        <f t="array" ref="X63">SUMPRODUCT(VALUE(INDEX('97-19 Comp in SIC07'!W:W,MATCH(_xlfn.TEXTSPLIT($A63, " "),'97-19 Comp in SIC07'!$A:$A,0))), 1)</f>
        <v>11.38</v>
      </c>
      <c r="Y63" s="81" cm="1">
        <f t="array" ref="Y63">SUMPRODUCT(VALUE(INDEX('97-19 Comp in SIC07'!X:X,MATCH(_xlfn.TEXTSPLIT($A63, " "),'97-19 Comp in SIC07'!$A:$A,0))), 1)</f>
        <v>12.01</v>
      </c>
      <c r="Z63" s="81" cm="1">
        <f t="array" ref="Z63">SUMPRODUCT(VALUE(INDEX('97-19 Comp in SIC07'!Y:Y,MATCH(_xlfn.TEXTSPLIT($A63, " "),'97-19 Comp in SIC07'!$A:$A,0))), 1)</f>
        <v>12.58</v>
      </c>
    </row>
    <row r="64" spans="1:26" ht="30" x14ac:dyDescent="0.25">
      <c r="A64" s="65">
        <v>93</v>
      </c>
      <c r="C64" s="66" t="s">
        <v>412</v>
      </c>
      <c r="D64" s="81" cm="1">
        <f t="array" ref="D64">SUMPRODUCT(VALUE(INDEX('97-19 Comp in SIC07'!C:C,MATCH(_xlfn.TEXTSPLIT($A64, " "),'97-19 Comp in SIC07'!$A:$A,0))), 1)</f>
        <v>8.3654599999999988</v>
      </c>
      <c r="E64" s="81" cm="1">
        <f t="array" ref="E64">SUMPRODUCT(VALUE(INDEX('97-19 Comp in SIC07'!D:D,MATCH(_xlfn.TEXTSPLIT($A64, " "),'97-19 Comp in SIC07'!$A:$A,0))), 1)</f>
        <v>9.1085399999999979</v>
      </c>
      <c r="F64" s="81" cm="1">
        <f t="array" ref="F64">SUMPRODUCT(VALUE(INDEX('97-19 Comp in SIC07'!E:E,MATCH(_xlfn.TEXTSPLIT($A64, " "),'97-19 Comp in SIC07'!$A:$A,0))), 1)</f>
        <v>9.7014899999999997</v>
      </c>
      <c r="G64" s="81" cm="1">
        <f t="array" ref="G64">SUMPRODUCT(VALUE(INDEX('97-19 Comp in SIC07'!F:F,MATCH(_xlfn.TEXTSPLIT($A64, " "),'97-19 Comp in SIC07'!$A:$A,0))), 1)</f>
        <v>10.155719999999999</v>
      </c>
      <c r="H64" s="81" cm="1">
        <f t="array" ref="H64">SUMPRODUCT(VALUE(INDEX('97-19 Comp in SIC07'!G:G,MATCH(_xlfn.TEXTSPLIT($A64, " "),'97-19 Comp in SIC07'!$A:$A,0))), 1)</f>
        <v>10.68535</v>
      </c>
      <c r="I64" s="81" cm="1">
        <f t="array" ref="I64">SUMPRODUCT(VALUE(INDEX('97-19 Comp in SIC07'!H:H,MATCH(_xlfn.TEXTSPLIT($A64, " "),'97-19 Comp in SIC07'!$A:$A,0))), 1)</f>
        <v>11.718299999999999</v>
      </c>
      <c r="J64" s="81" cm="1">
        <f t="array" ref="J64">SUMPRODUCT(VALUE(INDEX('97-19 Comp in SIC07'!I:I,MATCH(_xlfn.TEXTSPLIT($A64, " "),'97-19 Comp in SIC07'!$A:$A,0))), 1)</f>
        <v>12.39038</v>
      </c>
      <c r="K64" s="81" cm="1">
        <f t="array" ref="K64">SUMPRODUCT(VALUE(INDEX('97-19 Comp in SIC07'!J:J,MATCH(_xlfn.TEXTSPLIT($A64, " "),'97-19 Comp in SIC07'!$A:$A,0))), 1)</f>
        <v>12.431010000000001</v>
      </c>
      <c r="L64" s="81" cm="1">
        <f t="array" ref="L64">SUMPRODUCT(VALUE(INDEX('97-19 Comp in SIC07'!K:K,MATCH(_xlfn.TEXTSPLIT($A64, " "),'97-19 Comp in SIC07'!$A:$A,0))), 1)</f>
        <v>12.17292</v>
      </c>
      <c r="M64" s="81" cm="1">
        <f t="array" ref="M64">SUMPRODUCT(VALUE(INDEX('97-19 Comp in SIC07'!L:L,MATCH(_xlfn.TEXTSPLIT($A64, " "),'97-19 Comp in SIC07'!$A:$A,0))), 1)</f>
        <v>12.762029999999999</v>
      </c>
      <c r="N64" s="81" cm="1">
        <f t="array" ref="N64">SUMPRODUCT(VALUE(INDEX('97-19 Comp in SIC07'!M:M,MATCH(_xlfn.TEXTSPLIT($A64, " "),'97-19 Comp in SIC07'!$A:$A,0))), 1)</f>
        <v>12.593290000000001</v>
      </c>
      <c r="O64" s="81" cm="1">
        <f t="array" ref="O64">SUMPRODUCT(VALUE(INDEX('97-19 Comp in SIC07'!N:N,MATCH(_xlfn.TEXTSPLIT($A64, " "),'97-19 Comp in SIC07'!$A:$A,0))), 1)</f>
        <v>11.18</v>
      </c>
      <c r="P64" s="81" cm="1">
        <f t="array" ref="P64">SUMPRODUCT(VALUE(INDEX('97-19 Comp in SIC07'!O:O,MATCH(_xlfn.TEXTSPLIT($A64, " "),'97-19 Comp in SIC07'!$A:$A,0))), 1)</f>
        <v>12.72</v>
      </c>
      <c r="Q64" s="81" cm="1">
        <f t="array" ref="Q64">SUMPRODUCT(VALUE(INDEX('97-19 Comp in SIC07'!P:P,MATCH(_xlfn.TEXTSPLIT($A64, " "),'97-19 Comp in SIC07'!$A:$A,0))), 1)</f>
        <v>13.62</v>
      </c>
      <c r="R64" s="81" cm="1">
        <f t="array" ref="R64">SUMPRODUCT(VALUE(INDEX('97-19 Comp in SIC07'!Q:Q,MATCH(_xlfn.TEXTSPLIT($A64, " "),'97-19 Comp in SIC07'!$A:$A,0))), 1)</f>
        <v>12.27</v>
      </c>
      <c r="S64" s="81" cm="1">
        <f t="array" ref="S64">SUMPRODUCT(VALUE(INDEX('97-19 Comp in SIC07'!R:R,MATCH(_xlfn.TEXTSPLIT($A64, " "),'97-19 Comp in SIC07'!$A:$A,0))), 1)</f>
        <v>13.3</v>
      </c>
      <c r="T64" s="81" cm="1">
        <f t="array" ref="T64">SUMPRODUCT(VALUE(INDEX('97-19 Comp in SIC07'!S:S,MATCH(_xlfn.TEXTSPLIT($A64, " "),'97-19 Comp in SIC07'!$A:$A,0))), 1)</f>
        <v>13.32</v>
      </c>
      <c r="U64" s="81" cm="1">
        <f t="array" ref="U64">SUMPRODUCT(VALUE(INDEX('97-19 Comp in SIC07'!T:T,MATCH(_xlfn.TEXTSPLIT($A64, " "),'97-19 Comp in SIC07'!$A:$A,0))), 1)</f>
        <v>13.26</v>
      </c>
      <c r="V64" s="81" cm="1">
        <f t="array" ref="V64">SUMPRODUCT(VALUE(INDEX('97-19 Comp in SIC07'!U:U,MATCH(_xlfn.TEXTSPLIT($A64, " "),'97-19 Comp in SIC07'!$A:$A,0))), 1)</f>
        <v>13.55</v>
      </c>
      <c r="W64" s="81" cm="1">
        <f t="array" ref="W64">SUMPRODUCT(VALUE(INDEX('97-19 Comp in SIC07'!V:V,MATCH(_xlfn.TEXTSPLIT($A64, " "),'97-19 Comp in SIC07'!$A:$A,0))), 1)</f>
        <v>16.95</v>
      </c>
      <c r="X64" s="81" cm="1">
        <f t="array" ref="X64">SUMPRODUCT(VALUE(INDEX('97-19 Comp in SIC07'!W:W,MATCH(_xlfn.TEXTSPLIT($A64, " "),'97-19 Comp in SIC07'!$A:$A,0))), 1)</f>
        <v>16.37</v>
      </c>
      <c r="Y64" s="81" cm="1">
        <f t="array" ref="Y64">SUMPRODUCT(VALUE(INDEX('97-19 Comp in SIC07'!X:X,MATCH(_xlfn.TEXTSPLIT($A64, " "),'97-19 Comp in SIC07'!$A:$A,0))), 1)</f>
        <v>18.37</v>
      </c>
      <c r="Z64" s="81" cm="1">
        <f t="array" ref="Z64">SUMPRODUCT(VALUE(INDEX('97-19 Comp in SIC07'!Y:Y,MATCH(_xlfn.TEXTSPLIT($A64, " "),'97-19 Comp in SIC07'!$A:$A,0))), 1)</f>
        <v>15.42</v>
      </c>
    </row>
    <row r="65" spans="1:26" ht="30" x14ac:dyDescent="0.25">
      <c r="A65" s="65">
        <v>94</v>
      </c>
      <c r="C65" s="66" t="s">
        <v>413</v>
      </c>
      <c r="D65" s="81" cm="1">
        <f t="array" ref="D65">SUMPRODUCT(VALUE(INDEX('97-19 Comp in SIC07'!C:C,MATCH(_xlfn.TEXTSPLIT($A65, " "),'97-19 Comp in SIC07'!$A:$A,0))), 1)</f>
        <v>7.86</v>
      </c>
      <c r="E65" s="81" cm="1">
        <f t="array" ref="E65">SUMPRODUCT(VALUE(INDEX('97-19 Comp in SIC07'!D:D,MATCH(_xlfn.TEXTSPLIT($A65, " "),'97-19 Comp in SIC07'!$A:$A,0))), 1)</f>
        <v>8.1999999999999993</v>
      </c>
      <c r="F65" s="81" cm="1">
        <f t="array" ref="F65">SUMPRODUCT(VALUE(INDEX('97-19 Comp in SIC07'!E:E,MATCH(_xlfn.TEXTSPLIT($A65, " "),'97-19 Comp in SIC07'!$A:$A,0))), 1)</f>
        <v>8.8699999999999992</v>
      </c>
      <c r="G65" s="81" cm="1">
        <f t="array" ref="G65">SUMPRODUCT(VALUE(INDEX('97-19 Comp in SIC07'!F:F,MATCH(_xlfn.TEXTSPLIT($A65, " "),'97-19 Comp in SIC07'!$A:$A,0))), 1)</f>
        <v>9.5399999999999991</v>
      </c>
      <c r="H65" s="81" cm="1">
        <f t="array" ref="H65">SUMPRODUCT(VALUE(INDEX('97-19 Comp in SIC07'!G:G,MATCH(_xlfn.TEXTSPLIT($A65, " "),'97-19 Comp in SIC07'!$A:$A,0))), 1)</f>
        <v>9.58</v>
      </c>
      <c r="I65" s="81" cm="1">
        <f t="array" ref="I65">SUMPRODUCT(VALUE(INDEX('97-19 Comp in SIC07'!H:H,MATCH(_xlfn.TEXTSPLIT($A65, " "),'97-19 Comp in SIC07'!$A:$A,0))), 1)</f>
        <v>10.71</v>
      </c>
      <c r="J65" s="81" cm="1">
        <f t="array" ref="J65">SUMPRODUCT(VALUE(INDEX('97-19 Comp in SIC07'!I:I,MATCH(_xlfn.TEXTSPLIT($A65, " "),'97-19 Comp in SIC07'!$A:$A,0))), 1)</f>
        <v>11.53</v>
      </c>
      <c r="K65" s="81" cm="1">
        <f t="array" ref="K65">SUMPRODUCT(VALUE(INDEX('97-19 Comp in SIC07'!J:J,MATCH(_xlfn.TEXTSPLIT($A65, " "),'97-19 Comp in SIC07'!$A:$A,0))), 1)</f>
        <v>11.76</v>
      </c>
      <c r="L65" s="81" cm="1">
        <f t="array" ref="L65">SUMPRODUCT(VALUE(INDEX('97-19 Comp in SIC07'!K:K,MATCH(_xlfn.TEXTSPLIT($A65, " "),'97-19 Comp in SIC07'!$A:$A,0))), 1)</f>
        <v>12.54</v>
      </c>
      <c r="M65" s="81" cm="1">
        <f t="array" ref="M65">SUMPRODUCT(VALUE(INDEX('97-19 Comp in SIC07'!L:L,MATCH(_xlfn.TEXTSPLIT($A65, " "),'97-19 Comp in SIC07'!$A:$A,0))), 1)</f>
        <v>13.22</v>
      </c>
      <c r="N65" s="81" cm="1">
        <f t="array" ref="N65">SUMPRODUCT(VALUE(INDEX('97-19 Comp in SIC07'!M:M,MATCH(_xlfn.TEXTSPLIT($A65, " "),'97-19 Comp in SIC07'!$A:$A,0))), 1)</f>
        <v>13.3</v>
      </c>
      <c r="O65" s="81" cm="1">
        <f t="array" ref="O65">SUMPRODUCT(VALUE(INDEX('97-19 Comp in SIC07'!N:N,MATCH(_xlfn.TEXTSPLIT($A65, " "),'97-19 Comp in SIC07'!$A:$A,0))), 1)</f>
        <v>14.01</v>
      </c>
      <c r="P65" s="81" cm="1">
        <f t="array" ref="P65">SUMPRODUCT(VALUE(INDEX('97-19 Comp in SIC07'!O:O,MATCH(_xlfn.TEXTSPLIT($A65, " "),'97-19 Comp in SIC07'!$A:$A,0))), 1)</f>
        <v>14.53</v>
      </c>
      <c r="Q65" s="81" cm="1">
        <f t="array" ref="Q65">SUMPRODUCT(VALUE(INDEX('97-19 Comp in SIC07'!P:P,MATCH(_xlfn.TEXTSPLIT($A65, " "),'97-19 Comp in SIC07'!$A:$A,0))), 1)</f>
        <v>14.64</v>
      </c>
      <c r="R65" s="81" cm="1">
        <f t="array" ref="R65">SUMPRODUCT(VALUE(INDEX('97-19 Comp in SIC07'!Q:Q,MATCH(_xlfn.TEXTSPLIT($A65, " "),'97-19 Comp in SIC07'!$A:$A,0))), 1)</f>
        <v>14.78</v>
      </c>
      <c r="S65" s="81" cm="1">
        <f t="array" ref="S65">SUMPRODUCT(VALUE(INDEX('97-19 Comp in SIC07'!R:R,MATCH(_xlfn.TEXTSPLIT($A65, " "),'97-19 Comp in SIC07'!$A:$A,0))), 1)</f>
        <v>15.17</v>
      </c>
      <c r="T65" s="81" cm="1">
        <f t="array" ref="T65">SUMPRODUCT(VALUE(INDEX('97-19 Comp in SIC07'!S:S,MATCH(_xlfn.TEXTSPLIT($A65, " "),'97-19 Comp in SIC07'!$A:$A,0))), 1)</f>
        <v>15.52</v>
      </c>
      <c r="U65" s="81" cm="1">
        <f t="array" ref="U65">SUMPRODUCT(VALUE(INDEX('97-19 Comp in SIC07'!T:T,MATCH(_xlfn.TEXTSPLIT($A65, " "),'97-19 Comp in SIC07'!$A:$A,0))), 1)</f>
        <v>15.28</v>
      </c>
      <c r="V65" s="81" cm="1">
        <f t="array" ref="V65">SUMPRODUCT(VALUE(INDEX('97-19 Comp in SIC07'!U:U,MATCH(_xlfn.TEXTSPLIT($A65, " "),'97-19 Comp in SIC07'!$A:$A,0))), 1)</f>
        <v>15.9</v>
      </c>
      <c r="W65" s="81" cm="1">
        <f t="array" ref="W65">SUMPRODUCT(VALUE(INDEX('97-19 Comp in SIC07'!V:V,MATCH(_xlfn.TEXTSPLIT($A65, " "),'97-19 Comp in SIC07'!$A:$A,0))), 1)</f>
        <v>15.75</v>
      </c>
      <c r="X65" s="81" cm="1">
        <f t="array" ref="X65">SUMPRODUCT(VALUE(INDEX('97-19 Comp in SIC07'!W:W,MATCH(_xlfn.TEXTSPLIT($A65, " "),'97-19 Comp in SIC07'!$A:$A,0))), 1)</f>
        <v>16.27</v>
      </c>
      <c r="Y65" s="81" cm="1">
        <f t="array" ref="Y65">SUMPRODUCT(VALUE(INDEX('97-19 Comp in SIC07'!X:X,MATCH(_xlfn.TEXTSPLIT($A65, " "),'97-19 Comp in SIC07'!$A:$A,0))), 1)</f>
        <v>16.93</v>
      </c>
      <c r="Z65" s="81" cm="1">
        <f t="array" ref="Z65">SUMPRODUCT(VALUE(INDEX('97-19 Comp in SIC07'!Y:Y,MATCH(_xlfn.TEXTSPLIT($A65, " "),'97-19 Comp in SIC07'!$A:$A,0))), 1)</f>
        <v>17.079999999999998</v>
      </c>
    </row>
    <row r="66" spans="1:26" ht="30" x14ac:dyDescent="0.25">
      <c r="A66" s="65">
        <v>95</v>
      </c>
      <c r="C66" s="66" t="s">
        <v>414</v>
      </c>
      <c r="D66" s="81" cm="1">
        <f t="array" ref="D66">SUMPRODUCT(VALUE(INDEX('97-19 Comp in SIC07'!C:C,MATCH(_xlfn.TEXTSPLIT($A66, " "),'97-19 Comp in SIC07'!$A:$A,0))), 1)</f>
        <v>9.6258800000000004</v>
      </c>
      <c r="E66" s="81" cm="1">
        <f t="array" ref="E66">SUMPRODUCT(VALUE(INDEX('97-19 Comp in SIC07'!D:D,MATCH(_xlfn.TEXTSPLIT($A66, " "),'97-19 Comp in SIC07'!$A:$A,0))), 1)</f>
        <v>10.393619999999999</v>
      </c>
      <c r="F66" s="81" cm="1">
        <f t="array" ref="F66">SUMPRODUCT(VALUE(INDEX('97-19 Comp in SIC07'!E:E,MATCH(_xlfn.TEXTSPLIT($A66, " "),'97-19 Comp in SIC07'!$A:$A,0))), 1)</f>
        <v>10.822559999999999</v>
      </c>
      <c r="G66" s="81" cm="1">
        <f t="array" ref="G66">SUMPRODUCT(VALUE(INDEX('97-19 Comp in SIC07'!F:F,MATCH(_xlfn.TEXTSPLIT($A66, " "),'97-19 Comp in SIC07'!$A:$A,0))), 1)</f>
        <v>11.30467</v>
      </c>
      <c r="H66" s="81" cm="1">
        <f t="array" ref="H66">SUMPRODUCT(VALUE(INDEX('97-19 Comp in SIC07'!G:G,MATCH(_xlfn.TEXTSPLIT($A66, " "),'97-19 Comp in SIC07'!$A:$A,0))), 1)</f>
        <v>13.001090000000001</v>
      </c>
      <c r="I66" s="81" cm="1">
        <f t="array" ref="I66">SUMPRODUCT(VALUE(INDEX('97-19 Comp in SIC07'!H:H,MATCH(_xlfn.TEXTSPLIT($A66, " "),'97-19 Comp in SIC07'!$A:$A,0))), 1)</f>
        <v>13.306429999999999</v>
      </c>
      <c r="J66" s="81" cm="1">
        <f t="array" ref="J66">SUMPRODUCT(VALUE(INDEX('97-19 Comp in SIC07'!I:I,MATCH(_xlfn.TEXTSPLIT($A66, " "),'97-19 Comp in SIC07'!$A:$A,0))), 1)</f>
        <v>13.735360000000002</v>
      </c>
      <c r="K66" s="81" cm="1">
        <f t="array" ref="K66">SUMPRODUCT(VALUE(INDEX('97-19 Comp in SIC07'!J:J,MATCH(_xlfn.TEXTSPLIT($A66, " "),'97-19 Comp in SIC07'!$A:$A,0))), 1)</f>
        <v>13.99849</v>
      </c>
      <c r="L66" s="81" cm="1">
        <f t="array" ref="L66">SUMPRODUCT(VALUE(INDEX('97-19 Comp in SIC07'!K:K,MATCH(_xlfn.TEXTSPLIT($A66, " "),'97-19 Comp in SIC07'!$A:$A,0))), 1)</f>
        <v>14.566929999999999</v>
      </c>
      <c r="M66" s="81" cm="1">
        <f t="array" ref="M66">SUMPRODUCT(VALUE(INDEX('97-19 Comp in SIC07'!L:L,MATCH(_xlfn.TEXTSPLIT($A66, " "),'97-19 Comp in SIC07'!$A:$A,0))), 1)</f>
        <v>14.905289999999999</v>
      </c>
      <c r="N66" s="81" cm="1">
        <f t="array" ref="N66">SUMPRODUCT(VALUE(INDEX('97-19 Comp in SIC07'!M:M,MATCH(_xlfn.TEXTSPLIT($A66, " "),'97-19 Comp in SIC07'!$A:$A,0))), 1)</f>
        <v>15.239230000000001</v>
      </c>
      <c r="O66" s="81" cm="1">
        <f t="array" ref="O66">SUMPRODUCT(VALUE(INDEX('97-19 Comp in SIC07'!N:N,MATCH(_xlfn.TEXTSPLIT($A66, " "),'97-19 Comp in SIC07'!$A:$A,0))), 1)</f>
        <v>14.74</v>
      </c>
      <c r="P66" s="81" cm="1">
        <f t="array" ref="P66">SUMPRODUCT(VALUE(INDEX('97-19 Comp in SIC07'!O:O,MATCH(_xlfn.TEXTSPLIT($A66, " "),'97-19 Comp in SIC07'!$A:$A,0))), 1)</f>
        <v>16.37</v>
      </c>
      <c r="Q66" s="81" cm="1">
        <f t="array" ref="Q66">SUMPRODUCT(VALUE(INDEX('97-19 Comp in SIC07'!P:P,MATCH(_xlfn.TEXTSPLIT($A66, " "),'97-19 Comp in SIC07'!$A:$A,0))), 1)</f>
        <v>13.2</v>
      </c>
      <c r="R66" s="81" cm="1">
        <f t="array" ref="R66">SUMPRODUCT(VALUE(INDEX('97-19 Comp in SIC07'!Q:Q,MATCH(_xlfn.TEXTSPLIT($A66, " "),'97-19 Comp in SIC07'!$A:$A,0))), 1)</f>
        <v>14.05</v>
      </c>
      <c r="S66" s="81" cm="1">
        <f t="array" ref="S66">SUMPRODUCT(VALUE(INDEX('97-19 Comp in SIC07'!R:R,MATCH(_xlfn.TEXTSPLIT($A66, " "),'97-19 Comp in SIC07'!$A:$A,0))), 1)</f>
        <v>13.93</v>
      </c>
      <c r="T66" s="81" cm="1">
        <f t="array" ref="T66">SUMPRODUCT(VALUE(INDEX('97-19 Comp in SIC07'!S:S,MATCH(_xlfn.TEXTSPLIT($A66, " "),'97-19 Comp in SIC07'!$A:$A,0))), 1)</f>
        <v>15.49</v>
      </c>
      <c r="U66" s="81" cm="1">
        <f t="array" ref="U66">SUMPRODUCT(VALUE(INDEX('97-19 Comp in SIC07'!T:T,MATCH(_xlfn.TEXTSPLIT($A66, " "),'97-19 Comp in SIC07'!$A:$A,0))), 1)</f>
        <v>16.059999999999999</v>
      </c>
      <c r="V66" s="81" cm="1">
        <f t="array" ref="V66">SUMPRODUCT(VALUE(INDEX('97-19 Comp in SIC07'!U:U,MATCH(_xlfn.TEXTSPLIT($A66, " "),'97-19 Comp in SIC07'!$A:$A,0))), 1)</f>
        <v>15.29</v>
      </c>
      <c r="W66" s="81" cm="1">
        <f t="array" ref="W66">SUMPRODUCT(VALUE(INDEX('97-19 Comp in SIC07'!V:V,MATCH(_xlfn.TEXTSPLIT($A66, " "),'97-19 Comp in SIC07'!$A:$A,0))), 1)</f>
        <v>15.51</v>
      </c>
      <c r="X66" s="81" cm="1">
        <f t="array" ref="X66">SUMPRODUCT(VALUE(INDEX('97-19 Comp in SIC07'!W:W,MATCH(_xlfn.TEXTSPLIT($A66, " "),'97-19 Comp in SIC07'!$A:$A,0))), 1)</f>
        <v>16.61</v>
      </c>
      <c r="Y66" s="81" cm="1">
        <f t="array" ref="Y66">SUMPRODUCT(VALUE(INDEX('97-19 Comp in SIC07'!X:X,MATCH(_xlfn.TEXTSPLIT($A66, " "),'97-19 Comp in SIC07'!$A:$A,0))), 1)</f>
        <v>16.920000000000002</v>
      </c>
      <c r="Z66" s="81" cm="1">
        <f t="array" ref="Z66">SUMPRODUCT(VALUE(INDEX('97-19 Comp in SIC07'!Y:Y,MATCH(_xlfn.TEXTSPLIT($A66, " "),'97-19 Comp in SIC07'!$A:$A,0))), 1)</f>
        <v>17.66</v>
      </c>
    </row>
    <row r="67" spans="1:26" x14ac:dyDescent="0.25">
      <c r="A67" s="65">
        <v>96</v>
      </c>
      <c r="C67" s="66" t="s">
        <v>415</v>
      </c>
      <c r="D67" s="81" cm="1">
        <f t="array" ref="D67">SUMPRODUCT(VALUE(INDEX('97-19 Comp in SIC07'!C:C,MATCH(_xlfn.TEXTSPLIT($A67, " "),'97-19 Comp in SIC07'!$A:$A,0))), 1)</f>
        <v>5.8416399999999999</v>
      </c>
      <c r="E67" s="81" cm="1">
        <f t="array" ref="E67">SUMPRODUCT(VALUE(INDEX('97-19 Comp in SIC07'!D:D,MATCH(_xlfn.TEXTSPLIT($A67, " "),'97-19 Comp in SIC07'!$A:$A,0))), 1)</f>
        <v>6.4802</v>
      </c>
      <c r="F67" s="81" cm="1">
        <f t="array" ref="F67">SUMPRODUCT(VALUE(INDEX('97-19 Comp in SIC07'!E:E,MATCH(_xlfn.TEXTSPLIT($A67, " "),'97-19 Comp in SIC07'!$A:$A,0))), 1)</f>
        <v>7.0287199999999999</v>
      </c>
      <c r="G67" s="81" cm="1">
        <f t="array" ref="G67">SUMPRODUCT(VALUE(INDEX('97-19 Comp in SIC07'!F:F,MATCH(_xlfn.TEXTSPLIT($A67, " "),'97-19 Comp in SIC07'!$A:$A,0))), 1)</f>
        <v>7.5077600000000002</v>
      </c>
      <c r="H67" s="81" cm="1">
        <f t="array" ref="H67">SUMPRODUCT(VALUE(INDEX('97-19 Comp in SIC07'!G:G,MATCH(_xlfn.TEXTSPLIT($A67, " "),'97-19 Comp in SIC07'!$A:$A,0))), 1)</f>
        <v>7.5488400000000002</v>
      </c>
      <c r="I67" s="81" cm="1">
        <f t="array" ref="I67">SUMPRODUCT(VALUE(INDEX('97-19 Comp in SIC07'!H:H,MATCH(_xlfn.TEXTSPLIT($A67, " "),'97-19 Comp in SIC07'!$A:$A,0))), 1)</f>
        <v>8.5360799999999983</v>
      </c>
      <c r="J67" s="81" cm="1">
        <f t="array" ref="J67">SUMPRODUCT(VALUE(INDEX('97-19 Comp in SIC07'!I:I,MATCH(_xlfn.TEXTSPLIT($A67, " "),'97-19 Comp in SIC07'!$A:$A,0))), 1)</f>
        <v>8.2482800000000012</v>
      </c>
      <c r="K67" s="81" cm="1">
        <f t="array" ref="K67">SUMPRODUCT(VALUE(INDEX('97-19 Comp in SIC07'!J:J,MATCH(_xlfn.TEXTSPLIT($A67, " "),'97-19 Comp in SIC07'!$A:$A,0))), 1)</f>
        <v>8.6573200000000003</v>
      </c>
      <c r="L67" s="81" cm="1">
        <f t="array" ref="L67">SUMPRODUCT(VALUE(INDEX('97-19 Comp in SIC07'!K:K,MATCH(_xlfn.TEXTSPLIT($A67, " "),'97-19 Comp in SIC07'!$A:$A,0))), 1)</f>
        <v>8.8376799999999989</v>
      </c>
      <c r="M67" s="81" cm="1">
        <f t="array" ref="M67">SUMPRODUCT(VALUE(INDEX('97-19 Comp in SIC07'!L:L,MATCH(_xlfn.TEXTSPLIT($A67, " "),'97-19 Comp in SIC07'!$A:$A,0))), 1)</f>
        <v>9.1782399999999988</v>
      </c>
      <c r="N67" s="81" cm="1">
        <f t="array" ref="N67">SUMPRODUCT(VALUE(INDEX('97-19 Comp in SIC07'!M:M,MATCH(_xlfn.TEXTSPLIT($A67, " "),'97-19 Comp in SIC07'!$A:$A,0))), 1)</f>
        <v>9.7472399999999997</v>
      </c>
      <c r="O67" s="81" cm="1">
        <f t="array" ref="O67">SUMPRODUCT(VALUE(INDEX('97-19 Comp in SIC07'!N:N,MATCH(_xlfn.TEXTSPLIT($A67, " "),'97-19 Comp in SIC07'!$A:$A,0))), 1)</f>
        <v>10.32</v>
      </c>
      <c r="P67" s="81" cm="1">
        <f t="array" ref="P67">SUMPRODUCT(VALUE(INDEX('97-19 Comp in SIC07'!O:O,MATCH(_xlfn.TEXTSPLIT($A67, " "),'97-19 Comp in SIC07'!$A:$A,0))), 1)</f>
        <v>10.23</v>
      </c>
      <c r="Q67" s="81" cm="1">
        <f t="array" ref="Q67">SUMPRODUCT(VALUE(INDEX('97-19 Comp in SIC07'!P:P,MATCH(_xlfn.TEXTSPLIT($A67, " "),'97-19 Comp in SIC07'!$A:$A,0))), 1)</f>
        <v>10.5</v>
      </c>
      <c r="R67" s="81" cm="1">
        <f t="array" ref="R67">SUMPRODUCT(VALUE(INDEX('97-19 Comp in SIC07'!Q:Q,MATCH(_xlfn.TEXTSPLIT($A67, " "),'97-19 Comp in SIC07'!$A:$A,0))), 1)</f>
        <v>10.38</v>
      </c>
      <c r="S67" s="81" cm="1">
        <f t="array" ref="S67">SUMPRODUCT(VALUE(INDEX('97-19 Comp in SIC07'!R:R,MATCH(_xlfn.TEXTSPLIT($A67, " "),'97-19 Comp in SIC07'!$A:$A,0))), 1)</f>
        <v>10.64</v>
      </c>
      <c r="T67" s="81" cm="1">
        <f t="array" ref="T67">SUMPRODUCT(VALUE(INDEX('97-19 Comp in SIC07'!S:S,MATCH(_xlfn.TEXTSPLIT($A67, " "),'97-19 Comp in SIC07'!$A:$A,0))), 1)</f>
        <v>10.65</v>
      </c>
      <c r="U67" s="81" cm="1">
        <f t="array" ref="U67">SUMPRODUCT(VALUE(INDEX('97-19 Comp in SIC07'!T:T,MATCH(_xlfn.TEXTSPLIT($A67, " "),'97-19 Comp in SIC07'!$A:$A,0))), 1)</f>
        <v>10.77</v>
      </c>
      <c r="V67" s="81" cm="1">
        <f t="array" ref="V67">SUMPRODUCT(VALUE(INDEX('97-19 Comp in SIC07'!U:U,MATCH(_xlfn.TEXTSPLIT($A67, " "),'97-19 Comp in SIC07'!$A:$A,0))), 1)</f>
        <v>10.83</v>
      </c>
      <c r="W67" s="81" cm="1">
        <f t="array" ref="W67">SUMPRODUCT(VALUE(INDEX('97-19 Comp in SIC07'!V:V,MATCH(_xlfn.TEXTSPLIT($A67, " "),'97-19 Comp in SIC07'!$A:$A,0))), 1)</f>
        <v>11.46</v>
      </c>
      <c r="X67" s="81" cm="1">
        <f t="array" ref="X67">SUMPRODUCT(VALUE(INDEX('97-19 Comp in SIC07'!W:W,MATCH(_xlfn.TEXTSPLIT($A67, " "),'97-19 Comp in SIC07'!$A:$A,0))), 1)</f>
        <v>11.59</v>
      </c>
      <c r="Y67" s="81" cm="1">
        <f t="array" ref="Y67">SUMPRODUCT(VALUE(INDEX('97-19 Comp in SIC07'!X:X,MATCH(_xlfn.TEXTSPLIT($A67, " "),'97-19 Comp in SIC07'!$A:$A,0))), 1)</f>
        <v>11.56</v>
      </c>
      <c r="Z67" s="81" cm="1">
        <f t="array" ref="Z67">SUMPRODUCT(VALUE(INDEX('97-19 Comp in SIC07'!Y:Y,MATCH(_xlfn.TEXTSPLIT($A67, " "),'97-19 Comp in SIC07'!$A:$A,0))), 1)</f>
        <v>12.1</v>
      </c>
    </row>
    <row r="68" spans="1:26" x14ac:dyDescent="0.25">
      <c r="A68" s="67" t="s">
        <v>1296</v>
      </c>
      <c r="C68" s="66" t="s">
        <v>416</v>
      </c>
      <c r="D68" s="81">
        <f>0</f>
        <v>0</v>
      </c>
      <c r="E68" s="81">
        <f>0</f>
        <v>0</v>
      </c>
      <c r="F68" s="81">
        <f>0</f>
        <v>0</v>
      </c>
      <c r="G68" s="81">
        <f>0</f>
        <v>0</v>
      </c>
      <c r="H68" s="81">
        <f>0</f>
        <v>0</v>
      </c>
      <c r="I68" s="81">
        <f>0</f>
        <v>0</v>
      </c>
      <c r="J68" s="81">
        <f>0</f>
        <v>0</v>
      </c>
      <c r="K68" s="81">
        <f>0</f>
        <v>0</v>
      </c>
      <c r="L68" s="81">
        <f>0</f>
        <v>0</v>
      </c>
      <c r="M68" s="81">
        <f>0</f>
        <v>0</v>
      </c>
      <c r="N68" s="81">
        <f>0</f>
        <v>0</v>
      </c>
      <c r="O68" s="81">
        <f>0</f>
        <v>0</v>
      </c>
      <c r="P68" s="81">
        <f>0</f>
        <v>0</v>
      </c>
      <c r="Q68" s="81">
        <f>0</f>
        <v>0</v>
      </c>
      <c r="R68" s="81">
        <f>0</f>
        <v>0</v>
      </c>
      <c r="S68" s="81">
        <f>0</f>
        <v>0</v>
      </c>
      <c r="T68" s="81">
        <f>0</f>
        <v>0</v>
      </c>
      <c r="U68" s="81">
        <f>0</f>
        <v>0</v>
      </c>
      <c r="V68" s="81">
        <f>0</f>
        <v>0</v>
      </c>
      <c r="W68" s="81">
        <f>0</f>
        <v>0</v>
      </c>
      <c r="X68" s="81">
        <f>0</f>
        <v>0</v>
      </c>
      <c r="Y68" s="81">
        <f>0</f>
        <v>0</v>
      </c>
      <c r="Z68" s="81">
        <f>0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113F-666D-4E37-9F39-296248E5D54D}">
  <dimension ref="A1:X3"/>
  <sheetViews>
    <sheetView workbookViewId="0">
      <selection activeCell="F7" sqref="F7"/>
    </sheetView>
  </sheetViews>
  <sheetFormatPr defaultRowHeight="15" x14ac:dyDescent="0.25"/>
  <sheetData>
    <row r="1" spans="1:24" s="56" customFormat="1" x14ac:dyDescent="0.25">
      <c r="B1" s="56">
        <v>1997</v>
      </c>
      <c r="C1" s="56">
        <v>1998</v>
      </c>
      <c r="D1" s="56">
        <v>1999</v>
      </c>
      <c r="E1" s="56">
        <v>2000</v>
      </c>
      <c r="F1" s="56">
        <v>2001</v>
      </c>
      <c r="G1" s="56">
        <v>2002</v>
      </c>
      <c r="H1" s="56">
        <v>2003</v>
      </c>
      <c r="I1" s="56">
        <v>2004</v>
      </c>
      <c r="J1" s="56">
        <v>2005</v>
      </c>
      <c r="K1" s="56">
        <v>2006</v>
      </c>
      <c r="L1" s="56">
        <v>2007</v>
      </c>
      <c r="M1" s="56">
        <v>2008</v>
      </c>
      <c r="N1" s="56">
        <v>2009</v>
      </c>
      <c r="O1" s="56">
        <v>2010</v>
      </c>
      <c r="P1" s="56">
        <v>2011</v>
      </c>
      <c r="Q1" s="56">
        <v>2012</v>
      </c>
      <c r="R1" s="56">
        <v>2013</v>
      </c>
      <c r="S1" s="56">
        <v>2014</v>
      </c>
      <c r="T1" s="56">
        <v>2015</v>
      </c>
      <c r="U1" s="56">
        <v>2016</v>
      </c>
      <c r="V1" s="56">
        <v>2017</v>
      </c>
      <c r="W1" s="56">
        <v>2018</v>
      </c>
      <c r="X1" s="56">
        <v>2019</v>
      </c>
    </row>
    <row r="2" spans="1:24" x14ac:dyDescent="0.25">
      <c r="A2" t="s">
        <v>1307</v>
      </c>
      <c r="B2" s="80">
        <v>70.099999999999994</v>
      </c>
      <c r="C2" s="80">
        <v>71.2</v>
      </c>
      <c r="D2" s="80">
        <v>72.099999999999994</v>
      </c>
      <c r="E2" s="80">
        <v>72.7</v>
      </c>
      <c r="F2" s="80">
        <v>73.599999999999994</v>
      </c>
      <c r="G2" s="80">
        <v>74.5</v>
      </c>
      <c r="H2" s="80">
        <v>75.5</v>
      </c>
      <c r="I2" s="80">
        <v>76.5</v>
      </c>
      <c r="J2" s="80">
        <v>78.099999999999994</v>
      </c>
      <c r="K2" s="80">
        <v>79.900000000000006</v>
      </c>
      <c r="L2" s="80">
        <v>81.8</v>
      </c>
      <c r="M2" s="80">
        <v>84.7</v>
      </c>
      <c r="N2" s="80">
        <v>86.6</v>
      </c>
      <c r="O2" s="80">
        <v>89.4</v>
      </c>
      <c r="P2" s="80">
        <v>93.4</v>
      </c>
      <c r="Q2" s="80">
        <v>96.1</v>
      </c>
      <c r="R2" s="80">
        <v>98.5</v>
      </c>
      <c r="S2" s="80">
        <v>100</v>
      </c>
      <c r="T2" s="80">
        <v>100</v>
      </c>
      <c r="U2" s="80">
        <v>100.7</v>
      </c>
      <c r="V2" s="80">
        <v>103.4</v>
      </c>
      <c r="W2" s="80">
        <v>105.9</v>
      </c>
      <c r="X2" s="80">
        <v>107.8</v>
      </c>
    </row>
    <row r="3" spans="1:24" x14ac:dyDescent="0.25">
      <c r="A3" t="s">
        <v>1308</v>
      </c>
      <c r="B3">
        <f>B2/100</f>
        <v>0.70099999999999996</v>
      </c>
      <c r="C3">
        <f t="shared" ref="C3:X3" si="0">C2/100</f>
        <v>0.71200000000000008</v>
      </c>
      <c r="D3">
        <f t="shared" si="0"/>
        <v>0.72099999999999997</v>
      </c>
      <c r="E3">
        <f t="shared" si="0"/>
        <v>0.72699999999999998</v>
      </c>
      <c r="F3">
        <f t="shared" si="0"/>
        <v>0.73599999999999999</v>
      </c>
      <c r="G3">
        <f t="shared" si="0"/>
        <v>0.745</v>
      </c>
      <c r="H3">
        <f t="shared" si="0"/>
        <v>0.755</v>
      </c>
      <c r="I3">
        <f t="shared" si="0"/>
        <v>0.76500000000000001</v>
      </c>
      <c r="J3">
        <f t="shared" si="0"/>
        <v>0.78099999999999992</v>
      </c>
      <c r="K3">
        <f t="shared" si="0"/>
        <v>0.79900000000000004</v>
      </c>
      <c r="L3">
        <f t="shared" si="0"/>
        <v>0.81799999999999995</v>
      </c>
      <c r="M3">
        <f t="shared" si="0"/>
        <v>0.84699999999999998</v>
      </c>
      <c r="N3">
        <f t="shared" si="0"/>
        <v>0.86599999999999999</v>
      </c>
      <c r="O3">
        <f t="shared" si="0"/>
        <v>0.89400000000000002</v>
      </c>
      <c r="P3">
        <f t="shared" si="0"/>
        <v>0.93400000000000005</v>
      </c>
      <c r="Q3">
        <f t="shared" si="0"/>
        <v>0.96099999999999997</v>
      </c>
      <c r="R3">
        <f t="shared" si="0"/>
        <v>0.98499999999999999</v>
      </c>
      <c r="S3">
        <f t="shared" si="0"/>
        <v>1</v>
      </c>
      <c r="T3">
        <f t="shared" si="0"/>
        <v>1</v>
      </c>
      <c r="U3">
        <f t="shared" si="0"/>
        <v>1.0070000000000001</v>
      </c>
      <c r="V3">
        <f t="shared" si="0"/>
        <v>1.034</v>
      </c>
      <c r="W3">
        <f t="shared" si="0"/>
        <v>1.0590000000000002</v>
      </c>
      <c r="X3">
        <f t="shared" si="0"/>
        <v>1.0780000000000001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AD27-819A-47D3-9797-E2F0009406DB}">
  <sheetPr>
    <tabColor theme="9"/>
  </sheetPr>
  <dimension ref="A1:Z68"/>
  <sheetViews>
    <sheetView workbookViewId="0">
      <selection activeCell="D4" sqref="D4"/>
    </sheetView>
  </sheetViews>
  <sheetFormatPr defaultRowHeight="15" x14ac:dyDescent="0.25"/>
  <cols>
    <col min="1" max="1" width="11.85546875" style="67" customWidth="1"/>
    <col min="2" max="2" width="6.140625" style="65" customWidth="1"/>
    <col min="3" max="3" width="36.7109375" style="35" customWidth="1"/>
  </cols>
  <sheetData>
    <row r="1" spans="1:26" s="56" customFormat="1" x14ac:dyDescent="0.25">
      <c r="C1" s="56" t="s">
        <v>1297</v>
      </c>
      <c r="D1" s="56" t="s">
        <v>1305</v>
      </c>
    </row>
    <row r="2" spans="1:26" x14ac:dyDescent="0.25">
      <c r="A2" s="68"/>
      <c r="B2" s="69"/>
      <c r="C2" s="56"/>
      <c r="D2" s="56">
        <v>1997</v>
      </c>
      <c r="E2" s="56">
        <v>1998</v>
      </c>
      <c r="F2" s="56">
        <v>1999</v>
      </c>
      <c r="G2" s="56">
        <v>2000</v>
      </c>
      <c r="H2" s="56">
        <v>2001</v>
      </c>
      <c r="I2" s="56">
        <v>2002</v>
      </c>
      <c r="J2" s="56">
        <v>2003</v>
      </c>
      <c r="K2" s="56">
        <v>2004</v>
      </c>
      <c r="L2" s="56">
        <v>2005</v>
      </c>
      <c r="M2" s="56">
        <v>2006</v>
      </c>
      <c r="N2" s="56">
        <v>2007</v>
      </c>
      <c r="O2" s="56">
        <v>2008</v>
      </c>
      <c r="P2" s="56">
        <v>2009</v>
      </c>
      <c r="Q2" s="56">
        <v>2010</v>
      </c>
      <c r="R2" s="56">
        <v>2011</v>
      </c>
      <c r="S2" s="56">
        <v>2012</v>
      </c>
      <c r="T2" s="56">
        <v>2013</v>
      </c>
      <c r="U2" s="56">
        <v>2014</v>
      </c>
      <c r="V2" s="56">
        <v>2015</v>
      </c>
      <c r="W2" s="56">
        <v>2016</v>
      </c>
      <c r="X2" s="56">
        <v>2017</v>
      </c>
      <c r="Y2" s="56">
        <v>2018</v>
      </c>
      <c r="Z2" s="56">
        <v>2019</v>
      </c>
    </row>
    <row r="3" spans="1:26" x14ac:dyDescent="0.25">
      <c r="A3" s="67" t="s">
        <v>1286</v>
      </c>
      <c r="B3" s="65" t="s">
        <v>213</v>
      </c>
      <c r="C3" s="66" t="s">
        <v>357</v>
      </c>
      <c r="D3" s="81">
        <f>'97-19 Comp in Aggregate SIC07'!D3/'97-19 CPI Deflator'!B$3</f>
        <v>8.6227260282468006</v>
      </c>
      <c r="E3" s="81">
        <f>'97-19 Comp in Aggregate SIC07'!E3/'97-19 CPI Deflator'!C$3</f>
        <v>8.7432459904047697</v>
      </c>
      <c r="F3" s="81">
        <f>'97-19 Comp in Aggregate SIC07'!F3/'97-19 CPI Deflator'!D$3</f>
        <v>8.5478310001345594</v>
      </c>
      <c r="G3" s="81">
        <f>'97-19 Comp in Aggregate SIC07'!G3/'97-19 CPI Deflator'!E$3</f>
        <v>9.0568842389630291</v>
      </c>
      <c r="H3" s="81">
        <f>'97-19 Comp in Aggregate SIC07'!H3/'97-19 CPI Deflator'!F$3</f>
        <v>8.9441595528754032</v>
      </c>
      <c r="I3" s="81">
        <f>'97-19 Comp in Aggregate SIC07'!I3/'97-19 CPI Deflator'!G$3</f>
        <v>9.6273929782431686</v>
      </c>
      <c r="J3" s="81">
        <f>'97-19 Comp in Aggregate SIC07'!J3/'97-19 CPI Deflator'!H$3</f>
        <v>9.6385964185994535</v>
      </c>
      <c r="K3" s="81">
        <f>'97-19 Comp in Aggregate SIC07'!K3/'97-19 CPI Deflator'!I$3</f>
        <v>10.410825395282044</v>
      </c>
      <c r="L3" s="81">
        <f>'97-19 Comp in Aggregate SIC07'!L3/'97-19 CPI Deflator'!J$3</f>
        <v>10.708861644125415</v>
      </c>
      <c r="M3" s="81">
        <f>'97-19 Comp in Aggregate SIC07'!M3/'97-19 CPI Deflator'!K$3</f>
        <v>10.780839026235093</v>
      </c>
      <c r="N3" s="81">
        <f>'97-19 Comp in Aggregate SIC07'!N3/'97-19 CPI Deflator'!L$3</f>
        <v>11.653547673729646</v>
      </c>
      <c r="O3" s="81">
        <f>'97-19 Comp in Aggregate SIC07'!O3/'97-19 CPI Deflator'!M$3</f>
        <v>11.924439197166469</v>
      </c>
      <c r="P3" s="81">
        <f>'97-19 Comp in Aggregate SIC07'!P3/'97-19 CPI Deflator'!N$3</f>
        <v>12.274826789838338</v>
      </c>
      <c r="Q3" s="81">
        <f>'97-19 Comp in Aggregate SIC07'!Q3/'97-19 CPI Deflator'!O$3</f>
        <v>10.58165548098434</v>
      </c>
      <c r="R3" s="81">
        <f>'97-19 Comp in Aggregate SIC07'!R3/'97-19 CPI Deflator'!P$3</f>
        <v>10.289079229122054</v>
      </c>
      <c r="S3" s="81">
        <f>'97-19 Comp in Aggregate SIC07'!S3/'97-19 CPI Deflator'!Q$3</f>
        <v>9.9167533818938605</v>
      </c>
      <c r="T3" s="81">
        <f>'97-19 Comp in Aggregate SIC07'!T3/'97-19 CPI Deflator'!R$3</f>
        <v>10.274111675126903</v>
      </c>
      <c r="U3" s="81">
        <f>'97-19 Comp in Aggregate SIC07'!U3/'97-19 CPI Deflator'!S$3</f>
        <v>9.92</v>
      </c>
      <c r="V3" s="81">
        <f>'97-19 Comp in Aggregate SIC07'!V3/'97-19 CPI Deflator'!T$3</f>
        <v>10.11</v>
      </c>
      <c r="W3" s="81">
        <f>'97-19 Comp in Aggregate SIC07'!W3/'97-19 CPI Deflator'!U$3</f>
        <v>10.248262164846077</v>
      </c>
      <c r="X3" s="81">
        <f>'97-19 Comp in Aggregate SIC07'!X3/'97-19 CPI Deflator'!V$3</f>
        <v>10.309477756286267</v>
      </c>
      <c r="Y3" s="81">
        <f>'97-19 Comp in Aggregate SIC07'!Y3/'97-19 CPI Deflator'!W$3</f>
        <v>10.443814919735598</v>
      </c>
      <c r="Z3" s="81">
        <f>'97-19 Comp in Aggregate SIC07'!Z3/'97-19 CPI Deflator'!X$3</f>
        <v>10.695732838589981</v>
      </c>
    </row>
    <row r="4" spans="1:26" x14ac:dyDescent="0.25">
      <c r="A4" s="67" t="s">
        <v>1287</v>
      </c>
      <c r="B4" s="65" t="s">
        <v>216</v>
      </c>
      <c r="C4" s="66" t="s">
        <v>358</v>
      </c>
      <c r="D4" s="81">
        <f>'97-19 Comp in Aggregate SIC07'!D4/'97-19 CPI Deflator'!B$3</f>
        <v>15.575497765727102</v>
      </c>
      <c r="E4" s="81">
        <f>'97-19 Comp in Aggregate SIC07'!E4/'97-19 CPI Deflator'!C$3</f>
        <v>4.9822925287171378</v>
      </c>
      <c r="F4" s="81">
        <f>'97-19 Comp in Aggregate SIC07'!F4/'97-19 CPI Deflator'!D$3</f>
        <v>7.5196143149317667</v>
      </c>
      <c r="G4" s="81">
        <f>'97-19 Comp in Aggregate SIC07'!G4/'97-19 CPI Deflator'!E$3</f>
        <v>18.33114524176148</v>
      </c>
      <c r="H4" s="81">
        <f>'97-19 Comp in Aggregate SIC07'!H4/'97-19 CPI Deflator'!F$3</f>
        <v>16.681722961000549</v>
      </c>
      <c r="I4" s="81">
        <f>'97-19 Comp in Aggregate SIC07'!I4/'97-19 CPI Deflator'!G$3</f>
        <v>14.063211625218237</v>
      </c>
      <c r="J4" s="81">
        <f>'97-19 Comp in Aggregate SIC07'!J4/'97-19 CPI Deflator'!H$3</f>
        <v>11.491969830832808</v>
      </c>
      <c r="K4" s="81">
        <f>'97-19 Comp in Aggregate SIC07'!K4/'97-19 CPI Deflator'!I$3</f>
        <v>19.595527458572352</v>
      </c>
      <c r="L4" s="81">
        <f>'97-19 Comp in Aggregate SIC07'!L4/'97-19 CPI Deflator'!J$3</f>
        <v>20.485024021054056</v>
      </c>
      <c r="M4" s="81">
        <f>'97-19 Comp in Aggregate SIC07'!M4/'97-19 CPI Deflator'!K$3</f>
        <v>23.29471943155762</v>
      </c>
      <c r="N4" s="81">
        <f>'97-19 Comp in Aggregate SIC07'!N4/'97-19 CPI Deflator'!L$3</f>
        <v>22.611041084279019</v>
      </c>
      <c r="O4" s="81">
        <f>'97-19 Comp in Aggregate SIC07'!O4/'97-19 CPI Deflator'!M$3</f>
        <v>22.715466351829988</v>
      </c>
      <c r="P4" s="81">
        <f>'97-19 Comp in Aggregate SIC07'!P4/'97-19 CPI Deflator'!N$3</f>
        <v>22.413394919168592</v>
      </c>
      <c r="Q4" s="81">
        <f>'97-19 Comp in Aggregate SIC07'!Q4/'97-19 CPI Deflator'!O$3</f>
        <v>20.17897091722595</v>
      </c>
      <c r="R4" s="81">
        <f>'97-19 Comp in Aggregate SIC07'!R4/'97-19 CPI Deflator'!P$3</f>
        <v>18.511777301927193</v>
      </c>
      <c r="S4" s="81">
        <f>'97-19 Comp in Aggregate SIC07'!S4/'97-19 CPI Deflator'!Q$3</f>
        <v>17.575442247658689</v>
      </c>
      <c r="T4" s="81">
        <f>'97-19 Comp in Aggregate SIC07'!T4/'97-19 CPI Deflator'!R$3</f>
        <v>19.908629441624367</v>
      </c>
      <c r="U4" s="81">
        <f>'97-19 Comp in Aggregate SIC07'!U4/'97-19 CPI Deflator'!S$3</f>
        <v>19.28</v>
      </c>
      <c r="V4" s="81">
        <f>'97-19 Comp in Aggregate SIC07'!V4/'97-19 CPI Deflator'!T$3</f>
        <v>17.755000000000003</v>
      </c>
      <c r="W4" s="81">
        <f>'97-19 Comp in Aggregate SIC07'!W4/'97-19 CPI Deflator'!U$3</f>
        <v>17.631578947368421</v>
      </c>
      <c r="X4" s="81">
        <f>'97-19 Comp in Aggregate SIC07'!X4/'97-19 CPI Deflator'!V$3</f>
        <v>15.696324951644101</v>
      </c>
      <c r="Y4" s="81" t="e">
        <f>'97-19 Comp in Aggregate SIC07'!Y4/'97-19 CPI Deflator'!W$3</f>
        <v>#VALUE!</v>
      </c>
      <c r="Z4" s="81" t="e">
        <f>'97-19 Comp in Aggregate SIC07'!Z4/'97-19 CPI Deflator'!X$3</f>
        <v>#VALUE!</v>
      </c>
    </row>
    <row r="5" spans="1:26" ht="30" x14ac:dyDescent="0.25">
      <c r="A5" s="67" t="s">
        <v>1288</v>
      </c>
      <c r="C5" s="66" t="s">
        <v>359</v>
      </c>
      <c r="D5" s="81">
        <f>'97-19 Comp in Aggregate SIC07'!D5/'97-19 CPI Deflator'!B$3</f>
        <v>11.51083665945206</v>
      </c>
      <c r="E5" s="81">
        <f>'97-19 Comp in Aggregate SIC07'!E5/'97-19 CPI Deflator'!C$3</f>
        <v>12.149402990923923</v>
      </c>
      <c r="F5" s="81">
        <f>'97-19 Comp in Aggregate SIC07'!F5/'97-19 CPI Deflator'!D$3</f>
        <v>12.441097821008881</v>
      </c>
      <c r="G5" s="81">
        <f>'97-19 Comp in Aggregate SIC07'!G5/'97-19 CPI Deflator'!E$3</f>
        <v>12.189594608609227</v>
      </c>
      <c r="H5" s="81">
        <f>'97-19 Comp in Aggregate SIC07'!H5/'97-19 CPI Deflator'!F$3</f>
        <v>12.632360560410664</v>
      </c>
      <c r="I5" s="81">
        <f>'97-19 Comp in Aggregate SIC07'!I5/'97-19 CPI Deflator'!G$3</f>
        <v>12.967406639695085</v>
      </c>
      <c r="J5" s="81">
        <f>'97-19 Comp in Aggregate SIC07'!J5/'97-19 CPI Deflator'!H$3</f>
        <v>13.670485468070957</v>
      </c>
      <c r="K5" s="81">
        <f>'97-19 Comp in Aggregate SIC07'!K5/'97-19 CPI Deflator'!I$3</f>
        <v>13.705436802966044</v>
      </c>
      <c r="L5" s="81">
        <f>'97-19 Comp in Aggregate SIC07'!L5/'97-19 CPI Deflator'!J$3</f>
        <v>14.426516149977145</v>
      </c>
      <c r="M5" s="81">
        <f>'97-19 Comp in Aggregate SIC07'!M5/'97-19 CPI Deflator'!K$3</f>
        <v>14.089660386255536</v>
      </c>
      <c r="N5" s="81">
        <f>'97-19 Comp in Aggregate SIC07'!N5/'97-19 CPI Deflator'!L$3</f>
        <v>14.136150694166391</v>
      </c>
      <c r="O5" s="81">
        <f>'97-19 Comp in Aggregate SIC07'!O5/'97-19 CPI Deflator'!M$3</f>
        <v>14.288589257220083</v>
      </c>
      <c r="P5" s="81">
        <f>'97-19 Comp in Aggregate SIC07'!P5/'97-19 CPI Deflator'!N$3</f>
        <v>14.212981358768479</v>
      </c>
      <c r="Q5" s="81">
        <f>'97-19 Comp in Aggregate SIC07'!Q5/'97-19 CPI Deflator'!O$3</f>
        <v>13.817010932765076</v>
      </c>
      <c r="R5" s="81">
        <f>'97-19 Comp in Aggregate SIC07'!R5/'97-19 CPI Deflator'!P$3</f>
        <v>13.436572433237219</v>
      </c>
      <c r="S5" s="81">
        <f>'97-19 Comp in Aggregate SIC07'!S5/'97-19 CPI Deflator'!Q$3</f>
        <v>12.92386370684167</v>
      </c>
      <c r="T5" s="81">
        <f>'97-19 Comp in Aggregate SIC07'!T5/'97-19 CPI Deflator'!R$3</f>
        <v>13.17817817017661</v>
      </c>
      <c r="U5" s="81">
        <f>'97-19 Comp in Aggregate SIC07'!U5/'97-19 CPI Deflator'!S$3</f>
        <v>12.801136207935045</v>
      </c>
      <c r="V5" s="81">
        <f>'97-19 Comp in Aggregate SIC07'!V5/'97-19 CPI Deflator'!T$3</f>
        <v>13.183546197772923</v>
      </c>
      <c r="W5" s="81">
        <f>'97-19 Comp in Aggregate SIC07'!W5/'97-19 CPI Deflator'!U$3</f>
        <v>13.130398171052235</v>
      </c>
      <c r="X5" s="81">
        <f>'97-19 Comp in Aggregate SIC07'!X5/'97-19 CPI Deflator'!V$3</f>
        <v>13.1465204840589</v>
      </c>
      <c r="Y5" s="81">
        <f>'97-19 Comp in Aggregate SIC07'!Y5/'97-19 CPI Deflator'!W$3</f>
        <v>13.037052044924701</v>
      </c>
      <c r="Z5" s="81">
        <f>'97-19 Comp in Aggregate SIC07'!Z5/'97-19 CPI Deflator'!X$3</f>
        <v>13.019950792926789</v>
      </c>
    </row>
    <row r="6" spans="1:26" ht="30" x14ac:dyDescent="0.25">
      <c r="A6" s="67" t="s">
        <v>1289</v>
      </c>
      <c r="C6" s="66" t="s">
        <v>360</v>
      </c>
      <c r="D6" s="81">
        <f>'97-19 Comp in Aggregate SIC07'!D6/'97-19 CPI Deflator'!B$3</f>
        <v>9.5461727899324504</v>
      </c>
      <c r="E6" s="81">
        <f>'97-19 Comp in Aggregate SIC07'!E6/'97-19 CPI Deflator'!C$3</f>
        <v>9.6035585878659919</v>
      </c>
      <c r="F6" s="81">
        <f>'97-19 Comp in Aggregate SIC07'!F6/'97-19 CPI Deflator'!D$3</f>
        <v>9.8908207306445295</v>
      </c>
      <c r="G6" s="81">
        <f>'97-19 Comp in Aggregate SIC07'!G6/'97-19 CPI Deflator'!E$3</f>
        <v>10.422477019981017</v>
      </c>
      <c r="H6" s="81">
        <f>'97-19 Comp in Aggregate SIC07'!H6/'97-19 CPI Deflator'!F$3</f>
        <v>10.921482010807912</v>
      </c>
      <c r="I6" s="81">
        <f>'97-19 Comp in Aggregate SIC07'!I6/'97-19 CPI Deflator'!G$3</f>
        <v>11.214353377784249</v>
      </c>
      <c r="J6" s="81">
        <f>'97-19 Comp in Aggregate SIC07'!J6/'97-19 CPI Deflator'!H$3</f>
        <v>11.445996123613986</v>
      </c>
      <c r="K6" s="81">
        <f>'97-19 Comp in Aggregate SIC07'!K6/'97-19 CPI Deflator'!I$3</f>
        <v>11.756646413782335</v>
      </c>
      <c r="L6" s="81">
        <f>'97-19 Comp in Aggregate SIC07'!L6/'97-19 CPI Deflator'!J$3</f>
        <v>12.130166321040102</v>
      </c>
      <c r="M6" s="81">
        <f>'97-19 Comp in Aggregate SIC07'!M6/'97-19 CPI Deflator'!K$3</f>
        <v>12.611239042925114</v>
      </c>
      <c r="N6" s="81">
        <f>'97-19 Comp in Aggregate SIC07'!N6/'97-19 CPI Deflator'!L$3</f>
        <v>12.507951931252846</v>
      </c>
      <c r="O6" s="81">
        <f>'97-19 Comp in Aggregate SIC07'!O6/'97-19 CPI Deflator'!M$3</f>
        <v>12.083399163864559</v>
      </c>
      <c r="P6" s="81">
        <f>'97-19 Comp in Aggregate SIC07'!P6/'97-19 CPI Deflator'!N$3</f>
        <v>12.689128716860273</v>
      </c>
      <c r="Q6" s="81">
        <f>'97-19 Comp in Aggregate SIC07'!Q6/'97-19 CPI Deflator'!O$3</f>
        <v>11.847071841051646</v>
      </c>
      <c r="R6" s="81">
        <f>'97-19 Comp in Aggregate SIC07'!R6/'97-19 CPI Deflator'!P$3</f>
        <v>11.851842443259423</v>
      </c>
      <c r="S6" s="81">
        <f>'97-19 Comp in Aggregate SIC07'!S6/'97-19 CPI Deflator'!Q$3</f>
        <v>11.439180670168101</v>
      </c>
      <c r="T6" s="81">
        <f>'97-19 Comp in Aggregate SIC07'!T6/'97-19 CPI Deflator'!R$3</f>
        <v>11.60608059438947</v>
      </c>
      <c r="U6" s="81">
        <f>'97-19 Comp in Aggregate SIC07'!U6/'97-19 CPI Deflator'!S$3</f>
        <v>11.144402383961275</v>
      </c>
      <c r="V6" s="81">
        <f>'97-19 Comp in Aggregate SIC07'!V6/'97-19 CPI Deflator'!T$3</f>
        <v>11.571731372704459</v>
      </c>
      <c r="W6" s="81">
        <f>'97-19 Comp in Aggregate SIC07'!W6/'97-19 CPI Deflator'!U$3</f>
        <v>11.96310627624376</v>
      </c>
      <c r="X6" s="81">
        <f>'97-19 Comp in Aggregate SIC07'!X6/'97-19 CPI Deflator'!V$3</f>
        <v>12.066766520250358</v>
      </c>
      <c r="Y6" s="81">
        <f>'97-19 Comp in Aggregate SIC07'!Y6/'97-19 CPI Deflator'!W$3</f>
        <v>11.731523993733623</v>
      </c>
      <c r="Z6" s="81">
        <f>'97-19 Comp in Aggregate SIC07'!Z6/'97-19 CPI Deflator'!X$3</f>
        <v>11.835916989980502</v>
      </c>
    </row>
    <row r="7" spans="1:26" ht="30" x14ac:dyDescent="0.25">
      <c r="A7" s="67" t="s">
        <v>1290</v>
      </c>
      <c r="C7" s="66" t="s">
        <v>361</v>
      </c>
      <c r="D7" s="81">
        <f>'97-19 Comp in Aggregate SIC07'!D7/'97-19 CPI Deflator'!B$3</f>
        <v>12.73365729955589</v>
      </c>
      <c r="E7" s="81">
        <f>'97-19 Comp in Aggregate SIC07'!E7/'97-19 CPI Deflator'!C$3</f>
        <v>13.391344299936501</v>
      </c>
      <c r="F7" s="81">
        <f>'97-19 Comp in Aggregate SIC07'!F7/'97-19 CPI Deflator'!D$3</f>
        <v>13.384418629501349</v>
      </c>
      <c r="G7" s="81">
        <f>'97-19 Comp in Aggregate SIC07'!G7/'97-19 CPI Deflator'!E$3</f>
        <v>14.030999693048717</v>
      </c>
      <c r="H7" s="81">
        <f>'97-19 Comp in Aggregate SIC07'!H7/'97-19 CPI Deflator'!F$3</f>
        <v>14.689622269515516</v>
      </c>
      <c r="I7" s="81">
        <f>'97-19 Comp in Aggregate SIC07'!I7/'97-19 CPI Deflator'!G$3</f>
        <v>14.967405481450045</v>
      </c>
      <c r="J7" s="81">
        <f>'97-19 Comp in Aggregate SIC07'!J7/'97-19 CPI Deflator'!H$3</f>
        <v>15.042856790343476</v>
      </c>
      <c r="K7" s="81">
        <f>'97-19 Comp in Aggregate SIC07'!K7/'97-19 CPI Deflator'!I$3</f>
        <v>15.318425065213042</v>
      </c>
      <c r="L7" s="81">
        <f>'97-19 Comp in Aggregate SIC07'!L7/'97-19 CPI Deflator'!J$3</f>
        <v>15.522544224612968</v>
      </c>
      <c r="M7" s="81">
        <f>'97-19 Comp in Aggregate SIC07'!M7/'97-19 CPI Deflator'!K$3</f>
        <v>15.578788345959172</v>
      </c>
      <c r="N7" s="81">
        <f>'97-19 Comp in Aggregate SIC07'!N7/'97-19 CPI Deflator'!L$3</f>
        <v>15.970146487270048</v>
      </c>
      <c r="O7" s="81">
        <f>'97-19 Comp in Aggregate SIC07'!O7/'97-19 CPI Deflator'!M$3</f>
        <v>15.097545551577628</v>
      </c>
      <c r="P7" s="81">
        <f>'97-19 Comp in Aggregate SIC07'!P7/'97-19 CPI Deflator'!N$3</f>
        <v>15.019839707377493</v>
      </c>
      <c r="Q7" s="81">
        <f>'97-19 Comp in Aggregate SIC07'!Q7/'97-19 CPI Deflator'!O$3</f>
        <v>14.240934345078434</v>
      </c>
      <c r="R7" s="81">
        <f>'97-19 Comp in Aggregate SIC07'!R7/'97-19 CPI Deflator'!P$3</f>
        <v>13.915414004843594</v>
      </c>
      <c r="S7" s="81">
        <f>'97-19 Comp in Aggregate SIC07'!S7/'97-19 CPI Deflator'!Q$3</f>
        <v>13.593689187945706</v>
      </c>
      <c r="T7" s="81">
        <f>'97-19 Comp in Aggregate SIC07'!T7/'97-19 CPI Deflator'!R$3</f>
        <v>13.332654955204132</v>
      </c>
      <c r="U7" s="81">
        <f>'97-19 Comp in Aggregate SIC07'!U7/'97-19 CPI Deflator'!S$3</f>
        <v>13.469506382785555</v>
      </c>
      <c r="V7" s="81">
        <f>'97-19 Comp in Aggregate SIC07'!V7/'97-19 CPI Deflator'!T$3</f>
        <v>13.681585864579366</v>
      </c>
      <c r="W7" s="81">
        <f>'97-19 Comp in Aggregate SIC07'!W7/'97-19 CPI Deflator'!U$3</f>
        <v>14.474777353277583</v>
      </c>
      <c r="X7" s="81">
        <f>'97-19 Comp in Aggregate SIC07'!X7/'97-19 CPI Deflator'!V$3</f>
        <v>14.289694538135882</v>
      </c>
      <c r="Y7" s="81">
        <f>'97-19 Comp in Aggregate SIC07'!Y7/'97-19 CPI Deflator'!W$3</f>
        <v>14.267270684242586</v>
      </c>
      <c r="Z7" s="81">
        <f>'97-19 Comp in Aggregate SIC07'!Z7/'97-19 CPI Deflator'!X$3</f>
        <v>14.347848923380235</v>
      </c>
    </row>
    <row r="8" spans="1:26" ht="30" x14ac:dyDescent="0.25">
      <c r="A8" s="67">
        <v>19</v>
      </c>
      <c r="C8" s="66" t="s">
        <v>362</v>
      </c>
      <c r="D8" s="81">
        <f>'97-19 Comp in Aggregate SIC07'!D8/'97-19 CPI Deflator'!B$3</f>
        <v>16.246961483594866</v>
      </c>
      <c r="E8" s="81">
        <f>'97-19 Comp in Aggregate SIC07'!E8/'97-19 CPI Deflator'!C$3</f>
        <v>15.624943820224717</v>
      </c>
      <c r="F8" s="81">
        <f>'97-19 Comp in Aggregate SIC07'!F8/'97-19 CPI Deflator'!D$3</f>
        <v>16.552454923717061</v>
      </c>
      <c r="G8" s="81">
        <f>'97-19 Comp in Aggregate SIC07'!G8/'97-19 CPI Deflator'!E$3</f>
        <v>17.476313617606603</v>
      </c>
      <c r="H8" s="81">
        <f>'97-19 Comp in Aggregate SIC07'!H8/'97-19 CPI Deflator'!F$3</f>
        <v>17.550978260869567</v>
      </c>
      <c r="I8" s="81">
        <f>'97-19 Comp in Aggregate SIC07'!I8/'97-19 CPI Deflator'!G$3</f>
        <v>19.633449664429531</v>
      </c>
      <c r="J8" s="81">
        <f>'97-19 Comp in Aggregate SIC07'!J8/'97-19 CPI Deflator'!H$3</f>
        <v>20.474860927152321</v>
      </c>
      <c r="K8" s="81">
        <f>'97-19 Comp in Aggregate SIC07'!K8/'97-19 CPI Deflator'!I$3</f>
        <v>21.77275816993464</v>
      </c>
      <c r="L8" s="81">
        <f>'97-19 Comp in Aggregate SIC07'!L8/'97-19 CPI Deflator'!J$3</f>
        <v>25.211318822023049</v>
      </c>
      <c r="M8" s="81">
        <f>'97-19 Comp in Aggregate SIC07'!M8/'97-19 CPI Deflator'!K$3</f>
        <v>24.665882352941171</v>
      </c>
      <c r="N8" s="81">
        <f>'97-19 Comp in Aggregate SIC07'!N8/'97-19 CPI Deflator'!L$3</f>
        <v>26.803227383863081</v>
      </c>
      <c r="O8" s="81">
        <f>'97-19 Comp in Aggregate SIC07'!O8/'97-19 CPI Deflator'!M$3</f>
        <v>33.258559622195989</v>
      </c>
      <c r="P8" s="81">
        <f>'97-19 Comp in Aggregate SIC07'!P8/'97-19 CPI Deflator'!N$3</f>
        <v>32.748267898383368</v>
      </c>
      <c r="Q8" s="81">
        <f>'97-19 Comp in Aggregate SIC07'!Q8/'97-19 CPI Deflator'!O$3</f>
        <v>26.34228187919463</v>
      </c>
      <c r="R8" s="81">
        <f>'97-19 Comp in Aggregate SIC07'!R8/'97-19 CPI Deflator'!P$3</f>
        <v>19.357601713062095</v>
      </c>
      <c r="S8" s="81">
        <f>'97-19 Comp in Aggregate SIC07'!S8/'97-19 CPI Deflator'!Q$3</f>
        <v>26.305931321540065</v>
      </c>
      <c r="T8" s="81">
        <f>'97-19 Comp in Aggregate SIC07'!T8/'97-19 CPI Deflator'!R$3</f>
        <v>25.888324873096447</v>
      </c>
      <c r="U8" s="81">
        <f>'97-19 Comp in Aggregate SIC07'!U8/'97-19 CPI Deflator'!S$3</f>
        <v>25.81</v>
      </c>
      <c r="V8" s="81">
        <f>'97-19 Comp in Aggregate SIC07'!V8/'97-19 CPI Deflator'!T$3</f>
        <v>25.27</v>
      </c>
      <c r="W8" s="81">
        <f>'97-19 Comp in Aggregate SIC07'!W8/'97-19 CPI Deflator'!U$3</f>
        <v>25.501489572989072</v>
      </c>
      <c r="X8" s="81">
        <f>'97-19 Comp in Aggregate SIC07'!X8/'97-19 CPI Deflator'!V$3</f>
        <v>24.061895551257251</v>
      </c>
      <c r="Y8" s="81">
        <f>'97-19 Comp in Aggregate SIC07'!Y8/'97-19 CPI Deflator'!W$3</f>
        <v>24.107648725212464</v>
      </c>
      <c r="Z8" s="81">
        <f>'97-19 Comp in Aggregate SIC07'!Z8/'97-19 CPI Deflator'!X$3</f>
        <v>23.970315398886825</v>
      </c>
    </row>
    <row r="9" spans="1:26" ht="30" x14ac:dyDescent="0.25">
      <c r="A9" s="67">
        <v>20</v>
      </c>
      <c r="C9" s="66" t="s">
        <v>145</v>
      </c>
      <c r="D9" s="81">
        <f>'97-19 Comp in Aggregate SIC07'!D9/'97-19 CPI Deflator'!B$3</f>
        <v>15.249358059914409</v>
      </c>
      <c r="E9" s="81">
        <f>'97-19 Comp in Aggregate SIC07'!E9/'97-19 CPI Deflator'!C$3</f>
        <v>16.003539325842695</v>
      </c>
      <c r="F9" s="81">
        <f>'97-19 Comp in Aggregate SIC07'!F9/'97-19 CPI Deflator'!D$3</f>
        <v>17.379084604715672</v>
      </c>
      <c r="G9" s="81">
        <f>'97-19 Comp in Aggregate SIC07'!G9/'97-19 CPI Deflator'!E$3</f>
        <v>17.691856946354882</v>
      </c>
      <c r="H9" s="81">
        <f>'97-19 Comp in Aggregate SIC07'!H9/'97-19 CPI Deflator'!F$3</f>
        <v>17.745489130434784</v>
      </c>
      <c r="I9" s="81">
        <f>'97-19 Comp in Aggregate SIC07'!I9/'97-19 CPI Deflator'!G$3</f>
        <v>18.688456375838928</v>
      </c>
      <c r="J9" s="81">
        <f>'97-19 Comp in Aggregate SIC07'!J9/'97-19 CPI Deflator'!H$3</f>
        <v>20.086357615894041</v>
      </c>
      <c r="K9" s="81">
        <f>'97-19 Comp in Aggregate SIC07'!K9/'97-19 CPI Deflator'!I$3</f>
        <v>18.895712418300651</v>
      </c>
      <c r="L9" s="81">
        <f>'97-19 Comp in Aggregate SIC07'!L9/'97-19 CPI Deflator'!J$3</f>
        <v>20.154058898847634</v>
      </c>
      <c r="M9" s="81">
        <f>'97-19 Comp in Aggregate SIC07'!M9/'97-19 CPI Deflator'!K$3</f>
        <v>19.951289111389237</v>
      </c>
      <c r="N9" s="81">
        <f>'97-19 Comp in Aggregate SIC07'!N9/'97-19 CPI Deflator'!L$3</f>
        <v>19.19239608801956</v>
      </c>
      <c r="O9" s="81">
        <f>'97-19 Comp in Aggregate SIC07'!O9/'97-19 CPI Deflator'!M$3</f>
        <v>18.110979929161747</v>
      </c>
      <c r="P9" s="81">
        <f>'97-19 Comp in Aggregate SIC07'!P9/'97-19 CPI Deflator'!N$3</f>
        <v>18.048498845265591</v>
      </c>
      <c r="Q9" s="81">
        <f>'97-19 Comp in Aggregate SIC07'!Q9/'97-19 CPI Deflator'!O$3</f>
        <v>17.170022371364652</v>
      </c>
      <c r="R9" s="81">
        <f>'97-19 Comp in Aggregate SIC07'!R9/'97-19 CPI Deflator'!P$3</f>
        <v>17.301927194860813</v>
      </c>
      <c r="S9" s="81">
        <f>'97-19 Comp in Aggregate SIC07'!S9/'97-19 CPI Deflator'!Q$3</f>
        <v>17.211238293444328</v>
      </c>
      <c r="T9" s="81">
        <f>'97-19 Comp in Aggregate SIC07'!T9/'97-19 CPI Deflator'!R$3</f>
        <v>16.761421319796955</v>
      </c>
      <c r="U9" s="81">
        <f>'97-19 Comp in Aggregate SIC07'!U9/'97-19 CPI Deflator'!S$3</f>
        <v>17.03</v>
      </c>
      <c r="V9" s="81">
        <f>'97-19 Comp in Aggregate SIC07'!V9/'97-19 CPI Deflator'!T$3</f>
        <v>17.309999999999999</v>
      </c>
      <c r="W9" s="81">
        <f>'97-19 Comp in Aggregate SIC07'!W9/'97-19 CPI Deflator'!U$3</f>
        <v>17.428003972194634</v>
      </c>
      <c r="X9" s="81">
        <f>'97-19 Comp in Aggregate SIC07'!X9/'97-19 CPI Deflator'!V$3</f>
        <v>17.76595744680851</v>
      </c>
      <c r="Y9" s="81">
        <f>'97-19 Comp in Aggregate SIC07'!Y9/'97-19 CPI Deflator'!W$3</f>
        <v>18.593012275731819</v>
      </c>
      <c r="Z9" s="81">
        <f>'97-19 Comp in Aggregate SIC07'!Z9/'97-19 CPI Deflator'!X$3</f>
        <v>18.042671614100183</v>
      </c>
    </row>
    <row r="10" spans="1:26" ht="45" x14ac:dyDescent="0.25">
      <c r="A10" s="67">
        <v>21</v>
      </c>
      <c r="C10" s="66" t="s">
        <v>363</v>
      </c>
      <c r="D10" s="81">
        <f>'97-19 Comp in Aggregate SIC07'!D10/'97-19 CPI Deflator'!B$3</f>
        <v>15.22111269614836</v>
      </c>
      <c r="E10" s="81">
        <f>'97-19 Comp in Aggregate SIC07'!E10/'97-19 CPI Deflator'!C$3</f>
        <v>15.98314606741573</v>
      </c>
      <c r="F10" s="81">
        <f>'97-19 Comp in Aggregate SIC07'!F10/'97-19 CPI Deflator'!D$3</f>
        <v>17.392510402219141</v>
      </c>
      <c r="G10" s="81">
        <f>'97-19 Comp in Aggregate SIC07'!G10/'97-19 CPI Deflator'!E$3</f>
        <v>17.689133425034388</v>
      </c>
      <c r="H10" s="81">
        <f>'97-19 Comp in Aggregate SIC07'!H10/'97-19 CPI Deflator'!F$3</f>
        <v>17.717391304347824</v>
      </c>
      <c r="I10" s="81">
        <f>'97-19 Comp in Aggregate SIC07'!I10/'97-19 CPI Deflator'!G$3</f>
        <v>18.630872483221477</v>
      </c>
      <c r="J10" s="81">
        <f>'97-19 Comp in Aggregate SIC07'!J10/'97-19 CPI Deflator'!H$3</f>
        <v>20.039735099337751</v>
      </c>
      <c r="K10" s="81">
        <f>'97-19 Comp in Aggregate SIC07'!K10/'97-19 CPI Deflator'!I$3</f>
        <v>18.823529411764707</v>
      </c>
      <c r="L10" s="81">
        <f>'97-19 Comp in Aggregate SIC07'!L10/'97-19 CPI Deflator'!J$3</f>
        <v>20.025608194622283</v>
      </c>
      <c r="M10" s="81">
        <f>'97-19 Comp in Aggregate SIC07'!M10/'97-19 CPI Deflator'!K$3</f>
        <v>19.83729662077597</v>
      </c>
      <c r="N10" s="81">
        <f>'97-19 Comp in Aggregate SIC07'!N10/'97-19 CPI Deflator'!L$3</f>
        <v>19.009779951100246</v>
      </c>
      <c r="O10" s="81">
        <f>'97-19 Comp in Aggregate SIC07'!O10/'97-19 CPI Deflator'!M$3</f>
        <v>22.809917355371901</v>
      </c>
      <c r="P10" s="81">
        <f>'97-19 Comp in Aggregate SIC07'!P10/'97-19 CPI Deflator'!N$3</f>
        <v>21.593533487297922</v>
      </c>
      <c r="Q10" s="81">
        <f>'97-19 Comp in Aggregate SIC07'!Q10/'97-19 CPI Deflator'!O$3</f>
        <v>20.570469798657719</v>
      </c>
      <c r="R10" s="81">
        <f>'97-19 Comp in Aggregate SIC07'!R10/'97-19 CPI Deflator'!P$3</f>
        <v>21.006423982869379</v>
      </c>
      <c r="S10" s="81">
        <f>'97-19 Comp in Aggregate SIC07'!S10/'97-19 CPI Deflator'!Q$3</f>
        <v>21.165452653485954</v>
      </c>
      <c r="T10" s="81">
        <f>'97-19 Comp in Aggregate SIC07'!T10/'97-19 CPI Deflator'!R$3</f>
        <v>20.426395939086294</v>
      </c>
      <c r="U10" s="81">
        <f>'97-19 Comp in Aggregate SIC07'!U10/'97-19 CPI Deflator'!S$3</f>
        <v>20.87</v>
      </c>
      <c r="V10" s="81">
        <f>'97-19 Comp in Aggregate SIC07'!V10/'97-19 CPI Deflator'!T$3</f>
        <v>19.940000000000001</v>
      </c>
      <c r="W10" s="81">
        <f>'97-19 Comp in Aggregate SIC07'!W10/'97-19 CPI Deflator'!U$3</f>
        <v>25.908639523336639</v>
      </c>
      <c r="X10" s="81">
        <f>'97-19 Comp in Aggregate SIC07'!X10/'97-19 CPI Deflator'!V$3</f>
        <v>21.760154738878143</v>
      </c>
      <c r="Y10" s="81">
        <f>'97-19 Comp in Aggregate SIC07'!Y10/'97-19 CPI Deflator'!W$3</f>
        <v>20.292728989612836</v>
      </c>
      <c r="Z10" s="81">
        <f>'97-19 Comp in Aggregate SIC07'!Z10/'97-19 CPI Deflator'!X$3</f>
        <v>21.233766233766232</v>
      </c>
    </row>
    <row r="11" spans="1:26" ht="45" x14ac:dyDescent="0.25">
      <c r="A11" s="67" t="s">
        <v>1291</v>
      </c>
      <c r="C11" s="66" t="s">
        <v>364</v>
      </c>
      <c r="D11" s="81">
        <f>'97-19 Comp in Aggregate SIC07'!D11/'97-19 CPI Deflator'!B$3</f>
        <v>11.092905816969848</v>
      </c>
      <c r="E11" s="81">
        <f>'97-19 Comp in Aggregate SIC07'!E11/'97-19 CPI Deflator'!C$3</f>
        <v>11.37121241899383</v>
      </c>
      <c r="F11" s="81">
        <f>'97-19 Comp in Aggregate SIC07'!F11/'97-19 CPI Deflator'!D$3</f>
        <v>12.093525098655313</v>
      </c>
      <c r="G11" s="81">
        <f>'97-19 Comp in Aggregate SIC07'!G11/'97-19 CPI Deflator'!E$3</f>
        <v>12.073374005551313</v>
      </c>
      <c r="H11" s="81">
        <f>'97-19 Comp in Aggregate SIC07'!H11/'97-19 CPI Deflator'!F$3</f>
        <v>12.774553019606623</v>
      </c>
      <c r="I11" s="81">
        <f>'97-19 Comp in Aggregate SIC07'!I11/'97-19 CPI Deflator'!G$3</f>
        <v>13.024269025451076</v>
      </c>
      <c r="J11" s="81">
        <f>'97-19 Comp in Aggregate SIC07'!J11/'97-19 CPI Deflator'!H$3</f>
        <v>13.435596556775952</v>
      </c>
      <c r="K11" s="81">
        <f>'97-19 Comp in Aggregate SIC07'!K11/'97-19 CPI Deflator'!I$3</f>
        <v>13.359438424072673</v>
      </c>
      <c r="L11" s="81">
        <f>'97-19 Comp in Aggregate SIC07'!L11/'97-19 CPI Deflator'!J$3</f>
        <v>13.791490260232409</v>
      </c>
      <c r="M11" s="81">
        <f>'97-19 Comp in Aggregate SIC07'!M11/'97-19 CPI Deflator'!K$3</f>
        <v>13.973976865793759</v>
      </c>
      <c r="N11" s="81">
        <f>'97-19 Comp in Aggregate SIC07'!N11/'97-19 CPI Deflator'!L$3</f>
        <v>14.330997653688208</v>
      </c>
      <c r="O11" s="81">
        <f>'97-19 Comp in Aggregate SIC07'!O11/'97-19 CPI Deflator'!M$3</f>
        <v>14.129783867975304</v>
      </c>
      <c r="P11" s="81">
        <f>'97-19 Comp in Aggregate SIC07'!P11/'97-19 CPI Deflator'!N$3</f>
        <v>14.337816738465543</v>
      </c>
      <c r="Q11" s="81">
        <f>'97-19 Comp in Aggregate SIC07'!Q11/'97-19 CPI Deflator'!O$3</f>
        <v>14.058597482919152</v>
      </c>
      <c r="R11" s="81">
        <f>'97-19 Comp in Aggregate SIC07'!R11/'97-19 CPI Deflator'!P$3</f>
        <v>13.497619594588295</v>
      </c>
      <c r="S11" s="81">
        <f>'97-19 Comp in Aggregate SIC07'!S11/'97-19 CPI Deflator'!Q$3</f>
        <v>13.531992116509793</v>
      </c>
      <c r="T11" s="81">
        <f>'97-19 Comp in Aggregate SIC07'!T11/'97-19 CPI Deflator'!R$3</f>
        <v>13.471610542699834</v>
      </c>
      <c r="U11" s="81">
        <f>'97-19 Comp in Aggregate SIC07'!U11/'97-19 CPI Deflator'!S$3</f>
        <v>13.565858274236184</v>
      </c>
      <c r="V11" s="81">
        <f>'97-19 Comp in Aggregate SIC07'!V11/'97-19 CPI Deflator'!T$3</f>
        <v>13.729193074864863</v>
      </c>
      <c r="W11" s="81">
        <f>'97-19 Comp in Aggregate SIC07'!W11/'97-19 CPI Deflator'!U$3</f>
        <v>13.675763202109321</v>
      </c>
      <c r="X11" s="81">
        <f>'97-19 Comp in Aggregate SIC07'!X11/'97-19 CPI Deflator'!V$3</f>
        <v>13.902707021935731</v>
      </c>
      <c r="Y11" s="81">
        <f>'97-19 Comp in Aggregate SIC07'!Y11/'97-19 CPI Deflator'!W$3</f>
        <v>13.712782676315921</v>
      </c>
      <c r="Z11" s="81">
        <f>'97-19 Comp in Aggregate SIC07'!Z11/'97-19 CPI Deflator'!X$3</f>
        <v>14.298613651352001</v>
      </c>
    </row>
    <row r="12" spans="1:26" ht="30" x14ac:dyDescent="0.25">
      <c r="A12" s="67" t="s">
        <v>1292</v>
      </c>
      <c r="C12" s="66" t="s">
        <v>365</v>
      </c>
      <c r="D12" s="81">
        <f>'97-19 Comp in Aggregate SIC07'!D12/'97-19 CPI Deflator'!B$3</f>
        <v>12.082911929810326</v>
      </c>
      <c r="E12" s="81">
        <f>'97-19 Comp in Aggregate SIC07'!E12/'97-19 CPI Deflator'!C$3</f>
        <v>12.723066841266936</v>
      </c>
      <c r="F12" s="81">
        <f>'97-19 Comp in Aggregate SIC07'!F12/'97-19 CPI Deflator'!D$3</f>
        <v>12.781823244955898</v>
      </c>
      <c r="G12" s="81">
        <f>'97-19 Comp in Aggregate SIC07'!G12/'97-19 CPI Deflator'!E$3</f>
        <v>13.07951760376451</v>
      </c>
      <c r="H12" s="81">
        <f>'97-19 Comp in Aggregate SIC07'!H12/'97-19 CPI Deflator'!F$3</f>
        <v>13.486456943647585</v>
      </c>
      <c r="I12" s="81">
        <f>'97-19 Comp in Aggregate SIC07'!I12/'97-19 CPI Deflator'!G$3</f>
        <v>13.829765023211557</v>
      </c>
      <c r="J12" s="81">
        <f>'97-19 Comp in Aggregate SIC07'!J12/'97-19 CPI Deflator'!H$3</f>
        <v>14.310458433430792</v>
      </c>
      <c r="K12" s="81">
        <f>'97-19 Comp in Aggregate SIC07'!K12/'97-19 CPI Deflator'!I$3</f>
        <v>14.555695227797623</v>
      </c>
      <c r="L12" s="81">
        <f>'97-19 Comp in Aggregate SIC07'!L12/'97-19 CPI Deflator'!J$3</f>
        <v>15.155147854121687</v>
      </c>
      <c r="M12" s="81">
        <f>'97-19 Comp in Aggregate SIC07'!M12/'97-19 CPI Deflator'!K$3</f>
        <v>15.167655844270742</v>
      </c>
      <c r="N12" s="81">
        <f>'97-19 Comp in Aggregate SIC07'!N12/'97-19 CPI Deflator'!L$3</f>
        <v>15.725718013982412</v>
      </c>
      <c r="O12" s="81">
        <f>'97-19 Comp in Aggregate SIC07'!O12/'97-19 CPI Deflator'!M$3</f>
        <v>15.063956366013429</v>
      </c>
      <c r="P12" s="81">
        <f>'97-19 Comp in Aggregate SIC07'!P12/'97-19 CPI Deflator'!N$3</f>
        <v>15.040203116984136</v>
      </c>
      <c r="Q12" s="81">
        <f>'97-19 Comp in Aggregate SIC07'!Q12/'97-19 CPI Deflator'!O$3</f>
        <v>15.011729305297303</v>
      </c>
      <c r="R12" s="81">
        <f>'97-19 Comp in Aggregate SIC07'!R12/'97-19 CPI Deflator'!P$3</f>
        <v>14.135587074899043</v>
      </c>
      <c r="S12" s="81">
        <f>'97-19 Comp in Aggregate SIC07'!S12/'97-19 CPI Deflator'!Q$3</f>
        <v>14.300382702751076</v>
      </c>
      <c r="T12" s="81">
        <f>'97-19 Comp in Aggregate SIC07'!T12/'97-19 CPI Deflator'!R$3</f>
        <v>14.174850818292215</v>
      </c>
      <c r="U12" s="81">
        <f>'97-19 Comp in Aggregate SIC07'!U12/'97-19 CPI Deflator'!S$3</f>
        <v>14.029192077290574</v>
      </c>
      <c r="V12" s="81">
        <f>'97-19 Comp in Aggregate SIC07'!V12/'97-19 CPI Deflator'!T$3</f>
        <v>14.360054691720716</v>
      </c>
      <c r="W12" s="81">
        <f>'97-19 Comp in Aggregate SIC07'!W12/'97-19 CPI Deflator'!U$3</f>
        <v>14.979544608058539</v>
      </c>
      <c r="X12" s="81">
        <f>'97-19 Comp in Aggregate SIC07'!X12/'97-19 CPI Deflator'!V$3</f>
        <v>15.126203494242425</v>
      </c>
      <c r="Y12" s="81">
        <f>'97-19 Comp in Aggregate SIC07'!Y12/'97-19 CPI Deflator'!W$3</f>
        <v>15.046237871618919</v>
      </c>
      <c r="Z12" s="81">
        <f>'97-19 Comp in Aggregate SIC07'!Z12/'97-19 CPI Deflator'!X$3</f>
        <v>15.190404100773852</v>
      </c>
    </row>
    <row r="13" spans="1:26" ht="30" x14ac:dyDescent="0.25">
      <c r="A13" s="67">
        <v>26</v>
      </c>
      <c r="C13" s="66" t="s">
        <v>366</v>
      </c>
      <c r="D13" s="81">
        <f>'97-19 Comp in Aggregate SIC07'!D13/'97-19 CPI Deflator'!B$3</f>
        <v>13.282439372325252</v>
      </c>
      <c r="E13" s="81">
        <f>'97-19 Comp in Aggregate SIC07'!E13/'97-19 CPI Deflator'!C$3</f>
        <v>13.934030898876403</v>
      </c>
      <c r="F13" s="81">
        <f>'97-19 Comp in Aggregate SIC07'!F13/'97-19 CPI Deflator'!D$3</f>
        <v>14.381581137309292</v>
      </c>
      <c r="G13" s="81">
        <f>'97-19 Comp in Aggregate SIC07'!G13/'97-19 CPI Deflator'!E$3</f>
        <v>14.669821182943606</v>
      </c>
      <c r="H13" s="81">
        <f>'97-19 Comp in Aggregate SIC07'!H13/'97-19 CPI Deflator'!F$3</f>
        <v>16.530298913043477</v>
      </c>
      <c r="I13" s="81">
        <f>'97-19 Comp in Aggregate SIC07'!I13/'97-19 CPI Deflator'!G$3</f>
        <v>16.287154362416107</v>
      </c>
      <c r="J13" s="81">
        <f>'97-19 Comp in Aggregate SIC07'!J13/'97-19 CPI Deflator'!H$3</f>
        <v>16.508013245033112</v>
      </c>
      <c r="K13" s="81">
        <f>'97-19 Comp in Aggregate SIC07'!K13/'97-19 CPI Deflator'!I$3</f>
        <v>16.884718954248367</v>
      </c>
      <c r="L13" s="81">
        <f>'97-19 Comp in Aggregate SIC07'!L13/'97-19 CPI Deflator'!J$3</f>
        <v>17.276927016645327</v>
      </c>
      <c r="M13" s="81">
        <f>'97-19 Comp in Aggregate SIC07'!M13/'97-19 CPI Deflator'!K$3</f>
        <v>17.767834793491865</v>
      </c>
      <c r="N13" s="81">
        <f>'97-19 Comp in Aggregate SIC07'!N13/'97-19 CPI Deflator'!L$3</f>
        <v>17.593398533007338</v>
      </c>
      <c r="O13" s="81">
        <f>'97-19 Comp in Aggregate SIC07'!O13/'97-19 CPI Deflator'!M$3</f>
        <v>20.649350649350648</v>
      </c>
      <c r="P13" s="81">
        <f>'97-19 Comp in Aggregate SIC07'!P13/'97-19 CPI Deflator'!N$3</f>
        <v>18.267898383371826</v>
      </c>
      <c r="Q13" s="81">
        <f>'97-19 Comp in Aggregate SIC07'!Q13/'97-19 CPI Deflator'!O$3</f>
        <v>18.053691275167786</v>
      </c>
      <c r="R13" s="81">
        <f>'97-19 Comp in Aggregate SIC07'!R13/'97-19 CPI Deflator'!P$3</f>
        <v>18.10492505353319</v>
      </c>
      <c r="S13" s="81">
        <f>'97-19 Comp in Aggregate SIC07'!S13/'97-19 CPI Deflator'!Q$3</f>
        <v>17.856399583766912</v>
      </c>
      <c r="T13" s="81">
        <f>'97-19 Comp in Aggregate SIC07'!T13/'97-19 CPI Deflator'!R$3</f>
        <v>17.817258883248734</v>
      </c>
      <c r="U13" s="81">
        <f>'97-19 Comp in Aggregate SIC07'!U13/'97-19 CPI Deflator'!S$3</f>
        <v>17.010000000000002</v>
      </c>
      <c r="V13" s="81">
        <f>'97-19 Comp in Aggregate SIC07'!V13/'97-19 CPI Deflator'!T$3</f>
        <v>17.600000000000001</v>
      </c>
      <c r="W13" s="81">
        <f>'97-19 Comp in Aggregate SIC07'!W13/'97-19 CPI Deflator'!U$3</f>
        <v>18.04369414101291</v>
      </c>
      <c r="X13" s="81">
        <f>'97-19 Comp in Aggregate SIC07'!X13/'97-19 CPI Deflator'!V$3</f>
        <v>17.41779497098646</v>
      </c>
      <c r="Y13" s="81">
        <f>'97-19 Comp in Aggregate SIC07'!Y13/'97-19 CPI Deflator'!W$3</f>
        <v>18.253068932955614</v>
      </c>
      <c r="Z13" s="81">
        <f>'97-19 Comp in Aggregate SIC07'!Z13/'97-19 CPI Deflator'!X$3</f>
        <v>18.719851576994433</v>
      </c>
    </row>
    <row r="14" spans="1:26" x14ac:dyDescent="0.25">
      <c r="A14" s="67">
        <v>27</v>
      </c>
      <c r="C14" s="66" t="s">
        <v>367</v>
      </c>
      <c r="D14" s="81">
        <f>'97-19 Comp in Aggregate SIC07'!D14/'97-19 CPI Deflator'!B$3</f>
        <v>11.720285306704708</v>
      </c>
      <c r="E14" s="81">
        <f>'97-19 Comp in Aggregate SIC07'!E14/'97-19 CPI Deflator'!C$3</f>
        <v>12.618581460674156</v>
      </c>
      <c r="F14" s="81">
        <f>'97-19 Comp in Aggregate SIC07'!F14/'97-19 CPI Deflator'!D$3</f>
        <v>12.820402219140085</v>
      </c>
      <c r="G14" s="81">
        <f>'97-19 Comp in Aggregate SIC07'!G14/'97-19 CPI Deflator'!E$3</f>
        <v>13.092255845942228</v>
      </c>
      <c r="H14" s="81">
        <f>'97-19 Comp in Aggregate SIC07'!H14/'97-19 CPI Deflator'!F$3</f>
        <v>13.6040625</v>
      </c>
      <c r="I14" s="81">
        <f>'97-19 Comp in Aggregate SIC07'!I14/'97-19 CPI Deflator'!G$3</f>
        <v>14.105959731543626</v>
      </c>
      <c r="J14" s="81">
        <f>'97-19 Comp in Aggregate SIC07'!J14/'97-19 CPI Deflator'!H$3</f>
        <v>14.858423841059606</v>
      </c>
      <c r="K14" s="81">
        <f>'97-19 Comp in Aggregate SIC07'!K14/'97-19 CPI Deflator'!I$3</f>
        <v>15.150313725490193</v>
      </c>
      <c r="L14" s="81">
        <f>'97-19 Comp in Aggregate SIC07'!L14/'97-19 CPI Deflator'!J$3</f>
        <v>15.396991037131881</v>
      </c>
      <c r="M14" s="81">
        <f>'97-19 Comp in Aggregate SIC07'!M14/'97-19 CPI Deflator'!K$3</f>
        <v>15.269361702127659</v>
      </c>
      <c r="N14" s="81">
        <f>'97-19 Comp in Aggregate SIC07'!N14/'97-19 CPI Deflator'!L$3</f>
        <v>15.749853300733497</v>
      </c>
      <c r="O14" s="81">
        <f>'97-19 Comp in Aggregate SIC07'!O14/'97-19 CPI Deflator'!M$3</f>
        <v>15.289256198347108</v>
      </c>
      <c r="P14" s="81">
        <f>'97-19 Comp in Aggregate SIC07'!P14/'97-19 CPI Deflator'!N$3</f>
        <v>15.207852193995381</v>
      </c>
      <c r="Q14" s="81">
        <f>'97-19 Comp in Aggregate SIC07'!Q14/'97-19 CPI Deflator'!O$3</f>
        <v>14.921700223713646</v>
      </c>
      <c r="R14" s="81">
        <f>'97-19 Comp in Aggregate SIC07'!R14/'97-19 CPI Deflator'!P$3</f>
        <v>14.453961456102784</v>
      </c>
      <c r="S14" s="81">
        <f>'97-19 Comp in Aggregate SIC07'!S14/'97-19 CPI Deflator'!Q$3</f>
        <v>14.027055150884497</v>
      </c>
      <c r="T14" s="81">
        <f>'97-19 Comp in Aggregate SIC07'!T14/'97-19 CPI Deflator'!R$3</f>
        <v>14.842639593908629</v>
      </c>
      <c r="U14" s="81">
        <f>'97-19 Comp in Aggregate SIC07'!U14/'97-19 CPI Deflator'!S$3</f>
        <v>14.99</v>
      </c>
      <c r="V14" s="81">
        <f>'97-19 Comp in Aggregate SIC07'!V14/'97-19 CPI Deflator'!T$3</f>
        <v>14.81</v>
      </c>
      <c r="W14" s="81">
        <f>'97-19 Comp in Aggregate SIC07'!W14/'97-19 CPI Deflator'!U$3</f>
        <v>15.700099304865937</v>
      </c>
      <c r="X14" s="81">
        <f>'97-19 Comp in Aggregate SIC07'!X14/'97-19 CPI Deflator'!V$3</f>
        <v>14.690522243713731</v>
      </c>
      <c r="Y14" s="81">
        <f>'97-19 Comp in Aggregate SIC07'!Y14/'97-19 CPI Deflator'!W$3</f>
        <v>14.447592067988667</v>
      </c>
      <c r="Z14" s="81">
        <f>'97-19 Comp in Aggregate SIC07'!Z14/'97-19 CPI Deflator'!X$3</f>
        <v>14.434137291280148</v>
      </c>
    </row>
    <row r="15" spans="1:26" ht="30" x14ac:dyDescent="0.25">
      <c r="A15" s="67">
        <v>28</v>
      </c>
      <c r="C15" s="66" t="s">
        <v>368</v>
      </c>
      <c r="D15" s="81">
        <f>'97-19 Comp in Aggregate SIC07'!D15/'97-19 CPI Deflator'!B$3</f>
        <v>13.471084165477889</v>
      </c>
      <c r="E15" s="81">
        <f>'97-19 Comp in Aggregate SIC07'!E15/'97-19 CPI Deflator'!C$3</f>
        <v>14.025575842696627</v>
      </c>
      <c r="F15" s="81">
        <f>'97-19 Comp in Aggregate SIC07'!F15/'97-19 CPI Deflator'!D$3</f>
        <v>14.305381414701804</v>
      </c>
      <c r="G15" s="81">
        <f>'97-19 Comp in Aggregate SIC07'!G15/'97-19 CPI Deflator'!E$3</f>
        <v>14.54053645116919</v>
      </c>
      <c r="H15" s="81">
        <f>'97-19 Comp in Aggregate SIC07'!H15/'97-19 CPI Deflator'!F$3</f>
        <v>15.306046195652177</v>
      </c>
      <c r="I15" s="81">
        <f>'97-19 Comp in Aggregate SIC07'!I15/'97-19 CPI Deflator'!G$3</f>
        <v>15.200805369127519</v>
      </c>
      <c r="J15" s="81">
        <f>'97-19 Comp in Aggregate SIC07'!J15/'97-19 CPI Deflator'!H$3</f>
        <v>15.628331125827819</v>
      </c>
      <c r="K15" s="81">
        <f>'97-19 Comp in Aggregate SIC07'!K15/'97-19 CPI Deflator'!I$3</f>
        <v>15.366352941176469</v>
      </c>
      <c r="L15" s="81">
        <f>'97-19 Comp in Aggregate SIC07'!L15/'97-19 CPI Deflator'!J$3</f>
        <v>16.112163892445583</v>
      </c>
      <c r="M15" s="81">
        <f>'97-19 Comp in Aggregate SIC07'!M15/'97-19 CPI Deflator'!K$3</f>
        <v>16.201714643304129</v>
      </c>
      <c r="N15" s="81">
        <f>'97-19 Comp in Aggregate SIC07'!N15/'97-19 CPI Deflator'!L$3</f>
        <v>16.377848410757949</v>
      </c>
      <c r="O15" s="81">
        <f>'97-19 Comp in Aggregate SIC07'!O15/'97-19 CPI Deflator'!M$3</f>
        <v>16.493506493506494</v>
      </c>
      <c r="P15" s="81">
        <f>'97-19 Comp in Aggregate SIC07'!P15/'97-19 CPI Deflator'!N$3</f>
        <v>16.570438799076211</v>
      </c>
      <c r="Q15" s="81">
        <f>'97-19 Comp in Aggregate SIC07'!Q15/'97-19 CPI Deflator'!O$3</f>
        <v>15.738255033557047</v>
      </c>
      <c r="R15" s="81">
        <f>'97-19 Comp in Aggregate SIC07'!R15/'97-19 CPI Deflator'!P$3</f>
        <v>15.867237687366167</v>
      </c>
      <c r="S15" s="81">
        <f>'97-19 Comp in Aggregate SIC07'!S15/'97-19 CPI Deflator'!Q$3</f>
        <v>16.11862643080125</v>
      </c>
      <c r="T15" s="81">
        <f>'97-19 Comp in Aggregate SIC07'!T15/'97-19 CPI Deflator'!R$3</f>
        <v>15.979695431472082</v>
      </c>
      <c r="U15" s="81">
        <f>'97-19 Comp in Aggregate SIC07'!U15/'97-19 CPI Deflator'!S$3</f>
        <v>15.84</v>
      </c>
      <c r="V15" s="81">
        <f>'97-19 Comp in Aggregate SIC07'!V15/'97-19 CPI Deflator'!T$3</f>
        <v>16.14</v>
      </c>
      <c r="W15" s="81">
        <f>'97-19 Comp in Aggregate SIC07'!W15/'97-19 CPI Deflator'!U$3</f>
        <v>16.405163853028796</v>
      </c>
      <c r="X15" s="81">
        <f>'97-19 Comp in Aggregate SIC07'!X15/'97-19 CPI Deflator'!V$3</f>
        <v>16.779497098646036</v>
      </c>
      <c r="Y15" s="81">
        <f>'97-19 Comp in Aggregate SIC07'!Y15/'97-19 CPI Deflator'!W$3</f>
        <v>16.458923512747873</v>
      </c>
      <c r="Z15" s="81">
        <f>'97-19 Comp in Aggregate SIC07'!Z15/'97-19 CPI Deflator'!X$3</f>
        <v>17.328385899814471</v>
      </c>
    </row>
    <row r="16" spans="1:26" x14ac:dyDescent="0.25">
      <c r="A16" s="67" t="s">
        <v>1293</v>
      </c>
      <c r="C16" s="66" t="s">
        <v>369</v>
      </c>
      <c r="D16" s="81">
        <f>'97-19 Comp in Aggregate SIC07'!D16/'97-19 CPI Deflator'!B$3</f>
        <v>14.026426752409616</v>
      </c>
      <c r="E16" s="81">
        <f>'97-19 Comp in Aggregate SIC07'!E16/'97-19 CPI Deflator'!C$3</f>
        <v>14.606552189608783</v>
      </c>
      <c r="F16" s="81">
        <f>'97-19 Comp in Aggregate SIC07'!F16/'97-19 CPI Deflator'!D$3</f>
        <v>14.92948174991232</v>
      </c>
      <c r="G16" s="81">
        <f>'97-19 Comp in Aggregate SIC07'!G16/'97-19 CPI Deflator'!E$3</f>
        <v>15.333722356671801</v>
      </c>
      <c r="H16" s="81">
        <f>'97-19 Comp in Aggregate SIC07'!H16/'97-19 CPI Deflator'!F$3</f>
        <v>15.736237321631942</v>
      </c>
      <c r="I16" s="81">
        <f>'97-19 Comp in Aggregate SIC07'!I16/'97-19 CPI Deflator'!G$3</f>
        <v>16.339955717489115</v>
      </c>
      <c r="J16" s="81">
        <f>'97-19 Comp in Aggregate SIC07'!J16/'97-19 CPI Deflator'!H$3</f>
        <v>17.359984085342184</v>
      </c>
      <c r="K16" s="81">
        <f>'97-19 Comp in Aggregate SIC07'!K16/'97-19 CPI Deflator'!I$3</f>
        <v>17.645792366391959</v>
      </c>
      <c r="L16" s="81">
        <f>'97-19 Comp in Aggregate SIC07'!L16/'97-19 CPI Deflator'!J$3</f>
        <v>18.039789617073108</v>
      </c>
      <c r="M16" s="81">
        <f>'97-19 Comp in Aggregate SIC07'!M16/'97-19 CPI Deflator'!K$3</f>
        <v>18.283884804216225</v>
      </c>
      <c r="N16" s="81">
        <f>'97-19 Comp in Aggregate SIC07'!N16/'97-19 CPI Deflator'!L$3</f>
        <v>18.003053940653231</v>
      </c>
      <c r="O16" s="81">
        <f>'97-19 Comp in Aggregate SIC07'!O16/'97-19 CPI Deflator'!M$3</f>
        <v>18.321333603874393</v>
      </c>
      <c r="P16" s="81">
        <f>'97-19 Comp in Aggregate SIC07'!P16/'97-19 CPI Deflator'!N$3</f>
        <v>18.72337427569515</v>
      </c>
      <c r="Q16" s="81">
        <f>'97-19 Comp in Aggregate SIC07'!Q16/'97-19 CPI Deflator'!O$3</f>
        <v>18.352723219258543</v>
      </c>
      <c r="R16" s="81">
        <f>'97-19 Comp in Aggregate SIC07'!R16/'97-19 CPI Deflator'!P$3</f>
        <v>17.890184256922016</v>
      </c>
      <c r="S16" s="81">
        <f>'97-19 Comp in Aggregate SIC07'!S16/'97-19 CPI Deflator'!Q$3</f>
        <v>18.008316139686645</v>
      </c>
      <c r="T16" s="81">
        <f>'97-19 Comp in Aggregate SIC07'!T16/'97-19 CPI Deflator'!R$3</f>
        <v>18.0916417263245</v>
      </c>
      <c r="U16" s="81">
        <f>'97-19 Comp in Aggregate SIC07'!U16/'97-19 CPI Deflator'!S$3</f>
        <v>17.829779410689518</v>
      </c>
      <c r="V16" s="81">
        <f>'97-19 Comp in Aggregate SIC07'!V16/'97-19 CPI Deflator'!T$3</f>
        <v>18.318169562481611</v>
      </c>
      <c r="W16" s="81">
        <f>'97-19 Comp in Aggregate SIC07'!W16/'97-19 CPI Deflator'!U$3</f>
        <v>19.1433511535162</v>
      </c>
      <c r="X16" s="81">
        <f>'97-19 Comp in Aggregate SIC07'!X16/'97-19 CPI Deflator'!V$3</f>
        <v>19.130659675913058</v>
      </c>
      <c r="Y16" s="81">
        <f>'97-19 Comp in Aggregate SIC07'!Y16/'97-19 CPI Deflator'!W$3</f>
        <v>19.124336020731491</v>
      </c>
      <c r="Z16" s="81">
        <f>'97-19 Comp in Aggregate SIC07'!Z16/'97-19 CPI Deflator'!X$3</f>
        <v>18.104210691060501</v>
      </c>
    </row>
    <row r="17" spans="1:26" x14ac:dyDescent="0.25">
      <c r="A17" s="67" t="s">
        <v>1294</v>
      </c>
      <c r="C17" s="66" t="s">
        <v>370</v>
      </c>
      <c r="D17" s="81">
        <f>'97-19 Comp in Aggregate SIC07'!D17/'97-19 CPI Deflator'!B$3</f>
        <v>11.452373325537215</v>
      </c>
      <c r="E17" s="81">
        <f>'97-19 Comp in Aggregate SIC07'!E17/'97-19 CPI Deflator'!C$3</f>
        <v>11.971817443946051</v>
      </c>
      <c r="F17" s="81">
        <f>'97-19 Comp in Aggregate SIC07'!F17/'97-19 CPI Deflator'!D$3</f>
        <v>12.349850920888045</v>
      </c>
      <c r="G17" s="81">
        <f>'97-19 Comp in Aggregate SIC07'!G17/'97-19 CPI Deflator'!E$3</f>
        <v>12.845579942057704</v>
      </c>
      <c r="H17" s="81">
        <f>'97-19 Comp in Aggregate SIC07'!H17/'97-19 CPI Deflator'!F$3</f>
        <v>13.475559061809074</v>
      </c>
      <c r="I17" s="81">
        <f>'97-19 Comp in Aggregate SIC07'!I17/'97-19 CPI Deflator'!G$3</f>
        <v>14.06567404068435</v>
      </c>
      <c r="J17" s="81">
        <f>'97-19 Comp in Aggregate SIC07'!J17/'97-19 CPI Deflator'!H$3</f>
        <v>14.36573940990564</v>
      </c>
      <c r="K17" s="81">
        <f>'97-19 Comp in Aggregate SIC07'!K17/'97-19 CPI Deflator'!I$3</f>
        <v>14.678150056041021</v>
      </c>
      <c r="L17" s="81">
        <f>'97-19 Comp in Aggregate SIC07'!L17/'97-19 CPI Deflator'!J$3</f>
        <v>15.314345478531406</v>
      </c>
      <c r="M17" s="81">
        <f>'97-19 Comp in Aggregate SIC07'!M17/'97-19 CPI Deflator'!K$3</f>
        <v>15.506130134779031</v>
      </c>
      <c r="N17" s="81">
        <f>'97-19 Comp in Aggregate SIC07'!N17/'97-19 CPI Deflator'!L$3</f>
        <v>15.344384158326884</v>
      </c>
      <c r="O17" s="81">
        <f>'97-19 Comp in Aggregate SIC07'!O17/'97-19 CPI Deflator'!M$3</f>
        <v>15.541974881138493</v>
      </c>
      <c r="P17" s="81">
        <f>'97-19 Comp in Aggregate SIC07'!P17/'97-19 CPI Deflator'!N$3</f>
        <v>15.286831359726431</v>
      </c>
      <c r="Q17" s="81">
        <f>'97-19 Comp in Aggregate SIC07'!Q17/'97-19 CPI Deflator'!O$3</f>
        <v>15.223949829972426</v>
      </c>
      <c r="R17" s="81">
        <f>'97-19 Comp in Aggregate SIC07'!R17/'97-19 CPI Deflator'!P$3</f>
        <v>14.548381054968207</v>
      </c>
      <c r="S17" s="81">
        <f>'97-19 Comp in Aggregate SIC07'!S17/'97-19 CPI Deflator'!Q$3</f>
        <v>14.647415209370749</v>
      </c>
      <c r="T17" s="81">
        <f>'97-19 Comp in Aggregate SIC07'!T17/'97-19 CPI Deflator'!R$3</f>
        <v>14.48929473979811</v>
      </c>
      <c r="U17" s="81">
        <f>'97-19 Comp in Aggregate SIC07'!U17/'97-19 CPI Deflator'!S$3</f>
        <v>14.095854526593477</v>
      </c>
      <c r="V17" s="81">
        <f>'97-19 Comp in Aggregate SIC07'!V17/'97-19 CPI Deflator'!T$3</f>
        <v>14.317477987302373</v>
      </c>
      <c r="W17" s="81">
        <f>'97-19 Comp in Aggregate SIC07'!W17/'97-19 CPI Deflator'!U$3</f>
        <v>14.950333122600879</v>
      </c>
      <c r="X17" s="81">
        <f>'97-19 Comp in Aggregate SIC07'!X17/'97-19 CPI Deflator'!V$3</f>
        <v>14.608469267703567</v>
      </c>
      <c r="Y17" s="81">
        <f>'97-19 Comp in Aggregate SIC07'!Y17/'97-19 CPI Deflator'!W$3</f>
        <v>14.836187859204086</v>
      </c>
      <c r="Z17" s="81">
        <f>'97-19 Comp in Aggregate SIC07'!Z17/'97-19 CPI Deflator'!X$3</f>
        <v>15.082349056085356</v>
      </c>
    </row>
    <row r="18" spans="1:26" ht="30" x14ac:dyDescent="0.25">
      <c r="A18" s="67">
        <v>35</v>
      </c>
      <c r="B18" s="65" t="s">
        <v>226</v>
      </c>
      <c r="C18" s="66" t="s">
        <v>371</v>
      </c>
      <c r="D18" s="81">
        <f>'97-19 Comp in Aggregate SIC07'!D18/'97-19 CPI Deflator'!B$3</f>
        <v>16.904422253922966</v>
      </c>
      <c r="E18" s="81">
        <f>'97-19 Comp in Aggregate SIC07'!E18/'97-19 CPI Deflator'!C$3</f>
        <v>16.882022471910108</v>
      </c>
      <c r="F18" s="81">
        <f>'97-19 Comp in Aggregate SIC07'!F18/'97-19 CPI Deflator'!D$3</f>
        <v>17.919556171983356</v>
      </c>
      <c r="G18" s="81">
        <f>'97-19 Comp in Aggregate SIC07'!G18/'97-19 CPI Deflator'!E$3</f>
        <v>18.76203576341128</v>
      </c>
      <c r="H18" s="81">
        <f>'97-19 Comp in Aggregate SIC07'!H18/'97-19 CPI Deflator'!F$3</f>
        <v>18.953804347826086</v>
      </c>
      <c r="I18" s="81">
        <f>'97-19 Comp in Aggregate SIC07'!I18/'97-19 CPI Deflator'!G$3</f>
        <v>19.382550335570468</v>
      </c>
      <c r="J18" s="81">
        <f>'97-19 Comp in Aggregate SIC07'!J18/'97-19 CPI Deflator'!H$3</f>
        <v>19.456953642384104</v>
      </c>
      <c r="K18" s="81">
        <f>'97-19 Comp in Aggregate SIC07'!K18/'97-19 CPI Deflator'!I$3</f>
        <v>19.254901960784313</v>
      </c>
      <c r="L18" s="81">
        <f>'97-19 Comp in Aggregate SIC07'!L18/'97-19 CPI Deflator'!J$3</f>
        <v>20.89628681177977</v>
      </c>
      <c r="M18" s="81">
        <f>'97-19 Comp in Aggregate SIC07'!M18/'97-19 CPI Deflator'!K$3</f>
        <v>19.899874843554443</v>
      </c>
      <c r="N18" s="81">
        <f>'97-19 Comp in Aggregate SIC07'!N18/'97-19 CPI Deflator'!L$3</f>
        <v>19.975550122249391</v>
      </c>
      <c r="O18" s="81">
        <f>'97-19 Comp in Aggregate SIC07'!O18/'97-19 CPI Deflator'!M$3</f>
        <v>21.582054309327038</v>
      </c>
      <c r="P18" s="81">
        <f>'97-19 Comp in Aggregate SIC07'!P18/'97-19 CPI Deflator'!N$3</f>
        <v>20.288683602771364</v>
      </c>
      <c r="Q18" s="81">
        <f>'97-19 Comp in Aggregate SIC07'!Q18/'97-19 CPI Deflator'!O$3</f>
        <v>20.458612975391496</v>
      </c>
      <c r="R18" s="81">
        <f>'97-19 Comp in Aggregate SIC07'!R18/'97-19 CPI Deflator'!P$3</f>
        <v>19.860813704496788</v>
      </c>
      <c r="S18" s="81">
        <f>'97-19 Comp in Aggregate SIC07'!S18/'97-19 CPI Deflator'!Q$3</f>
        <v>19.396462018730489</v>
      </c>
      <c r="T18" s="81">
        <f>'97-19 Comp in Aggregate SIC07'!T18/'97-19 CPI Deflator'!R$3</f>
        <v>20.761421319796955</v>
      </c>
      <c r="U18" s="81">
        <f>'97-19 Comp in Aggregate SIC07'!U18/'97-19 CPI Deflator'!S$3</f>
        <v>20.21</v>
      </c>
      <c r="V18" s="81">
        <f>'97-19 Comp in Aggregate SIC07'!V18/'97-19 CPI Deflator'!T$3</f>
        <v>20.8</v>
      </c>
      <c r="W18" s="81">
        <f>'97-19 Comp in Aggregate SIC07'!W18/'97-19 CPI Deflator'!U$3</f>
        <v>21.211519364448854</v>
      </c>
      <c r="X18" s="81">
        <f>'97-19 Comp in Aggregate SIC07'!X18/'97-19 CPI Deflator'!V$3</f>
        <v>20.715667311411995</v>
      </c>
      <c r="Y18" s="81">
        <f>'97-19 Comp in Aggregate SIC07'!Y18/'97-19 CPI Deflator'!W$3</f>
        <v>21.605288007554293</v>
      </c>
      <c r="Z18" s="81">
        <f>'97-19 Comp in Aggregate SIC07'!Z18/'97-19 CPI Deflator'!X$3</f>
        <v>20.38961038961039</v>
      </c>
    </row>
    <row r="19" spans="1:26" ht="45" x14ac:dyDescent="0.25">
      <c r="A19" s="67" t="s">
        <v>1295</v>
      </c>
      <c r="B19" s="65" t="s">
        <v>263</v>
      </c>
      <c r="C19" s="66" t="s">
        <v>372</v>
      </c>
      <c r="D19" s="81">
        <f>'97-19 Comp in Aggregate SIC07'!D19/'97-19 CPI Deflator'!B$3</f>
        <v>12.672794392356245</v>
      </c>
      <c r="E19" s="81">
        <f>'97-19 Comp in Aggregate SIC07'!E19/'97-19 CPI Deflator'!C$3</f>
        <v>13.118745786861567</v>
      </c>
      <c r="F19" s="81">
        <f>'97-19 Comp in Aggregate SIC07'!F19/'97-19 CPI Deflator'!D$3</f>
        <v>13.43840430175374</v>
      </c>
      <c r="G19" s="81">
        <f>'97-19 Comp in Aggregate SIC07'!G19/'97-19 CPI Deflator'!E$3</f>
        <v>13.26023621262965</v>
      </c>
      <c r="H19" s="81">
        <f>'97-19 Comp in Aggregate SIC07'!H19/'97-19 CPI Deflator'!F$3</f>
        <v>13.094282127225474</v>
      </c>
      <c r="I19" s="81">
        <f>'97-19 Comp in Aggregate SIC07'!I19/'97-19 CPI Deflator'!G$3</f>
        <v>13.469098700727038</v>
      </c>
      <c r="J19" s="81">
        <f>'97-19 Comp in Aggregate SIC07'!J19/'97-19 CPI Deflator'!H$3</f>
        <v>13.709228623680042</v>
      </c>
      <c r="K19" s="81">
        <f>'97-19 Comp in Aggregate SIC07'!K19/'97-19 CPI Deflator'!I$3</f>
        <v>14.217729080668976</v>
      </c>
      <c r="L19" s="81">
        <f>'97-19 Comp in Aggregate SIC07'!L19/'97-19 CPI Deflator'!J$3</f>
        <v>14.677949722666146</v>
      </c>
      <c r="M19" s="81">
        <f>'97-19 Comp in Aggregate SIC07'!M19/'97-19 CPI Deflator'!K$3</f>
        <v>14.535882289938565</v>
      </c>
      <c r="N19" s="81">
        <f>'97-19 Comp in Aggregate SIC07'!N19/'97-19 CPI Deflator'!L$3</f>
        <v>15.273712408932584</v>
      </c>
      <c r="O19" s="81">
        <f>'97-19 Comp in Aggregate SIC07'!O19/'97-19 CPI Deflator'!M$3</f>
        <v>15.393928770974933</v>
      </c>
      <c r="P19" s="81">
        <f>'97-19 Comp in Aggregate SIC07'!P19/'97-19 CPI Deflator'!N$3</f>
        <v>15.28468274896143</v>
      </c>
      <c r="Q19" s="81">
        <f>'97-19 Comp in Aggregate SIC07'!Q19/'97-19 CPI Deflator'!O$3</f>
        <v>15.121782619534851</v>
      </c>
      <c r="R19" s="81">
        <f>'97-19 Comp in Aggregate SIC07'!R19/'97-19 CPI Deflator'!P$3</f>
        <v>15.127232837604224</v>
      </c>
      <c r="S19" s="81">
        <f>'97-19 Comp in Aggregate SIC07'!S19/'97-19 CPI Deflator'!Q$3</f>
        <v>14.861745644287987</v>
      </c>
      <c r="T19" s="81">
        <f>'97-19 Comp in Aggregate SIC07'!T19/'97-19 CPI Deflator'!R$3</f>
        <v>15.143349665703003</v>
      </c>
      <c r="U19" s="81" t="e">
        <f>'97-19 Comp in Aggregate SIC07'!U19/'97-19 CPI Deflator'!S$3</f>
        <v>#VALUE!</v>
      </c>
      <c r="V19" s="81">
        <f>'97-19 Comp in Aggregate SIC07'!V19/'97-19 CPI Deflator'!T$3</f>
        <v>15.43772564504456</v>
      </c>
      <c r="W19" s="81">
        <f>'97-19 Comp in Aggregate SIC07'!W19/'97-19 CPI Deflator'!U$3</f>
        <v>15.524511396126115</v>
      </c>
      <c r="X19" s="81">
        <f>'97-19 Comp in Aggregate SIC07'!X19/'97-19 CPI Deflator'!V$3</f>
        <v>15.017351907785203</v>
      </c>
      <c r="Y19" s="81">
        <f>'97-19 Comp in Aggregate SIC07'!Y19/'97-19 CPI Deflator'!W$3</f>
        <v>15.189685987447669</v>
      </c>
      <c r="Z19" s="81">
        <f>'97-19 Comp in Aggregate SIC07'!Z19/'97-19 CPI Deflator'!X$3</f>
        <v>15.39664557071797</v>
      </c>
    </row>
    <row r="20" spans="1:26" x14ac:dyDescent="0.25">
      <c r="A20" s="65">
        <v>41</v>
      </c>
      <c r="C20" s="66" t="s">
        <v>373</v>
      </c>
      <c r="D20" s="81">
        <f>'97-19 Comp in Aggregate SIC07'!D20/'97-19 CPI Deflator'!B$3</f>
        <v>12.168430813124109</v>
      </c>
      <c r="E20" s="81">
        <f>'97-19 Comp in Aggregate SIC07'!E20/'97-19 CPI Deflator'!C$3</f>
        <v>12.37563202247191</v>
      </c>
      <c r="F20" s="81">
        <f>'97-19 Comp in Aggregate SIC07'!F20/'97-19 CPI Deflator'!D$3</f>
        <v>12.83378640776699</v>
      </c>
      <c r="G20" s="81">
        <f>'97-19 Comp in Aggregate SIC07'!G20/'97-19 CPI Deflator'!E$3</f>
        <v>13.575281980742778</v>
      </c>
      <c r="H20" s="81">
        <f>'97-19 Comp in Aggregate SIC07'!H20/'97-19 CPI Deflator'!F$3</f>
        <v>14.329904891304347</v>
      </c>
      <c r="I20" s="81">
        <f>'97-19 Comp in Aggregate SIC07'!I20/'97-19 CPI Deflator'!G$3</f>
        <v>14.984335570469799</v>
      </c>
      <c r="J20" s="81">
        <f>'97-19 Comp in Aggregate SIC07'!J20/'97-19 CPI Deflator'!H$3</f>
        <v>15.169615894039737</v>
      </c>
      <c r="K20" s="81">
        <f>'97-19 Comp in Aggregate SIC07'!K20/'97-19 CPI Deflator'!I$3</f>
        <v>15.315137254901963</v>
      </c>
      <c r="L20" s="81">
        <f>'97-19 Comp in Aggregate SIC07'!L20/'97-19 CPI Deflator'!J$3</f>
        <v>15.890960307298338</v>
      </c>
      <c r="M20" s="81">
        <f>'97-19 Comp in Aggregate SIC07'!M20/'97-19 CPI Deflator'!K$3</f>
        <v>16.424255319148937</v>
      </c>
      <c r="N20" s="81">
        <f>'97-19 Comp in Aggregate SIC07'!N20/'97-19 CPI Deflator'!L$3</f>
        <v>16.500122249388752</v>
      </c>
      <c r="O20" s="81">
        <f>'97-19 Comp in Aggregate SIC07'!O20/'97-19 CPI Deflator'!M$3</f>
        <v>17.898465171192445</v>
      </c>
      <c r="P20" s="81">
        <f>'97-19 Comp in Aggregate SIC07'!P20/'97-19 CPI Deflator'!N$3</f>
        <v>18.221709006928407</v>
      </c>
      <c r="Q20" s="81">
        <f>'97-19 Comp in Aggregate SIC07'!Q20/'97-19 CPI Deflator'!O$3</f>
        <v>18.322147651006709</v>
      </c>
      <c r="R20" s="81">
        <f>'97-19 Comp in Aggregate SIC07'!R20/'97-19 CPI Deflator'!P$3</f>
        <v>17.344753747323338</v>
      </c>
      <c r="S20" s="81">
        <f>'97-19 Comp in Aggregate SIC07'!S20/'97-19 CPI Deflator'!Q$3</f>
        <v>17.450572320499479</v>
      </c>
      <c r="T20" s="81">
        <f>'97-19 Comp in Aggregate SIC07'!T20/'97-19 CPI Deflator'!R$3</f>
        <v>17.137055837563452</v>
      </c>
      <c r="U20" s="81">
        <f>'97-19 Comp in Aggregate SIC07'!U20/'97-19 CPI Deflator'!S$3</f>
        <v>16.399999999999999</v>
      </c>
      <c r="V20" s="81">
        <f>'97-19 Comp in Aggregate SIC07'!V20/'97-19 CPI Deflator'!T$3</f>
        <v>16.62</v>
      </c>
      <c r="W20" s="81">
        <f>'97-19 Comp in Aggregate SIC07'!W20/'97-19 CPI Deflator'!U$3</f>
        <v>17.338629592850047</v>
      </c>
      <c r="X20" s="81">
        <f>'97-19 Comp in Aggregate SIC07'!X20/'97-19 CPI Deflator'!V$3</f>
        <v>17.514506769825918</v>
      </c>
      <c r="Y20" s="81">
        <f>'97-19 Comp in Aggregate SIC07'!Y20/'97-19 CPI Deflator'!W$3</f>
        <v>18.13975448536355</v>
      </c>
      <c r="Z20" s="81">
        <f>'97-19 Comp in Aggregate SIC07'!Z20/'97-19 CPI Deflator'!X$3</f>
        <v>18.589981447124302</v>
      </c>
    </row>
    <row r="21" spans="1:26" x14ac:dyDescent="0.25">
      <c r="A21" s="65">
        <v>42</v>
      </c>
      <c r="C21" s="66" t="s">
        <v>374</v>
      </c>
      <c r="D21" s="81">
        <f>'97-19 Comp in Aggregate SIC07'!D21/'97-19 CPI Deflator'!B$3</f>
        <v>11.7546362339515</v>
      </c>
      <c r="E21" s="81">
        <f>'97-19 Comp in Aggregate SIC07'!E21/'97-19 CPI Deflator'!C$3</f>
        <v>11.896067415730336</v>
      </c>
      <c r="F21" s="81">
        <f>'97-19 Comp in Aggregate SIC07'!F21/'97-19 CPI Deflator'!D$3</f>
        <v>12.385575589459085</v>
      </c>
      <c r="G21" s="81">
        <f>'97-19 Comp in Aggregate SIC07'!G21/'97-19 CPI Deflator'!E$3</f>
        <v>13.01237964236589</v>
      </c>
      <c r="H21" s="81">
        <f>'97-19 Comp in Aggregate SIC07'!H21/'97-19 CPI Deflator'!F$3</f>
        <v>13.627717391304348</v>
      </c>
      <c r="I21" s="81">
        <f>'97-19 Comp in Aggregate SIC07'!I21/'97-19 CPI Deflator'!G$3</f>
        <v>14.335570469798657</v>
      </c>
      <c r="J21" s="81">
        <f>'97-19 Comp in Aggregate SIC07'!J21/'97-19 CPI Deflator'!H$3</f>
        <v>14.847682119205299</v>
      </c>
      <c r="K21" s="81">
        <f>'97-19 Comp in Aggregate SIC07'!K21/'97-19 CPI Deflator'!I$3</f>
        <v>15.163398692810457</v>
      </c>
      <c r="L21" s="81">
        <f>'97-19 Comp in Aggregate SIC07'!L21/'97-19 CPI Deflator'!J$3</f>
        <v>15.518565941101153</v>
      </c>
      <c r="M21" s="81">
        <f>'97-19 Comp in Aggregate SIC07'!M21/'97-19 CPI Deflator'!K$3</f>
        <v>15.994993742177721</v>
      </c>
      <c r="N21" s="81">
        <f>'97-19 Comp in Aggregate SIC07'!N21/'97-19 CPI Deflator'!L$3</f>
        <v>16.234718826405867</v>
      </c>
      <c r="O21" s="81">
        <f>'97-19 Comp in Aggregate SIC07'!O21/'97-19 CPI Deflator'!M$3</f>
        <v>17.178276269185361</v>
      </c>
      <c r="P21" s="81">
        <f>'97-19 Comp in Aggregate SIC07'!P21/'97-19 CPI Deflator'!N$3</f>
        <v>17.540415704387989</v>
      </c>
      <c r="Q21" s="81">
        <f>'97-19 Comp in Aggregate SIC07'!Q21/'97-19 CPI Deflator'!O$3</f>
        <v>16.241610738255034</v>
      </c>
      <c r="R21" s="81">
        <f>'97-19 Comp in Aggregate SIC07'!R21/'97-19 CPI Deflator'!P$3</f>
        <v>15.653104925053531</v>
      </c>
      <c r="S21" s="81">
        <f>'97-19 Comp in Aggregate SIC07'!S21/'97-19 CPI Deflator'!Q$3</f>
        <v>15.619146722164412</v>
      </c>
      <c r="T21" s="81">
        <f>'97-19 Comp in Aggregate SIC07'!T21/'97-19 CPI Deflator'!R$3</f>
        <v>16.040609137055839</v>
      </c>
      <c r="U21" s="81">
        <f>'97-19 Comp in Aggregate SIC07'!U21/'97-19 CPI Deflator'!S$3</f>
        <v>15.64</v>
      </c>
      <c r="V21" s="81">
        <f>'97-19 Comp in Aggregate SIC07'!V21/'97-19 CPI Deflator'!T$3</f>
        <v>15.62</v>
      </c>
      <c r="W21" s="81">
        <f>'97-19 Comp in Aggregate SIC07'!W21/'97-19 CPI Deflator'!U$3</f>
        <v>15.918570009930486</v>
      </c>
      <c r="X21" s="81">
        <f>'97-19 Comp in Aggregate SIC07'!X21/'97-19 CPI Deflator'!V$3</f>
        <v>16.47001934235977</v>
      </c>
      <c r="Y21" s="81">
        <f>'97-19 Comp in Aggregate SIC07'!Y21/'97-19 CPI Deflator'!W$3</f>
        <v>16.921624173748818</v>
      </c>
      <c r="Z21" s="81">
        <f>'97-19 Comp in Aggregate SIC07'!Z21/'97-19 CPI Deflator'!X$3</f>
        <v>16.975881261595546</v>
      </c>
    </row>
    <row r="22" spans="1:26" x14ac:dyDescent="0.25">
      <c r="A22" s="65">
        <v>43</v>
      </c>
      <c r="C22" s="66" t="s">
        <v>375</v>
      </c>
      <c r="D22" s="81">
        <f>'97-19 Comp in Aggregate SIC07'!D22/'97-19 CPI Deflator'!B$3</f>
        <v>11.731811697574894</v>
      </c>
      <c r="E22" s="81">
        <f>'97-19 Comp in Aggregate SIC07'!E22/'97-19 CPI Deflator'!C$3</f>
        <v>11.889803370786517</v>
      </c>
      <c r="F22" s="81">
        <f>'97-19 Comp in Aggregate SIC07'!F22/'97-19 CPI Deflator'!D$3</f>
        <v>12.358515950069348</v>
      </c>
      <c r="G22" s="81">
        <f>'97-19 Comp in Aggregate SIC07'!G22/'97-19 CPI Deflator'!E$3</f>
        <v>12.982971114167814</v>
      </c>
      <c r="H22" s="81">
        <f>'97-19 Comp in Aggregate SIC07'!H22/'97-19 CPI Deflator'!F$3</f>
        <v>13.590611413043478</v>
      </c>
      <c r="I22" s="81">
        <f>'97-19 Comp in Aggregate SIC07'!I22/'97-19 CPI Deflator'!G$3</f>
        <v>14.276832214765102</v>
      </c>
      <c r="J22" s="81">
        <f>'97-19 Comp in Aggregate SIC07'!J22/'97-19 CPI Deflator'!H$3</f>
        <v>14.780344370860929</v>
      </c>
      <c r="K22" s="81">
        <f>'97-19 Comp in Aggregate SIC07'!K22/'97-19 CPI Deflator'!I$3</f>
        <v>15.096065359477123</v>
      </c>
      <c r="L22" s="81">
        <f>'97-19 Comp in Aggregate SIC07'!L22/'97-19 CPI Deflator'!J$3</f>
        <v>15.439154929577464</v>
      </c>
      <c r="M22" s="81">
        <f>'97-19 Comp in Aggregate SIC07'!M22/'97-19 CPI Deflator'!K$3</f>
        <v>15.900362953692115</v>
      </c>
      <c r="N22" s="81">
        <f>'97-19 Comp in Aggregate SIC07'!N22/'97-19 CPI Deflator'!L$3</f>
        <v>16.151405867970663</v>
      </c>
      <c r="O22" s="81">
        <f>'97-19 Comp in Aggregate SIC07'!O22/'97-19 CPI Deflator'!M$3</f>
        <v>15.230224321133413</v>
      </c>
      <c r="P22" s="81">
        <f>'97-19 Comp in Aggregate SIC07'!P22/'97-19 CPI Deflator'!N$3</f>
        <v>15.334872979214779</v>
      </c>
      <c r="Q22" s="81">
        <f>'97-19 Comp in Aggregate SIC07'!Q22/'97-19 CPI Deflator'!O$3</f>
        <v>14.832214765100671</v>
      </c>
      <c r="R22" s="81">
        <f>'97-19 Comp in Aggregate SIC07'!R22/'97-19 CPI Deflator'!P$3</f>
        <v>14.411134903640257</v>
      </c>
      <c r="S22" s="81">
        <f>'97-19 Comp in Aggregate SIC07'!S22/'97-19 CPI Deflator'!Q$3</f>
        <v>14.099895941727368</v>
      </c>
      <c r="T22" s="81">
        <f>'97-19 Comp in Aggregate SIC07'!T22/'97-19 CPI Deflator'!R$3</f>
        <v>13.898477157360405</v>
      </c>
      <c r="U22" s="81">
        <f>'97-19 Comp in Aggregate SIC07'!U22/'97-19 CPI Deflator'!S$3</f>
        <v>13.89</v>
      </c>
      <c r="V22" s="81">
        <f>'97-19 Comp in Aggregate SIC07'!V22/'97-19 CPI Deflator'!T$3</f>
        <v>14.03</v>
      </c>
      <c r="W22" s="81">
        <f>'97-19 Comp in Aggregate SIC07'!W22/'97-19 CPI Deflator'!U$3</f>
        <v>14.240317775571</v>
      </c>
      <c r="X22" s="81">
        <f>'97-19 Comp in Aggregate SIC07'!X22/'97-19 CPI Deflator'!V$3</f>
        <v>14.197292069632494</v>
      </c>
      <c r="Y22" s="81">
        <f>'97-19 Comp in Aggregate SIC07'!Y22/'97-19 CPI Deflator'!W$3</f>
        <v>14.372049102927289</v>
      </c>
      <c r="Z22" s="81">
        <f>'97-19 Comp in Aggregate SIC07'!Z22/'97-19 CPI Deflator'!X$3</f>
        <v>14.489795918367346</v>
      </c>
    </row>
    <row r="23" spans="1:26" ht="30" x14ac:dyDescent="0.25">
      <c r="A23" s="65">
        <v>45</v>
      </c>
      <c r="C23" s="66" t="s">
        <v>376</v>
      </c>
      <c r="D23" s="81">
        <f>'97-19 Comp in Aggregate SIC07'!D23/'97-19 CPI Deflator'!B$3</f>
        <v>10.313837375178318</v>
      </c>
      <c r="E23" s="81">
        <f>'97-19 Comp in Aggregate SIC07'!E23/'97-19 CPI Deflator'!C$3</f>
        <v>10.941011235955054</v>
      </c>
      <c r="F23" s="81">
        <f>'97-19 Comp in Aggregate SIC07'!F23/'97-19 CPI Deflator'!D$3</f>
        <v>11.386962552011097</v>
      </c>
      <c r="G23" s="81">
        <f>'97-19 Comp in Aggregate SIC07'!G23/'97-19 CPI Deflator'!E$3</f>
        <v>11.691884456671252</v>
      </c>
      <c r="H23" s="81">
        <f>'97-19 Comp in Aggregate SIC07'!H23/'97-19 CPI Deflator'!F$3</f>
        <v>12.187500000000002</v>
      </c>
      <c r="I23" s="81">
        <f>'97-19 Comp in Aggregate SIC07'!I23/'97-19 CPI Deflator'!G$3</f>
        <v>13.167785234899329</v>
      </c>
      <c r="J23" s="81">
        <f>'97-19 Comp in Aggregate SIC07'!J23/'97-19 CPI Deflator'!H$3</f>
        <v>13.377483443708609</v>
      </c>
      <c r="K23" s="81">
        <f>'97-19 Comp in Aggregate SIC07'!K23/'97-19 CPI Deflator'!I$3</f>
        <v>13.281045751633988</v>
      </c>
      <c r="L23" s="81">
        <f>'97-19 Comp in Aggregate SIC07'!L23/'97-19 CPI Deflator'!J$3</f>
        <v>13.277848911651729</v>
      </c>
      <c r="M23" s="81">
        <f>'97-19 Comp in Aggregate SIC07'!M23/'97-19 CPI Deflator'!K$3</f>
        <v>13.341677096370463</v>
      </c>
      <c r="N23" s="81">
        <f>'97-19 Comp in Aggregate SIC07'!N23/'97-19 CPI Deflator'!L$3</f>
        <v>14.180929095354523</v>
      </c>
      <c r="O23" s="81">
        <f>'97-19 Comp in Aggregate SIC07'!O23/'97-19 CPI Deflator'!M$3</f>
        <v>13.305785123966942</v>
      </c>
      <c r="P23" s="81">
        <f>'97-19 Comp in Aggregate SIC07'!P23/'97-19 CPI Deflator'!N$3</f>
        <v>13.210161662817551</v>
      </c>
      <c r="Q23" s="81">
        <f>'97-19 Comp in Aggregate SIC07'!Q23/'97-19 CPI Deflator'!O$3</f>
        <v>13.120805369127517</v>
      </c>
      <c r="R23" s="81">
        <f>'97-19 Comp in Aggregate SIC07'!R23/'97-19 CPI Deflator'!P$3</f>
        <v>12.205567451820128</v>
      </c>
      <c r="S23" s="81">
        <f>'97-19 Comp in Aggregate SIC07'!S23/'97-19 CPI Deflator'!Q$3</f>
        <v>11.841831425598336</v>
      </c>
      <c r="T23" s="81">
        <f>'97-19 Comp in Aggregate SIC07'!T23/'97-19 CPI Deflator'!R$3</f>
        <v>11.918781725888325</v>
      </c>
      <c r="U23" s="81">
        <f>'97-19 Comp in Aggregate SIC07'!U23/'97-19 CPI Deflator'!S$3</f>
        <v>11.84</v>
      </c>
      <c r="V23" s="81">
        <f>'97-19 Comp in Aggregate SIC07'!V23/'97-19 CPI Deflator'!T$3</f>
        <v>11.99</v>
      </c>
      <c r="W23" s="81">
        <f>'97-19 Comp in Aggregate SIC07'!W23/'97-19 CPI Deflator'!U$3</f>
        <v>12.224428997020853</v>
      </c>
      <c r="X23" s="81">
        <f>'97-19 Comp in Aggregate SIC07'!X23/'97-19 CPI Deflator'!V$3</f>
        <v>12.678916827852998</v>
      </c>
      <c r="Y23" s="81">
        <f>'97-19 Comp in Aggregate SIC07'!Y23/'97-19 CPI Deflator'!W$3</f>
        <v>12.898961284230404</v>
      </c>
      <c r="Z23" s="81">
        <f>'97-19 Comp in Aggregate SIC07'!Z23/'97-19 CPI Deflator'!X$3</f>
        <v>12.671614100185527</v>
      </c>
    </row>
    <row r="24" spans="1:26" ht="30" x14ac:dyDescent="0.25">
      <c r="A24" s="65">
        <v>46</v>
      </c>
      <c r="C24" s="66" t="s">
        <v>377</v>
      </c>
      <c r="D24" s="81">
        <f>'97-19 Comp in Aggregate SIC07'!D24/'97-19 CPI Deflator'!B$3</f>
        <v>13.081312410841656</v>
      </c>
      <c r="E24" s="81">
        <f>'97-19 Comp in Aggregate SIC07'!E24/'97-19 CPI Deflator'!C$3</f>
        <v>13.806179775280897</v>
      </c>
      <c r="F24" s="81">
        <f>'97-19 Comp in Aggregate SIC07'!F24/'97-19 CPI Deflator'!D$3</f>
        <v>14.271844660194175</v>
      </c>
      <c r="G24" s="81">
        <f>'97-19 Comp in Aggregate SIC07'!G24/'97-19 CPI Deflator'!E$3</f>
        <v>14.470426409903714</v>
      </c>
      <c r="H24" s="81">
        <f>'97-19 Comp in Aggregate SIC07'!H24/'97-19 CPI Deflator'!F$3</f>
        <v>15.027173913043478</v>
      </c>
      <c r="I24" s="81">
        <f>'97-19 Comp in Aggregate SIC07'!I24/'97-19 CPI Deflator'!G$3</f>
        <v>15.248322147651006</v>
      </c>
      <c r="J24" s="81">
        <f>'97-19 Comp in Aggregate SIC07'!J24/'97-19 CPI Deflator'!H$3</f>
        <v>15.523178807947021</v>
      </c>
      <c r="K24" s="81">
        <f>'97-19 Comp in Aggregate SIC07'!K24/'97-19 CPI Deflator'!I$3</f>
        <v>15.869281045751634</v>
      </c>
      <c r="L24" s="81">
        <f>'97-19 Comp in Aggregate SIC07'!L24/'97-19 CPI Deflator'!J$3</f>
        <v>15.300896286811781</v>
      </c>
      <c r="M24" s="81">
        <f>'97-19 Comp in Aggregate SIC07'!M24/'97-19 CPI Deflator'!K$3</f>
        <v>15.506883604505632</v>
      </c>
      <c r="N24" s="81">
        <f>'97-19 Comp in Aggregate SIC07'!N24/'97-19 CPI Deflator'!L$3</f>
        <v>16.002444987775061</v>
      </c>
      <c r="O24" s="81">
        <f>'97-19 Comp in Aggregate SIC07'!O24/'97-19 CPI Deflator'!M$3</f>
        <v>16.092089728453367</v>
      </c>
      <c r="P24" s="81">
        <f>'97-19 Comp in Aggregate SIC07'!P24/'97-19 CPI Deflator'!N$3</f>
        <v>15.946882217090071</v>
      </c>
      <c r="Q24" s="81">
        <f>'97-19 Comp in Aggregate SIC07'!Q24/'97-19 CPI Deflator'!O$3</f>
        <v>15.827740492170022</v>
      </c>
      <c r="R24" s="81">
        <f>'97-19 Comp in Aggregate SIC07'!R24/'97-19 CPI Deflator'!P$3</f>
        <v>15.396145610278372</v>
      </c>
      <c r="S24" s="81">
        <f>'97-19 Comp in Aggregate SIC07'!S24/'97-19 CPI Deflator'!Q$3</f>
        <v>14.828303850156088</v>
      </c>
      <c r="T24" s="81">
        <f>'97-19 Comp in Aggregate SIC07'!T24/'97-19 CPI Deflator'!R$3</f>
        <v>14.923857868020304</v>
      </c>
      <c r="U24" s="81">
        <f>'97-19 Comp in Aggregate SIC07'!U24/'97-19 CPI Deflator'!S$3</f>
        <v>14.85</v>
      </c>
      <c r="V24" s="81">
        <f>'97-19 Comp in Aggregate SIC07'!V24/'97-19 CPI Deflator'!T$3</f>
        <v>14.8</v>
      </c>
      <c r="W24" s="81">
        <f>'97-19 Comp in Aggregate SIC07'!W24/'97-19 CPI Deflator'!U$3</f>
        <v>15.332671300893741</v>
      </c>
      <c r="X24" s="81">
        <f>'97-19 Comp in Aggregate SIC07'!X24/'97-19 CPI Deflator'!V$3</f>
        <v>15.28046421663443</v>
      </c>
      <c r="Y24" s="81">
        <f>'97-19 Comp in Aggregate SIC07'!Y24/'97-19 CPI Deflator'!W$3</f>
        <v>15.136921624173748</v>
      </c>
      <c r="Z24" s="81">
        <f>'97-19 Comp in Aggregate SIC07'!Z24/'97-19 CPI Deflator'!X$3</f>
        <v>15.797773654916512</v>
      </c>
    </row>
    <row r="25" spans="1:26" ht="30" x14ac:dyDescent="0.25">
      <c r="A25" s="65">
        <v>47</v>
      </c>
      <c r="C25" s="66" t="s">
        <v>378</v>
      </c>
      <c r="D25" s="81">
        <f>'97-19 Comp in Aggregate SIC07'!D25/'97-19 CPI Deflator'!B$3</f>
        <v>9.0178887303851649</v>
      </c>
      <c r="E25" s="81">
        <f>'97-19 Comp in Aggregate SIC07'!E25/'97-19 CPI Deflator'!C$3</f>
        <v>9.3005337078651689</v>
      </c>
      <c r="F25" s="81">
        <f>'97-19 Comp in Aggregate SIC07'!F25/'97-19 CPI Deflator'!D$3</f>
        <v>9.458391123439668</v>
      </c>
      <c r="G25" s="81">
        <f>'97-19 Comp in Aggregate SIC07'!G25/'97-19 CPI Deflator'!E$3</f>
        <v>9.7154745529573603</v>
      </c>
      <c r="H25" s="81">
        <f>'97-19 Comp in Aggregate SIC07'!H25/'97-19 CPI Deflator'!F$3</f>
        <v>10.03373641304348</v>
      </c>
      <c r="I25" s="81">
        <f>'97-19 Comp in Aggregate SIC07'!I25/'97-19 CPI Deflator'!G$3</f>
        <v>10.368120805369127</v>
      </c>
      <c r="J25" s="81">
        <f>'97-19 Comp in Aggregate SIC07'!J25/'97-19 CPI Deflator'!H$3</f>
        <v>10.578066225165564</v>
      </c>
      <c r="K25" s="81">
        <f>'97-19 Comp in Aggregate SIC07'!K25/'97-19 CPI Deflator'!I$3</f>
        <v>10.65151633986928</v>
      </c>
      <c r="L25" s="81">
        <f>'97-19 Comp in Aggregate SIC07'!L25/'97-19 CPI Deflator'!J$3</f>
        <v>10.773405889884765</v>
      </c>
      <c r="M25" s="81">
        <f>'97-19 Comp in Aggregate SIC07'!M25/'97-19 CPI Deflator'!K$3</f>
        <v>11.114092615769714</v>
      </c>
      <c r="N25" s="81">
        <f>'97-19 Comp in Aggregate SIC07'!N25/'97-19 CPI Deflator'!L$3</f>
        <v>11.302469437652814</v>
      </c>
      <c r="O25" s="81">
        <f>'97-19 Comp in Aggregate SIC07'!O25/'97-19 CPI Deflator'!M$3</f>
        <v>11.239669421487603</v>
      </c>
      <c r="P25" s="81">
        <f>'97-19 Comp in Aggregate SIC07'!P25/'97-19 CPI Deflator'!N$3</f>
        <v>11.28175519630485</v>
      </c>
      <c r="Q25" s="81">
        <f>'97-19 Comp in Aggregate SIC07'!Q25/'97-19 CPI Deflator'!O$3</f>
        <v>11.006711409395972</v>
      </c>
      <c r="R25" s="81">
        <f>'97-19 Comp in Aggregate SIC07'!R25/'97-19 CPI Deflator'!P$3</f>
        <v>10.588865096359743</v>
      </c>
      <c r="S25" s="81">
        <f>'97-19 Comp in Aggregate SIC07'!S25/'97-19 CPI Deflator'!Q$3</f>
        <v>10.520291363163372</v>
      </c>
      <c r="T25" s="81">
        <f>'97-19 Comp in Aggregate SIC07'!T25/'97-19 CPI Deflator'!R$3</f>
        <v>10.649746192893401</v>
      </c>
      <c r="U25" s="81">
        <f>'97-19 Comp in Aggregate SIC07'!U25/'97-19 CPI Deflator'!S$3</f>
        <v>10.52</v>
      </c>
      <c r="V25" s="81">
        <f>'97-19 Comp in Aggregate SIC07'!V25/'97-19 CPI Deflator'!T$3</f>
        <v>10.8</v>
      </c>
      <c r="W25" s="81">
        <f>'97-19 Comp in Aggregate SIC07'!W25/'97-19 CPI Deflator'!U$3</f>
        <v>11.151936444885798</v>
      </c>
      <c r="X25" s="81">
        <f>'97-19 Comp in Aggregate SIC07'!X25/'97-19 CPI Deflator'!V$3</f>
        <v>11.131528046421662</v>
      </c>
      <c r="Y25" s="81">
        <f>'97-19 Comp in Aggregate SIC07'!Y25/'97-19 CPI Deflator'!W$3</f>
        <v>11.085930122757317</v>
      </c>
      <c r="Z25" s="81">
        <f>'97-19 Comp in Aggregate SIC07'!Z25/'97-19 CPI Deflator'!X$3</f>
        <v>11.521335807050091</v>
      </c>
    </row>
    <row r="26" spans="1:26" ht="30" x14ac:dyDescent="0.25">
      <c r="A26" s="65">
        <v>49</v>
      </c>
      <c r="C26" s="66" t="s">
        <v>379</v>
      </c>
      <c r="D26" s="81">
        <f>'97-19 Comp in Aggregate SIC07'!D26/'97-19 CPI Deflator'!B$3</f>
        <v>9.5435092724679045</v>
      </c>
      <c r="E26" s="81">
        <f>'97-19 Comp in Aggregate SIC07'!E26/'97-19 CPI Deflator'!C$3</f>
        <v>10.014044943820224</v>
      </c>
      <c r="F26" s="81">
        <f>'97-19 Comp in Aggregate SIC07'!F26/'97-19 CPI Deflator'!D$3</f>
        <v>10.596393897364772</v>
      </c>
      <c r="G26" s="81">
        <f>'97-19 Comp in Aggregate SIC07'!G26/'97-19 CPI Deflator'!E$3</f>
        <v>10.839064649243467</v>
      </c>
      <c r="H26" s="81">
        <f>'97-19 Comp in Aggregate SIC07'!H26/'97-19 CPI Deflator'!F$3</f>
        <v>11.317934782608695</v>
      </c>
      <c r="I26" s="81">
        <f>'97-19 Comp in Aggregate SIC07'!I26/'97-19 CPI Deflator'!G$3</f>
        <v>11.583892617449665</v>
      </c>
      <c r="J26" s="81">
        <f>'97-19 Comp in Aggregate SIC07'!J26/'97-19 CPI Deflator'!H$3</f>
        <v>12.225165562913908</v>
      </c>
      <c r="K26" s="81">
        <f>'97-19 Comp in Aggregate SIC07'!K26/'97-19 CPI Deflator'!I$3</f>
        <v>12.065359477124183</v>
      </c>
      <c r="L26" s="81">
        <f>'97-19 Comp in Aggregate SIC07'!L26/'97-19 CPI Deflator'!J$3</f>
        <v>12.548015364916775</v>
      </c>
      <c r="M26" s="81">
        <f>'97-19 Comp in Aggregate SIC07'!M26/'97-19 CPI Deflator'!K$3</f>
        <v>12.803504380475594</v>
      </c>
      <c r="N26" s="81">
        <f>'97-19 Comp in Aggregate SIC07'!N26/'97-19 CPI Deflator'!L$3</f>
        <v>13.190709046454767</v>
      </c>
      <c r="O26" s="81">
        <f>'97-19 Comp in Aggregate SIC07'!O26/'97-19 CPI Deflator'!M$3</f>
        <v>13.447461629279813</v>
      </c>
      <c r="P26" s="81">
        <f>'97-19 Comp in Aggregate SIC07'!P26/'97-19 CPI Deflator'!N$3</f>
        <v>13.718244803695152</v>
      </c>
      <c r="Q26" s="81">
        <f>'97-19 Comp in Aggregate SIC07'!Q26/'97-19 CPI Deflator'!O$3</f>
        <v>13.691275167785236</v>
      </c>
      <c r="R26" s="81">
        <f>'97-19 Comp in Aggregate SIC07'!R26/'97-19 CPI Deflator'!P$3</f>
        <v>13.169164882226982</v>
      </c>
      <c r="S26" s="81">
        <f>'97-19 Comp in Aggregate SIC07'!S26/'97-19 CPI Deflator'!Q$3</f>
        <v>13.132154006243496</v>
      </c>
      <c r="T26" s="81">
        <f>'97-19 Comp in Aggregate SIC07'!T26/'97-19 CPI Deflator'!R$3</f>
        <v>13.197969543147208</v>
      </c>
      <c r="U26" s="81">
        <f>'97-19 Comp in Aggregate SIC07'!U26/'97-19 CPI Deflator'!S$3</f>
        <v>13.05</v>
      </c>
      <c r="V26" s="81">
        <f>'97-19 Comp in Aggregate SIC07'!V26/'97-19 CPI Deflator'!T$3</f>
        <v>13.59</v>
      </c>
      <c r="W26" s="81">
        <f>'97-19 Comp in Aggregate SIC07'!W26/'97-19 CPI Deflator'!U$3</f>
        <v>13.594836146971199</v>
      </c>
      <c r="X26" s="81">
        <f>'97-19 Comp in Aggregate SIC07'!X26/'97-19 CPI Deflator'!V$3</f>
        <v>13.752417794970986</v>
      </c>
      <c r="Y26" s="81">
        <f>'97-19 Comp in Aggregate SIC07'!Y26/'97-19 CPI Deflator'!W$3</f>
        <v>13.078375826251179</v>
      </c>
      <c r="Z26" s="81">
        <f>'97-19 Comp in Aggregate SIC07'!Z26/'97-19 CPI Deflator'!X$3</f>
        <v>14.202226345083487</v>
      </c>
    </row>
    <row r="27" spans="1:26" x14ac:dyDescent="0.25">
      <c r="A27" s="65">
        <v>50</v>
      </c>
      <c r="C27" s="66" t="s">
        <v>180</v>
      </c>
      <c r="D27" s="81">
        <f>'97-19 Comp in Aggregate SIC07'!D27/'97-19 CPI Deflator'!B$3</f>
        <v>14.707560627674752</v>
      </c>
      <c r="E27" s="81">
        <f>'97-19 Comp in Aggregate SIC07'!E27/'97-19 CPI Deflator'!C$3</f>
        <v>15.66011235955056</v>
      </c>
      <c r="F27" s="81">
        <f>'97-19 Comp in Aggregate SIC07'!F27/'97-19 CPI Deflator'!D$3</f>
        <v>14.202496532593621</v>
      </c>
      <c r="G27" s="81">
        <f>'97-19 Comp in Aggregate SIC07'!G27/'97-19 CPI Deflator'!E$3</f>
        <v>13.480055020632738</v>
      </c>
      <c r="H27" s="81">
        <f>'97-19 Comp in Aggregate SIC07'!H27/'97-19 CPI Deflator'!F$3</f>
        <v>14.211956521739133</v>
      </c>
      <c r="I27" s="81">
        <f>'97-19 Comp in Aggregate SIC07'!I27/'97-19 CPI Deflator'!G$3</f>
        <v>15.610738255033558</v>
      </c>
      <c r="J27" s="81">
        <f>'97-19 Comp in Aggregate SIC07'!J27/'97-19 CPI Deflator'!H$3</f>
        <v>16.09271523178808</v>
      </c>
      <c r="K27" s="81">
        <f>'97-19 Comp in Aggregate SIC07'!K27/'97-19 CPI Deflator'!I$3</f>
        <v>16.013071895424837</v>
      </c>
      <c r="L27" s="81">
        <f>'97-19 Comp in Aggregate SIC07'!L27/'97-19 CPI Deflator'!J$3</f>
        <v>16.363636363636363</v>
      </c>
      <c r="M27" s="81">
        <f>'97-19 Comp in Aggregate SIC07'!M27/'97-19 CPI Deflator'!K$3</f>
        <v>18.92365456821026</v>
      </c>
      <c r="N27" s="81">
        <f>'97-19 Comp in Aggregate SIC07'!N27/'97-19 CPI Deflator'!L$3</f>
        <v>17.249388753056234</v>
      </c>
      <c r="O27" s="81">
        <f>'97-19 Comp in Aggregate SIC07'!O27/'97-19 CPI Deflator'!M$3</f>
        <v>17.154663518299881</v>
      </c>
      <c r="P27" s="81">
        <f>'97-19 Comp in Aggregate SIC07'!P27/'97-19 CPI Deflator'!N$3</f>
        <v>19.665127020785221</v>
      </c>
      <c r="Q27" s="81">
        <f>'97-19 Comp in Aggregate SIC07'!Q27/'97-19 CPI Deflator'!O$3</f>
        <v>19.284116331096193</v>
      </c>
      <c r="R27" s="81">
        <f>'97-19 Comp in Aggregate SIC07'!R27/'97-19 CPI Deflator'!P$3</f>
        <v>15.717344753747323</v>
      </c>
      <c r="S27" s="81">
        <f>'97-19 Comp in Aggregate SIC07'!S27/'97-19 CPI Deflator'!Q$3</f>
        <v>16.930280957336109</v>
      </c>
      <c r="T27" s="81">
        <f>'97-19 Comp in Aggregate SIC07'!T27/'97-19 CPI Deflator'!R$3</f>
        <v>15.98984771573604</v>
      </c>
      <c r="U27" s="81">
        <f>'97-19 Comp in Aggregate SIC07'!U27/'97-19 CPI Deflator'!S$3</f>
        <v>16.14</v>
      </c>
      <c r="V27" s="81">
        <f>'97-19 Comp in Aggregate SIC07'!V27/'97-19 CPI Deflator'!T$3</f>
        <v>15.64</v>
      </c>
      <c r="W27" s="81">
        <f>'97-19 Comp in Aggregate SIC07'!W27/'97-19 CPI Deflator'!U$3</f>
        <v>16.285998013902677</v>
      </c>
      <c r="X27" s="81">
        <f>'97-19 Comp in Aggregate SIC07'!X27/'97-19 CPI Deflator'!V$3</f>
        <v>19.206963249516441</v>
      </c>
      <c r="Y27" s="81">
        <f>'97-19 Comp in Aggregate SIC07'!Y27/'97-19 CPI Deflator'!W$3</f>
        <v>18.517469310670439</v>
      </c>
      <c r="Z27" s="81">
        <f>'97-19 Comp in Aggregate SIC07'!Z27/'97-19 CPI Deflator'!X$3</f>
        <v>19.851576994434133</v>
      </c>
    </row>
    <row r="28" spans="1:26" x14ac:dyDescent="0.25">
      <c r="A28" s="65">
        <v>51</v>
      </c>
      <c r="C28" s="66" t="s">
        <v>181</v>
      </c>
      <c r="D28" s="81">
        <f>'97-19 Comp in Aggregate SIC07'!D28/'97-19 CPI Deflator'!B$3</f>
        <v>18.601997146932952</v>
      </c>
      <c r="E28" s="81">
        <f>'97-19 Comp in Aggregate SIC07'!E28/'97-19 CPI Deflator'!C$3</f>
        <v>20.533707865168537</v>
      </c>
      <c r="F28" s="81">
        <f>'97-19 Comp in Aggregate SIC07'!F28/'97-19 CPI Deflator'!D$3</f>
        <v>20.055478502080447</v>
      </c>
      <c r="G28" s="81">
        <f>'97-19 Comp in Aggregate SIC07'!G28/'97-19 CPI Deflator'!E$3</f>
        <v>21.733149931224212</v>
      </c>
      <c r="H28" s="81">
        <f>'97-19 Comp in Aggregate SIC07'!H28/'97-19 CPI Deflator'!F$3</f>
        <v>19.252717391304348</v>
      </c>
      <c r="I28" s="81">
        <f>'97-19 Comp in Aggregate SIC07'!I28/'97-19 CPI Deflator'!G$3</f>
        <v>21.785234899328859</v>
      </c>
      <c r="J28" s="81">
        <f>'97-19 Comp in Aggregate SIC07'!J28/'97-19 CPI Deflator'!H$3</f>
        <v>22.437086092715234</v>
      </c>
      <c r="K28" s="81">
        <f>'97-19 Comp in Aggregate SIC07'!K28/'97-19 CPI Deflator'!I$3</f>
        <v>22.967320261437909</v>
      </c>
      <c r="L28" s="81">
        <f>'97-19 Comp in Aggregate SIC07'!L28/'97-19 CPI Deflator'!J$3</f>
        <v>23.905249679897572</v>
      </c>
      <c r="M28" s="81">
        <f>'97-19 Comp in Aggregate SIC07'!M28/'97-19 CPI Deflator'!K$3</f>
        <v>20.450563204005004</v>
      </c>
      <c r="N28" s="81">
        <f>'97-19 Comp in Aggregate SIC07'!N28/'97-19 CPI Deflator'!L$3</f>
        <v>22.151589242053792</v>
      </c>
      <c r="O28" s="81">
        <f>'97-19 Comp in Aggregate SIC07'!O28/'97-19 CPI Deflator'!M$3</f>
        <v>25.79693034238489</v>
      </c>
      <c r="P28" s="81">
        <f>'97-19 Comp in Aggregate SIC07'!P28/'97-19 CPI Deflator'!N$3</f>
        <v>23.210161662817555</v>
      </c>
      <c r="Q28" s="81">
        <f>'97-19 Comp in Aggregate SIC07'!Q28/'97-19 CPI Deflator'!O$3</f>
        <v>23.255033557046978</v>
      </c>
      <c r="R28" s="81">
        <f>'97-19 Comp in Aggregate SIC07'!R28/'97-19 CPI Deflator'!P$3</f>
        <v>22.66595289079229</v>
      </c>
      <c r="S28" s="81">
        <f>'97-19 Comp in Aggregate SIC07'!S28/'97-19 CPI Deflator'!Q$3</f>
        <v>22.310093652445371</v>
      </c>
      <c r="T28" s="81">
        <f>'97-19 Comp in Aggregate SIC07'!T28/'97-19 CPI Deflator'!R$3</f>
        <v>24.913705583756343</v>
      </c>
      <c r="U28" s="81">
        <f>'97-19 Comp in Aggregate SIC07'!U28/'97-19 CPI Deflator'!S$3</f>
        <v>22.66</v>
      </c>
      <c r="V28" s="81">
        <f>'97-19 Comp in Aggregate SIC07'!V28/'97-19 CPI Deflator'!T$3</f>
        <v>24.64</v>
      </c>
      <c r="W28" s="81">
        <f>'97-19 Comp in Aggregate SIC07'!W28/'97-19 CPI Deflator'!U$3</f>
        <v>21.787487586891757</v>
      </c>
      <c r="X28" s="81">
        <f>'97-19 Comp in Aggregate SIC07'!X28/'97-19 CPI Deflator'!V$3</f>
        <v>21.914893617021278</v>
      </c>
      <c r="Y28" s="81">
        <f>'97-19 Comp in Aggregate SIC07'!Y28/'97-19 CPI Deflator'!W$3</f>
        <v>19.867799811142582</v>
      </c>
      <c r="Z28" s="81">
        <f>'97-19 Comp in Aggregate SIC07'!Z28/'97-19 CPI Deflator'!X$3</f>
        <v>21.196660482374767</v>
      </c>
    </row>
    <row r="29" spans="1:26" ht="30" x14ac:dyDescent="0.25">
      <c r="A29" s="65">
        <v>52</v>
      </c>
      <c r="C29" s="66" t="s">
        <v>380</v>
      </c>
      <c r="D29" s="81">
        <f>'97-19 Comp in Aggregate SIC07'!D29/'97-19 CPI Deflator'!B$3</f>
        <v>12.48148359486448</v>
      </c>
      <c r="E29" s="81">
        <f>'97-19 Comp in Aggregate SIC07'!E29/'97-19 CPI Deflator'!C$3</f>
        <v>12.801460674157301</v>
      </c>
      <c r="F29" s="81">
        <f>'97-19 Comp in Aggregate SIC07'!F29/'97-19 CPI Deflator'!D$3</f>
        <v>13.562122052704575</v>
      </c>
      <c r="G29" s="81">
        <f>'97-19 Comp in Aggregate SIC07'!G29/'97-19 CPI Deflator'!E$3</f>
        <v>13.861760660247594</v>
      </c>
      <c r="H29" s="81">
        <f>'97-19 Comp in Aggregate SIC07'!H29/'97-19 CPI Deflator'!F$3</f>
        <v>14.298519021739127</v>
      </c>
      <c r="I29" s="81">
        <f>'97-19 Comp in Aggregate SIC07'!I29/'97-19 CPI Deflator'!G$3</f>
        <v>14.721798657718121</v>
      </c>
      <c r="J29" s="81">
        <f>'97-19 Comp in Aggregate SIC07'!J29/'97-19 CPI Deflator'!H$3</f>
        <v>15.05958940397351</v>
      </c>
      <c r="K29" s="81">
        <f>'97-19 Comp in Aggregate SIC07'!K29/'97-19 CPI Deflator'!I$3</f>
        <v>15.837267973856209</v>
      </c>
      <c r="L29" s="81">
        <f>'97-19 Comp in Aggregate SIC07'!L29/'97-19 CPI Deflator'!J$3</f>
        <v>16.224775928297056</v>
      </c>
      <c r="M29" s="81">
        <f>'97-19 Comp in Aggregate SIC07'!M29/'97-19 CPI Deflator'!K$3</f>
        <v>16.207033792240299</v>
      </c>
      <c r="N29" s="81">
        <f>'97-19 Comp in Aggregate SIC07'!N29/'97-19 CPI Deflator'!L$3</f>
        <v>16.007933985330073</v>
      </c>
      <c r="O29" s="81">
        <f>'97-19 Comp in Aggregate SIC07'!O29/'97-19 CPI Deflator'!M$3</f>
        <v>15.938606847697757</v>
      </c>
      <c r="P29" s="81">
        <f>'97-19 Comp in Aggregate SIC07'!P29/'97-19 CPI Deflator'!N$3</f>
        <v>16.905311778290994</v>
      </c>
      <c r="Q29" s="81">
        <f>'97-19 Comp in Aggregate SIC07'!Q29/'97-19 CPI Deflator'!O$3</f>
        <v>16.364653243847876</v>
      </c>
      <c r="R29" s="81">
        <f>'97-19 Comp in Aggregate SIC07'!R29/'97-19 CPI Deflator'!P$3</f>
        <v>15.417558886509635</v>
      </c>
      <c r="S29" s="81">
        <f>'97-19 Comp in Aggregate SIC07'!S29/'97-19 CPI Deflator'!Q$3</f>
        <v>15.723204994797086</v>
      </c>
      <c r="T29" s="81">
        <f>'97-19 Comp in Aggregate SIC07'!T29/'97-19 CPI Deflator'!R$3</f>
        <v>15.604060913705583</v>
      </c>
      <c r="U29" s="81">
        <f>'97-19 Comp in Aggregate SIC07'!U29/'97-19 CPI Deflator'!S$3</f>
        <v>15.42</v>
      </c>
      <c r="V29" s="81">
        <f>'97-19 Comp in Aggregate SIC07'!V29/'97-19 CPI Deflator'!T$3</f>
        <v>15.98</v>
      </c>
      <c r="W29" s="81">
        <f>'97-19 Comp in Aggregate SIC07'!W29/'97-19 CPI Deflator'!U$3</f>
        <v>16.137040714995035</v>
      </c>
      <c r="X29" s="81">
        <f>'97-19 Comp in Aggregate SIC07'!X29/'97-19 CPI Deflator'!V$3</f>
        <v>15.735009671179883</v>
      </c>
      <c r="Y29" s="81">
        <f>'97-19 Comp in Aggregate SIC07'!Y29/'97-19 CPI Deflator'!W$3</f>
        <v>15.325779036827193</v>
      </c>
      <c r="Z29" s="81">
        <f>'97-19 Comp in Aggregate SIC07'!Z29/'97-19 CPI Deflator'!X$3</f>
        <v>16.576994434137291</v>
      </c>
    </row>
    <row r="30" spans="1:26" x14ac:dyDescent="0.25">
      <c r="A30" s="65">
        <v>53</v>
      </c>
      <c r="C30" s="66" t="s">
        <v>381</v>
      </c>
      <c r="D30" s="81">
        <f>'97-19 Comp in Aggregate SIC07'!D30/'97-19 CPI Deflator'!B$3</f>
        <v>12.539229671897289</v>
      </c>
      <c r="E30" s="81">
        <f>'97-19 Comp in Aggregate SIC07'!E30/'97-19 CPI Deflator'!C$3</f>
        <v>13.300561797752808</v>
      </c>
      <c r="F30" s="81">
        <f>'97-19 Comp in Aggregate SIC07'!F30/'97-19 CPI Deflator'!D$3</f>
        <v>13.495145631067961</v>
      </c>
      <c r="G30" s="81">
        <f>'97-19 Comp in Aggregate SIC07'!G30/'97-19 CPI Deflator'!E$3</f>
        <v>14.071526822558461</v>
      </c>
      <c r="H30" s="81">
        <f>'97-19 Comp in Aggregate SIC07'!H30/'97-19 CPI Deflator'!F$3</f>
        <v>14.850543478260869</v>
      </c>
      <c r="I30" s="81">
        <f>'97-19 Comp in Aggregate SIC07'!I30/'97-19 CPI Deflator'!G$3</f>
        <v>15.906040268456376</v>
      </c>
      <c r="J30" s="81">
        <f>'97-19 Comp in Aggregate SIC07'!J30/'97-19 CPI Deflator'!H$3</f>
        <v>15.456953642384105</v>
      </c>
      <c r="K30" s="81">
        <f>'97-19 Comp in Aggregate SIC07'!K30/'97-19 CPI Deflator'!I$3</f>
        <v>16.091503267973856</v>
      </c>
      <c r="L30" s="81">
        <f>'97-19 Comp in Aggregate SIC07'!L30/'97-19 CPI Deflator'!J$3</f>
        <v>15.723431498079385</v>
      </c>
      <c r="M30" s="81">
        <f>'97-19 Comp in Aggregate SIC07'!M30/'97-19 CPI Deflator'!K$3</f>
        <v>16.370463078848559</v>
      </c>
      <c r="N30" s="81">
        <f>'97-19 Comp in Aggregate SIC07'!N30/'97-19 CPI Deflator'!L$3</f>
        <v>16.491442542787286</v>
      </c>
      <c r="O30" s="81">
        <f>'97-19 Comp in Aggregate SIC07'!O30/'97-19 CPI Deflator'!M$3</f>
        <v>12.668240850059032</v>
      </c>
      <c r="P30" s="81">
        <f>'97-19 Comp in Aggregate SIC07'!P30/'97-19 CPI Deflator'!N$3</f>
        <v>13.406466512702078</v>
      </c>
      <c r="Q30" s="81">
        <f>'97-19 Comp in Aggregate SIC07'!Q30/'97-19 CPI Deflator'!O$3</f>
        <v>12.762863534675615</v>
      </c>
      <c r="R30" s="81">
        <f>'97-19 Comp in Aggregate SIC07'!R30/'97-19 CPI Deflator'!P$3</f>
        <v>12.248394004282654</v>
      </c>
      <c r="S30" s="81">
        <f>'97-19 Comp in Aggregate SIC07'!S30/'97-19 CPI Deflator'!Q$3</f>
        <v>12.039542143600418</v>
      </c>
      <c r="T30" s="81">
        <f>'97-19 Comp in Aggregate SIC07'!T30/'97-19 CPI Deflator'!R$3</f>
        <v>12.355329949238579</v>
      </c>
      <c r="U30" s="81">
        <f>'97-19 Comp in Aggregate SIC07'!U30/'97-19 CPI Deflator'!S$3</f>
        <v>12.65</v>
      </c>
      <c r="V30" s="81">
        <f>'97-19 Comp in Aggregate SIC07'!V30/'97-19 CPI Deflator'!T$3</f>
        <v>13.4</v>
      </c>
      <c r="W30" s="81">
        <f>'97-19 Comp in Aggregate SIC07'!W30/'97-19 CPI Deflator'!U$3</f>
        <v>12.939424031777556</v>
      </c>
      <c r="X30" s="81">
        <f>'97-19 Comp in Aggregate SIC07'!X30/'97-19 CPI Deflator'!V$3</f>
        <v>12.785299806576402</v>
      </c>
      <c r="Y30" s="81">
        <f>'97-19 Comp in Aggregate SIC07'!Y30/'97-19 CPI Deflator'!W$3</f>
        <v>13.125590179414541</v>
      </c>
      <c r="Z30" s="81">
        <f>'97-19 Comp in Aggregate SIC07'!Z30/'97-19 CPI Deflator'!X$3</f>
        <v>13.515769944341372</v>
      </c>
    </row>
    <row r="31" spans="1:26" x14ac:dyDescent="0.25">
      <c r="A31" s="65">
        <v>55</v>
      </c>
      <c r="C31" s="66" t="s">
        <v>382</v>
      </c>
      <c r="D31" s="81">
        <f>'97-19 Comp in Aggregate SIC07'!D31/'97-19 CPI Deflator'!B$3</f>
        <v>7.6604850213980038</v>
      </c>
      <c r="E31" s="81">
        <f>'97-19 Comp in Aggregate SIC07'!E31/'97-19 CPI Deflator'!C$3</f>
        <v>8.0056179775280896</v>
      </c>
      <c r="F31" s="81">
        <f>'97-19 Comp in Aggregate SIC07'!F31/'97-19 CPI Deflator'!D$3</f>
        <v>8.1969486823855764</v>
      </c>
      <c r="G31" s="81">
        <f>'97-19 Comp in Aggregate SIC07'!G31/'97-19 CPI Deflator'!E$3</f>
        <v>8.4044016506189827</v>
      </c>
      <c r="H31" s="81">
        <f>'97-19 Comp in Aggregate SIC07'!H31/'97-19 CPI Deflator'!F$3</f>
        <v>8.5597826086956523</v>
      </c>
      <c r="I31" s="81">
        <f>'97-19 Comp in Aggregate SIC07'!I31/'97-19 CPI Deflator'!G$3</f>
        <v>8.8456375838926178</v>
      </c>
      <c r="J31" s="81">
        <f>'97-19 Comp in Aggregate SIC07'!J31/'97-19 CPI Deflator'!H$3</f>
        <v>9.2847682119205288</v>
      </c>
      <c r="K31" s="81">
        <f>'97-19 Comp in Aggregate SIC07'!K31/'97-19 CPI Deflator'!I$3</f>
        <v>9.4117647058823533</v>
      </c>
      <c r="L31" s="81">
        <f>'97-19 Comp in Aggregate SIC07'!L31/'97-19 CPI Deflator'!J$3</f>
        <v>9.3085787451984636</v>
      </c>
      <c r="M31" s="81">
        <f>'97-19 Comp in Aggregate SIC07'!M31/'97-19 CPI Deflator'!K$3</f>
        <v>9.6120150187734659</v>
      </c>
      <c r="N31" s="81">
        <f>'97-19 Comp in Aggregate SIC07'!N31/'97-19 CPI Deflator'!L$3</f>
        <v>9.9022004889975559</v>
      </c>
      <c r="O31" s="81">
        <f>'97-19 Comp in Aggregate SIC07'!O31/'97-19 CPI Deflator'!M$3</f>
        <v>11.192443919716649</v>
      </c>
      <c r="P31" s="81">
        <f>'97-19 Comp in Aggregate SIC07'!P31/'97-19 CPI Deflator'!N$3</f>
        <v>10.23094688221709</v>
      </c>
      <c r="Q31" s="81">
        <f>'97-19 Comp in Aggregate SIC07'!Q31/'97-19 CPI Deflator'!O$3</f>
        <v>10.17897091722595</v>
      </c>
      <c r="R31" s="81">
        <f>'97-19 Comp in Aggregate SIC07'!R31/'97-19 CPI Deflator'!P$3</f>
        <v>9.8929336188436832</v>
      </c>
      <c r="S31" s="81">
        <f>'97-19 Comp in Aggregate SIC07'!S31/'97-19 CPI Deflator'!Q$3</f>
        <v>9.3652445369406863</v>
      </c>
      <c r="T31" s="81">
        <f>'97-19 Comp in Aggregate SIC07'!T31/'97-19 CPI Deflator'!R$3</f>
        <v>9.4720812182741128</v>
      </c>
      <c r="U31" s="81">
        <f>'97-19 Comp in Aggregate SIC07'!U31/'97-19 CPI Deflator'!S$3</f>
        <v>9.25</v>
      </c>
      <c r="V31" s="81">
        <f>'97-19 Comp in Aggregate SIC07'!V31/'97-19 CPI Deflator'!T$3</f>
        <v>9.5399999999999991</v>
      </c>
      <c r="W31" s="81">
        <f>'97-19 Comp in Aggregate SIC07'!W31/'97-19 CPI Deflator'!U$3</f>
        <v>9.8411122144985086</v>
      </c>
      <c r="X31" s="81">
        <f>'97-19 Comp in Aggregate SIC07'!X31/'97-19 CPI Deflator'!V$3</f>
        <v>10.106382978723403</v>
      </c>
      <c r="Y31" s="81">
        <f>'97-19 Comp in Aggregate SIC07'!Y31/'97-19 CPI Deflator'!W$3</f>
        <v>10.311614730878185</v>
      </c>
      <c r="Z31" s="81">
        <f>'97-19 Comp in Aggregate SIC07'!Z31/'97-19 CPI Deflator'!X$3</f>
        <v>10.72356215213358</v>
      </c>
    </row>
    <row r="32" spans="1:26" x14ac:dyDescent="0.25">
      <c r="A32" s="65">
        <v>56</v>
      </c>
      <c r="C32" s="66" t="s">
        <v>383</v>
      </c>
      <c r="D32" s="81">
        <f>'97-19 Comp in Aggregate SIC07'!D32/'97-19 CPI Deflator'!B$3</f>
        <v>7.6604850213980038</v>
      </c>
      <c r="E32" s="81">
        <f>'97-19 Comp in Aggregate SIC07'!E32/'97-19 CPI Deflator'!C$3</f>
        <v>8.0056179775280896</v>
      </c>
      <c r="F32" s="81">
        <f>'97-19 Comp in Aggregate SIC07'!F32/'97-19 CPI Deflator'!D$3</f>
        <v>8.1969486823855764</v>
      </c>
      <c r="G32" s="81">
        <f>'97-19 Comp in Aggregate SIC07'!G32/'97-19 CPI Deflator'!E$3</f>
        <v>8.4044016506189827</v>
      </c>
      <c r="H32" s="81">
        <f>'97-19 Comp in Aggregate SIC07'!H32/'97-19 CPI Deflator'!F$3</f>
        <v>8.5597826086956523</v>
      </c>
      <c r="I32" s="81">
        <f>'97-19 Comp in Aggregate SIC07'!I32/'97-19 CPI Deflator'!G$3</f>
        <v>8.8456375838926178</v>
      </c>
      <c r="J32" s="81">
        <f>'97-19 Comp in Aggregate SIC07'!J32/'97-19 CPI Deflator'!H$3</f>
        <v>9.2847682119205288</v>
      </c>
      <c r="K32" s="81">
        <f>'97-19 Comp in Aggregate SIC07'!K32/'97-19 CPI Deflator'!I$3</f>
        <v>9.4117647058823533</v>
      </c>
      <c r="L32" s="81">
        <f>'97-19 Comp in Aggregate SIC07'!L32/'97-19 CPI Deflator'!J$3</f>
        <v>9.3085787451984636</v>
      </c>
      <c r="M32" s="81">
        <f>'97-19 Comp in Aggregate SIC07'!M32/'97-19 CPI Deflator'!K$3</f>
        <v>9.6120150187734659</v>
      </c>
      <c r="N32" s="81">
        <f>'97-19 Comp in Aggregate SIC07'!N32/'97-19 CPI Deflator'!L$3</f>
        <v>9.9022004889975559</v>
      </c>
      <c r="O32" s="81">
        <f>'97-19 Comp in Aggregate SIC07'!O32/'97-19 CPI Deflator'!M$3</f>
        <v>9.3978748524203066</v>
      </c>
      <c r="P32" s="81">
        <f>'97-19 Comp in Aggregate SIC07'!P32/'97-19 CPI Deflator'!N$3</f>
        <v>9.2263279445727484</v>
      </c>
      <c r="Q32" s="81">
        <f>'97-19 Comp in Aggregate SIC07'!Q32/'97-19 CPI Deflator'!O$3</f>
        <v>9.0715883668903796</v>
      </c>
      <c r="R32" s="81">
        <f>'97-19 Comp in Aggregate SIC07'!R32/'97-19 CPI Deflator'!P$3</f>
        <v>8.6295503211991438</v>
      </c>
      <c r="S32" s="81">
        <f>'97-19 Comp in Aggregate SIC07'!S32/'97-19 CPI Deflator'!Q$3</f>
        <v>8.5223725286160246</v>
      </c>
      <c r="T32" s="81">
        <f>'97-19 Comp in Aggregate SIC07'!T32/'97-19 CPI Deflator'!R$3</f>
        <v>8.436548223350254</v>
      </c>
      <c r="U32" s="81">
        <f>'97-19 Comp in Aggregate SIC07'!U32/'97-19 CPI Deflator'!S$3</f>
        <v>8.3800000000000008</v>
      </c>
      <c r="V32" s="81">
        <f>'97-19 Comp in Aggregate SIC07'!V32/'97-19 CPI Deflator'!T$3</f>
        <v>8.51</v>
      </c>
      <c r="W32" s="81">
        <f>'97-19 Comp in Aggregate SIC07'!W32/'97-19 CPI Deflator'!U$3</f>
        <v>8.9374379344587869</v>
      </c>
      <c r="X32" s="81">
        <f>'97-19 Comp in Aggregate SIC07'!X32/'97-19 CPI Deflator'!V$3</f>
        <v>9.3230174081237909</v>
      </c>
      <c r="Y32" s="81">
        <f>'97-19 Comp in Aggregate SIC07'!Y32/'97-19 CPI Deflator'!W$3</f>
        <v>9.3862134088762961</v>
      </c>
      <c r="Z32" s="81">
        <f>'97-19 Comp in Aggregate SIC07'!Z32/'97-19 CPI Deflator'!X$3</f>
        <v>9.7588126159554722</v>
      </c>
    </row>
    <row r="33" spans="1:26" x14ac:dyDescent="0.25">
      <c r="A33" s="65">
        <v>58</v>
      </c>
      <c r="C33" s="66" t="s">
        <v>384</v>
      </c>
      <c r="D33" s="81">
        <f>'97-19 Comp in Aggregate SIC07'!D33/'97-19 CPI Deflator'!B$3</f>
        <v>14.928601997146934</v>
      </c>
      <c r="E33" s="81">
        <f>'97-19 Comp in Aggregate SIC07'!E33/'97-19 CPI Deflator'!C$3</f>
        <v>15.706530898876402</v>
      </c>
      <c r="F33" s="81">
        <f>'97-19 Comp in Aggregate SIC07'!F33/'97-19 CPI Deflator'!D$3</f>
        <v>15.732246879334259</v>
      </c>
      <c r="G33" s="81">
        <f>'97-19 Comp in Aggregate SIC07'!G33/'97-19 CPI Deflator'!E$3</f>
        <v>16.708596973865198</v>
      </c>
      <c r="H33" s="81">
        <f>'97-19 Comp in Aggregate SIC07'!H33/'97-19 CPI Deflator'!F$3</f>
        <v>17.44891304347826</v>
      </c>
      <c r="I33" s="81">
        <f>'97-19 Comp in Aggregate SIC07'!I33/'97-19 CPI Deflator'!G$3</f>
        <v>17.656711409395971</v>
      </c>
      <c r="J33" s="81">
        <f>'97-19 Comp in Aggregate SIC07'!J33/'97-19 CPI Deflator'!H$3</f>
        <v>17.753841059602649</v>
      </c>
      <c r="K33" s="81">
        <f>'97-19 Comp in Aggregate SIC07'!K33/'97-19 CPI Deflator'!I$3</f>
        <v>17.634379084967318</v>
      </c>
      <c r="L33" s="81">
        <f>'97-19 Comp in Aggregate SIC07'!L33/'97-19 CPI Deflator'!J$3</f>
        <v>18.148975672215109</v>
      </c>
      <c r="M33" s="81">
        <f>'97-19 Comp in Aggregate SIC07'!M33/'97-19 CPI Deflator'!K$3</f>
        <v>18.144680851063828</v>
      </c>
      <c r="N33" s="81">
        <f>'97-19 Comp in Aggregate SIC07'!N33/'97-19 CPI Deflator'!L$3</f>
        <v>18.501222493887532</v>
      </c>
      <c r="O33" s="81">
        <f>'97-19 Comp in Aggregate SIC07'!O33/'97-19 CPI Deflator'!M$3</f>
        <v>20.259740259740262</v>
      </c>
      <c r="P33" s="81">
        <f>'97-19 Comp in Aggregate SIC07'!P33/'97-19 CPI Deflator'!N$3</f>
        <v>19.688221709006928</v>
      </c>
      <c r="Q33" s="81">
        <f>'97-19 Comp in Aggregate SIC07'!Q33/'97-19 CPI Deflator'!O$3</f>
        <v>19.697986577181208</v>
      </c>
      <c r="R33" s="81">
        <f>'97-19 Comp in Aggregate SIC07'!R33/'97-19 CPI Deflator'!P$3</f>
        <v>19.807280513918627</v>
      </c>
      <c r="S33" s="81">
        <f>'97-19 Comp in Aggregate SIC07'!S33/'97-19 CPI Deflator'!Q$3</f>
        <v>19.35483870967742</v>
      </c>
      <c r="T33" s="81">
        <f>'97-19 Comp in Aggregate SIC07'!T33/'97-19 CPI Deflator'!R$3</f>
        <v>19.279187817258883</v>
      </c>
      <c r="U33" s="81">
        <f>'97-19 Comp in Aggregate SIC07'!U33/'97-19 CPI Deflator'!S$3</f>
        <v>20.63</v>
      </c>
      <c r="V33" s="81">
        <f>'97-19 Comp in Aggregate SIC07'!V33/'97-19 CPI Deflator'!T$3</f>
        <v>19.100000000000001</v>
      </c>
      <c r="W33" s="81">
        <f>'97-19 Comp in Aggregate SIC07'!W33/'97-19 CPI Deflator'!U$3</f>
        <v>19.702085402184704</v>
      </c>
      <c r="X33" s="81">
        <f>'97-19 Comp in Aggregate SIC07'!X33/'97-19 CPI Deflator'!V$3</f>
        <v>19.429400386847195</v>
      </c>
      <c r="Y33" s="81">
        <f>'97-19 Comp in Aggregate SIC07'!Y33/'97-19 CPI Deflator'!W$3</f>
        <v>19.867799811142582</v>
      </c>
      <c r="Z33" s="81">
        <f>'97-19 Comp in Aggregate SIC07'!Z33/'97-19 CPI Deflator'!X$3</f>
        <v>19.526901669758811</v>
      </c>
    </row>
    <row r="34" spans="1:26" ht="45" x14ac:dyDescent="0.25">
      <c r="A34" s="65">
        <v>59</v>
      </c>
      <c r="C34" s="66" t="s">
        <v>385</v>
      </c>
      <c r="D34" s="81">
        <f>'97-19 Comp in Aggregate SIC07'!D34/'97-19 CPI Deflator'!B$3</f>
        <v>12.733637660485019</v>
      </c>
      <c r="E34" s="81">
        <f>'97-19 Comp in Aggregate SIC07'!E34/'97-19 CPI Deflator'!C$3</f>
        <v>13.597865168539325</v>
      </c>
      <c r="F34" s="81">
        <f>'97-19 Comp in Aggregate SIC07'!F34/'97-19 CPI Deflator'!D$3</f>
        <v>14.202884882108187</v>
      </c>
      <c r="G34" s="81">
        <f>'97-19 Comp in Aggregate SIC07'!G34/'97-19 CPI Deflator'!E$3</f>
        <v>14.745144429160934</v>
      </c>
      <c r="H34" s="81">
        <f>'97-19 Comp in Aggregate SIC07'!H34/'97-19 CPI Deflator'!F$3</f>
        <v>15.396141304347825</v>
      </c>
      <c r="I34" s="81">
        <f>'97-19 Comp in Aggregate SIC07'!I34/'97-19 CPI Deflator'!G$3</f>
        <v>16.511033557046979</v>
      </c>
      <c r="J34" s="81">
        <f>'97-19 Comp in Aggregate SIC07'!J34/'97-19 CPI Deflator'!H$3</f>
        <v>17.3197880794702</v>
      </c>
      <c r="K34" s="81">
        <f>'97-19 Comp in Aggregate SIC07'!K34/'97-19 CPI Deflator'!I$3</f>
        <v>17.082875816993464</v>
      </c>
      <c r="L34" s="81">
        <f>'97-19 Comp in Aggregate SIC07'!L34/'97-19 CPI Deflator'!J$3</f>
        <v>16.429346991037136</v>
      </c>
      <c r="M34" s="81">
        <f>'97-19 Comp in Aggregate SIC07'!M34/'97-19 CPI Deflator'!K$3</f>
        <v>16.81316645807259</v>
      </c>
      <c r="N34" s="81">
        <f>'97-19 Comp in Aggregate SIC07'!N34/'97-19 CPI Deflator'!L$3</f>
        <v>16.172713936430316</v>
      </c>
      <c r="O34" s="81">
        <f>'97-19 Comp in Aggregate SIC07'!O34/'97-19 CPI Deflator'!M$3</f>
        <v>21.747343565525387</v>
      </c>
      <c r="P34" s="81">
        <f>'97-19 Comp in Aggregate SIC07'!P34/'97-19 CPI Deflator'!N$3</f>
        <v>21.016166281755197</v>
      </c>
      <c r="Q34" s="81">
        <f>'97-19 Comp in Aggregate SIC07'!Q34/'97-19 CPI Deflator'!O$3</f>
        <v>21.722595078299779</v>
      </c>
      <c r="R34" s="81">
        <f>'97-19 Comp in Aggregate SIC07'!R34/'97-19 CPI Deflator'!P$3</f>
        <v>21.466809421841543</v>
      </c>
      <c r="S34" s="81">
        <f>'97-19 Comp in Aggregate SIC07'!S34/'97-19 CPI Deflator'!Q$3</f>
        <v>19.323621227887617</v>
      </c>
      <c r="T34" s="81">
        <f>'97-19 Comp in Aggregate SIC07'!T34/'97-19 CPI Deflator'!R$3</f>
        <v>18.243654822335024</v>
      </c>
      <c r="U34" s="81">
        <f>'97-19 Comp in Aggregate SIC07'!U34/'97-19 CPI Deflator'!S$3</f>
        <v>16.75</v>
      </c>
      <c r="V34" s="81">
        <f>'97-19 Comp in Aggregate SIC07'!V34/'97-19 CPI Deflator'!T$3</f>
        <v>17.32</v>
      </c>
      <c r="W34" s="81">
        <f>'97-19 Comp in Aggregate SIC07'!W34/'97-19 CPI Deflator'!U$3</f>
        <v>18.520357497517374</v>
      </c>
      <c r="X34" s="81">
        <f>'97-19 Comp in Aggregate SIC07'!X34/'97-19 CPI Deflator'!V$3</f>
        <v>19.264990328820119</v>
      </c>
      <c r="Y34" s="81">
        <f>'97-19 Comp in Aggregate SIC07'!Y34/'97-19 CPI Deflator'!W$3</f>
        <v>17.488196411709158</v>
      </c>
      <c r="Z34" s="81">
        <f>'97-19 Comp in Aggregate SIC07'!Z34/'97-19 CPI Deflator'!X$3</f>
        <v>18.051948051948052</v>
      </c>
    </row>
    <row r="35" spans="1:26" ht="30" x14ac:dyDescent="0.25">
      <c r="A35" s="65">
        <v>60</v>
      </c>
      <c r="C35" s="66" t="s">
        <v>386</v>
      </c>
      <c r="D35" s="81">
        <f>'97-19 Comp in Aggregate SIC07'!D35/'97-19 CPI Deflator'!B$3</f>
        <v>12.524964336661911</v>
      </c>
      <c r="E35" s="81">
        <f>'97-19 Comp in Aggregate SIC07'!E35/'97-19 CPI Deflator'!C$3</f>
        <v>13.398876404494379</v>
      </c>
      <c r="F35" s="81">
        <f>'97-19 Comp in Aggregate SIC07'!F35/'97-19 CPI Deflator'!D$3</f>
        <v>14.063800277392511</v>
      </c>
      <c r="G35" s="81">
        <f>'97-19 Comp in Aggregate SIC07'!G35/'97-19 CPI Deflator'!E$3</f>
        <v>14.566712517193947</v>
      </c>
      <c r="H35" s="81">
        <f>'97-19 Comp in Aggregate SIC07'!H35/'97-19 CPI Deflator'!F$3</f>
        <v>15.217391304347826</v>
      </c>
      <c r="I35" s="81">
        <f>'97-19 Comp in Aggregate SIC07'!I35/'97-19 CPI Deflator'!G$3</f>
        <v>16.429530201342281</v>
      </c>
      <c r="J35" s="81">
        <f>'97-19 Comp in Aggregate SIC07'!J35/'97-19 CPI Deflator'!H$3</f>
        <v>17.311258278145697</v>
      </c>
      <c r="K35" s="81">
        <f>'97-19 Comp in Aggregate SIC07'!K35/'97-19 CPI Deflator'!I$3</f>
        <v>17.058823529411764</v>
      </c>
      <c r="L35" s="81">
        <f>'97-19 Comp in Aggregate SIC07'!L35/'97-19 CPI Deflator'!J$3</f>
        <v>16.286811779769529</v>
      </c>
      <c r="M35" s="81">
        <f>'97-19 Comp in Aggregate SIC07'!M35/'97-19 CPI Deflator'!K$3</f>
        <v>16.708385481852314</v>
      </c>
      <c r="N35" s="81">
        <f>'97-19 Comp in Aggregate SIC07'!N35/'97-19 CPI Deflator'!L$3</f>
        <v>15.965770171149146</v>
      </c>
      <c r="O35" s="81">
        <f>'97-19 Comp in Aggregate SIC07'!O35/'97-19 CPI Deflator'!M$3</f>
        <v>26.257378984651712</v>
      </c>
      <c r="P35" s="81">
        <f>'97-19 Comp in Aggregate SIC07'!P35/'97-19 CPI Deflator'!N$3</f>
        <v>26.073903002309468</v>
      </c>
      <c r="Q35" s="81">
        <f>'97-19 Comp in Aggregate SIC07'!Q35/'97-19 CPI Deflator'!O$3</f>
        <v>24.026845637583893</v>
      </c>
      <c r="R35" s="81">
        <f>'97-19 Comp in Aggregate SIC07'!R35/'97-19 CPI Deflator'!P$3</f>
        <v>25.96359743040685</v>
      </c>
      <c r="S35" s="81">
        <f>'97-19 Comp in Aggregate SIC07'!S35/'97-19 CPI Deflator'!Q$3</f>
        <v>23.537981269510929</v>
      </c>
      <c r="T35" s="81">
        <f>'97-19 Comp in Aggregate SIC07'!T35/'97-19 CPI Deflator'!R$3</f>
        <v>22.446700507614214</v>
      </c>
      <c r="U35" s="81">
        <f>'97-19 Comp in Aggregate SIC07'!U35/'97-19 CPI Deflator'!S$3</f>
        <v>22.15</v>
      </c>
      <c r="V35" s="81">
        <f>'97-19 Comp in Aggregate SIC07'!V35/'97-19 CPI Deflator'!T$3</f>
        <v>22.99</v>
      </c>
      <c r="W35" s="81">
        <f>'97-19 Comp in Aggregate SIC07'!W35/'97-19 CPI Deflator'!U$3</f>
        <v>24.508440913604762</v>
      </c>
      <c r="X35" s="81">
        <f>'97-19 Comp in Aggregate SIC07'!X35/'97-19 CPI Deflator'!V$3</f>
        <v>23.549323017408124</v>
      </c>
      <c r="Y35" s="81">
        <f>'97-19 Comp in Aggregate SIC07'!Y35/'97-19 CPI Deflator'!W$3</f>
        <v>24.296506137865908</v>
      </c>
      <c r="Z35" s="81">
        <f>'97-19 Comp in Aggregate SIC07'!Z35/'97-19 CPI Deflator'!X$3</f>
        <v>28.858998144712427</v>
      </c>
    </row>
    <row r="36" spans="1:26" x14ac:dyDescent="0.25">
      <c r="A36" s="65">
        <v>61</v>
      </c>
      <c r="C36" s="66" t="s">
        <v>387</v>
      </c>
      <c r="D36" s="81">
        <f>'97-19 Comp in Aggregate SIC07'!D36/'97-19 CPI Deflator'!B$3</f>
        <v>12.539229671897289</v>
      </c>
      <c r="E36" s="81">
        <f>'97-19 Comp in Aggregate SIC07'!E36/'97-19 CPI Deflator'!C$3</f>
        <v>13.300561797752808</v>
      </c>
      <c r="F36" s="81">
        <f>'97-19 Comp in Aggregate SIC07'!F36/'97-19 CPI Deflator'!D$3</f>
        <v>13.495145631067961</v>
      </c>
      <c r="G36" s="81">
        <f>'97-19 Comp in Aggregate SIC07'!G36/'97-19 CPI Deflator'!E$3</f>
        <v>14.071526822558461</v>
      </c>
      <c r="H36" s="81">
        <f>'97-19 Comp in Aggregate SIC07'!H36/'97-19 CPI Deflator'!F$3</f>
        <v>14.850543478260869</v>
      </c>
      <c r="I36" s="81">
        <f>'97-19 Comp in Aggregate SIC07'!I36/'97-19 CPI Deflator'!G$3</f>
        <v>15.906040268456376</v>
      </c>
      <c r="J36" s="81">
        <f>'97-19 Comp in Aggregate SIC07'!J36/'97-19 CPI Deflator'!H$3</f>
        <v>15.456953642384105</v>
      </c>
      <c r="K36" s="81">
        <f>'97-19 Comp in Aggregate SIC07'!K36/'97-19 CPI Deflator'!I$3</f>
        <v>16.091503267973856</v>
      </c>
      <c r="L36" s="81">
        <f>'97-19 Comp in Aggregate SIC07'!L36/'97-19 CPI Deflator'!J$3</f>
        <v>15.723431498079385</v>
      </c>
      <c r="M36" s="81">
        <f>'97-19 Comp in Aggregate SIC07'!M36/'97-19 CPI Deflator'!K$3</f>
        <v>16.370463078848559</v>
      </c>
      <c r="N36" s="81">
        <f>'97-19 Comp in Aggregate SIC07'!N36/'97-19 CPI Deflator'!L$3</f>
        <v>16.491442542787286</v>
      </c>
      <c r="O36" s="81">
        <f>'97-19 Comp in Aggregate SIC07'!O36/'97-19 CPI Deflator'!M$3</f>
        <v>21.759149940968122</v>
      </c>
      <c r="P36" s="81">
        <f>'97-19 Comp in Aggregate SIC07'!P36/'97-19 CPI Deflator'!N$3</f>
        <v>21.189376443418016</v>
      </c>
      <c r="Q36" s="81">
        <f>'97-19 Comp in Aggregate SIC07'!Q36/'97-19 CPI Deflator'!O$3</f>
        <v>20.290827740492169</v>
      </c>
      <c r="R36" s="81">
        <f>'97-19 Comp in Aggregate SIC07'!R36/'97-19 CPI Deflator'!P$3</f>
        <v>19.528907922912204</v>
      </c>
      <c r="S36" s="81">
        <f>'97-19 Comp in Aggregate SIC07'!S36/'97-19 CPI Deflator'!Q$3</f>
        <v>20.364203954214361</v>
      </c>
      <c r="T36" s="81">
        <f>'97-19 Comp in Aggregate SIC07'!T36/'97-19 CPI Deflator'!R$3</f>
        <v>19.00507614213198</v>
      </c>
      <c r="U36" s="81">
        <f>'97-19 Comp in Aggregate SIC07'!U36/'97-19 CPI Deflator'!S$3</f>
        <v>18.84</v>
      </c>
      <c r="V36" s="81">
        <f>'97-19 Comp in Aggregate SIC07'!V36/'97-19 CPI Deflator'!T$3</f>
        <v>19.739999999999998</v>
      </c>
      <c r="W36" s="81">
        <f>'97-19 Comp in Aggregate SIC07'!W36/'97-19 CPI Deflator'!U$3</f>
        <v>19.900695134061564</v>
      </c>
      <c r="X36" s="81">
        <f>'97-19 Comp in Aggregate SIC07'!X36/'97-19 CPI Deflator'!V$3</f>
        <v>18.413926499032879</v>
      </c>
      <c r="Y36" s="81">
        <f>'97-19 Comp in Aggregate SIC07'!Y36/'97-19 CPI Deflator'!W$3</f>
        <v>20.547686496694993</v>
      </c>
      <c r="Z36" s="81">
        <f>'97-19 Comp in Aggregate SIC07'!Z36/'97-19 CPI Deflator'!X$3</f>
        <v>19.499072356215212</v>
      </c>
    </row>
    <row r="37" spans="1:26" ht="30" x14ac:dyDescent="0.25">
      <c r="A37" s="65">
        <v>62</v>
      </c>
      <c r="C37" s="66" t="s">
        <v>388</v>
      </c>
      <c r="D37" s="81">
        <f>'97-19 Comp in Aggregate SIC07'!D37/'97-19 CPI Deflator'!B$3</f>
        <v>17.796661911554924</v>
      </c>
      <c r="E37" s="81">
        <f>'97-19 Comp in Aggregate SIC07'!E37/'97-19 CPI Deflator'!C$3</f>
        <v>18.770505617977527</v>
      </c>
      <c r="F37" s="81">
        <f>'97-19 Comp in Aggregate SIC07'!F37/'97-19 CPI Deflator'!D$3</f>
        <v>19.050124826629681</v>
      </c>
      <c r="G37" s="81">
        <f>'97-19 Comp in Aggregate SIC07'!G37/'97-19 CPI Deflator'!E$3</f>
        <v>20.992819807427786</v>
      </c>
      <c r="H37" s="81">
        <f>'97-19 Comp in Aggregate SIC07'!H37/'97-19 CPI Deflator'!F$3</f>
        <v>23.560081521739132</v>
      </c>
      <c r="I37" s="81">
        <f>'97-19 Comp in Aggregate SIC07'!I37/'97-19 CPI Deflator'!G$3</f>
        <v>24.881154362416108</v>
      </c>
      <c r="J37" s="81">
        <f>'97-19 Comp in Aggregate SIC07'!J37/'97-19 CPI Deflator'!H$3</f>
        <v>25.161642384105964</v>
      </c>
      <c r="K37" s="81">
        <f>'97-19 Comp in Aggregate SIC07'!K37/'97-19 CPI Deflator'!I$3</f>
        <v>24.283189542483662</v>
      </c>
      <c r="L37" s="81">
        <f>'97-19 Comp in Aggregate SIC07'!L37/'97-19 CPI Deflator'!J$3</f>
        <v>24.773265044814341</v>
      </c>
      <c r="M37" s="81">
        <f>'97-19 Comp in Aggregate SIC07'!M37/'97-19 CPI Deflator'!K$3</f>
        <v>24.440650813516893</v>
      </c>
      <c r="N37" s="81">
        <f>'97-19 Comp in Aggregate SIC07'!N37/'97-19 CPI Deflator'!L$3</f>
        <v>24.557139364303186</v>
      </c>
      <c r="O37" s="81">
        <f>'97-19 Comp in Aggregate SIC07'!O37/'97-19 CPI Deflator'!M$3</f>
        <v>25.206611570247937</v>
      </c>
      <c r="P37" s="81">
        <f>'97-19 Comp in Aggregate SIC07'!P37/'97-19 CPI Deflator'!N$3</f>
        <v>24.826789838337184</v>
      </c>
      <c r="Q37" s="81">
        <f>'97-19 Comp in Aggregate SIC07'!Q37/'97-19 CPI Deflator'!O$3</f>
        <v>24.496644295302012</v>
      </c>
      <c r="R37" s="81">
        <f>'97-19 Comp in Aggregate SIC07'!R37/'97-19 CPI Deflator'!P$3</f>
        <v>22.79443254817987</v>
      </c>
      <c r="S37" s="81">
        <f>'97-19 Comp in Aggregate SIC07'!S37/'97-19 CPI Deflator'!Q$3</f>
        <v>22.310093652445371</v>
      </c>
      <c r="T37" s="81">
        <f>'97-19 Comp in Aggregate SIC07'!T37/'97-19 CPI Deflator'!R$3</f>
        <v>21.715736040609137</v>
      </c>
      <c r="U37" s="81">
        <f>'97-19 Comp in Aggregate SIC07'!U37/'97-19 CPI Deflator'!S$3</f>
        <v>21.3</v>
      </c>
      <c r="V37" s="81">
        <f>'97-19 Comp in Aggregate SIC07'!V37/'97-19 CPI Deflator'!T$3</f>
        <v>21.67</v>
      </c>
      <c r="W37" s="81">
        <f>'97-19 Comp in Aggregate SIC07'!W37/'97-19 CPI Deflator'!U$3</f>
        <v>22.135054617676264</v>
      </c>
      <c r="X37" s="81">
        <f>'97-19 Comp in Aggregate SIC07'!X37/'97-19 CPI Deflator'!V$3</f>
        <v>21.972920696324948</v>
      </c>
      <c r="Y37" s="81">
        <f>'97-19 Comp in Aggregate SIC07'!Y37/'97-19 CPI Deflator'!W$3</f>
        <v>22.842304060434369</v>
      </c>
      <c r="Z37" s="81">
        <f>'97-19 Comp in Aggregate SIC07'!Z37/'97-19 CPI Deflator'!X$3</f>
        <v>22.504638218923933</v>
      </c>
    </row>
    <row r="38" spans="1:26" x14ac:dyDescent="0.25">
      <c r="A38" s="65">
        <v>63</v>
      </c>
      <c r="C38" s="66" t="s">
        <v>389</v>
      </c>
      <c r="D38" s="81">
        <f>'97-19 Comp in Aggregate SIC07'!D38/'97-19 CPI Deflator'!B$3</f>
        <v>16.648330955777464</v>
      </c>
      <c r="E38" s="81">
        <f>'97-19 Comp in Aggregate SIC07'!E38/'97-19 CPI Deflator'!C$3</f>
        <v>17.60087078651685</v>
      </c>
      <c r="F38" s="81">
        <f>'97-19 Comp in Aggregate SIC07'!F38/'97-19 CPI Deflator'!D$3</f>
        <v>17.964854368932041</v>
      </c>
      <c r="G38" s="81">
        <f>'97-19 Comp in Aggregate SIC07'!G38/'97-19 CPI Deflator'!E$3</f>
        <v>19.574264099037141</v>
      </c>
      <c r="H38" s="81">
        <f>'97-19 Comp in Aggregate SIC07'!H38/'97-19 CPI Deflator'!F$3</f>
        <v>21.710027173913044</v>
      </c>
      <c r="I38" s="81">
        <f>'97-19 Comp in Aggregate SIC07'!I38/'97-19 CPI Deflator'!G$3</f>
        <v>23.001771812080538</v>
      </c>
      <c r="J38" s="81">
        <f>'97-19 Comp in Aggregate SIC07'!J38/'97-19 CPI Deflator'!H$3</f>
        <v>23.398529801324504</v>
      </c>
      <c r="K38" s="81">
        <f>'97-19 Comp in Aggregate SIC07'!K38/'97-19 CPI Deflator'!I$3</f>
        <v>22.675202614379085</v>
      </c>
      <c r="L38" s="81">
        <f>'97-19 Comp in Aggregate SIC07'!L38/'97-19 CPI Deflator'!J$3</f>
        <v>22.8939052496799</v>
      </c>
      <c r="M38" s="81">
        <f>'97-19 Comp in Aggregate SIC07'!M38/'97-19 CPI Deflator'!K$3</f>
        <v>22.729324155193993</v>
      </c>
      <c r="N38" s="81">
        <f>'97-19 Comp in Aggregate SIC07'!N38/'97-19 CPI Deflator'!L$3</f>
        <v>22.66779951100245</v>
      </c>
      <c r="O38" s="81">
        <f>'97-19 Comp in Aggregate SIC07'!O38/'97-19 CPI Deflator'!M$3</f>
        <v>22.314049586776857</v>
      </c>
      <c r="P38" s="81">
        <f>'97-19 Comp in Aggregate SIC07'!P38/'97-19 CPI Deflator'!N$3</f>
        <v>23.752886836027713</v>
      </c>
      <c r="Q38" s="81">
        <f>'97-19 Comp in Aggregate SIC07'!Q38/'97-19 CPI Deflator'!O$3</f>
        <v>23.266219239373601</v>
      </c>
      <c r="R38" s="81">
        <f>'97-19 Comp in Aggregate SIC07'!R38/'97-19 CPI Deflator'!P$3</f>
        <v>22.601713062098501</v>
      </c>
      <c r="S38" s="81">
        <f>'97-19 Comp in Aggregate SIC07'!S38/'97-19 CPI Deflator'!Q$3</f>
        <v>22.559833506763788</v>
      </c>
      <c r="T38" s="81">
        <f>'97-19 Comp in Aggregate SIC07'!T38/'97-19 CPI Deflator'!R$3</f>
        <v>22.274111675126907</v>
      </c>
      <c r="U38" s="81">
        <f>'97-19 Comp in Aggregate SIC07'!U38/'97-19 CPI Deflator'!S$3</f>
        <v>20.9</v>
      </c>
      <c r="V38" s="81">
        <f>'97-19 Comp in Aggregate SIC07'!V38/'97-19 CPI Deflator'!T$3</f>
        <v>21.97</v>
      </c>
      <c r="W38" s="81">
        <f>'97-19 Comp in Aggregate SIC07'!W38/'97-19 CPI Deflator'!U$3</f>
        <v>22.025819265143991</v>
      </c>
      <c r="X38" s="81">
        <f>'97-19 Comp in Aggregate SIC07'!X38/'97-19 CPI Deflator'!V$3</f>
        <v>24.381044487427467</v>
      </c>
      <c r="Y38" s="81">
        <f>'97-19 Comp in Aggregate SIC07'!Y38/'97-19 CPI Deflator'!W$3</f>
        <v>24.740321057601506</v>
      </c>
      <c r="Z38" s="81">
        <f>'97-19 Comp in Aggregate SIC07'!Z38/'97-19 CPI Deflator'!X$3</f>
        <v>21.530612244897959</v>
      </c>
    </row>
    <row r="39" spans="1:26" ht="30" x14ac:dyDescent="0.25">
      <c r="A39" s="65">
        <v>64</v>
      </c>
      <c r="C39" s="66" t="s">
        <v>390</v>
      </c>
      <c r="D39" s="81">
        <f>'97-19 Comp in Aggregate SIC07'!D39/'97-19 CPI Deflator'!B$3</f>
        <v>19.238858773181171</v>
      </c>
      <c r="E39" s="81">
        <f>'97-19 Comp in Aggregate SIC07'!E39/'97-19 CPI Deflator'!C$3</f>
        <v>19.658286516853931</v>
      </c>
      <c r="F39" s="81">
        <f>'97-19 Comp in Aggregate SIC07'!F39/'97-19 CPI Deflator'!D$3</f>
        <v>19.995533980582525</v>
      </c>
      <c r="G39" s="81">
        <f>'97-19 Comp in Aggregate SIC07'!G39/'97-19 CPI Deflator'!E$3</f>
        <v>20.366643741403028</v>
      </c>
      <c r="H39" s="81">
        <f>'97-19 Comp in Aggregate SIC07'!H39/'97-19 CPI Deflator'!F$3</f>
        <v>22.249605978260867</v>
      </c>
      <c r="I39" s="81">
        <f>'97-19 Comp in Aggregate SIC07'!I39/'97-19 CPI Deflator'!G$3</f>
        <v>22.531583892617451</v>
      </c>
      <c r="J39" s="81">
        <f>'97-19 Comp in Aggregate SIC07'!J39/'97-19 CPI Deflator'!H$3</f>
        <v>21.743735099337751</v>
      </c>
      <c r="K39" s="81">
        <f>'97-19 Comp in Aggregate SIC07'!K39/'97-19 CPI Deflator'!I$3</f>
        <v>21.355568627450978</v>
      </c>
      <c r="L39" s="81">
        <f>'97-19 Comp in Aggregate SIC07'!L39/'97-19 CPI Deflator'!J$3</f>
        <v>21.711562099871962</v>
      </c>
      <c r="M39" s="81">
        <f>'97-19 Comp in Aggregate SIC07'!M39/'97-19 CPI Deflator'!K$3</f>
        <v>22.610926157697119</v>
      </c>
      <c r="N39" s="81">
        <f>'97-19 Comp in Aggregate SIC07'!N39/'97-19 CPI Deflator'!L$3</f>
        <v>23.869303178484113</v>
      </c>
      <c r="O39" s="81">
        <f>'97-19 Comp in Aggregate SIC07'!O39/'97-19 CPI Deflator'!M$3</f>
        <v>25.218417945690675</v>
      </c>
      <c r="P39" s="81">
        <f>'97-19 Comp in Aggregate SIC07'!P39/'97-19 CPI Deflator'!N$3</f>
        <v>24.861431870669747</v>
      </c>
      <c r="Q39" s="81">
        <f>'97-19 Comp in Aggregate SIC07'!Q39/'97-19 CPI Deflator'!O$3</f>
        <v>25.738255033557049</v>
      </c>
      <c r="R39" s="81">
        <f>'97-19 Comp in Aggregate SIC07'!R39/'97-19 CPI Deflator'!P$3</f>
        <v>26.788008565310491</v>
      </c>
      <c r="S39" s="81">
        <f>'97-19 Comp in Aggregate SIC07'!S39/'97-19 CPI Deflator'!Q$3</f>
        <v>24.828303850156086</v>
      </c>
      <c r="T39" s="81">
        <f>'97-19 Comp in Aggregate SIC07'!T39/'97-19 CPI Deflator'!R$3</f>
        <v>26.304568527918782</v>
      </c>
      <c r="U39" s="81">
        <f>'97-19 Comp in Aggregate SIC07'!U39/'97-19 CPI Deflator'!S$3</f>
        <v>27.53</v>
      </c>
      <c r="V39" s="81">
        <f>'97-19 Comp in Aggregate SIC07'!V39/'97-19 CPI Deflator'!T$3</f>
        <v>27.15</v>
      </c>
      <c r="W39" s="81">
        <f>'97-19 Comp in Aggregate SIC07'!W39/'97-19 CPI Deflator'!U$3</f>
        <v>26.792452830188676</v>
      </c>
      <c r="X39" s="81">
        <f>'97-19 Comp in Aggregate SIC07'!X39/'97-19 CPI Deflator'!V$3</f>
        <v>27.717601547388782</v>
      </c>
      <c r="Y39" s="81">
        <f>'97-19 Comp in Aggregate SIC07'!Y39/'97-19 CPI Deflator'!W$3</f>
        <v>27.724268177525964</v>
      </c>
      <c r="Z39" s="81">
        <f>'97-19 Comp in Aggregate SIC07'!Z39/'97-19 CPI Deflator'!X$3</f>
        <v>28.608534322820034</v>
      </c>
    </row>
    <row r="40" spans="1:26" ht="45" x14ac:dyDescent="0.25">
      <c r="A40" s="65">
        <v>65</v>
      </c>
      <c r="C40" s="66" t="s">
        <v>391</v>
      </c>
      <c r="D40" s="81">
        <f>'97-19 Comp in Aggregate SIC07'!D40/'97-19 CPI Deflator'!B$3</f>
        <v>18.045649072753211</v>
      </c>
      <c r="E40" s="81">
        <f>'97-19 Comp in Aggregate SIC07'!E40/'97-19 CPI Deflator'!C$3</f>
        <v>18.918539325842694</v>
      </c>
      <c r="F40" s="81">
        <f>'97-19 Comp in Aggregate SIC07'!F40/'97-19 CPI Deflator'!D$3</f>
        <v>19.55617198335645</v>
      </c>
      <c r="G40" s="81">
        <f>'97-19 Comp in Aggregate SIC07'!G40/'97-19 CPI Deflator'!E$3</f>
        <v>19.848693259972489</v>
      </c>
      <c r="H40" s="81">
        <f>'97-19 Comp in Aggregate SIC07'!H40/'97-19 CPI Deflator'!F$3</f>
        <v>19.646739130434785</v>
      </c>
      <c r="I40" s="81">
        <f>'97-19 Comp in Aggregate SIC07'!I40/'97-19 CPI Deflator'!G$3</f>
        <v>21.261744966442954</v>
      </c>
      <c r="J40" s="81">
        <f>'97-19 Comp in Aggregate SIC07'!J40/'97-19 CPI Deflator'!H$3</f>
        <v>21.03311258278146</v>
      </c>
      <c r="K40" s="81">
        <f>'97-19 Comp in Aggregate SIC07'!K40/'97-19 CPI Deflator'!I$3</f>
        <v>20.692810457516341</v>
      </c>
      <c r="L40" s="81">
        <f>'97-19 Comp in Aggregate SIC07'!L40/'97-19 CPI Deflator'!J$3</f>
        <v>22.074263764404609</v>
      </c>
      <c r="M40" s="81">
        <f>'97-19 Comp in Aggregate SIC07'!M40/'97-19 CPI Deflator'!K$3</f>
        <v>22.077596996245305</v>
      </c>
      <c r="N40" s="81">
        <f>'97-19 Comp in Aggregate SIC07'!N40/'97-19 CPI Deflator'!L$3</f>
        <v>24.657701711491445</v>
      </c>
      <c r="O40" s="81">
        <f>'97-19 Comp in Aggregate SIC07'!O40/'97-19 CPI Deflator'!M$3</f>
        <v>24.132231404958681</v>
      </c>
      <c r="P40" s="81">
        <f>'97-19 Comp in Aggregate SIC07'!P40/'97-19 CPI Deflator'!N$3</f>
        <v>24.087759815242492</v>
      </c>
      <c r="Q40" s="81">
        <f>'97-19 Comp in Aggregate SIC07'!Q40/'97-19 CPI Deflator'!O$3</f>
        <v>23.55704697986577</v>
      </c>
      <c r="R40" s="81">
        <f>'97-19 Comp in Aggregate SIC07'!R40/'97-19 CPI Deflator'!P$3</f>
        <v>22.73019271948608</v>
      </c>
      <c r="S40" s="81">
        <f>'97-19 Comp in Aggregate SIC07'!S40/'97-19 CPI Deflator'!Q$3</f>
        <v>22.59105098855359</v>
      </c>
      <c r="T40" s="81">
        <f>'97-19 Comp in Aggregate SIC07'!T40/'97-19 CPI Deflator'!R$3</f>
        <v>22.548223350253807</v>
      </c>
      <c r="U40" s="81">
        <f>'97-19 Comp in Aggregate SIC07'!U40/'97-19 CPI Deflator'!S$3</f>
        <v>22.15</v>
      </c>
      <c r="V40" s="81">
        <f>'97-19 Comp in Aggregate SIC07'!V40/'97-19 CPI Deflator'!T$3</f>
        <v>21.99</v>
      </c>
      <c r="W40" s="81">
        <f>'97-19 Comp in Aggregate SIC07'!W40/'97-19 CPI Deflator'!U$3</f>
        <v>21.727904667328694</v>
      </c>
      <c r="X40" s="81">
        <f>'97-19 Comp in Aggregate SIC07'!X40/'97-19 CPI Deflator'!V$3</f>
        <v>22.736943907156675</v>
      </c>
      <c r="Y40" s="81">
        <f>'97-19 Comp in Aggregate SIC07'!Y40/'97-19 CPI Deflator'!W$3</f>
        <v>22.304060434372047</v>
      </c>
      <c r="Z40" s="81">
        <f>'97-19 Comp in Aggregate SIC07'!Z40/'97-19 CPI Deflator'!X$3</f>
        <v>22.384044526901668</v>
      </c>
    </row>
    <row r="41" spans="1:26" ht="30" x14ac:dyDescent="0.25">
      <c r="A41" s="65">
        <v>66</v>
      </c>
      <c r="C41" s="66" t="s">
        <v>392</v>
      </c>
      <c r="D41" s="81">
        <f>'97-19 Comp in Aggregate SIC07'!D41/'97-19 CPI Deflator'!B$3</f>
        <v>20.855920114122682</v>
      </c>
      <c r="E41" s="81">
        <f>'97-19 Comp in Aggregate SIC07'!E41/'97-19 CPI Deflator'!C$3</f>
        <v>22.078651685393258</v>
      </c>
      <c r="F41" s="81">
        <f>'97-19 Comp in Aggregate SIC07'!F41/'97-19 CPI Deflator'!D$3</f>
        <v>23.162274618585297</v>
      </c>
      <c r="G41" s="81">
        <f>'97-19 Comp in Aggregate SIC07'!G41/'97-19 CPI Deflator'!E$3</f>
        <v>26.354883081155435</v>
      </c>
      <c r="H41" s="81">
        <f>'97-19 Comp in Aggregate SIC07'!H41/'97-19 CPI Deflator'!F$3</f>
        <v>26.372282608695652</v>
      </c>
      <c r="I41" s="81">
        <f>'97-19 Comp in Aggregate SIC07'!I41/'97-19 CPI Deflator'!G$3</f>
        <v>30.389261744966444</v>
      </c>
      <c r="J41" s="81">
        <f>'97-19 Comp in Aggregate SIC07'!J41/'97-19 CPI Deflator'!H$3</f>
        <v>29.695364238410598</v>
      </c>
      <c r="K41" s="81">
        <f>'97-19 Comp in Aggregate SIC07'!K41/'97-19 CPI Deflator'!I$3</f>
        <v>29.437908496732025</v>
      </c>
      <c r="L41" s="81">
        <f>'97-19 Comp in Aggregate SIC07'!L41/'97-19 CPI Deflator'!J$3</f>
        <v>31.267605633802823</v>
      </c>
      <c r="M41" s="81">
        <f>'97-19 Comp in Aggregate SIC07'!M41/'97-19 CPI Deflator'!K$3</f>
        <v>29.04881101376721</v>
      </c>
      <c r="N41" s="81">
        <f>'97-19 Comp in Aggregate SIC07'!N41/'97-19 CPI Deflator'!L$3</f>
        <v>26.907090464547682</v>
      </c>
      <c r="O41" s="81">
        <f>'97-19 Comp in Aggregate SIC07'!O41/'97-19 CPI Deflator'!M$3</f>
        <v>26.694214876033058</v>
      </c>
      <c r="P41" s="81">
        <f>'97-19 Comp in Aggregate SIC07'!P41/'97-19 CPI Deflator'!N$3</f>
        <v>26.489607390300232</v>
      </c>
      <c r="Q41" s="81">
        <f>'97-19 Comp in Aggregate SIC07'!Q41/'97-19 CPI Deflator'!O$3</f>
        <v>26.86800894854586</v>
      </c>
      <c r="R41" s="81">
        <f>'97-19 Comp in Aggregate SIC07'!R41/'97-19 CPI Deflator'!P$3</f>
        <v>26.509635974304068</v>
      </c>
      <c r="S41" s="81">
        <f>'97-19 Comp in Aggregate SIC07'!S41/'97-19 CPI Deflator'!Q$3</f>
        <v>24.380853277835588</v>
      </c>
      <c r="T41" s="81">
        <f>'97-19 Comp in Aggregate SIC07'!T41/'97-19 CPI Deflator'!R$3</f>
        <v>25.380710659898476</v>
      </c>
      <c r="U41" s="81">
        <f>'97-19 Comp in Aggregate SIC07'!U41/'97-19 CPI Deflator'!S$3</f>
        <v>24.87</v>
      </c>
      <c r="V41" s="81">
        <f>'97-19 Comp in Aggregate SIC07'!V41/'97-19 CPI Deflator'!T$3</f>
        <v>23.94</v>
      </c>
      <c r="W41" s="81">
        <f>'97-19 Comp in Aggregate SIC07'!W41/'97-19 CPI Deflator'!U$3</f>
        <v>24.280039721946373</v>
      </c>
      <c r="X41" s="81">
        <f>'97-19 Comp in Aggregate SIC07'!X41/'97-19 CPI Deflator'!V$3</f>
        <v>24.564796905222433</v>
      </c>
      <c r="Y41" s="81">
        <f>'97-19 Comp in Aggregate SIC07'!Y41/'97-19 CPI Deflator'!W$3</f>
        <v>25.741265344664775</v>
      </c>
      <c r="Z41" s="81">
        <f>'97-19 Comp in Aggregate SIC07'!Z41/'97-19 CPI Deflator'!X$3</f>
        <v>25.194805194805195</v>
      </c>
    </row>
    <row r="42" spans="1:26" x14ac:dyDescent="0.25">
      <c r="A42" s="65">
        <v>68</v>
      </c>
      <c r="C42" s="66" t="s">
        <v>189</v>
      </c>
      <c r="D42" s="81">
        <f>'97-19 Comp in Aggregate SIC07'!D42/'97-19 CPI Deflator'!B$3</f>
        <v>12.853067047075607</v>
      </c>
      <c r="E42" s="81">
        <f>'97-19 Comp in Aggregate SIC07'!E42/'97-19 CPI Deflator'!C$3</f>
        <v>13.16011235955056</v>
      </c>
      <c r="F42" s="81">
        <f>'97-19 Comp in Aggregate SIC07'!F42/'97-19 CPI Deflator'!D$3</f>
        <v>13.578363384188627</v>
      </c>
      <c r="G42" s="81">
        <f>'97-19 Comp in Aggregate SIC07'!G42/'97-19 CPI Deflator'!E$3</f>
        <v>14.497936726272352</v>
      </c>
      <c r="H42" s="81">
        <f>'97-19 Comp in Aggregate SIC07'!H42/'97-19 CPI Deflator'!F$3</f>
        <v>15.475543478260871</v>
      </c>
      <c r="I42" s="81">
        <f>'97-19 Comp in Aggregate SIC07'!I42/'97-19 CPI Deflator'!G$3</f>
        <v>16.053691275167786</v>
      </c>
      <c r="J42" s="81">
        <f>'97-19 Comp in Aggregate SIC07'!J42/'97-19 CPI Deflator'!H$3</f>
        <v>15.721854304635761</v>
      </c>
      <c r="K42" s="81">
        <f>'97-19 Comp in Aggregate SIC07'!K42/'97-19 CPI Deflator'!I$3</f>
        <v>15.594771241830065</v>
      </c>
      <c r="L42" s="81">
        <f>'97-19 Comp in Aggregate SIC07'!L42/'97-19 CPI Deflator'!J$3</f>
        <v>16.530089628681178</v>
      </c>
      <c r="M42" s="81">
        <f>'97-19 Comp in Aggregate SIC07'!M42/'97-19 CPI Deflator'!K$3</f>
        <v>17.158948685857322</v>
      </c>
      <c r="N42" s="81">
        <f>'97-19 Comp in Aggregate SIC07'!N42/'97-19 CPI Deflator'!L$3</f>
        <v>16.968215158924206</v>
      </c>
      <c r="O42" s="81">
        <f>'97-19 Comp in Aggregate SIC07'!O42/'97-19 CPI Deflator'!M$3</f>
        <v>17.650531286894925</v>
      </c>
      <c r="P42" s="81">
        <f>'97-19 Comp in Aggregate SIC07'!P42/'97-19 CPI Deflator'!N$3</f>
        <v>16.859122401847575</v>
      </c>
      <c r="Q42" s="81">
        <f>'97-19 Comp in Aggregate SIC07'!Q42/'97-19 CPI Deflator'!O$3</f>
        <v>16.610738255033556</v>
      </c>
      <c r="R42" s="81">
        <f>'97-19 Comp in Aggregate SIC07'!R42/'97-19 CPI Deflator'!P$3</f>
        <v>15.428265524625267</v>
      </c>
      <c r="S42" s="81">
        <f>'97-19 Comp in Aggregate SIC07'!S42/'97-19 CPI Deflator'!Q$3</f>
        <v>15.26534859521332</v>
      </c>
      <c r="T42" s="81">
        <f>'97-19 Comp in Aggregate SIC07'!T42/'97-19 CPI Deflator'!R$3</f>
        <v>14.812182741116752</v>
      </c>
      <c r="U42" s="81">
        <f>'97-19 Comp in Aggregate SIC07'!U42/'97-19 CPI Deflator'!S$3</f>
        <v>15.11</v>
      </c>
      <c r="V42" s="81">
        <f>'97-19 Comp in Aggregate SIC07'!V42/'97-19 CPI Deflator'!T$3</f>
        <v>15.5</v>
      </c>
      <c r="W42" s="81">
        <f>'97-19 Comp in Aggregate SIC07'!W42/'97-19 CPI Deflator'!U$3</f>
        <v>15.690168818272094</v>
      </c>
      <c r="X42" s="81">
        <f>'97-19 Comp in Aggregate SIC07'!X42/'97-19 CPI Deflator'!V$3</f>
        <v>15.396518375241779</v>
      </c>
      <c r="Y42" s="81">
        <f>'97-19 Comp in Aggregate SIC07'!Y42/'97-19 CPI Deflator'!W$3</f>
        <v>15.882908404154861</v>
      </c>
      <c r="Z42" s="81">
        <f>'97-19 Comp in Aggregate SIC07'!Z42/'97-19 CPI Deflator'!X$3</f>
        <v>15.797773654916512</v>
      </c>
    </row>
    <row r="43" spans="1:26" x14ac:dyDescent="0.25">
      <c r="A43" s="65">
        <v>69</v>
      </c>
      <c r="C43" s="66" t="s">
        <v>393</v>
      </c>
      <c r="D43" s="81">
        <f>'97-19 Comp in Aggregate SIC07'!D43/'97-19 CPI Deflator'!B$3</f>
        <v>14.165477888730386</v>
      </c>
      <c r="E43" s="81">
        <f>'97-19 Comp in Aggregate SIC07'!E43/'97-19 CPI Deflator'!C$3</f>
        <v>15.028089887640446</v>
      </c>
      <c r="F43" s="81">
        <f>'97-19 Comp in Aggregate SIC07'!F43/'97-19 CPI Deflator'!D$3</f>
        <v>15.533980582524272</v>
      </c>
      <c r="G43" s="81">
        <f>'97-19 Comp in Aggregate SIC07'!G43/'97-19 CPI Deflator'!E$3</f>
        <v>15.62585969738652</v>
      </c>
      <c r="H43" s="81">
        <f>'97-19 Comp in Aggregate SIC07'!H43/'97-19 CPI Deflator'!F$3</f>
        <v>16.426630434782609</v>
      </c>
      <c r="I43" s="81">
        <f>'97-19 Comp in Aggregate SIC07'!I43/'97-19 CPI Deflator'!G$3</f>
        <v>17.208053691275168</v>
      </c>
      <c r="J43" s="81">
        <f>'97-19 Comp in Aggregate SIC07'!J43/'97-19 CPI Deflator'!H$3</f>
        <v>17.139072847682119</v>
      </c>
      <c r="K43" s="81">
        <f>'97-19 Comp in Aggregate SIC07'!K43/'97-19 CPI Deflator'!I$3</f>
        <v>17.450980392156861</v>
      </c>
      <c r="L43" s="81">
        <f>'97-19 Comp in Aggregate SIC07'!L43/'97-19 CPI Deflator'!J$3</f>
        <v>17.528809218950066</v>
      </c>
      <c r="M43" s="81">
        <f>'97-19 Comp in Aggregate SIC07'!M43/'97-19 CPI Deflator'!K$3</f>
        <v>17.772215269086356</v>
      </c>
      <c r="N43" s="81">
        <f>'97-19 Comp in Aggregate SIC07'!N43/'97-19 CPI Deflator'!L$3</f>
        <v>17.872860635696821</v>
      </c>
      <c r="O43" s="81">
        <f>'97-19 Comp in Aggregate SIC07'!O43/'97-19 CPI Deflator'!M$3</f>
        <v>22.939787485242032</v>
      </c>
      <c r="P43" s="81">
        <f>'97-19 Comp in Aggregate SIC07'!P43/'97-19 CPI Deflator'!N$3</f>
        <v>22.875288683602768</v>
      </c>
      <c r="Q43" s="81">
        <f>'97-19 Comp in Aggregate SIC07'!Q43/'97-19 CPI Deflator'!O$3</f>
        <v>21.733780760626399</v>
      </c>
      <c r="R43" s="81">
        <f>'97-19 Comp in Aggregate SIC07'!R43/'97-19 CPI Deflator'!P$3</f>
        <v>20.931477516059957</v>
      </c>
      <c r="S43" s="81">
        <f>'97-19 Comp in Aggregate SIC07'!S43/'97-19 CPI Deflator'!Q$3</f>
        <v>20.853277835587928</v>
      </c>
      <c r="T43" s="81">
        <f>'97-19 Comp in Aggregate SIC07'!T43/'97-19 CPI Deflator'!R$3</f>
        <v>20.365482233502537</v>
      </c>
      <c r="U43" s="81">
        <f>'97-19 Comp in Aggregate SIC07'!U43/'97-19 CPI Deflator'!S$3</f>
        <v>19.45</v>
      </c>
      <c r="V43" s="81">
        <f>'97-19 Comp in Aggregate SIC07'!V43/'97-19 CPI Deflator'!T$3</f>
        <v>19.46</v>
      </c>
      <c r="W43" s="81">
        <f>'97-19 Comp in Aggregate SIC07'!W43/'97-19 CPI Deflator'!U$3</f>
        <v>19.72194637537239</v>
      </c>
      <c r="X43" s="81">
        <f>'97-19 Comp in Aggregate SIC07'!X43/'97-19 CPI Deflator'!V$3</f>
        <v>20.067698259187619</v>
      </c>
      <c r="Y43" s="81">
        <f>'97-19 Comp in Aggregate SIC07'!Y43/'97-19 CPI Deflator'!W$3</f>
        <v>20.812086874409818</v>
      </c>
      <c r="Z43" s="81">
        <f>'97-19 Comp in Aggregate SIC07'!Z43/'97-19 CPI Deflator'!X$3</f>
        <v>21.345083487940631</v>
      </c>
    </row>
    <row r="44" spans="1:26" ht="30" x14ac:dyDescent="0.25">
      <c r="A44" s="65">
        <v>70</v>
      </c>
      <c r="C44" s="66" t="s">
        <v>394</v>
      </c>
      <c r="D44" s="81">
        <f>'97-19 Comp in Aggregate SIC07'!D44/'97-19 CPI Deflator'!B$3</f>
        <v>14.165477888730386</v>
      </c>
      <c r="E44" s="81">
        <f>'97-19 Comp in Aggregate SIC07'!E44/'97-19 CPI Deflator'!C$3</f>
        <v>15.028089887640446</v>
      </c>
      <c r="F44" s="81">
        <f>'97-19 Comp in Aggregate SIC07'!F44/'97-19 CPI Deflator'!D$3</f>
        <v>15.533980582524272</v>
      </c>
      <c r="G44" s="81">
        <f>'97-19 Comp in Aggregate SIC07'!G44/'97-19 CPI Deflator'!E$3</f>
        <v>15.62585969738652</v>
      </c>
      <c r="H44" s="81">
        <f>'97-19 Comp in Aggregate SIC07'!H44/'97-19 CPI Deflator'!F$3</f>
        <v>16.426630434782609</v>
      </c>
      <c r="I44" s="81">
        <f>'97-19 Comp in Aggregate SIC07'!I44/'97-19 CPI Deflator'!G$3</f>
        <v>17.208053691275168</v>
      </c>
      <c r="J44" s="81">
        <f>'97-19 Comp in Aggregate SIC07'!J44/'97-19 CPI Deflator'!H$3</f>
        <v>17.139072847682119</v>
      </c>
      <c r="K44" s="81">
        <f>'97-19 Comp in Aggregate SIC07'!K44/'97-19 CPI Deflator'!I$3</f>
        <v>17.450980392156861</v>
      </c>
      <c r="L44" s="81">
        <f>'97-19 Comp in Aggregate SIC07'!L44/'97-19 CPI Deflator'!J$3</f>
        <v>17.528809218950066</v>
      </c>
      <c r="M44" s="81">
        <f>'97-19 Comp in Aggregate SIC07'!M44/'97-19 CPI Deflator'!K$3</f>
        <v>17.772215269086356</v>
      </c>
      <c r="N44" s="81">
        <f>'97-19 Comp in Aggregate SIC07'!N44/'97-19 CPI Deflator'!L$3</f>
        <v>17.872860635696821</v>
      </c>
      <c r="O44" s="81">
        <f>'97-19 Comp in Aggregate SIC07'!O44/'97-19 CPI Deflator'!M$3</f>
        <v>25.277449822904369</v>
      </c>
      <c r="P44" s="81">
        <f>'97-19 Comp in Aggregate SIC07'!P44/'97-19 CPI Deflator'!N$3</f>
        <v>25.715935334872977</v>
      </c>
      <c r="Q44" s="81">
        <f>'97-19 Comp in Aggregate SIC07'!Q44/'97-19 CPI Deflator'!O$3</f>
        <v>25.469798657718119</v>
      </c>
      <c r="R44" s="81">
        <f>'97-19 Comp in Aggregate SIC07'!R44/'97-19 CPI Deflator'!P$3</f>
        <v>24.925053533190578</v>
      </c>
      <c r="S44" s="81">
        <f>'97-19 Comp in Aggregate SIC07'!S44/'97-19 CPI Deflator'!Q$3</f>
        <v>21.488033298647242</v>
      </c>
      <c r="T44" s="81">
        <f>'97-19 Comp in Aggregate SIC07'!T44/'97-19 CPI Deflator'!R$3</f>
        <v>21.715736040609137</v>
      </c>
      <c r="U44" s="81">
        <f>'97-19 Comp in Aggregate SIC07'!U44/'97-19 CPI Deflator'!S$3</f>
        <v>20.27</v>
      </c>
      <c r="V44" s="81">
        <f>'97-19 Comp in Aggregate SIC07'!V44/'97-19 CPI Deflator'!T$3</f>
        <v>20.74</v>
      </c>
      <c r="W44" s="81">
        <f>'97-19 Comp in Aggregate SIC07'!W44/'97-19 CPI Deflator'!U$3</f>
        <v>20.983118172790462</v>
      </c>
      <c r="X44" s="81">
        <f>'97-19 Comp in Aggregate SIC07'!X44/'97-19 CPI Deflator'!V$3</f>
        <v>21.518375241779495</v>
      </c>
      <c r="Y44" s="81">
        <f>'97-19 Comp in Aggregate SIC07'!Y44/'97-19 CPI Deflator'!W$3</f>
        <v>23.559962228517463</v>
      </c>
      <c r="Z44" s="81">
        <f>'97-19 Comp in Aggregate SIC07'!Z44/'97-19 CPI Deflator'!X$3</f>
        <v>21.790352504638218</v>
      </c>
    </row>
    <row r="45" spans="1:26" ht="45" x14ac:dyDescent="0.25">
      <c r="A45" s="65">
        <v>71</v>
      </c>
      <c r="C45" s="66" t="s">
        <v>395</v>
      </c>
      <c r="D45" s="81">
        <f>'97-19 Comp in Aggregate SIC07'!D45/'97-19 CPI Deflator'!B$3</f>
        <v>14.165477888730386</v>
      </c>
      <c r="E45" s="81">
        <f>'97-19 Comp in Aggregate SIC07'!E45/'97-19 CPI Deflator'!C$3</f>
        <v>15.028089887640446</v>
      </c>
      <c r="F45" s="81">
        <f>'97-19 Comp in Aggregate SIC07'!F45/'97-19 CPI Deflator'!D$3</f>
        <v>15.533980582524272</v>
      </c>
      <c r="G45" s="81">
        <f>'97-19 Comp in Aggregate SIC07'!G45/'97-19 CPI Deflator'!E$3</f>
        <v>15.62585969738652</v>
      </c>
      <c r="H45" s="81">
        <f>'97-19 Comp in Aggregate SIC07'!H45/'97-19 CPI Deflator'!F$3</f>
        <v>16.426630434782609</v>
      </c>
      <c r="I45" s="81">
        <f>'97-19 Comp in Aggregate SIC07'!I45/'97-19 CPI Deflator'!G$3</f>
        <v>17.208053691275168</v>
      </c>
      <c r="J45" s="81">
        <f>'97-19 Comp in Aggregate SIC07'!J45/'97-19 CPI Deflator'!H$3</f>
        <v>17.139072847682119</v>
      </c>
      <c r="K45" s="81">
        <f>'97-19 Comp in Aggregate SIC07'!K45/'97-19 CPI Deflator'!I$3</f>
        <v>17.450980392156861</v>
      </c>
      <c r="L45" s="81">
        <f>'97-19 Comp in Aggregate SIC07'!L45/'97-19 CPI Deflator'!J$3</f>
        <v>17.528809218950066</v>
      </c>
      <c r="M45" s="81">
        <f>'97-19 Comp in Aggregate SIC07'!M45/'97-19 CPI Deflator'!K$3</f>
        <v>17.772215269086356</v>
      </c>
      <c r="N45" s="81">
        <f>'97-19 Comp in Aggregate SIC07'!N45/'97-19 CPI Deflator'!L$3</f>
        <v>17.872860635696821</v>
      </c>
      <c r="O45" s="81">
        <f>'97-19 Comp in Aggregate SIC07'!O45/'97-19 CPI Deflator'!M$3</f>
        <v>20.271546635183</v>
      </c>
      <c r="P45" s="81">
        <f>'97-19 Comp in Aggregate SIC07'!P45/'97-19 CPI Deflator'!N$3</f>
        <v>20.438799076212472</v>
      </c>
      <c r="Q45" s="81">
        <f>'97-19 Comp in Aggregate SIC07'!Q45/'97-19 CPI Deflator'!O$3</f>
        <v>19.865771812080538</v>
      </c>
      <c r="R45" s="81">
        <f>'97-19 Comp in Aggregate SIC07'!R45/'97-19 CPI Deflator'!P$3</f>
        <v>19.603854389721626</v>
      </c>
      <c r="S45" s="81">
        <f>'97-19 Comp in Aggregate SIC07'!S45/'97-19 CPI Deflator'!Q$3</f>
        <v>19.250780437044746</v>
      </c>
      <c r="T45" s="81">
        <f>'97-19 Comp in Aggregate SIC07'!T45/'97-19 CPI Deflator'!R$3</f>
        <v>19.370558375634516</v>
      </c>
      <c r="U45" s="81">
        <f>'97-19 Comp in Aggregate SIC07'!U45/'97-19 CPI Deflator'!S$3</f>
        <v>19.47</v>
      </c>
      <c r="V45" s="81">
        <f>'97-19 Comp in Aggregate SIC07'!V45/'97-19 CPI Deflator'!T$3</f>
        <v>19.16</v>
      </c>
      <c r="W45" s="81">
        <f>'97-19 Comp in Aggregate SIC07'!W45/'97-19 CPI Deflator'!U$3</f>
        <v>19.384309831181724</v>
      </c>
      <c r="X45" s="81">
        <f>'97-19 Comp in Aggregate SIC07'!X45/'97-19 CPI Deflator'!V$3</f>
        <v>19.468085106382976</v>
      </c>
      <c r="Y45" s="81">
        <f>'97-19 Comp in Aggregate SIC07'!Y45/'97-19 CPI Deflator'!W$3</f>
        <v>19.121813031161469</v>
      </c>
      <c r="Z45" s="81">
        <f>'97-19 Comp in Aggregate SIC07'!Z45/'97-19 CPI Deflator'!X$3</f>
        <v>19.953617810760669</v>
      </c>
    </row>
    <row r="46" spans="1:26" x14ac:dyDescent="0.25">
      <c r="A46" s="65">
        <v>72</v>
      </c>
      <c r="C46" s="66" t="s">
        <v>396</v>
      </c>
      <c r="D46" s="81">
        <f>'97-19 Comp in Aggregate SIC07'!D46/'97-19 CPI Deflator'!B$3</f>
        <v>17.26105563480742</v>
      </c>
      <c r="E46" s="81">
        <f>'97-19 Comp in Aggregate SIC07'!E46/'97-19 CPI Deflator'!C$3</f>
        <v>17.598314606741571</v>
      </c>
      <c r="F46" s="81">
        <f>'97-19 Comp in Aggregate SIC07'!F46/'97-19 CPI Deflator'!D$3</f>
        <v>18.779472954230236</v>
      </c>
      <c r="G46" s="81">
        <f>'97-19 Comp in Aggregate SIC07'!G46/'97-19 CPI Deflator'!E$3</f>
        <v>18.858321870701516</v>
      </c>
      <c r="H46" s="81">
        <f>'97-19 Comp in Aggregate SIC07'!H46/'97-19 CPI Deflator'!F$3</f>
        <v>20.855978260869566</v>
      </c>
      <c r="I46" s="81">
        <f>'97-19 Comp in Aggregate SIC07'!I46/'97-19 CPI Deflator'!G$3</f>
        <v>21.63758389261745</v>
      </c>
      <c r="J46" s="81">
        <f>'97-19 Comp in Aggregate SIC07'!J46/'97-19 CPI Deflator'!H$3</f>
        <v>21.576158940397349</v>
      </c>
      <c r="K46" s="81">
        <f>'97-19 Comp in Aggregate SIC07'!K46/'97-19 CPI Deflator'!I$3</f>
        <v>22.862745098039213</v>
      </c>
      <c r="L46" s="81">
        <f>'97-19 Comp in Aggregate SIC07'!L46/'97-19 CPI Deflator'!J$3</f>
        <v>24.007682458386686</v>
      </c>
      <c r="M46" s="81">
        <f>'97-19 Comp in Aggregate SIC07'!M46/'97-19 CPI Deflator'!K$3</f>
        <v>24.280350438047556</v>
      </c>
      <c r="N46" s="81">
        <f>'97-19 Comp in Aggregate SIC07'!N46/'97-19 CPI Deflator'!L$3</f>
        <v>23.850855745721276</v>
      </c>
      <c r="O46" s="81">
        <f>'97-19 Comp in Aggregate SIC07'!O46/'97-19 CPI Deflator'!M$3</f>
        <v>23.730814639905553</v>
      </c>
      <c r="P46" s="81">
        <f>'97-19 Comp in Aggregate SIC07'!P46/'97-19 CPI Deflator'!N$3</f>
        <v>25.080831408775982</v>
      </c>
      <c r="Q46" s="81">
        <f>'97-19 Comp in Aggregate SIC07'!Q46/'97-19 CPI Deflator'!O$3</f>
        <v>24.01565995525727</v>
      </c>
      <c r="R46" s="81">
        <f>'97-19 Comp in Aggregate SIC07'!R46/'97-19 CPI Deflator'!P$3</f>
        <v>23.993576017130621</v>
      </c>
      <c r="S46" s="81">
        <f>'97-19 Comp in Aggregate SIC07'!S46/'97-19 CPI Deflator'!Q$3</f>
        <v>23.496357960457857</v>
      </c>
      <c r="T46" s="81">
        <f>'97-19 Comp in Aggregate SIC07'!T46/'97-19 CPI Deflator'!R$3</f>
        <v>22.507614213197972</v>
      </c>
      <c r="U46" s="81">
        <f>'97-19 Comp in Aggregate SIC07'!U46/'97-19 CPI Deflator'!S$3</f>
        <v>22.18</v>
      </c>
      <c r="V46" s="81">
        <f>'97-19 Comp in Aggregate SIC07'!V46/'97-19 CPI Deflator'!T$3</f>
        <v>23.12</v>
      </c>
      <c r="W46" s="81">
        <f>'97-19 Comp in Aggregate SIC07'!W46/'97-19 CPI Deflator'!U$3</f>
        <v>22.740814299900691</v>
      </c>
      <c r="X46" s="81">
        <f>'97-19 Comp in Aggregate SIC07'!X46/'97-19 CPI Deflator'!V$3</f>
        <v>22.050290135396519</v>
      </c>
      <c r="Y46" s="81">
        <f>'97-19 Comp in Aggregate SIC07'!Y46/'97-19 CPI Deflator'!W$3</f>
        <v>22.728989612842302</v>
      </c>
      <c r="Z46" s="81">
        <f>'97-19 Comp in Aggregate SIC07'!Z46/'97-19 CPI Deflator'!X$3</f>
        <v>22.282003710575136</v>
      </c>
    </row>
    <row r="47" spans="1:26" x14ac:dyDescent="0.25">
      <c r="A47" s="65">
        <v>73</v>
      </c>
      <c r="C47" s="66" t="s">
        <v>397</v>
      </c>
      <c r="D47" s="81">
        <f>'97-19 Comp in Aggregate SIC07'!D47/'97-19 CPI Deflator'!B$3</f>
        <v>14.165477888730386</v>
      </c>
      <c r="E47" s="81">
        <f>'97-19 Comp in Aggregate SIC07'!E47/'97-19 CPI Deflator'!C$3</f>
        <v>15.028089887640446</v>
      </c>
      <c r="F47" s="81">
        <f>'97-19 Comp in Aggregate SIC07'!F47/'97-19 CPI Deflator'!D$3</f>
        <v>15.533980582524272</v>
      </c>
      <c r="G47" s="81">
        <f>'97-19 Comp in Aggregate SIC07'!G47/'97-19 CPI Deflator'!E$3</f>
        <v>15.62585969738652</v>
      </c>
      <c r="H47" s="81">
        <f>'97-19 Comp in Aggregate SIC07'!H47/'97-19 CPI Deflator'!F$3</f>
        <v>16.426630434782609</v>
      </c>
      <c r="I47" s="81">
        <f>'97-19 Comp in Aggregate SIC07'!I47/'97-19 CPI Deflator'!G$3</f>
        <v>17.208053691275168</v>
      </c>
      <c r="J47" s="81">
        <f>'97-19 Comp in Aggregate SIC07'!J47/'97-19 CPI Deflator'!H$3</f>
        <v>17.139072847682119</v>
      </c>
      <c r="K47" s="81">
        <f>'97-19 Comp in Aggregate SIC07'!K47/'97-19 CPI Deflator'!I$3</f>
        <v>17.450980392156861</v>
      </c>
      <c r="L47" s="81">
        <f>'97-19 Comp in Aggregate SIC07'!L47/'97-19 CPI Deflator'!J$3</f>
        <v>17.528809218950066</v>
      </c>
      <c r="M47" s="81">
        <f>'97-19 Comp in Aggregate SIC07'!M47/'97-19 CPI Deflator'!K$3</f>
        <v>17.772215269086356</v>
      </c>
      <c r="N47" s="81">
        <f>'97-19 Comp in Aggregate SIC07'!N47/'97-19 CPI Deflator'!L$3</f>
        <v>17.872860635696821</v>
      </c>
      <c r="O47" s="81">
        <f>'97-19 Comp in Aggregate SIC07'!O47/'97-19 CPI Deflator'!M$3</f>
        <v>24.203069657615114</v>
      </c>
      <c r="P47" s="81">
        <f>'97-19 Comp in Aggregate SIC07'!P47/'97-19 CPI Deflator'!N$3</f>
        <v>22.944572748267898</v>
      </c>
      <c r="Q47" s="81">
        <f>'97-19 Comp in Aggregate SIC07'!Q47/'97-19 CPI Deflator'!O$3</f>
        <v>22.796420581655479</v>
      </c>
      <c r="R47" s="81">
        <f>'97-19 Comp in Aggregate SIC07'!R47/'97-19 CPI Deflator'!P$3</f>
        <v>21.627408993576015</v>
      </c>
      <c r="S47" s="81">
        <f>'97-19 Comp in Aggregate SIC07'!S47/'97-19 CPI Deflator'!Q$3</f>
        <v>19.895941727367326</v>
      </c>
      <c r="T47" s="81">
        <f>'97-19 Comp in Aggregate SIC07'!T47/'97-19 CPI Deflator'!R$3</f>
        <v>20.335025380710661</v>
      </c>
      <c r="U47" s="81">
        <f>'97-19 Comp in Aggregate SIC07'!U47/'97-19 CPI Deflator'!S$3</f>
        <v>18.98</v>
      </c>
      <c r="V47" s="81">
        <f>'97-19 Comp in Aggregate SIC07'!V47/'97-19 CPI Deflator'!T$3</f>
        <v>18.690000000000001</v>
      </c>
      <c r="W47" s="81">
        <f>'97-19 Comp in Aggregate SIC07'!W47/'97-19 CPI Deflator'!U$3</f>
        <v>20.168818272095329</v>
      </c>
      <c r="X47" s="81">
        <f>'97-19 Comp in Aggregate SIC07'!X47/'97-19 CPI Deflator'!V$3</f>
        <v>19.941972920696326</v>
      </c>
      <c r="Y47" s="81">
        <f>'97-19 Comp in Aggregate SIC07'!Y47/'97-19 CPI Deflator'!W$3</f>
        <v>20.160528800755429</v>
      </c>
      <c r="Z47" s="81">
        <f>'97-19 Comp in Aggregate SIC07'!Z47/'97-19 CPI Deflator'!X$3</f>
        <v>21.187384044526901</v>
      </c>
    </row>
    <row r="48" spans="1:26" ht="30" x14ac:dyDescent="0.25">
      <c r="A48" s="65">
        <v>74</v>
      </c>
      <c r="C48" s="66" t="s">
        <v>398</v>
      </c>
      <c r="D48" s="81">
        <f>'97-19 Comp in Aggregate SIC07'!D48/'97-19 CPI Deflator'!B$3</f>
        <v>14.165477888730386</v>
      </c>
      <c r="E48" s="81">
        <f>'97-19 Comp in Aggregate SIC07'!E48/'97-19 CPI Deflator'!C$3</f>
        <v>15.028089887640446</v>
      </c>
      <c r="F48" s="81">
        <f>'97-19 Comp in Aggregate SIC07'!F48/'97-19 CPI Deflator'!D$3</f>
        <v>15.533980582524272</v>
      </c>
      <c r="G48" s="81">
        <f>'97-19 Comp in Aggregate SIC07'!G48/'97-19 CPI Deflator'!E$3</f>
        <v>15.62585969738652</v>
      </c>
      <c r="H48" s="81">
        <f>'97-19 Comp in Aggregate SIC07'!H48/'97-19 CPI Deflator'!F$3</f>
        <v>16.426630434782609</v>
      </c>
      <c r="I48" s="81">
        <f>'97-19 Comp in Aggregate SIC07'!I48/'97-19 CPI Deflator'!G$3</f>
        <v>17.208053691275168</v>
      </c>
      <c r="J48" s="81">
        <f>'97-19 Comp in Aggregate SIC07'!J48/'97-19 CPI Deflator'!H$3</f>
        <v>17.139072847682119</v>
      </c>
      <c r="K48" s="81">
        <f>'97-19 Comp in Aggregate SIC07'!K48/'97-19 CPI Deflator'!I$3</f>
        <v>17.450980392156861</v>
      </c>
      <c r="L48" s="81">
        <f>'97-19 Comp in Aggregate SIC07'!L48/'97-19 CPI Deflator'!J$3</f>
        <v>17.528809218950066</v>
      </c>
      <c r="M48" s="81">
        <f>'97-19 Comp in Aggregate SIC07'!M48/'97-19 CPI Deflator'!K$3</f>
        <v>17.772215269086356</v>
      </c>
      <c r="N48" s="81">
        <f>'97-19 Comp in Aggregate SIC07'!N48/'97-19 CPI Deflator'!L$3</f>
        <v>17.872860635696821</v>
      </c>
      <c r="O48" s="81">
        <f>'97-19 Comp in Aggregate SIC07'!O48/'97-19 CPI Deflator'!M$3</f>
        <v>18.949232585596224</v>
      </c>
      <c r="P48" s="81">
        <f>'97-19 Comp in Aggregate SIC07'!P48/'97-19 CPI Deflator'!N$3</f>
        <v>19.468822170900694</v>
      </c>
      <c r="Q48" s="81">
        <f>'97-19 Comp in Aggregate SIC07'!Q48/'97-19 CPI Deflator'!O$3</f>
        <v>18.008948545861298</v>
      </c>
      <c r="R48" s="81">
        <f>'97-19 Comp in Aggregate SIC07'!R48/'97-19 CPI Deflator'!P$3</f>
        <v>17.055674518201283</v>
      </c>
      <c r="S48" s="81">
        <f>'97-19 Comp in Aggregate SIC07'!S48/'97-19 CPI Deflator'!Q$3</f>
        <v>16.826222684703435</v>
      </c>
      <c r="T48" s="81">
        <f>'97-19 Comp in Aggregate SIC07'!T48/'97-19 CPI Deflator'!R$3</f>
        <v>15.898477157360407</v>
      </c>
      <c r="U48" s="81">
        <f>'97-19 Comp in Aggregate SIC07'!U48/'97-19 CPI Deflator'!S$3</f>
        <v>15.91</v>
      </c>
      <c r="V48" s="81">
        <f>'97-19 Comp in Aggregate SIC07'!V48/'97-19 CPI Deflator'!T$3</f>
        <v>16.739999999999998</v>
      </c>
      <c r="W48" s="81">
        <f>'97-19 Comp in Aggregate SIC07'!W48/'97-19 CPI Deflator'!U$3</f>
        <v>17.209533267130087</v>
      </c>
      <c r="X48" s="81">
        <f>'97-19 Comp in Aggregate SIC07'!X48/'97-19 CPI Deflator'!V$3</f>
        <v>17.843326885880074</v>
      </c>
      <c r="Y48" s="81">
        <f>'97-19 Comp in Aggregate SIC07'!Y48/'97-19 CPI Deflator'!W$3</f>
        <v>17.374881964117087</v>
      </c>
      <c r="Z48" s="81">
        <f>'97-19 Comp in Aggregate SIC07'!Z48/'97-19 CPI Deflator'!X$3</f>
        <v>17.847866419294988</v>
      </c>
    </row>
    <row r="49" spans="1:26" x14ac:dyDescent="0.25">
      <c r="A49" s="65">
        <v>75</v>
      </c>
      <c r="C49" s="66" t="s">
        <v>399</v>
      </c>
      <c r="D49" s="81">
        <f>'97-19 Comp in Aggregate SIC07'!D49/'97-19 CPI Deflator'!B$3</f>
        <v>11.31241084165478</v>
      </c>
      <c r="E49" s="81">
        <f>'97-19 Comp in Aggregate SIC07'!E49/'97-19 CPI Deflator'!C$3</f>
        <v>11.69943820224719</v>
      </c>
      <c r="F49" s="81">
        <f>'97-19 Comp in Aggregate SIC07'!F49/'97-19 CPI Deflator'!D$3</f>
        <v>12.205270457697644</v>
      </c>
      <c r="G49" s="81">
        <f>'97-19 Comp in Aggregate SIC07'!G49/'97-19 CPI Deflator'!E$3</f>
        <v>12.833562585969739</v>
      </c>
      <c r="H49" s="81">
        <f>'97-19 Comp in Aggregate SIC07'!H49/'97-19 CPI Deflator'!F$3</f>
        <v>13.464673913043478</v>
      </c>
      <c r="I49" s="81">
        <f>'97-19 Comp in Aggregate SIC07'!I49/'97-19 CPI Deflator'!G$3</f>
        <v>13.973154362416107</v>
      </c>
      <c r="J49" s="81">
        <f>'97-19 Comp in Aggregate SIC07'!J49/'97-19 CPI Deflator'!H$3</f>
        <v>14.437086092715232</v>
      </c>
      <c r="K49" s="81">
        <f>'97-19 Comp in Aggregate SIC07'!K49/'97-19 CPI Deflator'!I$3</f>
        <v>15.18954248366013</v>
      </c>
      <c r="L49" s="81">
        <f>'97-19 Comp in Aggregate SIC07'!L49/'97-19 CPI Deflator'!J$3</f>
        <v>15.710627400768248</v>
      </c>
      <c r="M49" s="81">
        <f>'97-19 Comp in Aggregate SIC07'!M49/'97-19 CPI Deflator'!K$3</f>
        <v>15.894868585732164</v>
      </c>
      <c r="N49" s="81">
        <f>'97-19 Comp in Aggregate SIC07'!N49/'97-19 CPI Deflator'!L$3</f>
        <v>15.953545232273841</v>
      </c>
      <c r="O49" s="81">
        <f>'97-19 Comp in Aggregate SIC07'!O49/'97-19 CPI Deflator'!M$3</f>
        <v>13.069657615112162</v>
      </c>
      <c r="P49" s="81">
        <f>'97-19 Comp in Aggregate SIC07'!P49/'97-19 CPI Deflator'!N$3</f>
        <v>14.468822170900692</v>
      </c>
      <c r="Q49" s="81">
        <f>'97-19 Comp in Aggregate SIC07'!Q49/'97-19 CPI Deflator'!O$3</f>
        <v>13.445190156599551</v>
      </c>
      <c r="R49" s="81">
        <f>'97-19 Comp in Aggregate SIC07'!R49/'97-19 CPI Deflator'!P$3</f>
        <v>14.025695931477514</v>
      </c>
      <c r="S49" s="81">
        <f>'97-19 Comp in Aggregate SIC07'!S49/'97-19 CPI Deflator'!Q$3</f>
        <v>13.76690946930281</v>
      </c>
      <c r="T49" s="81">
        <f>'97-19 Comp in Aggregate SIC07'!T49/'97-19 CPI Deflator'!R$3</f>
        <v>13.289340101522843</v>
      </c>
      <c r="U49" s="81">
        <f>'97-19 Comp in Aggregate SIC07'!U49/'97-19 CPI Deflator'!S$3</f>
        <v>14</v>
      </c>
      <c r="V49" s="81">
        <f>'97-19 Comp in Aggregate SIC07'!V49/'97-19 CPI Deflator'!T$3</f>
        <v>13.75</v>
      </c>
      <c r="W49" s="81">
        <f>'97-19 Comp in Aggregate SIC07'!W49/'97-19 CPI Deflator'!U$3</f>
        <v>13.872889771598807</v>
      </c>
      <c r="X49" s="81">
        <f>'97-19 Comp in Aggregate SIC07'!X49/'97-19 CPI Deflator'!V$3</f>
        <v>13.849129593810444</v>
      </c>
      <c r="Y49" s="81">
        <f>'97-19 Comp in Aggregate SIC07'!Y49/'97-19 CPI Deflator'!W$3</f>
        <v>13.673276676109536</v>
      </c>
      <c r="Z49" s="81">
        <f>'97-19 Comp in Aggregate SIC07'!Z49/'97-19 CPI Deflator'!X$3</f>
        <v>13.951762523191093</v>
      </c>
    </row>
    <row r="50" spans="1:26" x14ac:dyDescent="0.25">
      <c r="A50" s="65">
        <v>77</v>
      </c>
      <c r="C50" s="66" t="s">
        <v>400</v>
      </c>
      <c r="D50" s="81">
        <f>'97-19 Comp in Aggregate SIC07'!D50/'97-19 CPI Deflator'!B$3</f>
        <v>10.584878744650499</v>
      </c>
      <c r="E50" s="81">
        <f>'97-19 Comp in Aggregate SIC07'!E50/'97-19 CPI Deflator'!C$3</f>
        <v>10.814606741573034</v>
      </c>
      <c r="F50" s="81">
        <f>'97-19 Comp in Aggregate SIC07'!F50/'97-19 CPI Deflator'!D$3</f>
        <v>10.873786407766991</v>
      </c>
      <c r="G50" s="81">
        <f>'97-19 Comp in Aggregate SIC07'!G50/'97-19 CPI Deflator'!E$3</f>
        <v>11.086657496561211</v>
      </c>
      <c r="H50" s="81">
        <f>'97-19 Comp in Aggregate SIC07'!H50/'97-19 CPI Deflator'!F$3</f>
        <v>11.793478260869565</v>
      </c>
      <c r="I50" s="81">
        <f>'97-19 Comp in Aggregate SIC07'!I50/'97-19 CPI Deflator'!G$3</f>
        <v>12.093959731543624</v>
      </c>
      <c r="J50" s="81">
        <f>'97-19 Comp in Aggregate SIC07'!J50/'97-19 CPI Deflator'!H$3</f>
        <v>12.211920529801326</v>
      </c>
      <c r="K50" s="81">
        <f>'97-19 Comp in Aggregate SIC07'!K50/'97-19 CPI Deflator'!I$3</f>
        <v>11.816993464052286</v>
      </c>
      <c r="L50" s="81">
        <f>'97-19 Comp in Aggregate SIC07'!L50/'97-19 CPI Deflator'!J$3</f>
        <v>12.740076824583868</v>
      </c>
      <c r="M50" s="81">
        <f>'97-19 Comp in Aggregate SIC07'!M50/'97-19 CPI Deflator'!K$3</f>
        <v>12.953692115143928</v>
      </c>
      <c r="N50" s="81">
        <f>'97-19 Comp in Aggregate SIC07'!N50/'97-19 CPI Deflator'!L$3</f>
        <v>13.435207823960882</v>
      </c>
      <c r="O50" s="81">
        <f>'97-19 Comp in Aggregate SIC07'!O50/'97-19 CPI Deflator'!M$3</f>
        <v>13.09327036599764</v>
      </c>
      <c r="P50" s="81">
        <f>'97-19 Comp in Aggregate SIC07'!P50/'97-19 CPI Deflator'!N$3</f>
        <v>13.48729792147806</v>
      </c>
      <c r="Q50" s="81">
        <f>'97-19 Comp in Aggregate SIC07'!Q50/'97-19 CPI Deflator'!O$3</f>
        <v>13.109619686800896</v>
      </c>
      <c r="R50" s="81">
        <f>'97-19 Comp in Aggregate SIC07'!R50/'97-19 CPI Deflator'!P$3</f>
        <v>12.558886509635974</v>
      </c>
      <c r="S50" s="81">
        <f>'97-19 Comp in Aggregate SIC07'!S50/'97-19 CPI Deflator'!Q$3</f>
        <v>12.434963579604577</v>
      </c>
      <c r="T50" s="81">
        <f>'97-19 Comp in Aggregate SIC07'!T50/'97-19 CPI Deflator'!R$3</f>
        <v>12.761421319796955</v>
      </c>
      <c r="U50" s="81">
        <f>'97-19 Comp in Aggregate SIC07'!U50/'97-19 CPI Deflator'!S$3</f>
        <v>12.84</v>
      </c>
      <c r="V50" s="81">
        <f>'97-19 Comp in Aggregate SIC07'!V50/'97-19 CPI Deflator'!T$3</f>
        <v>13.05</v>
      </c>
      <c r="W50" s="81">
        <f>'97-19 Comp in Aggregate SIC07'!W50/'97-19 CPI Deflator'!U$3</f>
        <v>13.872889771598807</v>
      </c>
      <c r="X50" s="81">
        <f>'97-19 Comp in Aggregate SIC07'!X50/'97-19 CPI Deflator'!V$3</f>
        <v>13.81044487427466</v>
      </c>
      <c r="Y50" s="81">
        <f>'97-19 Comp in Aggregate SIC07'!Y50/'97-19 CPI Deflator'!W$3</f>
        <v>14.249291784702548</v>
      </c>
      <c r="Z50" s="81">
        <f>'97-19 Comp in Aggregate SIC07'!Z50/'97-19 CPI Deflator'!X$3</f>
        <v>14.703153988868273</v>
      </c>
    </row>
    <row r="51" spans="1:26" x14ac:dyDescent="0.25">
      <c r="A51" s="65">
        <v>78</v>
      </c>
      <c r="C51" s="66" t="s">
        <v>401</v>
      </c>
      <c r="D51" s="81">
        <f>'97-19 Comp in Aggregate SIC07'!D51/'97-19 CPI Deflator'!B$3</f>
        <v>14.165477888730386</v>
      </c>
      <c r="E51" s="81">
        <f>'97-19 Comp in Aggregate SIC07'!E51/'97-19 CPI Deflator'!C$3</f>
        <v>15.028089887640446</v>
      </c>
      <c r="F51" s="81">
        <f>'97-19 Comp in Aggregate SIC07'!F51/'97-19 CPI Deflator'!D$3</f>
        <v>15.533980582524272</v>
      </c>
      <c r="G51" s="81">
        <f>'97-19 Comp in Aggregate SIC07'!G51/'97-19 CPI Deflator'!E$3</f>
        <v>15.62585969738652</v>
      </c>
      <c r="H51" s="81">
        <f>'97-19 Comp in Aggregate SIC07'!H51/'97-19 CPI Deflator'!F$3</f>
        <v>16.426630434782609</v>
      </c>
      <c r="I51" s="81">
        <f>'97-19 Comp in Aggregate SIC07'!I51/'97-19 CPI Deflator'!G$3</f>
        <v>17.208053691275168</v>
      </c>
      <c r="J51" s="81">
        <f>'97-19 Comp in Aggregate SIC07'!J51/'97-19 CPI Deflator'!H$3</f>
        <v>17.139072847682119</v>
      </c>
      <c r="K51" s="81">
        <f>'97-19 Comp in Aggregate SIC07'!K51/'97-19 CPI Deflator'!I$3</f>
        <v>17.450980392156861</v>
      </c>
      <c r="L51" s="81">
        <f>'97-19 Comp in Aggregate SIC07'!L51/'97-19 CPI Deflator'!J$3</f>
        <v>17.528809218950066</v>
      </c>
      <c r="M51" s="81">
        <f>'97-19 Comp in Aggregate SIC07'!M51/'97-19 CPI Deflator'!K$3</f>
        <v>17.772215269086356</v>
      </c>
      <c r="N51" s="81">
        <f>'97-19 Comp in Aggregate SIC07'!N51/'97-19 CPI Deflator'!L$3</f>
        <v>17.872860635696821</v>
      </c>
      <c r="O51" s="81">
        <f>'97-19 Comp in Aggregate SIC07'!O51/'97-19 CPI Deflator'!M$3</f>
        <v>12.656434474616294</v>
      </c>
      <c r="P51" s="81">
        <f>'97-19 Comp in Aggregate SIC07'!P51/'97-19 CPI Deflator'!N$3</f>
        <v>12.621247113163973</v>
      </c>
      <c r="Q51" s="81">
        <f>'97-19 Comp in Aggregate SIC07'!Q51/'97-19 CPI Deflator'!O$3</f>
        <v>12.035794183445189</v>
      </c>
      <c r="R51" s="81">
        <f>'97-19 Comp in Aggregate SIC07'!R51/'97-19 CPI Deflator'!P$3</f>
        <v>11.381156316916488</v>
      </c>
      <c r="S51" s="81">
        <f>'97-19 Comp in Aggregate SIC07'!S51/'97-19 CPI Deflator'!Q$3</f>
        <v>11.467221644120707</v>
      </c>
      <c r="T51" s="81">
        <f>'97-19 Comp in Aggregate SIC07'!T51/'97-19 CPI Deflator'!R$3</f>
        <v>11.329949238578681</v>
      </c>
      <c r="U51" s="81">
        <f>'97-19 Comp in Aggregate SIC07'!U51/'97-19 CPI Deflator'!S$3</f>
        <v>10.94</v>
      </c>
      <c r="V51" s="81">
        <f>'97-19 Comp in Aggregate SIC07'!V51/'97-19 CPI Deflator'!T$3</f>
        <v>11.14</v>
      </c>
      <c r="W51" s="81">
        <f>'97-19 Comp in Aggregate SIC07'!W51/'97-19 CPI Deflator'!U$3</f>
        <v>11.420059582919562</v>
      </c>
      <c r="X51" s="81">
        <f>'97-19 Comp in Aggregate SIC07'!X51/'97-19 CPI Deflator'!V$3</f>
        <v>11.83752417794971</v>
      </c>
      <c r="Y51" s="81">
        <f>'97-19 Comp in Aggregate SIC07'!Y51/'97-19 CPI Deflator'!W$3</f>
        <v>12.596789423984889</v>
      </c>
      <c r="Z51" s="81">
        <f>'97-19 Comp in Aggregate SIC07'!Z51/'97-19 CPI Deflator'!X$3</f>
        <v>12.653061224489795</v>
      </c>
    </row>
    <row r="52" spans="1:26" ht="45" x14ac:dyDescent="0.25">
      <c r="A52" s="65">
        <v>79</v>
      </c>
      <c r="C52" s="66" t="s">
        <v>402</v>
      </c>
      <c r="D52" s="81">
        <f>'97-19 Comp in Aggregate SIC07'!D52/'97-19 CPI Deflator'!B$3</f>
        <v>12.440656205420829</v>
      </c>
      <c r="E52" s="81">
        <f>'97-19 Comp in Aggregate SIC07'!E52/'97-19 CPI Deflator'!C$3</f>
        <v>12.748665730337077</v>
      </c>
      <c r="F52" s="81">
        <f>'97-19 Comp in Aggregate SIC07'!F52/'97-19 CPI Deflator'!D$3</f>
        <v>13.571983356449374</v>
      </c>
      <c r="G52" s="81">
        <f>'97-19 Comp in Aggregate SIC07'!G52/'97-19 CPI Deflator'!E$3</f>
        <v>13.902819807427784</v>
      </c>
      <c r="H52" s="81">
        <f>'97-19 Comp in Aggregate SIC07'!H52/'97-19 CPI Deflator'!F$3</f>
        <v>14.334103260869565</v>
      </c>
      <c r="I52" s="81">
        <f>'97-19 Comp in Aggregate SIC07'!I52/'97-19 CPI Deflator'!G$3</f>
        <v>14.737181208053691</v>
      </c>
      <c r="J52" s="81">
        <f>'97-19 Comp in Aggregate SIC07'!J52/'97-19 CPI Deflator'!H$3</f>
        <v>15.080331125827811</v>
      </c>
      <c r="K52" s="81">
        <f>'97-19 Comp in Aggregate SIC07'!K52/'97-19 CPI Deflator'!I$3</f>
        <v>15.874248366013072</v>
      </c>
      <c r="L52" s="81">
        <f>'97-19 Comp in Aggregate SIC07'!L52/'97-19 CPI Deflator'!J$3</f>
        <v>16.24897567221511</v>
      </c>
      <c r="M52" s="81">
        <f>'97-19 Comp in Aggregate SIC07'!M52/'97-19 CPI Deflator'!K$3</f>
        <v>16.165957446808509</v>
      </c>
      <c r="N52" s="81">
        <f>'97-19 Comp in Aggregate SIC07'!N52/'97-19 CPI Deflator'!L$3</f>
        <v>15.989853300733497</v>
      </c>
      <c r="O52" s="81">
        <f>'97-19 Comp in Aggregate SIC07'!O52/'97-19 CPI Deflator'!M$3</f>
        <v>15.076741440377804</v>
      </c>
      <c r="P52" s="81">
        <f>'97-19 Comp in Aggregate SIC07'!P52/'97-19 CPI Deflator'!N$3</f>
        <v>16.039260969976905</v>
      </c>
      <c r="Q52" s="81">
        <f>'97-19 Comp in Aggregate SIC07'!Q52/'97-19 CPI Deflator'!O$3</f>
        <v>14.921700223713646</v>
      </c>
      <c r="R52" s="81">
        <f>'97-19 Comp in Aggregate SIC07'!R52/'97-19 CPI Deflator'!P$3</f>
        <v>14.175588865096358</v>
      </c>
      <c r="S52" s="81">
        <f>'97-19 Comp in Aggregate SIC07'!S52/'97-19 CPI Deflator'!Q$3</f>
        <v>14.505723204994798</v>
      </c>
      <c r="T52" s="81">
        <f>'97-19 Comp in Aggregate SIC07'!T52/'97-19 CPI Deflator'!R$3</f>
        <v>15.847715736040609</v>
      </c>
      <c r="U52" s="81">
        <f>'97-19 Comp in Aggregate SIC07'!U52/'97-19 CPI Deflator'!S$3</f>
        <v>14.84</v>
      </c>
      <c r="V52" s="81">
        <f>'97-19 Comp in Aggregate SIC07'!V52/'97-19 CPI Deflator'!T$3</f>
        <v>15.14</v>
      </c>
      <c r="W52" s="81">
        <f>'97-19 Comp in Aggregate SIC07'!W52/'97-19 CPI Deflator'!U$3</f>
        <v>15.114200595829194</v>
      </c>
      <c r="X52" s="81">
        <f>'97-19 Comp in Aggregate SIC07'!X52/'97-19 CPI Deflator'!V$3</f>
        <v>14.777562862669244</v>
      </c>
      <c r="Y52" s="81">
        <f>'97-19 Comp in Aggregate SIC07'!Y52/'97-19 CPI Deflator'!W$3</f>
        <v>15.590179414542019</v>
      </c>
      <c r="Z52" s="81">
        <f>'97-19 Comp in Aggregate SIC07'!Z52/'97-19 CPI Deflator'!X$3</f>
        <v>16.261595547309835</v>
      </c>
    </row>
    <row r="53" spans="1:26" x14ac:dyDescent="0.25">
      <c r="A53" s="65">
        <v>80</v>
      </c>
      <c r="C53" s="66" t="s">
        <v>403</v>
      </c>
      <c r="D53" s="81">
        <f>'97-19 Comp in Aggregate SIC07'!D53/'97-19 CPI Deflator'!B$3</f>
        <v>14.119671897289587</v>
      </c>
      <c r="E53" s="81">
        <f>'97-19 Comp in Aggregate SIC07'!E53/'97-19 CPI Deflator'!C$3</f>
        <v>14.968581460674155</v>
      </c>
      <c r="F53" s="81">
        <f>'97-19 Comp in Aggregate SIC07'!F53/'97-19 CPI Deflator'!D$3</f>
        <v>15.474160887656033</v>
      </c>
      <c r="G53" s="81">
        <f>'97-19 Comp in Aggregate SIC07'!G53/'97-19 CPI Deflator'!E$3</f>
        <v>15.576203576341129</v>
      </c>
      <c r="H53" s="81">
        <f>'97-19 Comp in Aggregate SIC07'!H53/'97-19 CPI Deflator'!F$3</f>
        <v>16.373451086956521</v>
      </c>
      <c r="I53" s="81">
        <f>'97-19 Comp in Aggregate SIC07'!I53/'97-19 CPI Deflator'!G$3</f>
        <v>17.153476510067115</v>
      </c>
      <c r="J53" s="81">
        <f>'97-19 Comp in Aggregate SIC07'!J53/'97-19 CPI Deflator'!H$3</f>
        <v>17.095536423841057</v>
      </c>
      <c r="K53" s="81">
        <f>'97-19 Comp in Aggregate SIC07'!K53/'97-19 CPI Deflator'!I$3</f>
        <v>17.407516339869279</v>
      </c>
      <c r="L53" s="81">
        <f>'97-19 Comp in Aggregate SIC07'!L53/'97-19 CPI Deflator'!J$3</f>
        <v>17.490614596670934</v>
      </c>
      <c r="M53" s="81">
        <f>'97-19 Comp in Aggregate SIC07'!M53/'97-19 CPI Deflator'!K$3</f>
        <v>17.738448060075093</v>
      </c>
      <c r="N53" s="81">
        <f>'97-19 Comp in Aggregate SIC07'!N53/'97-19 CPI Deflator'!L$3</f>
        <v>17.841735941320291</v>
      </c>
      <c r="O53" s="81">
        <f>'97-19 Comp in Aggregate SIC07'!O53/'97-19 CPI Deflator'!M$3</f>
        <v>10.283353010625738</v>
      </c>
      <c r="P53" s="81">
        <f>'97-19 Comp in Aggregate SIC07'!P53/'97-19 CPI Deflator'!N$3</f>
        <v>10.669745958429562</v>
      </c>
      <c r="Q53" s="81">
        <f>'97-19 Comp in Aggregate SIC07'!Q53/'97-19 CPI Deflator'!O$3</f>
        <v>10.648769574944071</v>
      </c>
      <c r="R53" s="81">
        <f>'97-19 Comp in Aggregate SIC07'!R53/'97-19 CPI Deflator'!P$3</f>
        <v>10.556745182012847</v>
      </c>
      <c r="S53" s="81">
        <f>'97-19 Comp in Aggregate SIC07'!S53/'97-19 CPI Deflator'!Q$3</f>
        <v>10.249739854318419</v>
      </c>
      <c r="T53" s="81">
        <f>'97-19 Comp in Aggregate SIC07'!T53/'97-19 CPI Deflator'!R$3</f>
        <v>9.6649746192893407</v>
      </c>
      <c r="U53" s="81">
        <f>'97-19 Comp in Aggregate SIC07'!U53/'97-19 CPI Deflator'!S$3</f>
        <v>9.85</v>
      </c>
      <c r="V53" s="81">
        <f>'97-19 Comp in Aggregate SIC07'!V53/'97-19 CPI Deflator'!T$3</f>
        <v>9.7899999999999991</v>
      </c>
      <c r="W53" s="81">
        <f>'97-19 Comp in Aggregate SIC07'!W53/'97-19 CPI Deflator'!U$3</f>
        <v>10.09930486593843</v>
      </c>
      <c r="X53" s="81">
        <f>'97-19 Comp in Aggregate SIC07'!X53/'97-19 CPI Deflator'!V$3</f>
        <v>10.4642166344294</v>
      </c>
      <c r="Y53" s="81">
        <f>'97-19 Comp in Aggregate SIC07'!Y53/'97-19 CPI Deflator'!W$3</f>
        <v>10.500472143531631</v>
      </c>
      <c r="Z53" s="81">
        <f>'97-19 Comp in Aggregate SIC07'!Z53/'97-19 CPI Deflator'!X$3</f>
        <v>11.168831168831167</v>
      </c>
    </row>
    <row r="54" spans="1:26" ht="30" x14ac:dyDescent="0.25">
      <c r="A54" s="65">
        <v>81</v>
      </c>
      <c r="C54" s="66" t="s">
        <v>404</v>
      </c>
      <c r="D54" s="81">
        <f>'97-19 Comp in Aggregate SIC07'!D54/'97-19 CPI Deflator'!B$3</f>
        <v>11.603223965763197</v>
      </c>
      <c r="E54" s="81">
        <f>'97-19 Comp in Aggregate SIC07'!E54/'97-19 CPI Deflator'!C$3</f>
        <v>12.048328651685392</v>
      </c>
      <c r="F54" s="81">
        <f>'97-19 Comp in Aggregate SIC07'!F54/'97-19 CPI Deflator'!D$3</f>
        <v>12.354036061026354</v>
      </c>
      <c r="G54" s="81">
        <f>'97-19 Comp in Aggregate SIC07'!G54/'97-19 CPI Deflator'!E$3</f>
        <v>12.808528198074278</v>
      </c>
      <c r="H54" s="81">
        <f>'97-19 Comp in Aggregate SIC07'!H54/'97-19 CPI Deflator'!F$3</f>
        <v>13.304198369565219</v>
      </c>
      <c r="I54" s="81">
        <f>'97-19 Comp in Aggregate SIC07'!I54/'97-19 CPI Deflator'!G$3</f>
        <v>14.114657718120808</v>
      </c>
      <c r="J54" s="81">
        <f>'97-19 Comp in Aggregate SIC07'!J54/'97-19 CPI Deflator'!H$3</f>
        <v>13.955112582781455</v>
      </c>
      <c r="K54" s="81">
        <f>'97-19 Comp in Aggregate SIC07'!K54/'97-19 CPI Deflator'!I$3</f>
        <v>14.205359477124183</v>
      </c>
      <c r="L54" s="81">
        <f>'97-19 Comp in Aggregate SIC07'!L54/'97-19 CPI Deflator'!J$3</f>
        <v>14.669244558258642</v>
      </c>
      <c r="M54" s="81">
        <f>'97-19 Comp in Aggregate SIC07'!M54/'97-19 CPI Deflator'!K$3</f>
        <v>14.811326658322901</v>
      </c>
      <c r="N54" s="81">
        <f>'97-19 Comp in Aggregate SIC07'!N54/'97-19 CPI Deflator'!L$3</f>
        <v>15.134132029339854</v>
      </c>
      <c r="O54" s="81">
        <f>'97-19 Comp in Aggregate SIC07'!O54/'97-19 CPI Deflator'!M$3</f>
        <v>10.590318772136955</v>
      </c>
      <c r="P54" s="81">
        <f>'97-19 Comp in Aggregate SIC07'!P54/'97-19 CPI Deflator'!N$3</f>
        <v>11.501154734411086</v>
      </c>
      <c r="Q54" s="81">
        <f>'97-19 Comp in Aggregate SIC07'!Q54/'97-19 CPI Deflator'!O$3</f>
        <v>11.711409395973154</v>
      </c>
      <c r="R54" s="81">
        <f>'97-19 Comp in Aggregate SIC07'!R54/'97-19 CPI Deflator'!P$3</f>
        <v>10.781584582441113</v>
      </c>
      <c r="S54" s="81">
        <f>'97-19 Comp in Aggregate SIC07'!S54/'97-19 CPI Deflator'!Q$3</f>
        <v>10.395421436004163</v>
      </c>
      <c r="T54" s="81">
        <f>'97-19 Comp in Aggregate SIC07'!T54/'97-19 CPI Deflator'!R$3</f>
        <v>10.477157360406093</v>
      </c>
      <c r="U54" s="81">
        <f>'97-19 Comp in Aggregate SIC07'!U54/'97-19 CPI Deflator'!S$3</f>
        <v>10.4</v>
      </c>
      <c r="V54" s="81">
        <f>'97-19 Comp in Aggregate SIC07'!V54/'97-19 CPI Deflator'!T$3</f>
        <v>10.85</v>
      </c>
      <c r="W54" s="81">
        <f>'97-19 Comp in Aggregate SIC07'!W54/'97-19 CPI Deflator'!U$3</f>
        <v>11.618669314796422</v>
      </c>
      <c r="X54" s="81">
        <f>'97-19 Comp in Aggregate SIC07'!X54/'97-19 CPI Deflator'!V$3</f>
        <v>11.450676982591876</v>
      </c>
      <c r="Y54" s="81">
        <f>'97-19 Comp in Aggregate SIC07'!Y54/'97-19 CPI Deflator'!W$3</f>
        <v>11.614730878186968</v>
      </c>
      <c r="Z54" s="81">
        <f>'97-19 Comp in Aggregate SIC07'!Z54/'97-19 CPI Deflator'!X$3</f>
        <v>11.456400742115028</v>
      </c>
    </row>
    <row r="55" spans="1:26" ht="30" x14ac:dyDescent="0.25">
      <c r="A55" s="65">
        <v>82</v>
      </c>
      <c r="C55" s="66" t="s">
        <v>405</v>
      </c>
      <c r="D55" s="81">
        <f>'97-19 Comp in Aggregate SIC07'!D55/'97-19 CPI Deflator'!B$3</f>
        <v>14.165477888730386</v>
      </c>
      <c r="E55" s="81">
        <f>'97-19 Comp in Aggregate SIC07'!E55/'97-19 CPI Deflator'!C$3</f>
        <v>15.028089887640446</v>
      </c>
      <c r="F55" s="81">
        <f>'97-19 Comp in Aggregate SIC07'!F55/'97-19 CPI Deflator'!D$3</f>
        <v>15.533980582524272</v>
      </c>
      <c r="G55" s="81">
        <f>'97-19 Comp in Aggregate SIC07'!G55/'97-19 CPI Deflator'!E$3</f>
        <v>15.62585969738652</v>
      </c>
      <c r="H55" s="81">
        <f>'97-19 Comp in Aggregate SIC07'!H55/'97-19 CPI Deflator'!F$3</f>
        <v>16.426630434782609</v>
      </c>
      <c r="I55" s="81">
        <f>'97-19 Comp in Aggregate SIC07'!I55/'97-19 CPI Deflator'!G$3</f>
        <v>17.208053691275168</v>
      </c>
      <c r="J55" s="81">
        <f>'97-19 Comp in Aggregate SIC07'!J55/'97-19 CPI Deflator'!H$3</f>
        <v>17.139072847682119</v>
      </c>
      <c r="K55" s="81">
        <f>'97-19 Comp in Aggregate SIC07'!K55/'97-19 CPI Deflator'!I$3</f>
        <v>17.450980392156861</v>
      </c>
      <c r="L55" s="81">
        <f>'97-19 Comp in Aggregate SIC07'!L55/'97-19 CPI Deflator'!J$3</f>
        <v>17.528809218950066</v>
      </c>
      <c r="M55" s="81">
        <f>'97-19 Comp in Aggregate SIC07'!M55/'97-19 CPI Deflator'!K$3</f>
        <v>17.772215269086356</v>
      </c>
      <c r="N55" s="81">
        <f>'97-19 Comp in Aggregate SIC07'!N55/'97-19 CPI Deflator'!L$3</f>
        <v>17.872860635696821</v>
      </c>
      <c r="O55" s="81">
        <f>'97-19 Comp in Aggregate SIC07'!O55/'97-19 CPI Deflator'!M$3</f>
        <v>17.626918536009445</v>
      </c>
      <c r="P55" s="81">
        <f>'97-19 Comp in Aggregate SIC07'!P55/'97-19 CPI Deflator'!N$3</f>
        <v>16.374133949191684</v>
      </c>
      <c r="Q55" s="81">
        <f>'97-19 Comp in Aggregate SIC07'!Q55/'97-19 CPI Deflator'!O$3</f>
        <v>15.548098434004475</v>
      </c>
      <c r="R55" s="81">
        <f>'97-19 Comp in Aggregate SIC07'!R55/'97-19 CPI Deflator'!P$3</f>
        <v>15.107066381156315</v>
      </c>
      <c r="S55" s="81">
        <f>'97-19 Comp in Aggregate SIC07'!S55/'97-19 CPI Deflator'!Q$3</f>
        <v>14.880332986472427</v>
      </c>
      <c r="T55" s="81">
        <f>'97-19 Comp in Aggregate SIC07'!T55/'97-19 CPI Deflator'!R$3</f>
        <v>15.289340101522843</v>
      </c>
      <c r="U55" s="81">
        <f>'97-19 Comp in Aggregate SIC07'!U55/'97-19 CPI Deflator'!S$3</f>
        <v>14.55</v>
      </c>
      <c r="V55" s="81">
        <f>'97-19 Comp in Aggregate SIC07'!V55/'97-19 CPI Deflator'!T$3</f>
        <v>15.14</v>
      </c>
      <c r="W55" s="81">
        <f>'97-19 Comp in Aggregate SIC07'!W55/'97-19 CPI Deflator'!U$3</f>
        <v>15.471698113207545</v>
      </c>
      <c r="X55" s="81">
        <f>'97-19 Comp in Aggregate SIC07'!X55/'97-19 CPI Deflator'!V$3</f>
        <v>15.94777562862669</v>
      </c>
      <c r="Y55" s="81">
        <f>'97-19 Comp in Aggregate SIC07'!Y55/'97-19 CPI Deflator'!W$3</f>
        <v>16.449480642115201</v>
      </c>
      <c r="Z55" s="81">
        <f>'97-19 Comp in Aggregate SIC07'!Z55/'97-19 CPI Deflator'!X$3</f>
        <v>16.28942486085343</v>
      </c>
    </row>
    <row r="56" spans="1:26" ht="30" x14ac:dyDescent="0.25">
      <c r="A56" s="65">
        <v>84</v>
      </c>
      <c r="C56" s="66" t="s">
        <v>195</v>
      </c>
      <c r="D56" s="81">
        <f>'97-19 Comp in Aggregate SIC07'!D56/'97-19 CPI Deflator'!B$3</f>
        <v>14.094151212553497</v>
      </c>
      <c r="E56" s="81">
        <f>'97-19 Comp in Aggregate SIC07'!E56/'97-19 CPI Deflator'!C$3</f>
        <v>14.058988764044942</v>
      </c>
      <c r="F56" s="81">
        <f>'97-19 Comp in Aggregate SIC07'!F56/'97-19 CPI Deflator'!D$3</f>
        <v>14.424410540915396</v>
      </c>
      <c r="G56" s="81">
        <f>'97-19 Comp in Aggregate SIC07'!G56/'97-19 CPI Deflator'!E$3</f>
        <v>14.800550206327372</v>
      </c>
      <c r="H56" s="81">
        <f>'97-19 Comp in Aggregate SIC07'!H56/'97-19 CPI Deflator'!F$3</f>
        <v>15.122282608695654</v>
      </c>
      <c r="I56" s="81">
        <f>'97-19 Comp in Aggregate SIC07'!I56/'97-19 CPI Deflator'!G$3</f>
        <v>15.543624161073826</v>
      </c>
      <c r="J56" s="81">
        <f>'97-19 Comp in Aggregate SIC07'!J56/'97-19 CPI Deflator'!H$3</f>
        <v>15.562913907284768</v>
      </c>
      <c r="K56" s="81">
        <f>'97-19 Comp in Aggregate SIC07'!K56/'97-19 CPI Deflator'!I$3</f>
        <v>16.274509803921568</v>
      </c>
      <c r="L56" s="81">
        <f>'97-19 Comp in Aggregate SIC07'!L56/'97-19 CPI Deflator'!J$3</f>
        <v>16.81177976952625</v>
      </c>
      <c r="M56" s="81">
        <f>'97-19 Comp in Aggregate SIC07'!M56/'97-19 CPI Deflator'!K$3</f>
        <v>16.783479349186482</v>
      </c>
      <c r="N56" s="81">
        <f>'97-19 Comp in Aggregate SIC07'!N56/'97-19 CPI Deflator'!L$3</f>
        <v>16.943765281173594</v>
      </c>
      <c r="O56" s="81">
        <f>'97-19 Comp in Aggregate SIC07'!O56/'97-19 CPI Deflator'!M$3</f>
        <v>17.060212514757968</v>
      </c>
      <c r="P56" s="81">
        <f>'97-19 Comp in Aggregate SIC07'!P56/'97-19 CPI Deflator'!N$3</f>
        <v>17.228637413394921</v>
      </c>
      <c r="Q56" s="81">
        <f>'97-19 Comp in Aggregate SIC07'!Q56/'97-19 CPI Deflator'!O$3</f>
        <v>17.651006711409394</v>
      </c>
      <c r="R56" s="81">
        <f>'97-19 Comp in Aggregate SIC07'!R56/'97-19 CPI Deflator'!P$3</f>
        <v>16.755888650963598</v>
      </c>
      <c r="S56" s="81">
        <f>'97-19 Comp in Aggregate SIC07'!S56/'97-19 CPI Deflator'!Q$3</f>
        <v>16.399583766909469</v>
      </c>
      <c r="T56" s="81">
        <f>'97-19 Comp in Aggregate SIC07'!T56/'97-19 CPI Deflator'!R$3</f>
        <v>16.243654822335024</v>
      </c>
      <c r="U56" s="81">
        <f>'97-19 Comp in Aggregate SIC07'!U56/'97-19 CPI Deflator'!S$3</f>
        <v>16.16</v>
      </c>
      <c r="V56" s="81">
        <f>'97-19 Comp in Aggregate SIC07'!V56/'97-19 CPI Deflator'!T$3</f>
        <v>16.350000000000001</v>
      </c>
      <c r="W56" s="81">
        <f>'97-19 Comp in Aggregate SIC07'!W56/'97-19 CPI Deflator'!U$3</f>
        <v>16.415094339622641</v>
      </c>
      <c r="X56" s="81">
        <f>'97-19 Comp in Aggregate SIC07'!X56/'97-19 CPI Deflator'!V$3</f>
        <v>16.257253384912957</v>
      </c>
      <c r="Y56" s="81">
        <f>'97-19 Comp in Aggregate SIC07'!Y56/'97-19 CPI Deflator'!W$3</f>
        <v>16.600566572237955</v>
      </c>
      <c r="Z56" s="81">
        <f>'97-19 Comp in Aggregate SIC07'!Z56/'97-19 CPI Deflator'!X$3</f>
        <v>16.44712430426716</v>
      </c>
    </row>
    <row r="57" spans="1:26" x14ac:dyDescent="0.25">
      <c r="A57" s="65">
        <v>85</v>
      </c>
      <c r="C57" s="66" t="s">
        <v>197</v>
      </c>
      <c r="D57" s="81">
        <f>'97-19 Comp in Aggregate SIC07'!D57/'97-19 CPI Deflator'!B$3</f>
        <v>14.347717546362341</v>
      </c>
      <c r="E57" s="81">
        <f>'97-19 Comp in Aggregate SIC07'!E57/'97-19 CPI Deflator'!C$3</f>
        <v>14.462499999999999</v>
      </c>
      <c r="F57" s="81">
        <f>'97-19 Comp in Aggregate SIC07'!F57/'97-19 CPI Deflator'!D$3</f>
        <v>14.841608876560334</v>
      </c>
      <c r="G57" s="81">
        <f>'97-19 Comp in Aggregate SIC07'!G57/'97-19 CPI Deflator'!E$3</f>
        <v>15.135089408528197</v>
      </c>
      <c r="H57" s="81">
        <f>'97-19 Comp in Aggregate SIC07'!H57/'97-19 CPI Deflator'!F$3</f>
        <v>15.405394021739133</v>
      </c>
      <c r="I57" s="81">
        <f>'97-19 Comp in Aggregate SIC07'!I57/'97-19 CPI Deflator'!G$3</f>
        <v>15.850335570469799</v>
      </c>
      <c r="J57" s="81">
        <f>'97-19 Comp in Aggregate SIC07'!J57/'97-19 CPI Deflator'!H$3</f>
        <v>16.478662251655628</v>
      </c>
      <c r="K57" s="81">
        <f>'97-19 Comp in Aggregate SIC07'!K57/'97-19 CPI Deflator'!I$3</f>
        <v>16.78964705882353</v>
      </c>
      <c r="L57" s="81">
        <f>'97-19 Comp in Aggregate SIC07'!L57/'97-19 CPI Deflator'!J$3</f>
        <v>17.369385403329069</v>
      </c>
      <c r="M57" s="81">
        <f>'97-19 Comp in Aggregate SIC07'!M57/'97-19 CPI Deflator'!K$3</f>
        <v>17.532903629536921</v>
      </c>
      <c r="N57" s="81">
        <f>'97-19 Comp in Aggregate SIC07'!N57/'97-19 CPI Deflator'!L$3</f>
        <v>17.528312958435208</v>
      </c>
      <c r="O57" s="81">
        <f>'97-19 Comp in Aggregate SIC07'!O57/'97-19 CPI Deflator'!M$3</f>
        <v>17.31995277449823</v>
      </c>
      <c r="P57" s="81">
        <f>'97-19 Comp in Aggregate SIC07'!P57/'97-19 CPI Deflator'!N$3</f>
        <v>17.771362586605083</v>
      </c>
      <c r="Q57" s="81">
        <f>'97-19 Comp in Aggregate SIC07'!Q57/'97-19 CPI Deflator'!O$3</f>
        <v>17.561521252796421</v>
      </c>
      <c r="R57" s="81">
        <f>'97-19 Comp in Aggregate SIC07'!R57/'97-19 CPI Deflator'!P$3</f>
        <v>17.066381156316915</v>
      </c>
      <c r="S57" s="81">
        <f>'97-19 Comp in Aggregate SIC07'!S57/'97-19 CPI Deflator'!Q$3</f>
        <v>16.670135275754422</v>
      </c>
      <c r="T57" s="81">
        <f>'97-19 Comp in Aggregate SIC07'!T57/'97-19 CPI Deflator'!R$3</f>
        <v>16.406091370558375</v>
      </c>
      <c r="U57" s="81">
        <f>'97-19 Comp in Aggregate SIC07'!U57/'97-19 CPI Deflator'!S$3</f>
        <v>16.37</v>
      </c>
      <c r="V57" s="81">
        <f>'97-19 Comp in Aggregate SIC07'!V57/'97-19 CPI Deflator'!T$3</f>
        <v>16.62</v>
      </c>
      <c r="W57" s="81">
        <f>'97-19 Comp in Aggregate SIC07'!W57/'97-19 CPI Deflator'!U$3</f>
        <v>16.90168818272095</v>
      </c>
      <c r="X57" s="81">
        <f>'97-19 Comp in Aggregate SIC07'!X57/'97-19 CPI Deflator'!V$3</f>
        <v>16.789168278529981</v>
      </c>
      <c r="Y57" s="81">
        <f>'97-19 Comp in Aggregate SIC07'!Y57/'97-19 CPI Deflator'!W$3</f>
        <v>16.694995278564679</v>
      </c>
      <c r="Z57" s="81">
        <f>'97-19 Comp in Aggregate SIC07'!Z57/'97-19 CPI Deflator'!X$3</f>
        <v>17.031539888682744</v>
      </c>
    </row>
    <row r="58" spans="1:26" x14ac:dyDescent="0.25">
      <c r="A58" s="65">
        <v>86</v>
      </c>
      <c r="C58" s="66" t="s">
        <v>406</v>
      </c>
      <c r="D58" s="81">
        <f>'97-19 Comp in Aggregate SIC07'!D58/'97-19 CPI Deflator'!B$3</f>
        <v>11.31241084165478</v>
      </c>
      <c r="E58" s="81">
        <f>'97-19 Comp in Aggregate SIC07'!E58/'97-19 CPI Deflator'!C$3</f>
        <v>11.69943820224719</v>
      </c>
      <c r="F58" s="81">
        <f>'97-19 Comp in Aggregate SIC07'!F58/'97-19 CPI Deflator'!D$3</f>
        <v>12.205270457697644</v>
      </c>
      <c r="G58" s="81">
        <f>'97-19 Comp in Aggregate SIC07'!G58/'97-19 CPI Deflator'!E$3</f>
        <v>12.833562585969739</v>
      </c>
      <c r="H58" s="81">
        <f>'97-19 Comp in Aggregate SIC07'!H58/'97-19 CPI Deflator'!F$3</f>
        <v>13.464673913043478</v>
      </c>
      <c r="I58" s="81">
        <f>'97-19 Comp in Aggregate SIC07'!I58/'97-19 CPI Deflator'!G$3</f>
        <v>13.973154362416107</v>
      </c>
      <c r="J58" s="81">
        <f>'97-19 Comp in Aggregate SIC07'!J58/'97-19 CPI Deflator'!H$3</f>
        <v>14.437086092715232</v>
      </c>
      <c r="K58" s="81">
        <f>'97-19 Comp in Aggregate SIC07'!K58/'97-19 CPI Deflator'!I$3</f>
        <v>15.18954248366013</v>
      </c>
      <c r="L58" s="81">
        <f>'97-19 Comp in Aggregate SIC07'!L58/'97-19 CPI Deflator'!J$3</f>
        <v>15.710627400768248</v>
      </c>
      <c r="M58" s="81">
        <f>'97-19 Comp in Aggregate SIC07'!M58/'97-19 CPI Deflator'!K$3</f>
        <v>15.894868585732164</v>
      </c>
      <c r="N58" s="81">
        <f>'97-19 Comp in Aggregate SIC07'!N58/'97-19 CPI Deflator'!L$3</f>
        <v>15.953545232273841</v>
      </c>
      <c r="O58" s="81">
        <f>'97-19 Comp in Aggregate SIC07'!O58/'97-19 CPI Deflator'!M$3</f>
        <v>17.674144037780401</v>
      </c>
      <c r="P58" s="81">
        <f>'97-19 Comp in Aggregate SIC07'!P58/'97-19 CPI Deflator'!N$3</f>
        <v>18.233256351039259</v>
      </c>
      <c r="Q58" s="81">
        <f>'97-19 Comp in Aggregate SIC07'!Q58/'97-19 CPI Deflator'!O$3</f>
        <v>18.445190156599551</v>
      </c>
      <c r="R58" s="81">
        <f>'97-19 Comp in Aggregate SIC07'!R58/'97-19 CPI Deflator'!P$3</f>
        <v>17.85867237687366</v>
      </c>
      <c r="S58" s="81">
        <f>'97-19 Comp in Aggregate SIC07'!S58/'97-19 CPI Deflator'!Q$3</f>
        <v>17.585848074921955</v>
      </c>
      <c r="T58" s="81">
        <f>'97-19 Comp in Aggregate SIC07'!T58/'97-19 CPI Deflator'!R$3</f>
        <v>17.258883248730964</v>
      </c>
      <c r="U58" s="81">
        <f>'97-19 Comp in Aggregate SIC07'!U58/'97-19 CPI Deflator'!S$3</f>
        <v>16.8</v>
      </c>
      <c r="V58" s="81">
        <f>'97-19 Comp in Aggregate SIC07'!V58/'97-19 CPI Deflator'!T$3</f>
        <v>16.850000000000001</v>
      </c>
      <c r="W58" s="81">
        <f>'97-19 Comp in Aggregate SIC07'!W58/'97-19 CPI Deflator'!U$3</f>
        <v>17.090367428003972</v>
      </c>
      <c r="X58" s="81">
        <f>'97-19 Comp in Aggregate SIC07'!X58/'97-19 CPI Deflator'!V$3</f>
        <v>16.827852998065762</v>
      </c>
      <c r="Y58" s="81">
        <f>'97-19 Comp in Aggregate SIC07'!Y58/'97-19 CPI Deflator'!W$3</f>
        <v>16.779981114258732</v>
      </c>
      <c r="Z58" s="81">
        <f>'97-19 Comp in Aggregate SIC07'!Z58/'97-19 CPI Deflator'!X$3</f>
        <v>17.309833024118738</v>
      </c>
    </row>
    <row r="59" spans="1:26" x14ac:dyDescent="0.25">
      <c r="A59" s="65">
        <v>87</v>
      </c>
      <c r="C59" s="66" t="s">
        <v>407</v>
      </c>
      <c r="D59" s="81">
        <f>'97-19 Comp in Aggregate SIC07'!D59/'97-19 CPI Deflator'!B$3</f>
        <v>11.31241084165478</v>
      </c>
      <c r="E59" s="81">
        <f>'97-19 Comp in Aggregate SIC07'!E59/'97-19 CPI Deflator'!C$3</f>
        <v>11.69943820224719</v>
      </c>
      <c r="F59" s="81">
        <f>'97-19 Comp in Aggregate SIC07'!F59/'97-19 CPI Deflator'!D$3</f>
        <v>12.205270457697644</v>
      </c>
      <c r="G59" s="81">
        <f>'97-19 Comp in Aggregate SIC07'!G59/'97-19 CPI Deflator'!E$3</f>
        <v>12.833562585969739</v>
      </c>
      <c r="H59" s="81">
        <f>'97-19 Comp in Aggregate SIC07'!H59/'97-19 CPI Deflator'!F$3</f>
        <v>13.464673913043478</v>
      </c>
      <c r="I59" s="81">
        <f>'97-19 Comp in Aggregate SIC07'!I59/'97-19 CPI Deflator'!G$3</f>
        <v>13.973154362416107</v>
      </c>
      <c r="J59" s="81">
        <f>'97-19 Comp in Aggregate SIC07'!J59/'97-19 CPI Deflator'!H$3</f>
        <v>14.437086092715232</v>
      </c>
      <c r="K59" s="81">
        <f>'97-19 Comp in Aggregate SIC07'!K59/'97-19 CPI Deflator'!I$3</f>
        <v>15.18954248366013</v>
      </c>
      <c r="L59" s="81">
        <f>'97-19 Comp in Aggregate SIC07'!L59/'97-19 CPI Deflator'!J$3</f>
        <v>15.710627400768248</v>
      </c>
      <c r="M59" s="81">
        <f>'97-19 Comp in Aggregate SIC07'!M59/'97-19 CPI Deflator'!K$3</f>
        <v>15.894868585732164</v>
      </c>
      <c r="N59" s="81">
        <f>'97-19 Comp in Aggregate SIC07'!N59/'97-19 CPI Deflator'!L$3</f>
        <v>15.953545232273841</v>
      </c>
      <c r="O59" s="81">
        <f>'97-19 Comp in Aggregate SIC07'!O59/'97-19 CPI Deflator'!M$3</f>
        <v>11.428571428571429</v>
      </c>
      <c r="P59" s="81">
        <f>'97-19 Comp in Aggregate SIC07'!P59/'97-19 CPI Deflator'!N$3</f>
        <v>11.016166281755195</v>
      </c>
      <c r="Q59" s="81">
        <f>'97-19 Comp in Aggregate SIC07'!Q59/'97-19 CPI Deflator'!O$3</f>
        <v>10.883668903803132</v>
      </c>
      <c r="R59" s="81">
        <f>'97-19 Comp in Aggregate SIC07'!R59/'97-19 CPI Deflator'!P$3</f>
        <v>10.192719486081369</v>
      </c>
      <c r="S59" s="81">
        <f>'97-19 Comp in Aggregate SIC07'!S59/'97-19 CPI Deflator'!Q$3</f>
        <v>10.052029136316337</v>
      </c>
      <c r="T59" s="81">
        <f>'97-19 Comp in Aggregate SIC07'!T59/'97-19 CPI Deflator'!R$3</f>
        <v>9.7563451776649739</v>
      </c>
      <c r="U59" s="81">
        <f>'97-19 Comp in Aggregate SIC07'!U59/'97-19 CPI Deflator'!S$3</f>
        <v>9.81</v>
      </c>
      <c r="V59" s="81">
        <f>'97-19 Comp in Aggregate SIC07'!V59/'97-19 CPI Deflator'!T$3</f>
        <v>10.08</v>
      </c>
      <c r="W59" s="81">
        <f>'97-19 Comp in Aggregate SIC07'!W59/'97-19 CPI Deflator'!U$3</f>
        <v>10.367428003972194</v>
      </c>
      <c r="X59" s="81">
        <f>'97-19 Comp in Aggregate SIC07'!X59/'97-19 CPI Deflator'!V$3</f>
        <v>10.396518375241779</v>
      </c>
      <c r="Y59" s="81">
        <f>'97-19 Comp in Aggregate SIC07'!Y59/'97-19 CPI Deflator'!W$3</f>
        <v>10.698772426817751</v>
      </c>
      <c r="Z59" s="81">
        <f>'97-19 Comp in Aggregate SIC07'!Z59/'97-19 CPI Deflator'!X$3</f>
        <v>10.788497217068645</v>
      </c>
    </row>
    <row r="60" spans="1:26" ht="30" x14ac:dyDescent="0.25">
      <c r="A60" s="65">
        <v>88</v>
      </c>
      <c r="C60" s="66" t="s">
        <v>408</v>
      </c>
      <c r="D60" s="81">
        <f>'97-19 Comp in Aggregate SIC07'!D60/'97-19 CPI Deflator'!B$3</f>
        <v>11.31241084165478</v>
      </c>
      <c r="E60" s="81">
        <f>'97-19 Comp in Aggregate SIC07'!E60/'97-19 CPI Deflator'!C$3</f>
        <v>11.69943820224719</v>
      </c>
      <c r="F60" s="81">
        <f>'97-19 Comp in Aggregate SIC07'!F60/'97-19 CPI Deflator'!D$3</f>
        <v>12.205270457697644</v>
      </c>
      <c r="G60" s="81">
        <f>'97-19 Comp in Aggregate SIC07'!G60/'97-19 CPI Deflator'!E$3</f>
        <v>12.833562585969739</v>
      </c>
      <c r="H60" s="81">
        <f>'97-19 Comp in Aggregate SIC07'!H60/'97-19 CPI Deflator'!F$3</f>
        <v>13.464673913043478</v>
      </c>
      <c r="I60" s="81">
        <f>'97-19 Comp in Aggregate SIC07'!I60/'97-19 CPI Deflator'!G$3</f>
        <v>13.973154362416107</v>
      </c>
      <c r="J60" s="81">
        <f>'97-19 Comp in Aggregate SIC07'!J60/'97-19 CPI Deflator'!H$3</f>
        <v>14.437086092715232</v>
      </c>
      <c r="K60" s="81">
        <f>'97-19 Comp in Aggregate SIC07'!K60/'97-19 CPI Deflator'!I$3</f>
        <v>15.18954248366013</v>
      </c>
      <c r="L60" s="81">
        <f>'97-19 Comp in Aggregate SIC07'!L60/'97-19 CPI Deflator'!J$3</f>
        <v>15.710627400768248</v>
      </c>
      <c r="M60" s="81">
        <f>'97-19 Comp in Aggregate SIC07'!M60/'97-19 CPI Deflator'!K$3</f>
        <v>15.894868585732164</v>
      </c>
      <c r="N60" s="81">
        <f>'97-19 Comp in Aggregate SIC07'!N60/'97-19 CPI Deflator'!L$3</f>
        <v>15.953545232273841</v>
      </c>
      <c r="O60" s="81">
        <f>'97-19 Comp in Aggregate SIC07'!O60/'97-19 CPI Deflator'!M$3</f>
        <v>12.739079102715465</v>
      </c>
      <c r="P60" s="81">
        <f>'97-19 Comp in Aggregate SIC07'!P60/'97-19 CPI Deflator'!N$3</f>
        <v>12.782909930715936</v>
      </c>
      <c r="Q60" s="81">
        <f>'97-19 Comp in Aggregate SIC07'!Q60/'97-19 CPI Deflator'!O$3</f>
        <v>12.516778523489933</v>
      </c>
      <c r="R60" s="81">
        <f>'97-19 Comp in Aggregate SIC07'!R60/'97-19 CPI Deflator'!P$3</f>
        <v>11.766595289079229</v>
      </c>
      <c r="S60" s="81">
        <f>'97-19 Comp in Aggregate SIC07'!S60/'97-19 CPI Deflator'!Q$3</f>
        <v>11.404786680541104</v>
      </c>
      <c r="T60" s="81">
        <f>'97-19 Comp in Aggregate SIC07'!T60/'97-19 CPI Deflator'!R$3</f>
        <v>11.340101522842639</v>
      </c>
      <c r="U60" s="81">
        <f>'97-19 Comp in Aggregate SIC07'!U60/'97-19 CPI Deflator'!S$3</f>
        <v>10.95</v>
      </c>
      <c r="V60" s="81">
        <f>'97-19 Comp in Aggregate SIC07'!V60/'97-19 CPI Deflator'!T$3</f>
        <v>11.19</v>
      </c>
      <c r="W60" s="81">
        <f>'97-19 Comp in Aggregate SIC07'!W60/'97-19 CPI Deflator'!U$3</f>
        <v>11.370407149950346</v>
      </c>
      <c r="X60" s="81">
        <f>'97-19 Comp in Aggregate SIC07'!X60/'97-19 CPI Deflator'!V$3</f>
        <v>11.431334622823984</v>
      </c>
      <c r="Y60" s="81">
        <f>'97-19 Comp in Aggregate SIC07'!Y60/'97-19 CPI Deflator'!W$3</f>
        <v>11.576959395656278</v>
      </c>
      <c r="Z60" s="81">
        <f>'97-19 Comp in Aggregate SIC07'!Z60/'97-19 CPI Deflator'!X$3</f>
        <v>11.929499072356213</v>
      </c>
    </row>
    <row r="61" spans="1:26" ht="30" x14ac:dyDescent="0.25">
      <c r="A61" s="65">
        <v>90</v>
      </c>
      <c r="C61" s="66" t="s">
        <v>409</v>
      </c>
      <c r="D61" s="81">
        <f>'97-19 Comp in Aggregate SIC07'!D61/'97-19 CPI Deflator'!B$3</f>
        <v>12.524964336661911</v>
      </c>
      <c r="E61" s="81">
        <f>'97-19 Comp in Aggregate SIC07'!E61/'97-19 CPI Deflator'!C$3</f>
        <v>13.398876404494379</v>
      </c>
      <c r="F61" s="81">
        <f>'97-19 Comp in Aggregate SIC07'!F61/'97-19 CPI Deflator'!D$3</f>
        <v>14.063800277392511</v>
      </c>
      <c r="G61" s="81">
        <f>'97-19 Comp in Aggregate SIC07'!G61/'97-19 CPI Deflator'!E$3</f>
        <v>14.566712517193947</v>
      </c>
      <c r="H61" s="81">
        <f>'97-19 Comp in Aggregate SIC07'!H61/'97-19 CPI Deflator'!F$3</f>
        <v>15.217391304347826</v>
      </c>
      <c r="I61" s="81">
        <f>'97-19 Comp in Aggregate SIC07'!I61/'97-19 CPI Deflator'!G$3</f>
        <v>16.429530201342281</v>
      </c>
      <c r="J61" s="81">
        <f>'97-19 Comp in Aggregate SIC07'!J61/'97-19 CPI Deflator'!H$3</f>
        <v>17.311258278145697</v>
      </c>
      <c r="K61" s="81">
        <f>'97-19 Comp in Aggregate SIC07'!K61/'97-19 CPI Deflator'!I$3</f>
        <v>17.058823529411764</v>
      </c>
      <c r="L61" s="81">
        <f>'97-19 Comp in Aggregate SIC07'!L61/'97-19 CPI Deflator'!J$3</f>
        <v>16.286811779769529</v>
      </c>
      <c r="M61" s="81">
        <f>'97-19 Comp in Aggregate SIC07'!M61/'97-19 CPI Deflator'!K$3</f>
        <v>16.708385481852314</v>
      </c>
      <c r="N61" s="81">
        <f>'97-19 Comp in Aggregate SIC07'!N61/'97-19 CPI Deflator'!L$3</f>
        <v>15.965770171149146</v>
      </c>
      <c r="O61" s="81">
        <f>'97-19 Comp in Aggregate SIC07'!O61/'97-19 CPI Deflator'!M$3</f>
        <v>16.481700118063756</v>
      </c>
      <c r="P61" s="81">
        <f>'97-19 Comp in Aggregate SIC07'!P61/'97-19 CPI Deflator'!N$3</f>
        <v>16.454965357967669</v>
      </c>
      <c r="Q61" s="81">
        <f>'97-19 Comp in Aggregate SIC07'!Q61/'97-19 CPI Deflator'!O$3</f>
        <v>16.319910514541387</v>
      </c>
      <c r="R61" s="81">
        <f>'97-19 Comp in Aggregate SIC07'!R61/'97-19 CPI Deflator'!P$3</f>
        <v>16.27408993576017</v>
      </c>
      <c r="S61" s="81">
        <f>'97-19 Comp in Aggregate SIC07'!S61/'97-19 CPI Deflator'!Q$3</f>
        <v>15.639958376690947</v>
      </c>
      <c r="T61" s="81">
        <f>'97-19 Comp in Aggregate SIC07'!T61/'97-19 CPI Deflator'!R$3</f>
        <v>15.705583756345179</v>
      </c>
      <c r="U61" s="81">
        <f>'97-19 Comp in Aggregate SIC07'!U61/'97-19 CPI Deflator'!S$3</f>
        <v>15.91</v>
      </c>
      <c r="V61" s="81">
        <f>'97-19 Comp in Aggregate SIC07'!V61/'97-19 CPI Deflator'!T$3</f>
        <v>17.86</v>
      </c>
      <c r="W61" s="81">
        <f>'97-19 Comp in Aggregate SIC07'!W61/'97-19 CPI Deflator'!U$3</f>
        <v>17.616683217477654</v>
      </c>
      <c r="X61" s="81">
        <f>'97-19 Comp in Aggregate SIC07'!X61/'97-19 CPI Deflator'!V$3</f>
        <v>19.410058027079302</v>
      </c>
      <c r="Y61" s="81">
        <f>'97-19 Comp in Aggregate SIC07'!Y61/'97-19 CPI Deflator'!W$3</f>
        <v>18.781869688385267</v>
      </c>
      <c r="Z61" s="81">
        <f>'97-19 Comp in Aggregate SIC07'!Z61/'97-19 CPI Deflator'!X$3</f>
        <v>19.499072356215212</v>
      </c>
    </row>
    <row r="62" spans="1:26" ht="30" x14ac:dyDescent="0.25">
      <c r="A62" s="65">
        <v>91</v>
      </c>
      <c r="C62" s="66" t="s">
        <v>410</v>
      </c>
      <c r="D62" s="81">
        <f>'97-19 Comp in Aggregate SIC07'!D62/'97-19 CPI Deflator'!B$3</f>
        <v>12.546932952924394</v>
      </c>
      <c r="E62" s="81">
        <f>'97-19 Comp in Aggregate SIC07'!E62/'97-19 CPI Deflator'!C$3</f>
        <v>13.408117977528089</v>
      </c>
      <c r="F62" s="81">
        <f>'97-19 Comp in Aggregate SIC07'!F62/'97-19 CPI Deflator'!D$3</f>
        <v>14.068848821081831</v>
      </c>
      <c r="G62" s="81">
        <f>'97-19 Comp in Aggregate SIC07'!G62/'97-19 CPI Deflator'!E$3</f>
        <v>14.569986244841814</v>
      </c>
      <c r="H62" s="81">
        <f>'97-19 Comp in Aggregate SIC07'!H62/'97-19 CPI Deflator'!F$3</f>
        <v>15.216059782608694</v>
      </c>
      <c r="I62" s="81">
        <f>'97-19 Comp in Aggregate SIC07'!I62/'97-19 CPI Deflator'!G$3</f>
        <v>16.417127516778525</v>
      </c>
      <c r="J62" s="81">
        <f>'97-19 Comp in Aggregate SIC07'!J62/'97-19 CPI Deflator'!H$3</f>
        <v>17.286781456953641</v>
      </c>
      <c r="K62" s="81">
        <f>'97-19 Comp in Aggregate SIC07'!K62/'97-19 CPI Deflator'!I$3</f>
        <v>17.047843137254901</v>
      </c>
      <c r="L62" s="81">
        <f>'97-19 Comp in Aggregate SIC07'!L62/'97-19 CPI Deflator'!J$3</f>
        <v>16.294161331626125</v>
      </c>
      <c r="M62" s="81">
        <f>'97-19 Comp in Aggregate SIC07'!M62/'97-19 CPI Deflator'!K$3</f>
        <v>16.709436795994993</v>
      </c>
      <c r="N62" s="81">
        <f>'97-19 Comp in Aggregate SIC07'!N62/'97-19 CPI Deflator'!L$3</f>
        <v>15.979462102689487</v>
      </c>
      <c r="O62" s="81">
        <f>'97-19 Comp in Aggregate SIC07'!O62/'97-19 CPI Deflator'!M$3</f>
        <v>14.132231404958679</v>
      </c>
      <c r="P62" s="81">
        <f>'97-19 Comp in Aggregate SIC07'!P62/'97-19 CPI Deflator'!N$3</f>
        <v>14.976905311778292</v>
      </c>
      <c r="Q62" s="81">
        <f>'97-19 Comp in Aggregate SIC07'!Q62/'97-19 CPI Deflator'!O$3</f>
        <v>14.888143176733781</v>
      </c>
      <c r="R62" s="81">
        <f>'97-19 Comp in Aggregate SIC07'!R62/'97-19 CPI Deflator'!P$3</f>
        <v>14.175588865096358</v>
      </c>
      <c r="S62" s="81">
        <f>'97-19 Comp in Aggregate SIC07'!S62/'97-19 CPI Deflator'!Q$3</f>
        <v>13.943808532778357</v>
      </c>
      <c r="T62" s="81">
        <f>'97-19 Comp in Aggregate SIC07'!T62/'97-19 CPI Deflator'!R$3</f>
        <v>13.837563451776651</v>
      </c>
      <c r="U62" s="81">
        <f>'97-19 Comp in Aggregate SIC07'!U62/'97-19 CPI Deflator'!S$3</f>
        <v>13.92</v>
      </c>
      <c r="V62" s="81">
        <f>'97-19 Comp in Aggregate SIC07'!V62/'97-19 CPI Deflator'!T$3</f>
        <v>13.67</v>
      </c>
      <c r="W62" s="81">
        <f>'97-19 Comp in Aggregate SIC07'!W62/'97-19 CPI Deflator'!U$3</f>
        <v>13.565044687189671</v>
      </c>
      <c r="X62" s="81">
        <f>'97-19 Comp in Aggregate SIC07'!X62/'97-19 CPI Deflator'!V$3</f>
        <v>14.226305609284333</v>
      </c>
      <c r="Y62" s="81">
        <f>'97-19 Comp in Aggregate SIC07'!Y62/'97-19 CPI Deflator'!W$3</f>
        <v>13.843248347497637</v>
      </c>
      <c r="Z62" s="81">
        <f>'97-19 Comp in Aggregate SIC07'!Z62/'97-19 CPI Deflator'!X$3</f>
        <v>13.951762523191093</v>
      </c>
    </row>
    <row r="63" spans="1:26" x14ac:dyDescent="0.25">
      <c r="A63" s="65">
        <v>92</v>
      </c>
      <c r="C63" s="66" t="s">
        <v>411</v>
      </c>
      <c r="D63" s="81">
        <f>'97-19 Comp in Aggregate SIC07'!D63/'97-19 CPI Deflator'!B$3</f>
        <v>12.524964336661911</v>
      </c>
      <c r="E63" s="81">
        <f>'97-19 Comp in Aggregate SIC07'!E63/'97-19 CPI Deflator'!C$3</f>
        <v>13.398876404494379</v>
      </c>
      <c r="F63" s="81">
        <f>'97-19 Comp in Aggregate SIC07'!F63/'97-19 CPI Deflator'!D$3</f>
        <v>14.063800277392511</v>
      </c>
      <c r="G63" s="81">
        <f>'97-19 Comp in Aggregate SIC07'!G63/'97-19 CPI Deflator'!E$3</f>
        <v>14.566712517193947</v>
      </c>
      <c r="H63" s="81">
        <f>'97-19 Comp in Aggregate SIC07'!H63/'97-19 CPI Deflator'!F$3</f>
        <v>15.217391304347826</v>
      </c>
      <c r="I63" s="81">
        <f>'97-19 Comp in Aggregate SIC07'!I63/'97-19 CPI Deflator'!G$3</f>
        <v>16.429530201342281</v>
      </c>
      <c r="J63" s="81">
        <f>'97-19 Comp in Aggregate SIC07'!J63/'97-19 CPI Deflator'!H$3</f>
        <v>17.311258278145697</v>
      </c>
      <c r="K63" s="81">
        <f>'97-19 Comp in Aggregate SIC07'!K63/'97-19 CPI Deflator'!I$3</f>
        <v>17.058823529411764</v>
      </c>
      <c r="L63" s="81">
        <f>'97-19 Comp in Aggregate SIC07'!L63/'97-19 CPI Deflator'!J$3</f>
        <v>16.286811779769529</v>
      </c>
      <c r="M63" s="81">
        <f>'97-19 Comp in Aggregate SIC07'!M63/'97-19 CPI Deflator'!K$3</f>
        <v>16.708385481852314</v>
      </c>
      <c r="N63" s="81">
        <f>'97-19 Comp in Aggregate SIC07'!N63/'97-19 CPI Deflator'!L$3</f>
        <v>15.965770171149146</v>
      </c>
      <c r="O63" s="81">
        <f>'97-19 Comp in Aggregate SIC07'!O63/'97-19 CPI Deflator'!M$3</f>
        <v>11.463990554899647</v>
      </c>
      <c r="P63" s="81">
        <f>'97-19 Comp in Aggregate SIC07'!P63/'97-19 CPI Deflator'!N$3</f>
        <v>11.431870669745958</v>
      </c>
      <c r="Q63" s="81">
        <f>'97-19 Comp in Aggregate SIC07'!Q63/'97-19 CPI Deflator'!O$3</f>
        <v>11.442953020134228</v>
      </c>
      <c r="R63" s="81">
        <f>'97-19 Comp in Aggregate SIC07'!R63/'97-19 CPI Deflator'!P$3</f>
        <v>10.674518201284796</v>
      </c>
      <c r="S63" s="81">
        <f>'97-19 Comp in Aggregate SIC07'!S63/'97-19 CPI Deflator'!Q$3</f>
        <v>10.957336108220604</v>
      </c>
      <c r="T63" s="81">
        <f>'97-19 Comp in Aggregate SIC07'!T63/'97-19 CPI Deflator'!R$3</f>
        <v>10.822335025380712</v>
      </c>
      <c r="U63" s="81">
        <f>'97-19 Comp in Aggregate SIC07'!U63/'97-19 CPI Deflator'!S$3</f>
        <v>10.19</v>
      </c>
      <c r="V63" s="81">
        <f>'97-19 Comp in Aggregate SIC07'!V63/'97-19 CPI Deflator'!T$3</f>
        <v>10.23</v>
      </c>
      <c r="W63" s="81">
        <f>'97-19 Comp in Aggregate SIC07'!W63/'97-19 CPI Deflator'!U$3</f>
        <v>10.863952333664347</v>
      </c>
      <c r="X63" s="81">
        <f>'97-19 Comp in Aggregate SIC07'!X63/'97-19 CPI Deflator'!V$3</f>
        <v>11.005802707930368</v>
      </c>
      <c r="Y63" s="81">
        <f>'97-19 Comp in Aggregate SIC07'!Y63/'97-19 CPI Deflator'!W$3</f>
        <v>11.34088762983947</v>
      </c>
      <c r="Z63" s="81">
        <f>'97-19 Comp in Aggregate SIC07'!Z63/'97-19 CPI Deflator'!X$3</f>
        <v>11.669758812615955</v>
      </c>
    </row>
    <row r="64" spans="1:26" ht="30" x14ac:dyDescent="0.25">
      <c r="A64" s="65">
        <v>93</v>
      </c>
      <c r="C64" s="66" t="s">
        <v>412</v>
      </c>
      <c r="D64" s="81">
        <f>'97-19 Comp in Aggregate SIC07'!D64/'97-19 CPI Deflator'!B$3</f>
        <v>11.933609129814549</v>
      </c>
      <c r="E64" s="81">
        <f>'97-19 Comp in Aggregate SIC07'!E64/'97-19 CPI Deflator'!C$3</f>
        <v>12.792893258426961</v>
      </c>
      <c r="F64" s="81">
        <f>'97-19 Comp in Aggregate SIC07'!F64/'97-19 CPI Deflator'!D$3</f>
        <v>13.455603328710126</v>
      </c>
      <c r="G64" s="81">
        <f>'97-19 Comp in Aggregate SIC07'!G64/'97-19 CPI Deflator'!E$3</f>
        <v>13.969353507565335</v>
      </c>
      <c r="H64" s="81">
        <f>'97-19 Comp in Aggregate SIC07'!H64/'97-19 CPI Deflator'!F$3</f>
        <v>14.518138586956521</v>
      </c>
      <c r="I64" s="81">
        <f>'97-19 Comp in Aggregate SIC07'!I64/'97-19 CPI Deflator'!G$3</f>
        <v>15.729261744966442</v>
      </c>
      <c r="J64" s="81">
        <f>'97-19 Comp in Aggregate SIC07'!J64/'97-19 CPI Deflator'!H$3</f>
        <v>16.411099337748343</v>
      </c>
      <c r="K64" s="81">
        <f>'97-19 Comp in Aggregate SIC07'!K64/'97-19 CPI Deflator'!I$3</f>
        <v>16.249686274509806</v>
      </c>
      <c r="L64" s="81">
        <f>'97-19 Comp in Aggregate SIC07'!L64/'97-19 CPI Deflator'!J$3</f>
        <v>15.586325224071704</v>
      </c>
      <c r="M64" s="81">
        <f>'97-19 Comp in Aggregate SIC07'!M64/'97-19 CPI Deflator'!K$3</f>
        <v>15.972503128911137</v>
      </c>
      <c r="N64" s="81">
        <f>'97-19 Comp in Aggregate SIC07'!N64/'97-19 CPI Deflator'!L$3</f>
        <v>15.395220048899759</v>
      </c>
      <c r="O64" s="81">
        <f>'97-19 Comp in Aggregate SIC07'!O64/'97-19 CPI Deflator'!M$3</f>
        <v>13.199527744982291</v>
      </c>
      <c r="P64" s="81">
        <f>'97-19 Comp in Aggregate SIC07'!P64/'97-19 CPI Deflator'!N$3</f>
        <v>14.68822170900693</v>
      </c>
      <c r="Q64" s="81">
        <f>'97-19 Comp in Aggregate SIC07'!Q64/'97-19 CPI Deflator'!O$3</f>
        <v>15.23489932885906</v>
      </c>
      <c r="R64" s="81">
        <f>'97-19 Comp in Aggregate SIC07'!R64/'97-19 CPI Deflator'!P$3</f>
        <v>13.137044967880085</v>
      </c>
      <c r="S64" s="81">
        <f>'97-19 Comp in Aggregate SIC07'!S64/'97-19 CPI Deflator'!Q$3</f>
        <v>13.839750260145683</v>
      </c>
      <c r="T64" s="81">
        <f>'97-19 Comp in Aggregate SIC07'!T64/'97-19 CPI Deflator'!R$3</f>
        <v>13.522842639593909</v>
      </c>
      <c r="U64" s="81">
        <f>'97-19 Comp in Aggregate SIC07'!U64/'97-19 CPI Deflator'!S$3</f>
        <v>13.26</v>
      </c>
      <c r="V64" s="81">
        <f>'97-19 Comp in Aggregate SIC07'!V64/'97-19 CPI Deflator'!T$3</f>
        <v>13.55</v>
      </c>
      <c r="W64" s="81">
        <f>'97-19 Comp in Aggregate SIC07'!W64/'97-19 CPI Deflator'!U$3</f>
        <v>16.832174776564049</v>
      </c>
      <c r="X64" s="81">
        <f>'97-19 Comp in Aggregate SIC07'!X64/'97-19 CPI Deflator'!V$3</f>
        <v>15.831721470019342</v>
      </c>
      <c r="Y64" s="81">
        <f>'97-19 Comp in Aggregate SIC07'!Y64/'97-19 CPI Deflator'!W$3</f>
        <v>17.346553352219072</v>
      </c>
      <c r="Z64" s="81">
        <f>'97-19 Comp in Aggregate SIC07'!Z64/'97-19 CPI Deflator'!X$3</f>
        <v>14.304267161410017</v>
      </c>
    </row>
    <row r="65" spans="1:26" ht="30" x14ac:dyDescent="0.25">
      <c r="A65" s="65">
        <v>94</v>
      </c>
      <c r="C65" s="66" t="s">
        <v>413</v>
      </c>
      <c r="D65" s="81">
        <f>'97-19 Comp in Aggregate SIC07'!D65/'97-19 CPI Deflator'!B$3</f>
        <v>11.212553495007134</v>
      </c>
      <c r="E65" s="81">
        <f>'97-19 Comp in Aggregate SIC07'!E65/'97-19 CPI Deflator'!C$3</f>
        <v>11.516853932584267</v>
      </c>
      <c r="F65" s="81">
        <f>'97-19 Comp in Aggregate SIC07'!F65/'97-19 CPI Deflator'!D$3</f>
        <v>12.302357836338418</v>
      </c>
      <c r="G65" s="81">
        <f>'97-19 Comp in Aggregate SIC07'!G65/'97-19 CPI Deflator'!E$3</f>
        <v>13.122420907840439</v>
      </c>
      <c r="H65" s="81">
        <f>'97-19 Comp in Aggregate SIC07'!H65/'97-19 CPI Deflator'!F$3</f>
        <v>13.016304347826088</v>
      </c>
      <c r="I65" s="81">
        <f>'97-19 Comp in Aggregate SIC07'!I65/'97-19 CPI Deflator'!G$3</f>
        <v>14.375838926174497</v>
      </c>
      <c r="J65" s="81">
        <f>'97-19 Comp in Aggregate SIC07'!J65/'97-19 CPI Deflator'!H$3</f>
        <v>15.271523178807946</v>
      </c>
      <c r="K65" s="81">
        <f>'97-19 Comp in Aggregate SIC07'!K65/'97-19 CPI Deflator'!I$3</f>
        <v>15.372549019607842</v>
      </c>
      <c r="L65" s="81">
        <f>'97-19 Comp in Aggregate SIC07'!L65/'97-19 CPI Deflator'!J$3</f>
        <v>16.056338028169016</v>
      </c>
      <c r="M65" s="81">
        <f>'97-19 Comp in Aggregate SIC07'!M65/'97-19 CPI Deflator'!K$3</f>
        <v>16.545682102628284</v>
      </c>
      <c r="N65" s="81">
        <f>'97-19 Comp in Aggregate SIC07'!N65/'97-19 CPI Deflator'!L$3</f>
        <v>16.25916870415648</v>
      </c>
      <c r="O65" s="81">
        <f>'97-19 Comp in Aggregate SIC07'!O65/'97-19 CPI Deflator'!M$3</f>
        <v>16.540731995277451</v>
      </c>
      <c r="P65" s="81">
        <f>'97-19 Comp in Aggregate SIC07'!P65/'97-19 CPI Deflator'!N$3</f>
        <v>16.778290993071593</v>
      </c>
      <c r="Q65" s="81">
        <f>'97-19 Comp in Aggregate SIC07'!Q65/'97-19 CPI Deflator'!O$3</f>
        <v>16.375838926174495</v>
      </c>
      <c r="R65" s="81">
        <f>'97-19 Comp in Aggregate SIC07'!R65/'97-19 CPI Deflator'!P$3</f>
        <v>15.824411134903638</v>
      </c>
      <c r="S65" s="81">
        <f>'97-19 Comp in Aggregate SIC07'!S65/'97-19 CPI Deflator'!Q$3</f>
        <v>15.785639958376692</v>
      </c>
      <c r="T65" s="81">
        <f>'97-19 Comp in Aggregate SIC07'!T65/'97-19 CPI Deflator'!R$3</f>
        <v>15.756345177664974</v>
      </c>
      <c r="U65" s="81">
        <f>'97-19 Comp in Aggregate SIC07'!U65/'97-19 CPI Deflator'!S$3</f>
        <v>15.28</v>
      </c>
      <c r="V65" s="81">
        <f>'97-19 Comp in Aggregate SIC07'!V65/'97-19 CPI Deflator'!T$3</f>
        <v>15.9</v>
      </c>
      <c r="W65" s="81">
        <f>'97-19 Comp in Aggregate SIC07'!W65/'97-19 CPI Deflator'!U$3</f>
        <v>15.640516385302877</v>
      </c>
      <c r="X65" s="81">
        <f>'97-19 Comp in Aggregate SIC07'!X65/'97-19 CPI Deflator'!V$3</f>
        <v>15.735009671179883</v>
      </c>
      <c r="Y65" s="81">
        <f>'97-19 Comp in Aggregate SIC07'!Y65/'97-19 CPI Deflator'!W$3</f>
        <v>15.986779981114257</v>
      </c>
      <c r="Z65" s="81">
        <f>'97-19 Comp in Aggregate SIC07'!Z65/'97-19 CPI Deflator'!X$3</f>
        <v>15.844155844155841</v>
      </c>
    </row>
    <row r="66" spans="1:26" ht="30" x14ac:dyDescent="0.25">
      <c r="A66" s="65">
        <v>95</v>
      </c>
      <c r="C66" s="66" t="s">
        <v>414</v>
      </c>
      <c r="D66" s="81">
        <f>'97-19 Comp in Aggregate SIC07'!D66/'97-19 CPI Deflator'!B$3</f>
        <v>13.731640513552071</v>
      </c>
      <c r="E66" s="81">
        <f>'97-19 Comp in Aggregate SIC07'!E66/'97-19 CPI Deflator'!C$3</f>
        <v>14.597780898876401</v>
      </c>
      <c r="F66" s="81">
        <f>'97-19 Comp in Aggregate SIC07'!F66/'97-19 CPI Deflator'!D$3</f>
        <v>15.010485436893203</v>
      </c>
      <c r="G66" s="81">
        <f>'97-19 Comp in Aggregate SIC07'!G66/'97-19 CPI Deflator'!E$3</f>
        <v>15.549752407152683</v>
      </c>
      <c r="H66" s="81">
        <f>'97-19 Comp in Aggregate SIC07'!H66/'97-19 CPI Deflator'!F$3</f>
        <v>17.66452445652174</v>
      </c>
      <c r="I66" s="81">
        <f>'97-19 Comp in Aggregate SIC07'!I66/'97-19 CPI Deflator'!G$3</f>
        <v>17.86097986577181</v>
      </c>
      <c r="J66" s="81">
        <f>'97-19 Comp in Aggregate SIC07'!J66/'97-19 CPI Deflator'!H$3</f>
        <v>18.192529801324504</v>
      </c>
      <c r="K66" s="81">
        <f>'97-19 Comp in Aggregate SIC07'!K66/'97-19 CPI Deflator'!I$3</f>
        <v>18.298679738562093</v>
      </c>
      <c r="L66" s="81">
        <f>'97-19 Comp in Aggregate SIC07'!L66/'97-19 CPI Deflator'!J$3</f>
        <v>18.651638924455828</v>
      </c>
      <c r="M66" s="81">
        <f>'97-19 Comp in Aggregate SIC07'!M66/'97-19 CPI Deflator'!K$3</f>
        <v>18.654931163954942</v>
      </c>
      <c r="N66" s="81">
        <f>'97-19 Comp in Aggregate SIC07'!N66/'97-19 CPI Deflator'!L$3</f>
        <v>18.629865525672376</v>
      </c>
      <c r="O66" s="81">
        <f>'97-19 Comp in Aggregate SIC07'!O66/'97-19 CPI Deflator'!M$3</f>
        <v>17.402597402597404</v>
      </c>
      <c r="P66" s="81">
        <f>'97-19 Comp in Aggregate SIC07'!P66/'97-19 CPI Deflator'!N$3</f>
        <v>18.903002309468825</v>
      </c>
      <c r="Q66" s="81">
        <f>'97-19 Comp in Aggregate SIC07'!Q66/'97-19 CPI Deflator'!O$3</f>
        <v>14.765100671140939</v>
      </c>
      <c r="R66" s="81">
        <f>'97-19 Comp in Aggregate SIC07'!R66/'97-19 CPI Deflator'!P$3</f>
        <v>15.042826552462527</v>
      </c>
      <c r="S66" s="81">
        <f>'97-19 Comp in Aggregate SIC07'!S66/'97-19 CPI Deflator'!Q$3</f>
        <v>14.49531737773153</v>
      </c>
      <c r="T66" s="81">
        <f>'97-19 Comp in Aggregate SIC07'!T66/'97-19 CPI Deflator'!R$3</f>
        <v>15.725888324873097</v>
      </c>
      <c r="U66" s="81">
        <f>'97-19 Comp in Aggregate SIC07'!U66/'97-19 CPI Deflator'!S$3</f>
        <v>16.059999999999999</v>
      </c>
      <c r="V66" s="81">
        <f>'97-19 Comp in Aggregate SIC07'!V66/'97-19 CPI Deflator'!T$3</f>
        <v>15.29</v>
      </c>
      <c r="W66" s="81">
        <f>'97-19 Comp in Aggregate SIC07'!W66/'97-19 CPI Deflator'!U$3</f>
        <v>15.402184707050644</v>
      </c>
      <c r="X66" s="81">
        <f>'97-19 Comp in Aggregate SIC07'!X66/'97-19 CPI Deflator'!V$3</f>
        <v>16.063829787234042</v>
      </c>
      <c r="Y66" s="81">
        <f>'97-19 Comp in Aggregate SIC07'!Y66/'97-19 CPI Deflator'!W$3</f>
        <v>15.977337110481585</v>
      </c>
      <c r="Z66" s="81">
        <f>'97-19 Comp in Aggregate SIC07'!Z66/'97-19 CPI Deflator'!X$3</f>
        <v>16.382189239332096</v>
      </c>
    </row>
    <row r="67" spans="1:26" x14ac:dyDescent="0.25">
      <c r="A67" s="65">
        <v>96</v>
      </c>
      <c r="C67" s="66" t="s">
        <v>415</v>
      </c>
      <c r="D67" s="81">
        <f>'97-19 Comp in Aggregate SIC07'!D67/'97-19 CPI Deflator'!B$3</f>
        <v>8.3332952924393719</v>
      </c>
      <c r="E67" s="81">
        <f>'97-19 Comp in Aggregate SIC07'!E67/'97-19 CPI Deflator'!C$3</f>
        <v>9.101404494382022</v>
      </c>
      <c r="F67" s="81">
        <f>'97-19 Comp in Aggregate SIC07'!F67/'97-19 CPI Deflator'!D$3</f>
        <v>9.7485714285714291</v>
      </c>
      <c r="G67" s="81">
        <f>'97-19 Comp in Aggregate SIC07'!G67/'97-19 CPI Deflator'!E$3</f>
        <v>10.327042640990372</v>
      </c>
      <c r="H67" s="81">
        <f>'97-19 Comp in Aggregate SIC07'!H67/'97-19 CPI Deflator'!F$3</f>
        <v>10.256576086956523</v>
      </c>
      <c r="I67" s="81">
        <f>'97-19 Comp in Aggregate SIC07'!I67/'97-19 CPI Deflator'!G$3</f>
        <v>11.457825503355702</v>
      </c>
      <c r="J67" s="81">
        <f>'97-19 Comp in Aggregate SIC07'!J67/'97-19 CPI Deflator'!H$3</f>
        <v>10.924874172185431</v>
      </c>
      <c r="K67" s="81">
        <f>'97-19 Comp in Aggregate SIC07'!K67/'97-19 CPI Deflator'!I$3</f>
        <v>11.316758169934641</v>
      </c>
      <c r="L67" s="81">
        <f>'97-19 Comp in Aggregate SIC07'!L67/'97-19 CPI Deflator'!J$3</f>
        <v>11.315851472471191</v>
      </c>
      <c r="M67" s="81">
        <f>'97-19 Comp in Aggregate SIC07'!M67/'97-19 CPI Deflator'!K$3</f>
        <v>11.487158948685856</v>
      </c>
      <c r="N67" s="81">
        <f>'97-19 Comp in Aggregate SIC07'!N67/'97-19 CPI Deflator'!L$3</f>
        <v>11.915941320293399</v>
      </c>
      <c r="O67" s="81">
        <f>'97-19 Comp in Aggregate SIC07'!O67/'97-19 CPI Deflator'!M$3</f>
        <v>12.18417945690673</v>
      </c>
      <c r="P67" s="81">
        <f>'97-19 Comp in Aggregate SIC07'!P67/'97-19 CPI Deflator'!N$3</f>
        <v>11.812933025404158</v>
      </c>
      <c r="Q67" s="81">
        <f>'97-19 Comp in Aggregate SIC07'!Q67/'97-19 CPI Deflator'!O$3</f>
        <v>11.74496644295302</v>
      </c>
      <c r="R67" s="81">
        <f>'97-19 Comp in Aggregate SIC07'!R67/'97-19 CPI Deflator'!P$3</f>
        <v>11.113490364025695</v>
      </c>
      <c r="S67" s="81">
        <f>'97-19 Comp in Aggregate SIC07'!S67/'97-19 CPI Deflator'!Q$3</f>
        <v>11.071800208116546</v>
      </c>
      <c r="T67" s="81">
        <f>'97-19 Comp in Aggregate SIC07'!T67/'97-19 CPI Deflator'!R$3</f>
        <v>10.812182741116752</v>
      </c>
      <c r="U67" s="81">
        <f>'97-19 Comp in Aggregate SIC07'!U67/'97-19 CPI Deflator'!S$3</f>
        <v>10.77</v>
      </c>
      <c r="V67" s="81">
        <f>'97-19 Comp in Aggregate SIC07'!V67/'97-19 CPI Deflator'!T$3</f>
        <v>10.83</v>
      </c>
      <c r="W67" s="81">
        <f>'97-19 Comp in Aggregate SIC07'!W67/'97-19 CPI Deflator'!U$3</f>
        <v>11.380337636544191</v>
      </c>
      <c r="X67" s="81">
        <f>'97-19 Comp in Aggregate SIC07'!X67/'97-19 CPI Deflator'!V$3</f>
        <v>11.20889748549323</v>
      </c>
      <c r="Y67" s="81">
        <f>'97-19 Comp in Aggregate SIC07'!Y67/'97-19 CPI Deflator'!W$3</f>
        <v>10.915958451369216</v>
      </c>
      <c r="Z67" s="81">
        <f>'97-19 Comp in Aggregate SIC07'!Z67/'97-19 CPI Deflator'!X$3</f>
        <v>11.224489795918366</v>
      </c>
    </row>
    <row r="68" spans="1:26" x14ac:dyDescent="0.25">
      <c r="A68" s="67" t="s">
        <v>1296</v>
      </c>
      <c r="C68" s="66" t="s">
        <v>416</v>
      </c>
      <c r="D68" s="81">
        <f>'97-19 Comp in Aggregate SIC07'!D68/'97-19 CPI Deflator'!B$3</f>
        <v>0</v>
      </c>
      <c r="E68" s="81">
        <f>'97-19 Comp in Aggregate SIC07'!E68/'97-19 CPI Deflator'!C$3</f>
        <v>0</v>
      </c>
      <c r="F68" s="81">
        <f>'97-19 Comp in Aggregate SIC07'!F68/'97-19 CPI Deflator'!D$3</f>
        <v>0</v>
      </c>
      <c r="G68" s="81">
        <f>'97-19 Comp in Aggregate SIC07'!G68/'97-19 CPI Deflator'!E$3</f>
        <v>0</v>
      </c>
      <c r="H68" s="81">
        <f>'97-19 Comp in Aggregate SIC07'!H68/'97-19 CPI Deflator'!F$3</f>
        <v>0</v>
      </c>
      <c r="I68" s="81">
        <f>'97-19 Comp in Aggregate SIC07'!I68/'97-19 CPI Deflator'!G$3</f>
        <v>0</v>
      </c>
      <c r="J68" s="81">
        <f>'97-19 Comp in Aggregate SIC07'!J68/'97-19 CPI Deflator'!H$3</f>
        <v>0</v>
      </c>
      <c r="K68" s="81">
        <f>'97-19 Comp in Aggregate SIC07'!K68/'97-19 CPI Deflator'!I$3</f>
        <v>0</v>
      </c>
      <c r="L68" s="81">
        <f>'97-19 Comp in Aggregate SIC07'!L68/'97-19 CPI Deflator'!J$3</f>
        <v>0</v>
      </c>
      <c r="M68" s="81">
        <f>'97-19 Comp in Aggregate SIC07'!M68/'97-19 CPI Deflator'!K$3</f>
        <v>0</v>
      </c>
      <c r="N68" s="81">
        <f>'97-19 Comp in Aggregate SIC07'!N68/'97-19 CPI Deflator'!L$3</f>
        <v>0</v>
      </c>
      <c r="O68" s="81">
        <f>'97-19 Comp in Aggregate SIC07'!O68/'97-19 CPI Deflator'!M$3</f>
        <v>0</v>
      </c>
      <c r="P68" s="81">
        <f>'97-19 Comp in Aggregate SIC07'!P68/'97-19 CPI Deflator'!N$3</f>
        <v>0</v>
      </c>
      <c r="Q68" s="81">
        <f>'97-19 Comp in Aggregate SIC07'!Q68/'97-19 CPI Deflator'!O$3</f>
        <v>0</v>
      </c>
      <c r="R68" s="81">
        <f>'97-19 Comp in Aggregate SIC07'!R68/'97-19 CPI Deflator'!P$3</f>
        <v>0</v>
      </c>
      <c r="S68" s="81">
        <f>'97-19 Comp in Aggregate SIC07'!S68/'97-19 CPI Deflator'!Q$3</f>
        <v>0</v>
      </c>
      <c r="T68" s="81">
        <f>'97-19 Comp in Aggregate SIC07'!T68/'97-19 CPI Deflator'!R$3</f>
        <v>0</v>
      </c>
      <c r="U68" s="81">
        <f>'97-19 Comp in Aggregate SIC07'!U68/'97-19 CPI Deflator'!S$3</f>
        <v>0</v>
      </c>
      <c r="V68" s="81">
        <f>'97-19 Comp in Aggregate SIC07'!V68/'97-19 CPI Deflator'!T$3</f>
        <v>0</v>
      </c>
      <c r="W68" s="81">
        <f>'97-19 Comp in Aggregate SIC07'!W68/'97-19 CPI Deflator'!U$3</f>
        <v>0</v>
      </c>
      <c r="X68" s="81">
        <f>'97-19 Comp in Aggregate SIC07'!X68/'97-19 CPI Deflator'!V$3</f>
        <v>0</v>
      </c>
      <c r="Y68" s="81">
        <f>'97-19 Comp in Aggregate SIC07'!Y68/'97-19 CPI Deflator'!W$3</f>
        <v>0</v>
      </c>
      <c r="Z68" s="81">
        <f>'97-19 Comp in Aggregate SIC07'!Z68/'97-19 CPI Deflator'!X$3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EA68-4689-464D-A653-0BFECE99BB72}">
  <sheetPr>
    <tabColor theme="8" tint="0.79998168889431442"/>
  </sheetPr>
  <dimension ref="A1:DD108"/>
  <sheetViews>
    <sheetView topLeftCell="A14" workbookViewId="0"/>
  </sheetViews>
  <sheetFormatPr defaultRowHeight="15" x14ac:dyDescent="0.25"/>
  <cols>
    <col min="1" max="1" width="20.7109375" customWidth="1"/>
    <col min="2" max="24" width="10.7109375" customWidth="1"/>
    <col min="25" max="108" width="20.7109375" customWidth="1"/>
  </cols>
  <sheetData>
    <row r="1" spans="1:108" s="94" customFormat="1" ht="15.75" customHeight="1" x14ac:dyDescent="0.25">
      <c r="A1" s="91" t="s">
        <v>1523</v>
      </c>
      <c r="B1" s="92">
        <v>1997</v>
      </c>
      <c r="C1" s="92">
        <v>1998</v>
      </c>
      <c r="D1" s="92">
        <v>1999</v>
      </c>
      <c r="E1" s="92">
        <v>2000</v>
      </c>
      <c r="F1" s="92">
        <v>2001</v>
      </c>
      <c r="G1" s="92">
        <v>2002</v>
      </c>
      <c r="H1" s="92">
        <v>2003</v>
      </c>
      <c r="I1" s="92">
        <v>2004</v>
      </c>
      <c r="J1" s="92">
        <v>2005</v>
      </c>
      <c r="K1" s="92">
        <v>2006</v>
      </c>
      <c r="L1" s="92">
        <v>2007</v>
      </c>
      <c r="M1" s="92">
        <v>2008</v>
      </c>
      <c r="N1" s="92">
        <v>2009</v>
      </c>
      <c r="O1" s="92">
        <v>2010</v>
      </c>
      <c r="P1" s="92">
        <v>2011</v>
      </c>
      <c r="Q1" s="92">
        <v>2012</v>
      </c>
      <c r="R1" s="92">
        <v>2013</v>
      </c>
      <c r="S1" s="92">
        <v>2014</v>
      </c>
      <c r="T1" s="92">
        <v>2015</v>
      </c>
      <c r="U1" s="92">
        <v>2016</v>
      </c>
      <c r="V1" s="92">
        <v>2017</v>
      </c>
      <c r="W1" s="92">
        <v>2018</v>
      </c>
      <c r="X1" s="92">
        <v>2019</v>
      </c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</row>
    <row r="2" spans="1:108" ht="94.5" x14ac:dyDescent="0.25">
      <c r="A2" s="89" t="s">
        <v>1524</v>
      </c>
      <c r="B2" s="90">
        <v>52.52</v>
      </c>
      <c r="C2" s="90">
        <v>51.56</v>
      </c>
      <c r="D2" s="90">
        <v>50.53</v>
      </c>
      <c r="E2" s="90">
        <v>50.22</v>
      </c>
      <c r="F2" s="90">
        <v>54.81</v>
      </c>
      <c r="G2" s="90">
        <v>53.47</v>
      </c>
      <c r="H2" s="90">
        <v>57.4</v>
      </c>
      <c r="I2" s="90">
        <v>59.2</v>
      </c>
      <c r="J2" s="90">
        <v>57.78</v>
      </c>
      <c r="K2" s="90">
        <v>60.14</v>
      </c>
      <c r="L2" s="90">
        <v>66.900000000000006</v>
      </c>
      <c r="M2" s="90">
        <v>81.430000000000007</v>
      </c>
      <c r="N2" s="90">
        <v>82.5</v>
      </c>
      <c r="O2" s="90">
        <v>87.86</v>
      </c>
      <c r="P2" s="90">
        <v>96.41</v>
      </c>
      <c r="Q2" s="90">
        <v>100.73</v>
      </c>
      <c r="R2" s="90">
        <v>105.52</v>
      </c>
      <c r="S2" s="90">
        <v>95.15</v>
      </c>
      <c r="T2" s="90">
        <v>85.89</v>
      </c>
      <c r="U2" s="90">
        <v>88.33</v>
      </c>
      <c r="V2" s="90">
        <v>99.25</v>
      </c>
      <c r="W2" s="90">
        <v>102.01</v>
      </c>
      <c r="X2" s="90">
        <v>100</v>
      </c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  <c r="DD2" s="90"/>
    </row>
    <row r="3" spans="1:108" ht="47.25" x14ac:dyDescent="0.25">
      <c r="A3" s="89" t="s">
        <v>1525</v>
      </c>
      <c r="B3" s="90">
        <v>44.93</v>
      </c>
      <c r="C3" s="90">
        <v>35.47</v>
      </c>
      <c r="D3" s="90">
        <v>26.84</v>
      </c>
      <c r="E3" s="90">
        <v>26.91</v>
      </c>
      <c r="F3" s="90">
        <v>26.88</v>
      </c>
      <c r="G3" s="90">
        <v>22.75</v>
      </c>
      <c r="H3" s="90">
        <v>19.38</v>
      </c>
      <c r="I3" s="90">
        <v>21.54</v>
      </c>
      <c r="J3" s="90">
        <v>23.55</v>
      </c>
      <c r="K3" s="90">
        <v>26.05</v>
      </c>
      <c r="L3" s="90">
        <v>36.24</v>
      </c>
      <c r="M3" s="90">
        <v>37.01</v>
      </c>
      <c r="N3" s="90">
        <v>32.46</v>
      </c>
      <c r="O3" s="90">
        <v>42.99</v>
      </c>
      <c r="P3" s="90">
        <v>50.18</v>
      </c>
      <c r="Q3" s="90">
        <v>48.74</v>
      </c>
      <c r="R3" s="90">
        <v>49.96</v>
      </c>
      <c r="S3" s="90">
        <v>60.21</v>
      </c>
      <c r="T3" s="90">
        <v>61.7</v>
      </c>
      <c r="U3" s="90">
        <v>60.86</v>
      </c>
      <c r="V3" s="90">
        <v>72.14</v>
      </c>
      <c r="W3" s="90">
        <v>96.27</v>
      </c>
      <c r="X3" s="90">
        <v>100</v>
      </c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</row>
    <row r="4" spans="1:108" ht="47.25" x14ac:dyDescent="0.25">
      <c r="A4" s="89" t="s">
        <v>1526</v>
      </c>
      <c r="B4" s="90">
        <v>48.86</v>
      </c>
      <c r="C4" s="90">
        <v>55.64</v>
      </c>
      <c r="D4" s="90">
        <v>60.6</v>
      </c>
      <c r="E4" s="90">
        <v>63.87</v>
      </c>
      <c r="F4" s="90">
        <v>62.44</v>
      </c>
      <c r="G4" s="90">
        <v>61.66</v>
      </c>
      <c r="H4" s="90">
        <v>62.47</v>
      </c>
      <c r="I4" s="90">
        <v>65.05</v>
      </c>
      <c r="J4" s="90">
        <v>65.62</v>
      </c>
      <c r="K4" s="90">
        <v>73.72</v>
      </c>
      <c r="L4" s="90">
        <v>72.28</v>
      </c>
      <c r="M4" s="90">
        <v>75.819999999999993</v>
      </c>
      <c r="N4" s="90">
        <v>70.83</v>
      </c>
      <c r="O4" s="90">
        <v>77.430000000000007</v>
      </c>
      <c r="P4" s="90">
        <v>88.79</v>
      </c>
      <c r="Q4" s="90">
        <v>90.41</v>
      </c>
      <c r="R4" s="90">
        <v>90.73</v>
      </c>
      <c r="S4" s="90">
        <v>81.56</v>
      </c>
      <c r="T4" s="90">
        <v>76.790000000000006</v>
      </c>
      <c r="U4" s="90">
        <v>83.81</v>
      </c>
      <c r="V4" s="90">
        <v>90.8</v>
      </c>
      <c r="W4" s="90">
        <v>96.34</v>
      </c>
      <c r="X4" s="90">
        <v>100</v>
      </c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</row>
    <row r="5" spans="1:108" ht="47.25" x14ac:dyDescent="0.25">
      <c r="A5" s="89" t="s">
        <v>1527</v>
      </c>
      <c r="B5" s="90">
        <v>51.38</v>
      </c>
      <c r="C5" s="90">
        <v>47.99</v>
      </c>
      <c r="D5" s="90">
        <v>42.95</v>
      </c>
      <c r="E5" s="90">
        <v>43.43</v>
      </c>
      <c r="F5" s="90">
        <v>54.17</v>
      </c>
      <c r="G5" s="90">
        <v>51.8</v>
      </c>
      <c r="H5" s="90">
        <v>51.81</v>
      </c>
      <c r="I5" s="90">
        <v>65.22</v>
      </c>
      <c r="J5" s="90">
        <v>77.13</v>
      </c>
      <c r="K5" s="90">
        <v>81.44</v>
      </c>
      <c r="L5" s="90">
        <v>80.760000000000005</v>
      </c>
      <c r="M5" s="90">
        <v>139.07</v>
      </c>
      <c r="N5" s="90">
        <v>133.28</v>
      </c>
      <c r="O5" s="90">
        <v>99.58</v>
      </c>
      <c r="P5" s="90">
        <v>128.08000000000001</v>
      </c>
      <c r="Q5" s="90">
        <v>107.77</v>
      </c>
      <c r="R5" s="90">
        <v>111.96</v>
      </c>
      <c r="S5" s="90">
        <v>118.73</v>
      </c>
      <c r="T5" s="90">
        <v>107.02</v>
      </c>
      <c r="U5" s="90">
        <v>96.2</v>
      </c>
      <c r="V5" s="90">
        <v>104.42</v>
      </c>
      <c r="W5" s="90">
        <v>102.46</v>
      </c>
      <c r="X5" s="90">
        <v>100</v>
      </c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  <c r="DD5" s="90"/>
    </row>
    <row r="6" spans="1:108" ht="63" x14ac:dyDescent="0.25">
      <c r="A6" s="89" t="s">
        <v>1528</v>
      </c>
      <c r="B6" s="90">
        <v>23.1</v>
      </c>
      <c r="C6" s="90">
        <v>16.14</v>
      </c>
      <c r="D6" s="90">
        <v>22.12</v>
      </c>
      <c r="E6" s="90">
        <v>36.64</v>
      </c>
      <c r="F6" s="90">
        <v>33.19</v>
      </c>
      <c r="G6" s="90">
        <v>32.32</v>
      </c>
      <c r="H6" s="90">
        <v>34.78</v>
      </c>
      <c r="I6" s="90">
        <v>40.54</v>
      </c>
      <c r="J6" s="90">
        <v>57.29</v>
      </c>
      <c r="K6" s="90">
        <v>66.72</v>
      </c>
      <c r="L6" s="90">
        <v>68.599999999999994</v>
      </c>
      <c r="M6" s="90">
        <v>95.68</v>
      </c>
      <c r="N6" s="90">
        <v>73.989999999999995</v>
      </c>
      <c r="O6" s="90">
        <v>96.27</v>
      </c>
      <c r="P6" s="90">
        <v>129.02000000000001</v>
      </c>
      <c r="Q6" s="90">
        <v>129.97999999999999</v>
      </c>
      <c r="R6" s="90">
        <v>128.18</v>
      </c>
      <c r="S6" s="90">
        <v>112.66</v>
      </c>
      <c r="T6" s="90">
        <v>68.78</v>
      </c>
      <c r="U6" s="90">
        <v>65.83</v>
      </c>
      <c r="V6" s="90">
        <v>83.04</v>
      </c>
      <c r="W6" s="90">
        <v>104.05</v>
      </c>
      <c r="X6" s="90">
        <v>100</v>
      </c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  <c r="CA6" s="90"/>
      <c r="CB6" s="90"/>
      <c r="CC6" s="90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  <c r="CS6" s="90"/>
      <c r="CT6" s="90"/>
      <c r="CU6" s="90"/>
      <c r="CV6" s="90"/>
      <c r="CW6" s="90"/>
      <c r="CX6" s="90"/>
      <c r="CY6" s="90"/>
      <c r="CZ6" s="90"/>
      <c r="DA6" s="90"/>
      <c r="DB6" s="90"/>
      <c r="DC6" s="90"/>
      <c r="DD6" s="90"/>
    </row>
    <row r="7" spans="1:108" ht="47.25" x14ac:dyDescent="0.25">
      <c r="A7" s="89" t="s">
        <v>1529</v>
      </c>
      <c r="B7" s="90">
        <v>61.23</v>
      </c>
      <c r="C7" s="90">
        <v>62.52</v>
      </c>
      <c r="D7" s="90">
        <v>63.15</v>
      </c>
      <c r="E7" s="90">
        <v>64.16</v>
      </c>
      <c r="F7" s="90">
        <v>66.22</v>
      </c>
      <c r="G7" s="90">
        <v>68.11</v>
      </c>
      <c r="H7" s="90">
        <v>65.95</v>
      </c>
      <c r="I7" s="90">
        <v>66.03</v>
      </c>
      <c r="J7" s="90">
        <v>66.209999999999994</v>
      </c>
      <c r="K7" s="90">
        <v>67.08</v>
      </c>
      <c r="L7" s="90">
        <v>69.28</v>
      </c>
      <c r="M7" s="90">
        <v>78.58</v>
      </c>
      <c r="N7" s="90">
        <v>81.55</v>
      </c>
      <c r="O7" s="90">
        <v>79.849999999999994</v>
      </c>
      <c r="P7" s="90">
        <v>82.03</v>
      </c>
      <c r="Q7" s="90">
        <v>82.48</v>
      </c>
      <c r="R7" s="90">
        <v>82.12</v>
      </c>
      <c r="S7" s="90">
        <v>87.17</v>
      </c>
      <c r="T7" s="90">
        <v>91.44</v>
      </c>
      <c r="U7" s="90">
        <v>92.36</v>
      </c>
      <c r="V7" s="90">
        <v>94.18</v>
      </c>
      <c r="W7" s="90">
        <v>97.01</v>
      </c>
      <c r="X7" s="90">
        <v>100</v>
      </c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  <c r="CS7" s="90"/>
      <c r="CT7" s="90"/>
      <c r="CU7" s="90"/>
      <c r="CV7" s="90"/>
      <c r="CW7" s="90"/>
      <c r="CX7" s="90"/>
      <c r="CY7" s="90"/>
      <c r="CZ7" s="90"/>
      <c r="DA7" s="90"/>
      <c r="DB7" s="90"/>
      <c r="DC7" s="90"/>
      <c r="DD7" s="90"/>
    </row>
    <row r="8" spans="1:108" ht="47.25" x14ac:dyDescent="0.25">
      <c r="A8" s="89" t="s">
        <v>1530</v>
      </c>
      <c r="B8" s="90">
        <v>90.05</v>
      </c>
      <c r="C8" s="90">
        <v>90.29</v>
      </c>
      <c r="D8" s="90">
        <v>91.11</v>
      </c>
      <c r="E8" s="90">
        <v>92.82</v>
      </c>
      <c r="F8" s="90">
        <v>93.22</v>
      </c>
      <c r="G8" s="90">
        <v>93.58</v>
      </c>
      <c r="H8" s="90">
        <v>94.27</v>
      </c>
      <c r="I8" s="90">
        <v>95.05</v>
      </c>
      <c r="J8" s="90">
        <v>96.98</v>
      </c>
      <c r="K8" s="90">
        <v>98.97</v>
      </c>
      <c r="L8" s="90">
        <v>101.08</v>
      </c>
      <c r="M8" s="90">
        <v>107.75</v>
      </c>
      <c r="N8" s="90">
        <v>107.92</v>
      </c>
      <c r="O8" s="90">
        <v>110.17</v>
      </c>
      <c r="P8" s="90">
        <v>115.04</v>
      </c>
      <c r="Q8" s="90">
        <v>117.33</v>
      </c>
      <c r="R8" s="90">
        <v>118.21</v>
      </c>
      <c r="S8" s="90">
        <v>110.82</v>
      </c>
      <c r="T8" s="90">
        <v>87.2</v>
      </c>
      <c r="U8" s="90">
        <v>83.82</v>
      </c>
      <c r="V8" s="90">
        <v>90.73</v>
      </c>
      <c r="W8" s="90">
        <v>102.68</v>
      </c>
      <c r="X8" s="90">
        <v>100</v>
      </c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  <c r="CT8" s="90"/>
      <c r="CU8" s="90"/>
      <c r="CV8" s="90"/>
      <c r="CW8" s="90"/>
      <c r="CX8" s="90"/>
      <c r="CY8" s="90"/>
      <c r="CZ8" s="90"/>
      <c r="DA8" s="90"/>
      <c r="DB8" s="90"/>
      <c r="DC8" s="90"/>
      <c r="DD8" s="90"/>
    </row>
    <row r="9" spans="1:108" ht="94.5" x14ac:dyDescent="0.25">
      <c r="A9" s="89" t="s">
        <v>1531</v>
      </c>
      <c r="B9" s="90">
        <v>69.78</v>
      </c>
      <c r="C9" s="90">
        <v>64.13</v>
      </c>
      <c r="D9" s="90">
        <v>63.52</v>
      </c>
      <c r="E9" s="90">
        <v>64.45</v>
      </c>
      <c r="F9" s="90">
        <v>67.239999999999995</v>
      </c>
      <c r="G9" s="90">
        <v>66.8</v>
      </c>
      <c r="H9" s="90">
        <v>68.88</v>
      </c>
      <c r="I9" s="90">
        <v>70.13</v>
      </c>
      <c r="J9" s="90">
        <v>70.53</v>
      </c>
      <c r="K9" s="90">
        <v>72.23</v>
      </c>
      <c r="L9" s="90">
        <v>74.040000000000006</v>
      </c>
      <c r="M9" s="90">
        <v>84.15</v>
      </c>
      <c r="N9" s="90">
        <v>87.97</v>
      </c>
      <c r="O9" s="90">
        <v>88.09</v>
      </c>
      <c r="P9" s="90">
        <v>92.73</v>
      </c>
      <c r="Q9" s="90">
        <v>95.42</v>
      </c>
      <c r="R9" s="90">
        <v>100.01</v>
      </c>
      <c r="S9" s="90">
        <v>100.16</v>
      </c>
      <c r="T9" s="90">
        <v>98.15</v>
      </c>
      <c r="U9" s="90">
        <v>96.08</v>
      </c>
      <c r="V9" s="90">
        <v>98</v>
      </c>
      <c r="W9" s="90">
        <v>98.3</v>
      </c>
      <c r="X9" s="90">
        <v>100</v>
      </c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90"/>
      <c r="CC9" s="90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  <c r="CS9" s="90"/>
      <c r="CT9" s="90"/>
      <c r="CU9" s="90"/>
      <c r="CV9" s="90"/>
      <c r="CW9" s="90"/>
      <c r="CX9" s="90"/>
      <c r="CY9" s="90"/>
      <c r="CZ9" s="90"/>
      <c r="DA9" s="90"/>
      <c r="DB9" s="90"/>
      <c r="DC9" s="90"/>
      <c r="DD9" s="90"/>
    </row>
    <row r="10" spans="1:108" ht="94.5" x14ac:dyDescent="0.25">
      <c r="A10" s="89" t="s">
        <v>1532</v>
      </c>
      <c r="B10" s="90">
        <v>67.38</v>
      </c>
      <c r="C10" s="90">
        <v>67.95</v>
      </c>
      <c r="D10" s="90">
        <v>69.040000000000006</v>
      </c>
      <c r="E10" s="90">
        <v>68.400000000000006</v>
      </c>
      <c r="F10" s="90">
        <v>68.400000000000006</v>
      </c>
      <c r="G10" s="90">
        <v>69.36</v>
      </c>
      <c r="H10" s="90">
        <v>68.81</v>
      </c>
      <c r="I10" s="90">
        <v>68.77</v>
      </c>
      <c r="J10" s="90">
        <v>69.239999999999995</v>
      </c>
      <c r="K10" s="90">
        <v>70.739999999999995</v>
      </c>
      <c r="L10" s="90">
        <v>73.989999999999995</v>
      </c>
      <c r="M10" s="90">
        <v>78.709999999999994</v>
      </c>
      <c r="N10" s="90">
        <v>82.66</v>
      </c>
      <c r="O10" s="90">
        <v>83.07</v>
      </c>
      <c r="P10" s="90">
        <v>88.15</v>
      </c>
      <c r="Q10" s="90">
        <v>92.21</v>
      </c>
      <c r="R10" s="90">
        <v>92.96</v>
      </c>
      <c r="S10" s="90">
        <v>93.74</v>
      </c>
      <c r="T10" s="90">
        <v>92.34</v>
      </c>
      <c r="U10" s="90">
        <v>92.78</v>
      </c>
      <c r="V10" s="90">
        <v>97.43</v>
      </c>
      <c r="W10" s="90">
        <v>98.12</v>
      </c>
      <c r="X10" s="90">
        <v>100</v>
      </c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0"/>
      <c r="DD10" s="90"/>
    </row>
    <row r="11" spans="1:108" ht="63" x14ac:dyDescent="0.25">
      <c r="A11" s="89" t="s">
        <v>1533</v>
      </c>
      <c r="B11" s="90">
        <v>40.98</v>
      </c>
      <c r="C11" s="90">
        <v>42.3</v>
      </c>
      <c r="D11" s="90">
        <v>42.1</v>
      </c>
      <c r="E11" s="90">
        <v>39.56</v>
      </c>
      <c r="F11" s="90">
        <v>40.29</v>
      </c>
      <c r="G11" s="90">
        <v>43.09</v>
      </c>
      <c r="H11" s="90">
        <v>44.74</v>
      </c>
      <c r="I11" s="90">
        <v>46.13</v>
      </c>
      <c r="J11" s="90">
        <v>46.22</v>
      </c>
      <c r="K11" s="90">
        <v>48.47</v>
      </c>
      <c r="L11" s="90">
        <v>53.35</v>
      </c>
      <c r="M11" s="90">
        <v>71.08</v>
      </c>
      <c r="N11" s="90">
        <v>66.069999999999993</v>
      </c>
      <c r="O11" s="90">
        <v>73.17</v>
      </c>
      <c r="P11" s="90">
        <v>99.29</v>
      </c>
      <c r="Q11" s="90">
        <v>98.82</v>
      </c>
      <c r="R11" s="90">
        <v>98.46</v>
      </c>
      <c r="S11" s="90">
        <v>95.1</v>
      </c>
      <c r="T11" s="90">
        <v>89.41</v>
      </c>
      <c r="U11" s="90">
        <v>92.83</v>
      </c>
      <c r="V11" s="90">
        <v>96.85</v>
      </c>
      <c r="W11" s="90">
        <v>99.21</v>
      </c>
      <c r="X11" s="90">
        <v>100</v>
      </c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</row>
    <row r="12" spans="1:108" ht="31.5" x14ac:dyDescent="0.25">
      <c r="A12" s="89" t="s">
        <v>1534</v>
      </c>
      <c r="B12" s="90">
        <v>69.31</v>
      </c>
      <c r="C12" s="90">
        <v>68.05</v>
      </c>
      <c r="D12" s="90">
        <v>66.459999999999994</v>
      </c>
      <c r="E12" s="90">
        <v>64.930000000000007</v>
      </c>
      <c r="F12" s="90">
        <v>67.06</v>
      </c>
      <c r="G12" s="90">
        <v>66.13</v>
      </c>
      <c r="H12" s="90">
        <v>66.83</v>
      </c>
      <c r="I12" s="90">
        <v>68.08</v>
      </c>
      <c r="J12" s="90">
        <v>69.64</v>
      </c>
      <c r="K12" s="90">
        <v>69.53</v>
      </c>
      <c r="L12" s="90">
        <v>74.14</v>
      </c>
      <c r="M12" s="90">
        <v>83.86</v>
      </c>
      <c r="N12" s="90">
        <v>83.97</v>
      </c>
      <c r="O12" s="90">
        <v>86.37</v>
      </c>
      <c r="P12" s="90">
        <v>91.22</v>
      </c>
      <c r="Q12" s="90">
        <v>92.77</v>
      </c>
      <c r="R12" s="90">
        <v>99.1</v>
      </c>
      <c r="S12" s="90">
        <v>98.54</v>
      </c>
      <c r="T12" s="90">
        <v>86.67</v>
      </c>
      <c r="U12" s="90">
        <v>85.79</v>
      </c>
      <c r="V12" s="90">
        <v>99.84</v>
      </c>
      <c r="W12" s="90">
        <v>105.29</v>
      </c>
      <c r="X12" s="90">
        <v>100</v>
      </c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  <c r="CS12" s="90"/>
      <c r="CT12" s="90"/>
      <c r="CU12" s="90"/>
      <c r="CV12" s="90"/>
      <c r="CW12" s="90"/>
      <c r="CX12" s="90"/>
      <c r="CY12" s="90"/>
      <c r="CZ12" s="90"/>
      <c r="DA12" s="90"/>
      <c r="DB12" s="90"/>
      <c r="DC12" s="90"/>
      <c r="DD12" s="90"/>
    </row>
    <row r="13" spans="1:108" ht="78.75" x14ac:dyDescent="0.25">
      <c r="A13" s="89" t="s">
        <v>1535</v>
      </c>
      <c r="B13" s="90">
        <v>69.739999999999995</v>
      </c>
      <c r="C13" s="90">
        <v>66.92</v>
      </c>
      <c r="D13" s="90">
        <v>65.95</v>
      </c>
      <c r="E13" s="90">
        <v>64.63</v>
      </c>
      <c r="F13" s="90">
        <v>64.819999999999993</v>
      </c>
      <c r="G13" s="90">
        <v>66.09</v>
      </c>
      <c r="H13" s="90">
        <v>67.069999999999993</v>
      </c>
      <c r="I13" s="90">
        <v>68.930000000000007</v>
      </c>
      <c r="J13" s="90">
        <v>68.28</v>
      </c>
      <c r="K13" s="90">
        <v>69.48</v>
      </c>
      <c r="L13" s="90">
        <v>73.209999999999994</v>
      </c>
      <c r="M13" s="90">
        <v>84.3</v>
      </c>
      <c r="N13" s="90">
        <v>84.14</v>
      </c>
      <c r="O13" s="90">
        <v>82.99</v>
      </c>
      <c r="P13" s="90">
        <v>92.82</v>
      </c>
      <c r="Q13" s="90">
        <v>94.98</v>
      </c>
      <c r="R13" s="90">
        <v>100.88</v>
      </c>
      <c r="S13" s="90">
        <v>95.25</v>
      </c>
      <c r="T13" s="90">
        <v>90.69</v>
      </c>
      <c r="U13" s="90">
        <v>92.22</v>
      </c>
      <c r="V13" s="90">
        <v>94.97</v>
      </c>
      <c r="W13" s="90">
        <v>97.22</v>
      </c>
      <c r="X13" s="90">
        <v>100</v>
      </c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  <c r="CS13" s="90"/>
      <c r="CT13" s="90"/>
      <c r="CU13" s="90"/>
      <c r="CV13" s="90"/>
      <c r="CW13" s="90"/>
      <c r="CX13" s="90"/>
      <c r="CY13" s="90"/>
      <c r="CZ13" s="90"/>
      <c r="DA13" s="90"/>
      <c r="DB13" s="90"/>
      <c r="DC13" s="90"/>
      <c r="DD13" s="90"/>
    </row>
    <row r="14" spans="1:108" ht="63" x14ac:dyDescent="0.25">
      <c r="A14" s="89" t="s">
        <v>1536</v>
      </c>
      <c r="B14" s="90">
        <v>69.5</v>
      </c>
      <c r="C14" s="90">
        <v>70.09</v>
      </c>
      <c r="D14" s="90">
        <v>70.75</v>
      </c>
      <c r="E14" s="90">
        <v>70.260000000000005</v>
      </c>
      <c r="F14" s="90">
        <v>70.41</v>
      </c>
      <c r="G14" s="90">
        <v>71.63</v>
      </c>
      <c r="H14" s="90">
        <v>71.77</v>
      </c>
      <c r="I14" s="90">
        <v>73.260000000000005</v>
      </c>
      <c r="J14" s="90">
        <v>74.069999999999993</v>
      </c>
      <c r="K14" s="90">
        <v>75.02</v>
      </c>
      <c r="L14" s="90">
        <v>77.88</v>
      </c>
      <c r="M14" s="90">
        <v>84.45</v>
      </c>
      <c r="N14" s="90">
        <v>86.76</v>
      </c>
      <c r="O14" s="90">
        <v>87.33</v>
      </c>
      <c r="P14" s="90">
        <v>91.27</v>
      </c>
      <c r="Q14" s="90">
        <v>92.95</v>
      </c>
      <c r="R14" s="90">
        <v>94.78</v>
      </c>
      <c r="S14" s="90">
        <v>94.74</v>
      </c>
      <c r="T14" s="90">
        <v>94.01</v>
      </c>
      <c r="U14" s="90">
        <v>93.8</v>
      </c>
      <c r="V14" s="90">
        <v>96</v>
      </c>
      <c r="W14" s="90">
        <v>97.39</v>
      </c>
      <c r="X14" s="90">
        <v>100</v>
      </c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  <c r="CS14" s="90"/>
      <c r="CT14" s="90"/>
      <c r="CU14" s="90"/>
      <c r="CV14" s="90"/>
      <c r="CW14" s="90"/>
      <c r="CX14" s="90"/>
      <c r="CY14" s="90"/>
      <c r="CZ14" s="90"/>
      <c r="DA14" s="90"/>
      <c r="DB14" s="90"/>
      <c r="DC14" s="90"/>
      <c r="DD14" s="90"/>
    </row>
    <row r="15" spans="1:108" ht="47.25" x14ac:dyDescent="0.25">
      <c r="A15" s="89" t="s">
        <v>1537</v>
      </c>
      <c r="B15" s="90">
        <v>72.08</v>
      </c>
      <c r="C15" s="90">
        <v>71.819999999999993</v>
      </c>
      <c r="D15" s="90">
        <v>72.16</v>
      </c>
      <c r="E15" s="90">
        <v>71.98</v>
      </c>
      <c r="F15" s="90">
        <v>73.08</v>
      </c>
      <c r="G15" s="90">
        <v>73.760000000000005</v>
      </c>
      <c r="H15" s="90">
        <v>74.66</v>
      </c>
      <c r="I15" s="90">
        <v>75.28</v>
      </c>
      <c r="J15" s="90">
        <v>75.930000000000007</v>
      </c>
      <c r="K15" s="90">
        <v>76.959999999999994</v>
      </c>
      <c r="L15" s="90">
        <v>79.010000000000005</v>
      </c>
      <c r="M15" s="90">
        <v>84.68</v>
      </c>
      <c r="N15" s="90">
        <v>88.29</v>
      </c>
      <c r="O15" s="90">
        <v>89.62</v>
      </c>
      <c r="P15" s="90">
        <v>94.22</v>
      </c>
      <c r="Q15" s="90">
        <v>96.81</v>
      </c>
      <c r="R15" s="90">
        <v>99.12</v>
      </c>
      <c r="S15" s="90">
        <v>97.74</v>
      </c>
      <c r="T15" s="90">
        <v>96.23</v>
      </c>
      <c r="U15" s="90">
        <v>94.97</v>
      </c>
      <c r="V15" s="90">
        <v>98.2</v>
      </c>
      <c r="W15" s="90">
        <v>99.54</v>
      </c>
      <c r="X15" s="90">
        <v>100</v>
      </c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</row>
    <row r="16" spans="1:108" ht="47.25" x14ac:dyDescent="0.25">
      <c r="A16" s="89" t="s">
        <v>1538</v>
      </c>
      <c r="B16" s="90">
        <v>57.99</v>
      </c>
      <c r="C16" s="90">
        <v>54.77</v>
      </c>
      <c r="D16" s="90">
        <v>54.68</v>
      </c>
      <c r="E16" s="90">
        <v>55.2</v>
      </c>
      <c r="F16" s="90">
        <v>57.86</v>
      </c>
      <c r="G16" s="90">
        <v>58.16</v>
      </c>
      <c r="H16" s="90">
        <v>57.9</v>
      </c>
      <c r="I16" s="90">
        <v>59.77</v>
      </c>
      <c r="J16" s="90">
        <v>58.88</v>
      </c>
      <c r="K16" s="90">
        <v>60.52</v>
      </c>
      <c r="L16" s="90">
        <v>66.08</v>
      </c>
      <c r="M16" s="90">
        <v>77.69</v>
      </c>
      <c r="N16" s="90">
        <v>77.349999999999994</v>
      </c>
      <c r="O16" s="90">
        <v>77.66</v>
      </c>
      <c r="P16" s="90">
        <v>87.29</v>
      </c>
      <c r="Q16" s="90">
        <v>91.01</v>
      </c>
      <c r="R16" s="90">
        <v>96.1</v>
      </c>
      <c r="S16" s="90">
        <v>91.32</v>
      </c>
      <c r="T16" s="90">
        <v>87.52</v>
      </c>
      <c r="U16" s="90">
        <v>87.09</v>
      </c>
      <c r="V16" s="90">
        <v>92.39</v>
      </c>
      <c r="W16" s="90">
        <v>97.31</v>
      </c>
      <c r="X16" s="90">
        <v>100</v>
      </c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</row>
    <row r="17" spans="1:108" ht="47.25" x14ac:dyDescent="0.25">
      <c r="A17" s="89" t="s">
        <v>1539</v>
      </c>
      <c r="B17" s="90">
        <v>69.03</v>
      </c>
      <c r="C17" s="90">
        <v>70.55</v>
      </c>
      <c r="D17" s="90">
        <v>70.930000000000007</v>
      </c>
      <c r="E17" s="90">
        <v>70.67</v>
      </c>
      <c r="F17" s="90">
        <v>71.42</v>
      </c>
      <c r="G17" s="90">
        <v>72.819999999999993</v>
      </c>
      <c r="H17" s="90">
        <v>73.25</v>
      </c>
      <c r="I17" s="90">
        <v>74.260000000000005</v>
      </c>
      <c r="J17" s="90">
        <v>74.349999999999994</v>
      </c>
      <c r="K17" s="90">
        <v>75.37</v>
      </c>
      <c r="L17" s="90">
        <v>77.510000000000005</v>
      </c>
      <c r="M17" s="90">
        <v>81.93</v>
      </c>
      <c r="N17" s="90">
        <v>84.49</v>
      </c>
      <c r="O17" s="90">
        <v>86.24</v>
      </c>
      <c r="P17" s="90">
        <v>90.04</v>
      </c>
      <c r="Q17" s="90">
        <v>94.04</v>
      </c>
      <c r="R17" s="90">
        <v>96.52</v>
      </c>
      <c r="S17" s="90">
        <v>95.63</v>
      </c>
      <c r="T17" s="90">
        <v>93.95</v>
      </c>
      <c r="U17" s="90">
        <v>94.63</v>
      </c>
      <c r="V17" s="90">
        <v>97.29</v>
      </c>
      <c r="W17" s="90">
        <v>97.44</v>
      </c>
      <c r="X17" s="90">
        <v>100</v>
      </c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</row>
    <row r="18" spans="1:108" ht="94.5" x14ac:dyDescent="0.25">
      <c r="A18" s="89" t="s">
        <v>1540</v>
      </c>
      <c r="B18" s="90">
        <v>76.52</v>
      </c>
      <c r="C18" s="90">
        <v>76.349999999999994</v>
      </c>
      <c r="D18" s="90">
        <v>75.67</v>
      </c>
      <c r="E18" s="90">
        <v>77.260000000000005</v>
      </c>
      <c r="F18" s="90">
        <v>76.540000000000006</v>
      </c>
      <c r="G18" s="90">
        <v>77.27</v>
      </c>
      <c r="H18" s="90">
        <v>78.540000000000006</v>
      </c>
      <c r="I18" s="90">
        <v>79.3</v>
      </c>
      <c r="J18" s="90">
        <v>80.59</v>
      </c>
      <c r="K18" s="90">
        <v>82.53</v>
      </c>
      <c r="L18" s="90">
        <v>84.9</v>
      </c>
      <c r="M18" s="90">
        <v>88.12</v>
      </c>
      <c r="N18" s="90">
        <v>91.42</v>
      </c>
      <c r="O18" s="90">
        <v>90.81</v>
      </c>
      <c r="P18" s="90">
        <v>91.09</v>
      </c>
      <c r="Q18" s="90">
        <v>99.61</v>
      </c>
      <c r="R18" s="90">
        <v>102.78</v>
      </c>
      <c r="S18" s="90">
        <v>96.23</v>
      </c>
      <c r="T18" s="90">
        <v>96.22</v>
      </c>
      <c r="U18" s="90">
        <v>96.25</v>
      </c>
      <c r="V18" s="90">
        <v>96.45</v>
      </c>
      <c r="W18" s="90">
        <v>98.1</v>
      </c>
      <c r="X18" s="90">
        <v>100</v>
      </c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</row>
    <row r="19" spans="1:108" ht="47.25" x14ac:dyDescent="0.25">
      <c r="A19" s="89" t="s">
        <v>1541</v>
      </c>
      <c r="B19" s="90">
        <v>24.97</v>
      </c>
      <c r="C19" s="90">
        <v>26.7</v>
      </c>
      <c r="D19" s="90">
        <v>28.12</v>
      </c>
      <c r="E19" s="90">
        <v>30.59</v>
      </c>
      <c r="F19" s="90">
        <v>33.11</v>
      </c>
      <c r="G19" s="90">
        <v>34.799999999999997</v>
      </c>
      <c r="H19" s="90">
        <v>35.950000000000003</v>
      </c>
      <c r="I19" s="90">
        <v>36.83</v>
      </c>
      <c r="J19" s="90">
        <v>39.06</v>
      </c>
      <c r="K19" s="90">
        <v>42.09</v>
      </c>
      <c r="L19" s="90">
        <v>45.25</v>
      </c>
      <c r="M19" s="90">
        <v>48.95</v>
      </c>
      <c r="N19" s="90">
        <v>52.22</v>
      </c>
      <c r="O19" s="90">
        <v>55.69</v>
      </c>
      <c r="P19" s="90">
        <v>60.94</v>
      </c>
      <c r="Q19" s="90">
        <v>65.930000000000007</v>
      </c>
      <c r="R19" s="90">
        <v>72.760000000000005</v>
      </c>
      <c r="S19" s="90">
        <v>83.08</v>
      </c>
      <c r="T19" s="90">
        <v>88.28</v>
      </c>
      <c r="U19" s="90">
        <v>94.61</v>
      </c>
      <c r="V19" s="90">
        <v>96.96</v>
      </c>
      <c r="W19" s="90">
        <v>98.64</v>
      </c>
      <c r="X19" s="90">
        <v>100</v>
      </c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</row>
    <row r="20" spans="1:108" ht="31.5" x14ac:dyDescent="0.25">
      <c r="A20" s="89" t="s">
        <v>1542</v>
      </c>
      <c r="B20" s="90">
        <v>72.36</v>
      </c>
      <c r="C20" s="90">
        <v>73.02</v>
      </c>
      <c r="D20" s="90">
        <v>71.94</v>
      </c>
      <c r="E20" s="90">
        <v>72.64</v>
      </c>
      <c r="F20" s="90">
        <v>72.239999999999995</v>
      </c>
      <c r="G20" s="90">
        <v>71.73</v>
      </c>
      <c r="H20" s="90">
        <v>72.72</v>
      </c>
      <c r="I20" s="90">
        <v>72.48</v>
      </c>
      <c r="J20" s="90">
        <v>74.17</v>
      </c>
      <c r="K20" s="90">
        <v>75.150000000000006</v>
      </c>
      <c r="L20" s="90">
        <v>75.75</v>
      </c>
      <c r="M20" s="90">
        <v>79.010000000000005</v>
      </c>
      <c r="N20" s="90">
        <v>81.78</v>
      </c>
      <c r="O20" s="90">
        <v>83.06</v>
      </c>
      <c r="P20" s="90">
        <v>89.12</v>
      </c>
      <c r="Q20" s="90">
        <v>91.88</v>
      </c>
      <c r="R20" s="90">
        <v>93.01</v>
      </c>
      <c r="S20" s="90">
        <v>92.88</v>
      </c>
      <c r="T20" s="90">
        <v>92.01</v>
      </c>
      <c r="U20" s="90">
        <v>93.73</v>
      </c>
      <c r="V20" s="90">
        <v>96.75</v>
      </c>
      <c r="W20" s="90">
        <v>97.92</v>
      </c>
      <c r="X20" s="90">
        <v>100</v>
      </c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</row>
    <row r="21" spans="1:108" ht="31.5" x14ac:dyDescent="0.25">
      <c r="A21" s="89" t="s">
        <v>1543</v>
      </c>
      <c r="B21" s="90">
        <v>77.930000000000007</v>
      </c>
      <c r="C21" s="90">
        <v>78.83</v>
      </c>
      <c r="D21" s="90">
        <v>79.2</v>
      </c>
      <c r="E21" s="90">
        <v>80.39</v>
      </c>
      <c r="F21" s="90">
        <v>79.73</v>
      </c>
      <c r="G21" s="90">
        <v>79.05</v>
      </c>
      <c r="H21" s="90">
        <v>78.650000000000006</v>
      </c>
      <c r="I21" s="90">
        <v>78.08</v>
      </c>
      <c r="J21" s="90">
        <v>78.92</v>
      </c>
      <c r="K21" s="90">
        <v>79.84</v>
      </c>
      <c r="L21" s="90">
        <v>80.2</v>
      </c>
      <c r="M21" s="90">
        <v>82.43</v>
      </c>
      <c r="N21" s="90">
        <v>83.69</v>
      </c>
      <c r="O21" s="90">
        <v>83.91</v>
      </c>
      <c r="P21" s="90">
        <v>86.85</v>
      </c>
      <c r="Q21" s="90">
        <v>88.51</v>
      </c>
      <c r="R21" s="90">
        <v>89.47</v>
      </c>
      <c r="S21" s="90">
        <v>91.26</v>
      </c>
      <c r="T21" s="90">
        <v>91.16</v>
      </c>
      <c r="U21" s="90">
        <v>92.86</v>
      </c>
      <c r="V21" s="90">
        <v>95.16</v>
      </c>
      <c r="W21" s="90">
        <v>96.95</v>
      </c>
      <c r="X21" s="90">
        <v>100</v>
      </c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</row>
    <row r="22" spans="1:108" ht="47.25" x14ac:dyDescent="0.25">
      <c r="A22" s="89" t="s">
        <v>1544</v>
      </c>
      <c r="B22" s="90">
        <v>64.040000000000006</v>
      </c>
      <c r="C22" s="90">
        <v>63.59</v>
      </c>
      <c r="D22" s="90">
        <v>63.8</v>
      </c>
      <c r="E22" s="90">
        <v>64.67</v>
      </c>
      <c r="F22" s="90">
        <v>65.92</v>
      </c>
      <c r="G22" s="90">
        <v>65.69</v>
      </c>
      <c r="H22" s="90">
        <v>67.23</v>
      </c>
      <c r="I22" s="90">
        <v>67.180000000000007</v>
      </c>
      <c r="J22" s="90">
        <v>68.680000000000007</v>
      </c>
      <c r="K22" s="90">
        <v>69.099999999999994</v>
      </c>
      <c r="L22" s="90">
        <v>70.11</v>
      </c>
      <c r="M22" s="90">
        <v>74.22</v>
      </c>
      <c r="N22" s="90">
        <v>75.95</v>
      </c>
      <c r="O22" s="90">
        <v>79.209999999999994</v>
      </c>
      <c r="P22" s="90">
        <v>85.77</v>
      </c>
      <c r="Q22" s="90">
        <v>85.98</v>
      </c>
      <c r="R22" s="90">
        <v>88.5</v>
      </c>
      <c r="S22" s="90">
        <v>88.66</v>
      </c>
      <c r="T22" s="90">
        <v>88.57</v>
      </c>
      <c r="U22" s="90">
        <v>92.83</v>
      </c>
      <c r="V22" s="90">
        <v>96.49</v>
      </c>
      <c r="W22" s="90">
        <v>97.67</v>
      </c>
      <c r="X22" s="90">
        <v>100</v>
      </c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</row>
    <row r="23" spans="1:108" ht="126" x14ac:dyDescent="0.25">
      <c r="A23" s="89" t="s">
        <v>1545</v>
      </c>
      <c r="B23" s="90">
        <v>62.18</v>
      </c>
      <c r="C23" s="90">
        <v>61.32</v>
      </c>
      <c r="D23" s="90">
        <v>59.77</v>
      </c>
      <c r="E23" s="90">
        <v>59.48</v>
      </c>
      <c r="F23" s="90">
        <v>59.44</v>
      </c>
      <c r="G23" s="90">
        <v>59.48</v>
      </c>
      <c r="H23" s="90">
        <v>60.37</v>
      </c>
      <c r="I23" s="90">
        <v>61.61</v>
      </c>
      <c r="J23" s="90">
        <v>63.97</v>
      </c>
      <c r="K23" s="90">
        <v>65.45</v>
      </c>
      <c r="L23" s="90">
        <v>70.41</v>
      </c>
      <c r="M23" s="90">
        <v>73.680000000000007</v>
      </c>
      <c r="N23" s="90">
        <v>74.97</v>
      </c>
      <c r="O23" s="90">
        <v>77.78</v>
      </c>
      <c r="P23" s="90">
        <v>81.39</v>
      </c>
      <c r="Q23" s="90">
        <v>84.42</v>
      </c>
      <c r="R23" s="90">
        <v>85.75</v>
      </c>
      <c r="S23" s="90">
        <v>87.98</v>
      </c>
      <c r="T23" s="90">
        <v>88.44</v>
      </c>
      <c r="U23" s="90">
        <v>88.24</v>
      </c>
      <c r="V23" s="90">
        <v>91.71</v>
      </c>
      <c r="W23" s="90">
        <v>98.01</v>
      </c>
      <c r="X23" s="90">
        <v>100</v>
      </c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</row>
    <row r="24" spans="1:108" ht="47.25" x14ac:dyDescent="0.25">
      <c r="A24" s="89" t="s">
        <v>1546</v>
      </c>
      <c r="B24" s="90">
        <v>75.75</v>
      </c>
      <c r="C24" s="90">
        <v>75.319999999999993</v>
      </c>
      <c r="D24" s="90">
        <v>74.53</v>
      </c>
      <c r="E24" s="90">
        <v>76.56</v>
      </c>
      <c r="F24" s="90">
        <v>77.63</v>
      </c>
      <c r="G24" s="90">
        <v>77.3</v>
      </c>
      <c r="H24" s="90">
        <v>77.97</v>
      </c>
      <c r="I24" s="90">
        <v>77.540000000000006</v>
      </c>
      <c r="J24" s="90">
        <v>76.81</v>
      </c>
      <c r="K24" s="90">
        <v>78.09</v>
      </c>
      <c r="L24" s="90">
        <v>80.36</v>
      </c>
      <c r="M24" s="90">
        <v>84.18</v>
      </c>
      <c r="N24" s="90">
        <v>85.75</v>
      </c>
      <c r="O24" s="90">
        <v>87.41</v>
      </c>
      <c r="P24" s="90">
        <v>93.35</v>
      </c>
      <c r="Q24" s="90">
        <v>92.51</v>
      </c>
      <c r="R24" s="90">
        <v>92.64</v>
      </c>
      <c r="S24" s="90">
        <v>92.51</v>
      </c>
      <c r="T24" s="90">
        <v>91.04</v>
      </c>
      <c r="U24" s="90">
        <v>93.16</v>
      </c>
      <c r="V24" s="90">
        <v>95.23</v>
      </c>
      <c r="W24" s="90">
        <v>99.16</v>
      </c>
      <c r="X24" s="90">
        <v>100</v>
      </c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</row>
    <row r="25" spans="1:108" ht="63" x14ac:dyDescent="0.25">
      <c r="A25" s="89" t="s">
        <v>1547</v>
      </c>
      <c r="B25" s="90">
        <v>91.05</v>
      </c>
      <c r="C25" s="90">
        <v>90.63</v>
      </c>
      <c r="D25" s="90">
        <v>89.93</v>
      </c>
      <c r="E25" s="90">
        <v>90.05</v>
      </c>
      <c r="F25" s="90">
        <v>90.2</v>
      </c>
      <c r="G25" s="90">
        <v>89.59</v>
      </c>
      <c r="H25" s="90">
        <v>89.51</v>
      </c>
      <c r="I25" s="90">
        <v>89.09</v>
      </c>
      <c r="J25" s="90">
        <v>88.34</v>
      </c>
      <c r="K25" s="90">
        <v>89.01</v>
      </c>
      <c r="L25" s="90">
        <v>89.92</v>
      </c>
      <c r="M25" s="90">
        <v>91</v>
      </c>
      <c r="N25" s="90">
        <v>92.15</v>
      </c>
      <c r="O25" s="90">
        <v>92.75</v>
      </c>
      <c r="P25" s="90">
        <v>94.28</v>
      </c>
      <c r="Q25" s="90">
        <v>94.5</v>
      </c>
      <c r="R25" s="90">
        <v>94.42</v>
      </c>
      <c r="S25" s="90">
        <v>95.11</v>
      </c>
      <c r="T25" s="90">
        <v>95.16</v>
      </c>
      <c r="U25" s="90">
        <v>95.3</v>
      </c>
      <c r="V25" s="90">
        <v>97.37</v>
      </c>
      <c r="W25" s="90">
        <v>98.98</v>
      </c>
      <c r="X25" s="90">
        <v>100</v>
      </c>
    </row>
    <row r="26" spans="1:108" ht="63" x14ac:dyDescent="0.25">
      <c r="A26" s="89" t="s">
        <v>1548</v>
      </c>
      <c r="B26" s="90">
        <v>29.13</v>
      </c>
      <c r="C26" s="90">
        <v>23.74</v>
      </c>
      <c r="D26" s="90">
        <v>27.52</v>
      </c>
      <c r="E26" s="90">
        <v>42.35</v>
      </c>
      <c r="F26" s="90">
        <v>39.15</v>
      </c>
      <c r="G26" s="90">
        <v>36.46</v>
      </c>
      <c r="H26" s="90">
        <v>40.19</v>
      </c>
      <c r="I26" s="90">
        <v>46.64</v>
      </c>
      <c r="J26" s="90">
        <v>61.82</v>
      </c>
      <c r="K26" s="90">
        <v>68.709999999999994</v>
      </c>
      <c r="L26" s="90">
        <v>70.06</v>
      </c>
      <c r="M26" s="90">
        <v>99.28</v>
      </c>
      <c r="N26" s="90">
        <v>70.64</v>
      </c>
      <c r="O26" s="90">
        <v>91.58</v>
      </c>
      <c r="P26" s="90">
        <v>119.4</v>
      </c>
      <c r="Q26" s="90">
        <v>123.84</v>
      </c>
      <c r="R26" s="90">
        <v>121.37</v>
      </c>
      <c r="S26" s="90">
        <v>107.17</v>
      </c>
      <c r="T26" s="90">
        <v>72.89</v>
      </c>
      <c r="U26" s="90">
        <v>67.81</v>
      </c>
      <c r="V26" s="90">
        <v>84.16</v>
      </c>
      <c r="W26" s="90">
        <v>100.8</v>
      </c>
      <c r="X26" s="90">
        <v>100</v>
      </c>
    </row>
    <row r="27" spans="1:108" ht="110.25" x14ac:dyDescent="0.25">
      <c r="A27" s="89" t="s">
        <v>1549</v>
      </c>
      <c r="B27" s="90">
        <v>59.38</v>
      </c>
      <c r="C27" s="90">
        <v>57.7</v>
      </c>
      <c r="D27" s="90">
        <v>56.72</v>
      </c>
      <c r="E27" s="90">
        <v>57.89</v>
      </c>
      <c r="F27" s="90">
        <v>60.51</v>
      </c>
      <c r="G27" s="90">
        <v>59.98</v>
      </c>
      <c r="H27" s="90">
        <v>60.48</v>
      </c>
      <c r="I27" s="90">
        <v>60.33</v>
      </c>
      <c r="J27" s="90">
        <v>62.22</v>
      </c>
      <c r="K27" s="90">
        <v>65.02</v>
      </c>
      <c r="L27" s="90">
        <v>67.08</v>
      </c>
      <c r="M27" s="90">
        <v>82.26</v>
      </c>
      <c r="N27" s="90">
        <v>87.07</v>
      </c>
      <c r="O27" s="90">
        <v>81.680000000000007</v>
      </c>
      <c r="P27" s="90">
        <v>90.6</v>
      </c>
      <c r="Q27" s="90">
        <v>93.43</v>
      </c>
      <c r="R27" s="90">
        <v>93.76</v>
      </c>
      <c r="S27" s="90">
        <v>91.25</v>
      </c>
      <c r="T27" s="90">
        <v>88.37</v>
      </c>
      <c r="U27" s="90">
        <v>88.68</v>
      </c>
      <c r="V27" s="90">
        <v>93.09</v>
      </c>
      <c r="W27" s="90">
        <v>98.63</v>
      </c>
      <c r="X27" s="90">
        <v>100</v>
      </c>
    </row>
    <row r="28" spans="1:108" ht="47.25" x14ac:dyDescent="0.25">
      <c r="A28" s="89" t="s">
        <v>1550</v>
      </c>
      <c r="B28" s="90">
        <v>74.739999999999995</v>
      </c>
      <c r="C28" s="90">
        <v>69.28</v>
      </c>
      <c r="D28" s="90">
        <v>66.84</v>
      </c>
      <c r="E28" s="90">
        <v>72.47</v>
      </c>
      <c r="F28" s="90">
        <v>72.569999999999993</v>
      </c>
      <c r="G28" s="90">
        <v>69.56</v>
      </c>
      <c r="H28" s="90">
        <v>69.510000000000005</v>
      </c>
      <c r="I28" s="90">
        <v>71.69</v>
      </c>
      <c r="J28" s="90">
        <v>78.06</v>
      </c>
      <c r="K28" s="90">
        <v>83.95</v>
      </c>
      <c r="L28" s="90">
        <v>83.38</v>
      </c>
      <c r="M28" s="90">
        <v>91.97</v>
      </c>
      <c r="N28" s="90">
        <v>90.36</v>
      </c>
      <c r="O28" s="90">
        <v>97.7</v>
      </c>
      <c r="P28" s="90">
        <v>105.76</v>
      </c>
      <c r="Q28" s="90">
        <v>105.75</v>
      </c>
      <c r="R28" s="90">
        <v>106.2</v>
      </c>
      <c r="S28" s="90">
        <v>99.87</v>
      </c>
      <c r="T28" s="90">
        <v>89.61</v>
      </c>
      <c r="U28" s="90">
        <v>92.31</v>
      </c>
      <c r="V28" s="90">
        <v>99.46</v>
      </c>
      <c r="W28" s="90">
        <v>103.85</v>
      </c>
      <c r="X28" s="90">
        <v>100</v>
      </c>
    </row>
    <row r="29" spans="1:108" ht="63" x14ac:dyDescent="0.25">
      <c r="A29" s="89" t="s">
        <v>1551</v>
      </c>
      <c r="B29" s="90">
        <v>66.56</v>
      </c>
      <c r="C29" s="90">
        <v>63.87</v>
      </c>
      <c r="D29" s="90">
        <v>58.32</v>
      </c>
      <c r="E29" s="90">
        <v>60.21</v>
      </c>
      <c r="F29" s="90">
        <v>57.29</v>
      </c>
      <c r="G29" s="90">
        <v>54.03</v>
      </c>
      <c r="H29" s="90">
        <v>57.18</v>
      </c>
      <c r="I29" s="90">
        <v>66.63</v>
      </c>
      <c r="J29" s="90">
        <v>64.400000000000006</v>
      </c>
      <c r="K29" s="90">
        <v>66.790000000000006</v>
      </c>
      <c r="L29" s="90">
        <v>77.53</v>
      </c>
      <c r="M29" s="90">
        <v>91.1</v>
      </c>
      <c r="N29" s="90">
        <v>84.43</v>
      </c>
      <c r="O29" s="90">
        <v>91.12</v>
      </c>
      <c r="P29" s="90">
        <v>103.16</v>
      </c>
      <c r="Q29" s="90">
        <v>95.24</v>
      </c>
      <c r="R29" s="90">
        <v>93.41</v>
      </c>
      <c r="S29" s="90">
        <v>88.79</v>
      </c>
      <c r="T29" s="90">
        <v>83.14</v>
      </c>
      <c r="U29" s="90">
        <v>88.22</v>
      </c>
      <c r="V29" s="90">
        <v>96.82</v>
      </c>
      <c r="W29" s="90">
        <v>102.05</v>
      </c>
      <c r="X29" s="90">
        <v>100</v>
      </c>
    </row>
    <row r="30" spans="1:108" ht="78.75" x14ac:dyDescent="0.25">
      <c r="A30" s="89" t="s">
        <v>1552</v>
      </c>
      <c r="B30" s="90">
        <v>68.95</v>
      </c>
      <c r="C30" s="90">
        <v>67.8</v>
      </c>
      <c r="D30" s="90">
        <v>67.180000000000007</v>
      </c>
      <c r="E30" s="90">
        <v>67.760000000000005</v>
      </c>
      <c r="F30" s="90">
        <v>67.819999999999993</v>
      </c>
      <c r="G30" s="90">
        <v>68.260000000000005</v>
      </c>
      <c r="H30" s="90">
        <v>69.319999999999993</v>
      </c>
      <c r="I30" s="90">
        <v>69.86</v>
      </c>
      <c r="J30" s="90">
        <v>72.42</v>
      </c>
      <c r="K30" s="90">
        <v>74.760000000000005</v>
      </c>
      <c r="L30" s="90">
        <v>75.95</v>
      </c>
      <c r="M30" s="90">
        <v>81.13</v>
      </c>
      <c r="N30" s="90">
        <v>84.84</v>
      </c>
      <c r="O30" s="90">
        <v>85.86</v>
      </c>
      <c r="P30" s="90">
        <v>90.15</v>
      </c>
      <c r="Q30" s="90">
        <v>92.68</v>
      </c>
      <c r="R30" s="90">
        <v>93.54</v>
      </c>
      <c r="S30" s="90">
        <v>91.76</v>
      </c>
      <c r="T30" s="90">
        <v>90.12</v>
      </c>
      <c r="U30" s="90">
        <v>92</v>
      </c>
      <c r="V30" s="90">
        <v>94.62</v>
      </c>
      <c r="W30" s="90">
        <v>98.01</v>
      </c>
      <c r="X30" s="90">
        <v>100</v>
      </c>
    </row>
    <row r="31" spans="1:108" ht="141.75" x14ac:dyDescent="0.25">
      <c r="A31" s="89" t="s">
        <v>1553</v>
      </c>
      <c r="B31" s="90">
        <v>75.75</v>
      </c>
      <c r="C31" s="90">
        <v>76.39</v>
      </c>
      <c r="D31" s="90">
        <v>77.34</v>
      </c>
      <c r="E31" s="90">
        <v>78.53</v>
      </c>
      <c r="F31" s="90">
        <v>78.430000000000007</v>
      </c>
      <c r="G31" s="90">
        <v>78.599999999999994</v>
      </c>
      <c r="H31" s="90">
        <v>79.23</v>
      </c>
      <c r="I31" s="90">
        <v>78.09</v>
      </c>
      <c r="J31" s="90">
        <v>78.680000000000007</v>
      </c>
      <c r="K31" s="90">
        <v>79.72</v>
      </c>
      <c r="L31" s="90">
        <v>81.2</v>
      </c>
      <c r="M31" s="90">
        <v>87.23</v>
      </c>
      <c r="N31" s="90">
        <v>91.22</v>
      </c>
      <c r="O31" s="90">
        <v>92</v>
      </c>
      <c r="P31" s="90">
        <v>94.11</v>
      </c>
      <c r="Q31" s="90">
        <v>93.9</v>
      </c>
      <c r="R31" s="90">
        <v>94.88</v>
      </c>
      <c r="S31" s="90">
        <v>93.69</v>
      </c>
      <c r="T31" s="90">
        <v>92.71</v>
      </c>
      <c r="U31" s="90">
        <v>93.98</v>
      </c>
      <c r="V31" s="90">
        <v>96.89</v>
      </c>
      <c r="W31" s="90">
        <v>99.08</v>
      </c>
      <c r="X31" s="90">
        <v>100</v>
      </c>
    </row>
    <row r="32" spans="1:108" ht="47.25" x14ac:dyDescent="0.25">
      <c r="A32" s="89" t="s">
        <v>1554</v>
      </c>
      <c r="B32" s="90">
        <v>66.94</v>
      </c>
      <c r="C32" s="90">
        <v>65.569999999999993</v>
      </c>
      <c r="D32" s="90">
        <v>64.459999999999994</v>
      </c>
      <c r="E32" s="90">
        <v>65.14</v>
      </c>
      <c r="F32" s="90">
        <v>66.12</v>
      </c>
      <c r="G32" s="90">
        <v>65.760000000000005</v>
      </c>
      <c r="H32" s="90">
        <v>67.16</v>
      </c>
      <c r="I32" s="90">
        <v>67.78</v>
      </c>
      <c r="J32" s="90">
        <v>70.77</v>
      </c>
      <c r="K32" s="90">
        <v>72.06</v>
      </c>
      <c r="L32" s="90">
        <v>73.349999999999994</v>
      </c>
      <c r="M32" s="90">
        <v>78.73</v>
      </c>
      <c r="N32" s="90">
        <v>84.41</v>
      </c>
      <c r="O32" s="90">
        <v>85.11</v>
      </c>
      <c r="P32" s="90">
        <v>89.86</v>
      </c>
      <c r="Q32" s="90">
        <v>89.76</v>
      </c>
      <c r="R32" s="90">
        <v>92</v>
      </c>
      <c r="S32" s="90">
        <v>92.03</v>
      </c>
      <c r="T32" s="90">
        <v>90.93</v>
      </c>
      <c r="U32" s="90">
        <v>92.95</v>
      </c>
      <c r="V32" s="90">
        <v>96.52</v>
      </c>
      <c r="W32" s="90">
        <v>99.51</v>
      </c>
      <c r="X32" s="90">
        <v>100</v>
      </c>
    </row>
    <row r="33" spans="1:24" ht="94.5" x14ac:dyDescent="0.25">
      <c r="A33" s="89" t="s">
        <v>1555</v>
      </c>
      <c r="B33" s="90">
        <v>75.53</v>
      </c>
      <c r="C33" s="90">
        <v>75.569999999999993</v>
      </c>
      <c r="D33" s="90">
        <v>76.260000000000005</v>
      </c>
      <c r="E33" s="90">
        <v>75.89</v>
      </c>
      <c r="F33" s="90">
        <v>76.14</v>
      </c>
      <c r="G33" s="90">
        <v>76.25</v>
      </c>
      <c r="H33" s="90">
        <v>78.11</v>
      </c>
      <c r="I33" s="90">
        <v>78.09</v>
      </c>
      <c r="J33" s="90">
        <v>77.040000000000006</v>
      </c>
      <c r="K33" s="90">
        <v>77.47</v>
      </c>
      <c r="L33" s="90">
        <v>78.36</v>
      </c>
      <c r="M33" s="90">
        <v>82.46</v>
      </c>
      <c r="N33" s="90">
        <v>89.39</v>
      </c>
      <c r="O33" s="90">
        <v>89.56</v>
      </c>
      <c r="P33" s="90">
        <v>91.22</v>
      </c>
      <c r="Q33" s="90">
        <v>90.52</v>
      </c>
      <c r="R33" s="90">
        <v>90.9</v>
      </c>
      <c r="S33" s="90">
        <v>90.82</v>
      </c>
      <c r="T33" s="90">
        <v>90.07</v>
      </c>
      <c r="U33" s="90">
        <v>95.79</v>
      </c>
      <c r="V33" s="90">
        <v>97.82</v>
      </c>
      <c r="W33" s="90">
        <v>99.24</v>
      </c>
      <c r="X33" s="90">
        <v>100</v>
      </c>
    </row>
    <row r="34" spans="1:24" ht="47.25" x14ac:dyDescent="0.25">
      <c r="A34" s="89" t="s">
        <v>1556</v>
      </c>
      <c r="B34" s="90">
        <v>73.94</v>
      </c>
      <c r="C34" s="90">
        <v>72.47</v>
      </c>
      <c r="D34" s="90">
        <v>71.010000000000005</v>
      </c>
      <c r="E34" s="90">
        <v>71.23</v>
      </c>
      <c r="F34" s="90">
        <v>71.39</v>
      </c>
      <c r="G34" s="90">
        <v>71.319999999999993</v>
      </c>
      <c r="H34" s="90">
        <v>71.95</v>
      </c>
      <c r="I34" s="90">
        <v>72.25</v>
      </c>
      <c r="J34" s="90">
        <v>74.849999999999994</v>
      </c>
      <c r="K34" s="90">
        <v>76.89</v>
      </c>
      <c r="L34" s="90">
        <v>77.81</v>
      </c>
      <c r="M34" s="90">
        <v>82.41</v>
      </c>
      <c r="N34" s="90">
        <v>84.99</v>
      </c>
      <c r="O34" s="90">
        <v>86.8</v>
      </c>
      <c r="P34" s="90">
        <v>91.34</v>
      </c>
      <c r="Q34" s="90">
        <v>92.21</v>
      </c>
      <c r="R34" s="90">
        <v>93.43</v>
      </c>
      <c r="S34" s="90">
        <v>92.16</v>
      </c>
      <c r="T34" s="90">
        <v>91.07</v>
      </c>
      <c r="U34" s="90">
        <v>93.21</v>
      </c>
      <c r="V34" s="90">
        <v>96</v>
      </c>
      <c r="W34" s="90">
        <v>98.29</v>
      </c>
      <c r="X34" s="90">
        <v>100</v>
      </c>
    </row>
    <row r="35" spans="1:24" ht="94.5" x14ac:dyDescent="0.25">
      <c r="A35" s="89" t="s">
        <v>1557</v>
      </c>
      <c r="B35" s="90">
        <v>67.44</v>
      </c>
      <c r="C35" s="90">
        <v>67.459999999999994</v>
      </c>
      <c r="D35" s="90">
        <v>67.39</v>
      </c>
      <c r="E35" s="90">
        <v>67.41</v>
      </c>
      <c r="F35" s="90">
        <v>67.78</v>
      </c>
      <c r="G35" s="90">
        <v>68.37</v>
      </c>
      <c r="H35" s="90">
        <v>69.67</v>
      </c>
      <c r="I35" s="90">
        <v>69.87</v>
      </c>
      <c r="J35" s="90">
        <v>71.59</v>
      </c>
      <c r="K35" s="90">
        <v>72.86</v>
      </c>
      <c r="L35" s="90">
        <v>75.819999999999993</v>
      </c>
      <c r="M35" s="90">
        <v>80.53</v>
      </c>
      <c r="N35" s="90">
        <v>82.82</v>
      </c>
      <c r="O35" s="90">
        <v>84.1</v>
      </c>
      <c r="P35" s="90">
        <v>87.36</v>
      </c>
      <c r="Q35" s="90">
        <v>90.04</v>
      </c>
      <c r="R35" s="90">
        <v>91.05</v>
      </c>
      <c r="S35" s="90">
        <v>91.28</v>
      </c>
      <c r="T35" s="90">
        <v>90.94</v>
      </c>
      <c r="U35" s="90">
        <v>93.09</v>
      </c>
      <c r="V35" s="90">
        <v>95.07</v>
      </c>
      <c r="W35" s="90">
        <v>97.2</v>
      </c>
      <c r="X35" s="90">
        <v>100</v>
      </c>
    </row>
    <row r="36" spans="1:24" ht="94.5" x14ac:dyDescent="0.25">
      <c r="A36" s="89" t="s">
        <v>1558</v>
      </c>
      <c r="B36" s="90">
        <v>53.32</v>
      </c>
      <c r="C36" s="90">
        <v>55.55</v>
      </c>
      <c r="D36" s="90">
        <v>57.54</v>
      </c>
      <c r="E36" s="90">
        <v>58.72</v>
      </c>
      <c r="F36" s="90">
        <v>60.35</v>
      </c>
      <c r="G36" s="90">
        <v>62.49</v>
      </c>
      <c r="H36" s="90">
        <v>64.010000000000005</v>
      </c>
      <c r="I36" s="90">
        <v>65.27</v>
      </c>
      <c r="J36" s="90">
        <v>68.28</v>
      </c>
      <c r="K36" s="90">
        <v>71.06</v>
      </c>
      <c r="L36" s="90">
        <v>74.34</v>
      </c>
      <c r="M36" s="90">
        <v>78.88</v>
      </c>
      <c r="N36" s="90">
        <v>80.709999999999994</v>
      </c>
      <c r="O36" s="90">
        <v>80.13</v>
      </c>
      <c r="P36" s="90">
        <v>82.47</v>
      </c>
      <c r="Q36" s="90">
        <v>84.92</v>
      </c>
      <c r="R36" s="90">
        <v>86.31</v>
      </c>
      <c r="S36" s="90">
        <v>88.02</v>
      </c>
      <c r="T36" s="90">
        <v>90.9</v>
      </c>
      <c r="U36" s="90">
        <v>92.58</v>
      </c>
      <c r="V36" s="90">
        <v>94.75</v>
      </c>
      <c r="W36" s="90">
        <v>97.2</v>
      </c>
      <c r="X36" s="90">
        <v>100</v>
      </c>
    </row>
    <row r="37" spans="1:24" ht="47.25" x14ac:dyDescent="0.25">
      <c r="A37" s="89" t="s">
        <v>1559</v>
      </c>
      <c r="B37" s="90">
        <v>54.13</v>
      </c>
      <c r="C37" s="90">
        <v>52.81</v>
      </c>
      <c r="D37" s="90">
        <v>48.05</v>
      </c>
      <c r="E37" s="90">
        <v>49.99</v>
      </c>
      <c r="F37" s="90">
        <v>48.4</v>
      </c>
      <c r="G37" s="90">
        <v>47.81</v>
      </c>
      <c r="H37" s="90">
        <v>50.33</v>
      </c>
      <c r="I37" s="90">
        <v>58.28</v>
      </c>
      <c r="J37" s="90">
        <v>65.36</v>
      </c>
      <c r="K37" s="90">
        <v>67.819999999999993</v>
      </c>
      <c r="L37" s="90">
        <v>71.790000000000006</v>
      </c>
      <c r="M37" s="90">
        <v>83.35</v>
      </c>
      <c r="N37" s="90">
        <v>76.67</v>
      </c>
      <c r="O37" s="90">
        <v>82.87</v>
      </c>
      <c r="P37" s="90">
        <v>88.46</v>
      </c>
      <c r="Q37" s="90">
        <v>85.38</v>
      </c>
      <c r="R37" s="90">
        <v>83.99</v>
      </c>
      <c r="S37" s="90">
        <v>82.64</v>
      </c>
      <c r="T37" s="90">
        <v>74.28</v>
      </c>
      <c r="U37" s="90">
        <v>78.459999999999994</v>
      </c>
      <c r="V37" s="90">
        <v>93.3</v>
      </c>
      <c r="W37" s="90">
        <v>100.3</v>
      </c>
      <c r="X37" s="90">
        <v>100</v>
      </c>
    </row>
    <row r="38" spans="1:24" ht="63" x14ac:dyDescent="0.25">
      <c r="A38" s="89" t="s">
        <v>1560</v>
      </c>
      <c r="B38" s="90">
        <v>66.69</v>
      </c>
      <c r="C38" s="90">
        <v>66.28</v>
      </c>
      <c r="D38" s="90">
        <v>64.78</v>
      </c>
      <c r="E38" s="90">
        <v>68.31</v>
      </c>
      <c r="F38" s="90">
        <v>69.53</v>
      </c>
      <c r="G38" s="90">
        <v>66.78</v>
      </c>
      <c r="H38" s="90">
        <v>65.02</v>
      </c>
      <c r="I38" s="90">
        <v>67.38</v>
      </c>
      <c r="J38" s="90">
        <v>69.98</v>
      </c>
      <c r="K38" s="90">
        <v>78.930000000000007</v>
      </c>
      <c r="L38" s="90">
        <v>84.55</v>
      </c>
      <c r="M38" s="90">
        <v>87.58</v>
      </c>
      <c r="N38" s="90">
        <v>84.43</v>
      </c>
      <c r="O38" s="90">
        <v>91.9</v>
      </c>
      <c r="P38" s="90">
        <v>99.97</v>
      </c>
      <c r="Q38" s="90">
        <v>96.19</v>
      </c>
      <c r="R38" s="90">
        <v>95.71</v>
      </c>
      <c r="S38" s="90">
        <v>92.55</v>
      </c>
      <c r="T38" s="90">
        <v>90.12</v>
      </c>
      <c r="U38" s="90">
        <v>91.6</v>
      </c>
      <c r="V38" s="90">
        <v>98.15</v>
      </c>
      <c r="W38" s="90">
        <v>99.36</v>
      </c>
      <c r="X38" s="90">
        <v>100</v>
      </c>
    </row>
    <row r="39" spans="1:24" ht="110.25" x14ac:dyDescent="0.25">
      <c r="A39" s="89" t="s">
        <v>1561</v>
      </c>
      <c r="B39" s="90">
        <v>65.2</v>
      </c>
      <c r="C39" s="90">
        <v>65.52</v>
      </c>
      <c r="D39" s="90">
        <v>64.64</v>
      </c>
      <c r="E39" s="90">
        <v>64.540000000000006</v>
      </c>
      <c r="F39" s="90">
        <v>64.819999999999993</v>
      </c>
      <c r="G39" s="90">
        <v>64.86</v>
      </c>
      <c r="H39" s="90">
        <v>66.17</v>
      </c>
      <c r="I39" s="90">
        <v>68.62</v>
      </c>
      <c r="J39" s="90">
        <v>72.510000000000005</v>
      </c>
      <c r="K39" s="90">
        <v>74.44</v>
      </c>
      <c r="L39" s="90">
        <v>77.069999999999993</v>
      </c>
      <c r="M39" s="90">
        <v>82.55</v>
      </c>
      <c r="N39" s="90">
        <v>84.13</v>
      </c>
      <c r="O39" s="90">
        <v>85.78</v>
      </c>
      <c r="P39" s="90">
        <v>88.43</v>
      </c>
      <c r="Q39" s="90">
        <v>89.43</v>
      </c>
      <c r="R39" s="90">
        <v>90.18</v>
      </c>
      <c r="S39" s="90">
        <v>89.57</v>
      </c>
      <c r="T39" s="90">
        <v>89.2</v>
      </c>
      <c r="U39" s="90">
        <v>90.88</v>
      </c>
      <c r="V39" s="90">
        <v>94.6</v>
      </c>
      <c r="W39" s="90">
        <v>97.6</v>
      </c>
      <c r="X39" s="90">
        <v>100</v>
      </c>
    </row>
    <row r="40" spans="1:24" ht="47.25" x14ac:dyDescent="0.25">
      <c r="A40" s="89" t="s">
        <v>1562</v>
      </c>
      <c r="B40" s="90">
        <v>66.98</v>
      </c>
      <c r="C40" s="90">
        <v>68.36</v>
      </c>
      <c r="D40" s="90">
        <v>69.48</v>
      </c>
      <c r="E40" s="90">
        <v>71.08</v>
      </c>
      <c r="F40" s="90">
        <v>73.36</v>
      </c>
      <c r="G40" s="90">
        <v>74.28</v>
      </c>
      <c r="H40" s="90">
        <v>73.89</v>
      </c>
      <c r="I40" s="90">
        <v>74.540000000000006</v>
      </c>
      <c r="J40" s="90">
        <v>75.13</v>
      </c>
      <c r="K40" s="90">
        <v>76.510000000000005</v>
      </c>
      <c r="L40" s="90">
        <v>82.61</v>
      </c>
      <c r="M40" s="90">
        <v>83.89</v>
      </c>
      <c r="N40" s="90">
        <v>86.13</v>
      </c>
      <c r="O40" s="90">
        <v>88.14</v>
      </c>
      <c r="P40" s="90">
        <v>90.39</v>
      </c>
      <c r="Q40" s="90">
        <v>89.98</v>
      </c>
      <c r="R40" s="90">
        <v>90.24</v>
      </c>
      <c r="S40" s="90">
        <v>89.83</v>
      </c>
      <c r="T40" s="90">
        <v>90.71</v>
      </c>
      <c r="U40" s="90">
        <v>92.69</v>
      </c>
      <c r="V40" s="90">
        <v>95.14</v>
      </c>
      <c r="W40" s="90">
        <v>97.69</v>
      </c>
      <c r="X40" s="90">
        <v>100</v>
      </c>
    </row>
    <row r="41" spans="1:24" ht="63" x14ac:dyDescent="0.25">
      <c r="A41" s="89" t="s">
        <v>1563</v>
      </c>
      <c r="B41" s="90">
        <v>119.61</v>
      </c>
      <c r="C41" s="90">
        <v>110.9</v>
      </c>
      <c r="D41" s="90">
        <v>105.44</v>
      </c>
      <c r="E41" s="90">
        <v>100.91</v>
      </c>
      <c r="F41" s="90">
        <v>96.11</v>
      </c>
      <c r="G41" s="90">
        <v>91.87</v>
      </c>
      <c r="H41" s="90">
        <v>89.37</v>
      </c>
      <c r="I41" s="90">
        <v>86.68</v>
      </c>
      <c r="J41" s="90">
        <v>84.67</v>
      </c>
      <c r="K41" s="90">
        <v>83.26</v>
      </c>
      <c r="L41" s="90">
        <v>80.83</v>
      </c>
      <c r="M41" s="90">
        <v>83.89</v>
      </c>
      <c r="N41" s="90">
        <v>85.51</v>
      </c>
      <c r="O41" s="90">
        <v>88.45</v>
      </c>
      <c r="P41" s="90">
        <v>89.49</v>
      </c>
      <c r="Q41" s="90">
        <v>89.4</v>
      </c>
      <c r="R41" s="90">
        <v>89.06</v>
      </c>
      <c r="S41" s="90">
        <v>88.56</v>
      </c>
      <c r="T41" s="90">
        <v>90.15</v>
      </c>
      <c r="U41" s="90">
        <v>93.74</v>
      </c>
      <c r="V41" s="90">
        <v>96.21</v>
      </c>
      <c r="W41" s="90">
        <v>96.83</v>
      </c>
      <c r="X41" s="90">
        <v>100</v>
      </c>
    </row>
    <row r="42" spans="1:24" ht="47.25" x14ac:dyDescent="0.25">
      <c r="A42" s="89" t="s">
        <v>1564</v>
      </c>
      <c r="B42" s="90">
        <v>74.84</v>
      </c>
      <c r="C42" s="90">
        <v>74.59</v>
      </c>
      <c r="D42" s="90">
        <v>74.459999999999994</v>
      </c>
      <c r="E42" s="90">
        <v>74.34</v>
      </c>
      <c r="F42" s="90">
        <v>74.069999999999993</v>
      </c>
      <c r="G42" s="90">
        <v>73.66</v>
      </c>
      <c r="H42" s="90">
        <v>73.599999999999994</v>
      </c>
      <c r="I42" s="90">
        <v>73.55</v>
      </c>
      <c r="J42" s="90">
        <v>75.14</v>
      </c>
      <c r="K42" s="90">
        <v>77.349999999999994</v>
      </c>
      <c r="L42" s="90">
        <v>78.900000000000006</v>
      </c>
      <c r="M42" s="90">
        <v>82.59</v>
      </c>
      <c r="N42" s="90">
        <v>85.97</v>
      </c>
      <c r="O42" s="90">
        <v>87.95</v>
      </c>
      <c r="P42" s="90">
        <v>90.14</v>
      </c>
      <c r="Q42" s="90">
        <v>90.52</v>
      </c>
      <c r="R42" s="90">
        <v>91.52</v>
      </c>
      <c r="S42" s="90">
        <v>91.39</v>
      </c>
      <c r="T42" s="90">
        <v>91.42</v>
      </c>
      <c r="U42" s="90">
        <v>94.68</v>
      </c>
      <c r="V42" s="90">
        <v>97.05</v>
      </c>
      <c r="W42" s="90">
        <v>98.28</v>
      </c>
      <c r="X42" s="90">
        <v>100</v>
      </c>
    </row>
    <row r="43" spans="1:24" ht="47.25" x14ac:dyDescent="0.25">
      <c r="A43" s="89" t="s">
        <v>1565</v>
      </c>
      <c r="B43" s="90">
        <v>66.459999999999994</v>
      </c>
      <c r="C43" s="90">
        <v>66.42</v>
      </c>
      <c r="D43" s="90">
        <v>67.12</v>
      </c>
      <c r="E43" s="90">
        <v>67.86</v>
      </c>
      <c r="F43" s="90">
        <v>68.66</v>
      </c>
      <c r="G43" s="90">
        <v>69.16</v>
      </c>
      <c r="H43" s="90">
        <v>70.349999999999994</v>
      </c>
      <c r="I43" s="90">
        <v>70.55</v>
      </c>
      <c r="J43" s="90">
        <v>72.42</v>
      </c>
      <c r="K43" s="90">
        <v>73.77</v>
      </c>
      <c r="L43" s="90">
        <v>75.19</v>
      </c>
      <c r="M43" s="90">
        <v>79.78</v>
      </c>
      <c r="N43" s="90">
        <v>83.27</v>
      </c>
      <c r="O43" s="90">
        <v>84.48</v>
      </c>
      <c r="P43" s="90">
        <v>86.94</v>
      </c>
      <c r="Q43" s="90">
        <v>88.13</v>
      </c>
      <c r="R43" s="90">
        <v>89.79</v>
      </c>
      <c r="S43" s="90">
        <v>89.88</v>
      </c>
      <c r="T43" s="90">
        <v>90.7</v>
      </c>
      <c r="U43" s="90">
        <v>93.87</v>
      </c>
      <c r="V43" s="90">
        <v>96.43</v>
      </c>
      <c r="W43" s="90">
        <v>98.05</v>
      </c>
      <c r="X43" s="90">
        <v>100</v>
      </c>
    </row>
    <row r="44" spans="1:24" ht="63" x14ac:dyDescent="0.25">
      <c r="A44" s="89" t="s">
        <v>1566</v>
      </c>
      <c r="B44" s="90">
        <v>76.930000000000007</v>
      </c>
      <c r="C44" s="90">
        <v>77.510000000000005</v>
      </c>
      <c r="D44" s="90">
        <v>78</v>
      </c>
      <c r="E44" s="90">
        <v>76.790000000000006</v>
      </c>
      <c r="F44" s="90">
        <v>75.25</v>
      </c>
      <c r="G44" s="90">
        <v>75.38</v>
      </c>
      <c r="H44" s="90">
        <v>75.55</v>
      </c>
      <c r="I44" s="90">
        <v>75.37</v>
      </c>
      <c r="J44" s="90">
        <v>76.319999999999993</v>
      </c>
      <c r="K44" s="90">
        <v>76.959999999999994</v>
      </c>
      <c r="L44" s="90">
        <v>77.22</v>
      </c>
      <c r="M44" s="90">
        <v>80.59</v>
      </c>
      <c r="N44" s="90">
        <v>84.74</v>
      </c>
      <c r="O44" s="90">
        <v>86.16</v>
      </c>
      <c r="P44" s="90">
        <v>86.46</v>
      </c>
      <c r="Q44" s="90">
        <v>85.94</v>
      </c>
      <c r="R44" s="90">
        <v>87.6</v>
      </c>
      <c r="S44" s="90">
        <v>86.11</v>
      </c>
      <c r="T44" s="90">
        <v>85.8</v>
      </c>
      <c r="U44" s="90">
        <v>90.17</v>
      </c>
      <c r="V44" s="90">
        <v>93.1</v>
      </c>
      <c r="W44" s="90">
        <v>95.53</v>
      </c>
      <c r="X44" s="90">
        <v>100</v>
      </c>
    </row>
    <row r="45" spans="1:24" ht="47.25" x14ac:dyDescent="0.25">
      <c r="A45" s="89" t="s">
        <v>1567</v>
      </c>
      <c r="B45" s="90">
        <v>72.7</v>
      </c>
      <c r="C45" s="90">
        <v>73.13</v>
      </c>
      <c r="D45" s="90">
        <v>73.16</v>
      </c>
      <c r="E45" s="90">
        <v>72.959999999999994</v>
      </c>
      <c r="F45" s="90">
        <v>74.069999999999993</v>
      </c>
      <c r="G45" s="90">
        <v>74.790000000000006</v>
      </c>
      <c r="H45" s="90">
        <v>76.209999999999994</v>
      </c>
      <c r="I45" s="90">
        <v>76.89</v>
      </c>
      <c r="J45" s="90">
        <v>79.97</v>
      </c>
      <c r="K45" s="90">
        <v>80.650000000000006</v>
      </c>
      <c r="L45" s="90">
        <v>82.81</v>
      </c>
      <c r="M45" s="90">
        <v>87.2</v>
      </c>
      <c r="N45" s="90">
        <v>88.7</v>
      </c>
      <c r="O45" s="90">
        <v>90.58</v>
      </c>
      <c r="P45" s="90">
        <v>92.06</v>
      </c>
      <c r="Q45" s="90">
        <v>94.99</v>
      </c>
      <c r="R45" s="90">
        <v>95.63</v>
      </c>
      <c r="S45" s="90">
        <v>96.72</v>
      </c>
      <c r="T45" s="90">
        <v>96.81</v>
      </c>
      <c r="U45" s="90">
        <v>98.02</v>
      </c>
      <c r="V45" s="90">
        <v>98.86</v>
      </c>
      <c r="W45" s="90">
        <v>99.46</v>
      </c>
      <c r="X45" s="90">
        <v>100</v>
      </c>
    </row>
    <row r="46" spans="1:24" ht="78.75" x14ac:dyDescent="0.25">
      <c r="A46" s="89" t="s">
        <v>1568</v>
      </c>
      <c r="B46" s="90">
        <v>66.510000000000005</v>
      </c>
      <c r="C46" s="90">
        <v>66.56</v>
      </c>
      <c r="D46" s="90">
        <v>67.459999999999994</v>
      </c>
      <c r="E46" s="90">
        <v>67.02</v>
      </c>
      <c r="F46" s="90">
        <v>67.33</v>
      </c>
      <c r="G46" s="90">
        <v>67.61</v>
      </c>
      <c r="H46" s="90">
        <v>67.540000000000006</v>
      </c>
      <c r="I46" s="90">
        <v>68.03</v>
      </c>
      <c r="J46" s="90">
        <v>69.34</v>
      </c>
      <c r="K46" s="90">
        <v>70.77</v>
      </c>
      <c r="L46" s="90">
        <v>71.77</v>
      </c>
      <c r="M46" s="90">
        <v>75.989999999999995</v>
      </c>
      <c r="N46" s="90">
        <v>79.31</v>
      </c>
      <c r="O46" s="90">
        <v>79.430000000000007</v>
      </c>
      <c r="P46" s="90">
        <v>80.349999999999994</v>
      </c>
      <c r="Q46" s="90">
        <v>85.23</v>
      </c>
      <c r="R46" s="90">
        <v>89.16</v>
      </c>
      <c r="S46" s="90">
        <v>88.71</v>
      </c>
      <c r="T46" s="90">
        <v>91.69</v>
      </c>
      <c r="U46" s="90">
        <v>94.08</v>
      </c>
      <c r="V46" s="90">
        <v>97.4</v>
      </c>
      <c r="W46" s="90">
        <v>97.22</v>
      </c>
      <c r="X46" s="90">
        <v>100</v>
      </c>
    </row>
    <row r="47" spans="1:24" ht="63" x14ac:dyDescent="0.25">
      <c r="A47" s="89" t="s">
        <v>1569</v>
      </c>
      <c r="B47" s="90">
        <v>77.44</v>
      </c>
      <c r="C47" s="90">
        <v>78.28</v>
      </c>
      <c r="D47" s="90">
        <v>80.19</v>
      </c>
      <c r="E47" s="90">
        <v>78.95</v>
      </c>
      <c r="F47" s="90">
        <v>79.62</v>
      </c>
      <c r="G47" s="90">
        <v>80.55</v>
      </c>
      <c r="H47" s="90">
        <v>82.18</v>
      </c>
      <c r="I47" s="90">
        <v>83.4</v>
      </c>
      <c r="J47" s="90">
        <v>85.33</v>
      </c>
      <c r="K47" s="90">
        <v>86.11</v>
      </c>
      <c r="L47" s="90">
        <v>87.32</v>
      </c>
      <c r="M47" s="90">
        <v>91.14</v>
      </c>
      <c r="N47" s="90">
        <v>92.5</v>
      </c>
      <c r="O47" s="90">
        <v>93.21</v>
      </c>
      <c r="P47" s="90">
        <v>94.9</v>
      </c>
      <c r="Q47" s="90">
        <v>93.47</v>
      </c>
      <c r="R47" s="90">
        <v>92.98</v>
      </c>
      <c r="S47" s="90">
        <v>94.42</v>
      </c>
      <c r="T47" s="90">
        <v>95.08</v>
      </c>
      <c r="U47" s="90">
        <v>96.47</v>
      </c>
      <c r="V47" s="90">
        <v>97.63</v>
      </c>
      <c r="W47" s="90">
        <v>98.43</v>
      </c>
      <c r="X47" s="90">
        <v>100</v>
      </c>
    </row>
    <row r="48" spans="1:24" ht="31.5" x14ac:dyDescent="0.25">
      <c r="A48" s="89" t="s">
        <v>1570</v>
      </c>
      <c r="B48" s="90">
        <v>73.33</v>
      </c>
      <c r="C48" s="90">
        <v>73.67</v>
      </c>
      <c r="D48" s="90">
        <v>73.33</v>
      </c>
      <c r="E48" s="90">
        <v>72.59</v>
      </c>
      <c r="F48" s="90">
        <v>73.010000000000005</v>
      </c>
      <c r="G48" s="90">
        <v>73.5</v>
      </c>
      <c r="H48" s="90">
        <v>76.11</v>
      </c>
      <c r="I48" s="90">
        <v>76.73</v>
      </c>
      <c r="J48" s="90">
        <v>77.02</v>
      </c>
      <c r="K48" s="90">
        <v>77.349999999999994</v>
      </c>
      <c r="L48" s="90">
        <v>79.28</v>
      </c>
      <c r="M48" s="90">
        <v>82.05</v>
      </c>
      <c r="N48" s="90">
        <v>83.84</v>
      </c>
      <c r="O48" s="90">
        <v>85.11</v>
      </c>
      <c r="P48" s="90">
        <v>87.55</v>
      </c>
      <c r="Q48" s="90">
        <v>89.49</v>
      </c>
      <c r="R48" s="90">
        <v>90.31</v>
      </c>
      <c r="S48" s="90">
        <v>91.26</v>
      </c>
      <c r="T48" s="90">
        <v>92.21</v>
      </c>
      <c r="U48" s="90">
        <v>93.74</v>
      </c>
      <c r="V48" s="90">
        <v>96.53</v>
      </c>
      <c r="W48" s="90">
        <v>99</v>
      </c>
      <c r="X48" s="90">
        <v>100</v>
      </c>
    </row>
    <row r="49" spans="1:24" ht="47.25" x14ac:dyDescent="0.25">
      <c r="A49" s="89" t="s">
        <v>1571</v>
      </c>
      <c r="B49" s="90">
        <v>68.36</v>
      </c>
      <c r="C49" s="90">
        <v>68.91</v>
      </c>
      <c r="D49" s="90">
        <v>69.38</v>
      </c>
      <c r="E49" s="90">
        <v>69.760000000000005</v>
      </c>
      <c r="F49" s="90">
        <v>71.33</v>
      </c>
      <c r="G49" s="90">
        <v>71.760000000000005</v>
      </c>
      <c r="H49" s="90">
        <v>72.53</v>
      </c>
      <c r="I49" s="90">
        <v>72.569999999999993</v>
      </c>
      <c r="J49" s="90">
        <v>73.91</v>
      </c>
      <c r="K49" s="90">
        <v>75.16</v>
      </c>
      <c r="L49" s="90">
        <v>75.97</v>
      </c>
      <c r="M49" s="90">
        <v>79.930000000000007</v>
      </c>
      <c r="N49" s="90">
        <v>82.46</v>
      </c>
      <c r="O49" s="90">
        <v>83.35</v>
      </c>
      <c r="P49" s="90">
        <v>85.14</v>
      </c>
      <c r="Q49" s="90">
        <v>86.24</v>
      </c>
      <c r="R49" s="90">
        <v>87.96</v>
      </c>
      <c r="S49" s="90">
        <v>87.63</v>
      </c>
      <c r="T49" s="90">
        <v>88.64</v>
      </c>
      <c r="U49" s="90">
        <v>92.15</v>
      </c>
      <c r="V49" s="90">
        <v>94.11</v>
      </c>
      <c r="W49" s="90">
        <v>96.59</v>
      </c>
      <c r="X49" s="90">
        <v>100</v>
      </c>
    </row>
    <row r="50" spans="1:24" ht="63" x14ac:dyDescent="0.25">
      <c r="A50" s="89" t="s">
        <v>1572</v>
      </c>
      <c r="B50" s="90">
        <v>68.86</v>
      </c>
      <c r="C50" s="90">
        <v>69.05</v>
      </c>
      <c r="D50" s="90">
        <v>69.849999999999994</v>
      </c>
      <c r="E50" s="90">
        <v>70.41</v>
      </c>
      <c r="F50" s="90">
        <v>71.39</v>
      </c>
      <c r="G50" s="90">
        <v>72.48</v>
      </c>
      <c r="H50" s="90">
        <v>74.010000000000005</v>
      </c>
      <c r="I50" s="90">
        <v>74.709999999999994</v>
      </c>
      <c r="J50" s="90">
        <v>77.06</v>
      </c>
      <c r="K50" s="90">
        <v>79.08</v>
      </c>
      <c r="L50" s="90">
        <v>80.56</v>
      </c>
      <c r="M50" s="90">
        <v>84.46</v>
      </c>
      <c r="N50" s="90">
        <v>86.83</v>
      </c>
      <c r="O50" s="90">
        <v>89.37</v>
      </c>
      <c r="P50" s="90">
        <v>92.21</v>
      </c>
      <c r="Q50" s="90">
        <v>95.23</v>
      </c>
      <c r="R50" s="90">
        <v>95.43</v>
      </c>
      <c r="S50" s="90">
        <v>95.48</v>
      </c>
      <c r="T50" s="90">
        <v>96.24</v>
      </c>
      <c r="U50" s="90">
        <v>97.78</v>
      </c>
      <c r="V50" s="90">
        <v>99.09</v>
      </c>
      <c r="W50" s="90">
        <v>100.22</v>
      </c>
      <c r="X50" s="90">
        <v>100</v>
      </c>
    </row>
    <row r="51" spans="1:24" ht="78.75" x14ac:dyDescent="0.25">
      <c r="A51" s="89" t="s">
        <v>1573</v>
      </c>
      <c r="B51" s="90">
        <v>56.02</v>
      </c>
      <c r="C51" s="90">
        <v>57.48</v>
      </c>
      <c r="D51" s="90">
        <v>59.67</v>
      </c>
      <c r="E51" s="90">
        <v>59.93</v>
      </c>
      <c r="F51" s="90">
        <v>60.73</v>
      </c>
      <c r="G51" s="90">
        <v>63.14</v>
      </c>
      <c r="H51" s="90">
        <v>63.34</v>
      </c>
      <c r="I51" s="90">
        <v>63.29</v>
      </c>
      <c r="J51" s="90">
        <v>64.62</v>
      </c>
      <c r="K51" s="90">
        <v>65.33</v>
      </c>
      <c r="L51" s="90">
        <v>66.09</v>
      </c>
      <c r="M51" s="90">
        <v>69.459999999999994</v>
      </c>
      <c r="N51" s="90">
        <v>71.61</v>
      </c>
      <c r="O51" s="90">
        <v>73.33</v>
      </c>
      <c r="P51" s="90">
        <v>75.44</v>
      </c>
      <c r="Q51" s="90">
        <v>79.209999999999994</v>
      </c>
      <c r="R51" s="90">
        <v>83.6</v>
      </c>
      <c r="S51" s="90">
        <v>83.68</v>
      </c>
      <c r="T51" s="90">
        <v>86.27</v>
      </c>
      <c r="U51" s="90">
        <v>92.8</v>
      </c>
      <c r="V51" s="90">
        <v>97.06</v>
      </c>
      <c r="W51" s="90">
        <v>97.58</v>
      </c>
      <c r="X51" s="90">
        <v>100</v>
      </c>
    </row>
    <row r="52" spans="1:24" ht="63" x14ac:dyDescent="0.25">
      <c r="A52" s="89" t="s">
        <v>1574</v>
      </c>
      <c r="B52" s="90">
        <v>67.760000000000005</v>
      </c>
      <c r="C52" s="90">
        <v>67.72</v>
      </c>
      <c r="D52" s="90">
        <v>69.16</v>
      </c>
      <c r="E52" s="90">
        <v>69.81</v>
      </c>
      <c r="F52" s="90">
        <v>70.36</v>
      </c>
      <c r="G52" s="90">
        <v>71.27</v>
      </c>
      <c r="H52" s="90">
        <v>72.41</v>
      </c>
      <c r="I52" s="90">
        <v>72.959999999999994</v>
      </c>
      <c r="J52" s="90">
        <v>74.44</v>
      </c>
      <c r="K52" s="90">
        <v>75.39</v>
      </c>
      <c r="L52" s="90">
        <v>76.650000000000006</v>
      </c>
      <c r="M52" s="90">
        <v>79.56</v>
      </c>
      <c r="N52" s="90">
        <v>81.59</v>
      </c>
      <c r="O52" s="90">
        <v>83.14</v>
      </c>
      <c r="P52" s="90">
        <v>85.69</v>
      </c>
      <c r="Q52" s="90">
        <v>87.2</v>
      </c>
      <c r="R52" s="90">
        <v>88.65</v>
      </c>
      <c r="S52" s="90">
        <v>89.38</v>
      </c>
      <c r="T52" s="90">
        <v>90.98</v>
      </c>
      <c r="U52" s="90">
        <v>93.84</v>
      </c>
      <c r="V52" s="90">
        <v>96.81</v>
      </c>
      <c r="W52" s="90">
        <v>98.45</v>
      </c>
      <c r="X52" s="90">
        <v>100</v>
      </c>
    </row>
    <row r="53" spans="1:24" ht="78.75" x14ac:dyDescent="0.25">
      <c r="A53" s="89" t="s">
        <v>1575</v>
      </c>
      <c r="B53" s="90">
        <v>34.840000000000003</v>
      </c>
      <c r="C53" s="90">
        <v>34.85</v>
      </c>
      <c r="D53" s="90">
        <v>34.86</v>
      </c>
      <c r="E53" s="90">
        <v>32.75</v>
      </c>
      <c r="F53" s="90">
        <v>32.369999999999997</v>
      </c>
      <c r="G53" s="90">
        <v>31.19</v>
      </c>
      <c r="H53" s="90">
        <v>30.43</v>
      </c>
      <c r="I53" s="90">
        <v>32.54</v>
      </c>
      <c r="J53" s="90">
        <v>44.05</v>
      </c>
      <c r="K53" s="90">
        <v>58.46</v>
      </c>
      <c r="L53" s="90">
        <v>57.15</v>
      </c>
      <c r="M53" s="90">
        <v>72.36</v>
      </c>
      <c r="N53" s="90">
        <v>78.37</v>
      </c>
      <c r="O53" s="90">
        <v>72.89</v>
      </c>
      <c r="P53" s="90">
        <v>78.099999999999994</v>
      </c>
      <c r="Q53" s="90">
        <v>83.44</v>
      </c>
      <c r="R53" s="90">
        <v>88.09</v>
      </c>
      <c r="S53" s="90">
        <v>88.32</v>
      </c>
      <c r="T53" s="90">
        <v>85.54</v>
      </c>
      <c r="U53" s="90">
        <v>82.28</v>
      </c>
      <c r="V53" s="90">
        <v>85.45</v>
      </c>
      <c r="W53" s="90">
        <v>91.93</v>
      </c>
      <c r="X53" s="90">
        <v>100</v>
      </c>
    </row>
    <row r="54" spans="1:24" ht="110.25" x14ac:dyDescent="0.25">
      <c r="A54" s="89" t="s">
        <v>1576</v>
      </c>
      <c r="B54" s="90">
        <v>24.91</v>
      </c>
      <c r="C54" s="90">
        <v>26.23</v>
      </c>
      <c r="D54" s="90">
        <v>26.1</v>
      </c>
      <c r="E54" s="90">
        <v>28.21</v>
      </c>
      <c r="F54" s="90">
        <v>38.21</v>
      </c>
      <c r="G54" s="90">
        <v>37.07</v>
      </c>
      <c r="H54" s="90">
        <v>38</v>
      </c>
      <c r="I54" s="90">
        <v>41.5</v>
      </c>
      <c r="J54" s="90">
        <v>60.19</v>
      </c>
      <c r="K54" s="90">
        <v>75.88</v>
      </c>
      <c r="L54" s="90">
        <v>64.760000000000005</v>
      </c>
      <c r="M54" s="90">
        <v>92.39</v>
      </c>
      <c r="N54" s="90">
        <v>87.78</v>
      </c>
      <c r="O54" s="90">
        <v>82.62</v>
      </c>
      <c r="P54" s="90">
        <v>95.18</v>
      </c>
      <c r="Q54" s="90">
        <v>102.75</v>
      </c>
      <c r="R54" s="90">
        <v>111.56</v>
      </c>
      <c r="S54" s="90">
        <v>104.95</v>
      </c>
      <c r="T54" s="90">
        <v>97.18</v>
      </c>
      <c r="U54" s="90">
        <v>86.35</v>
      </c>
      <c r="V54" s="90">
        <v>91.03</v>
      </c>
      <c r="W54" s="90">
        <v>104.73</v>
      </c>
      <c r="X54" s="90">
        <v>100</v>
      </c>
    </row>
    <row r="55" spans="1:24" ht="63" x14ac:dyDescent="0.25">
      <c r="A55" s="89" t="s">
        <v>1577</v>
      </c>
      <c r="B55" s="90">
        <v>43.99</v>
      </c>
      <c r="C55" s="90">
        <v>46.36</v>
      </c>
      <c r="D55" s="90">
        <v>48.53</v>
      </c>
      <c r="E55" s="90">
        <v>47.83</v>
      </c>
      <c r="F55" s="90">
        <v>48.73</v>
      </c>
      <c r="G55" s="90">
        <v>49.71</v>
      </c>
      <c r="H55" s="90">
        <v>51.38</v>
      </c>
      <c r="I55" s="90">
        <v>54.38</v>
      </c>
      <c r="J55" s="90">
        <v>62.15</v>
      </c>
      <c r="K55" s="90">
        <v>68.22</v>
      </c>
      <c r="L55" s="90">
        <v>73.040000000000006</v>
      </c>
      <c r="M55" s="90">
        <v>77.900000000000006</v>
      </c>
      <c r="N55" s="90">
        <v>81.78</v>
      </c>
      <c r="O55" s="90">
        <v>82.51</v>
      </c>
      <c r="P55" s="90">
        <v>85.62</v>
      </c>
      <c r="Q55" s="90">
        <v>89.84</v>
      </c>
      <c r="R55" s="90">
        <v>93.39</v>
      </c>
      <c r="S55" s="90">
        <v>95.74</v>
      </c>
      <c r="T55" s="90">
        <v>94.48</v>
      </c>
      <c r="U55" s="90">
        <v>94.81</v>
      </c>
      <c r="V55" s="90">
        <v>95.49</v>
      </c>
      <c r="W55" s="90">
        <v>97.77</v>
      </c>
      <c r="X55" s="90">
        <v>100</v>
      </c>
    </row>
    <row r="56" spans="1:24" ht="31.5" x14ac:dyDescent="0.25">
      <c r="A56" s="89" t="s">
        <v>1578</v>
      </c>
      <c r="B56" s="90">
        <v>50.84</v>
      </c>
      <c r="C56" s="90">
        <v>52.62</v>
      </c>
      <c r="D56" s="90">
        <v>54.29</v>
      </c>
      <c r="E56" s="90">
        <v>49.78</v>
      </c>
      <c r="F56" s="90">
        <v>49</v>
      </c>
      <c r="G56" s="90">
        <v>49.39</v>
      </c>
      <c r="H56" s="90">
        <v>51.22</v>
      </c>
      <c r="I56" s="90">
        <v>54.21</v>
      </c>
      <c r="J56" s="90">
        <v>60.29</v>
      </c>
      <c r="K56" s="90">
        <v>65.849999999999994</v>
      </c>
      <c r="L56" s="90">
        <v>70.400000000000006</v>
      </c>
      <c r="M56" s="90">
        <v>75.45</v>
      </c>
      <c r="N56" s="90">
        <v>80.47</v>
      </c>
      <c r="O56" s="90">
        <v>79.8</v>
      </c>
      <c r="P56" s="90">
        <v>86.04</v>
      </c>
      <c r="Q56" s="90">
        <v>92.98</v>
      </c>
      <c r="R56" s="90">
        <v>96.34</v>
      </c>
      <c r="S56" s="90">
        <v>99.33</v>
      </c>
      <c r="T56" s="90">
        <v>98.44</v>
      </c>
      <c r="U56" s="90">
        <v>96.73</v>
      </c>
      <c r="V56" s="90">
        <v>96.94</v>
      </c>
      <c r="W56" s="90">
        <v>97.91</v>
      </c>
      <c r="X56" s="90">
        <v>100</v>
      </c>
    </row>
    <row r="57" spans="1:24" ht="110.25" x14ac:dyDescent="0.25">
      <c r="A57" s="89" t="s">
        <v>1579</v>
      </c>
      <c r="B57" s="90">
        <v>42.65</v>
      </c>
      <c r="C57" s="90">
        <v>45.02</v>
      </c>
      <c r="D57" s="90">
        <v>47.82</v>
      </c>
      <c r="E57" s="90">
        <v>51.44</v>
      </c>
      <c r="F57" s="90">
        <v>55</v>
      </c>
      <c r="G57" s="90">
        <v>58.81</v>
      </c>
      <c r="H57" s="90">
        <v>61.72</v>
      </c>
      <c r="I57" s="90">
        <v>67.58</v>
      </c>
      <c r="J57" s="90">
        <v>69.34</v>
      </c>
      <c r="K57" s="90">
        <v>79.28</v>
      </c>
      <c r="L57" s="90">
        <v>86.21</v>
      </c>
      <c r="M57" s="90">
        <v>92.82</v>
      </c>
      <c r="N57" s="90">
        <v>89.98</v>
      </c>
      <c r="O57" s="90">
        <v>97.6</v>
      </c>
      <c r="P57" s="90">
        <v>101.85</v>
      </c>
      <c r="Q57" s="90">
        <v>102.82</v>
      </c>
      <c r="R57" s="90">
        <v>103.2</v>
      </c>
      <c r="S57" s="90">
        <v>100.69</v>
      </c>
      <c r="T57" s="90">
        <v>95.09</v>
      </c>
      <c r="U57" s="90">
        <v>93.31</v>
      </c>
      <c r="V57" s="90">
        <v>100.73</v>
      </c>
      <c r="W57" s="90">
        <v>103.12</v>
      </c>
      <c r="X57" s="90">
        <v>100</v>
      </c>
    </row>
    <row r="58" spans="1:24" ht="94.5" x14ac:dyDescent="0.25">
      <c r="A58" s="89" t="s">
        <v>1580</v>
      </c>
      <c r="B58" s="90">
        <v>42.79</v>
      </c>
      <c r="C58" s="90">
        <v>45.32</v>
      </c>
      <c r="D58" s="90">
        <v>48.01</v>
      </c>
      <c r="E58" s="90">
        <v>51.61</v>
      </c>
      <c r="F58" s="90">
        <v>55.22</v>
      </c>
      <c r="G58" s="90">
        <v>59.18</v>
      </c>
      <c r="H58" s="90">
        <v>62.17</v>
      </c>
      <c r="I58" s="90">
        <v>68.27</v>
      </c>
      <c r="J58" s="90">
        <v>70.2</v>
      </c>
      <c r="K58" s="90">
        <v>79.959999999999994</v>
      </c>
      <c r="L58" s="90">
        <v>87.13</v>
      </c>
      <c r="M58" s="90">
        <v>93.94</v>
      </c>
      <c r="N58" s="90">
        <v>90.81</v>
      </c>
      <c r="O58" s="90">
        <v>98.73</v>
      </c>
      <c r="P58" s="90">
        <v>103.04</v>
      </c>
      <c r="Q58" s="90">
        <v>103.91</v>
      </c>
      <c r="R58" s="90">
        <v>104.27</v>
      </c>
      <c r="S58" s="90">
        <v>101.64</v>
      </c>
      <c r="T58" s="90">
        <v>95.67</v>
      </c>
      <c r="U58" s="90">
        <v>93.55</v>
      </c>
      <c r="V58" s="90">
        <v>101.28</v>
      </c>
      <c r="W58" s="90">
        <v>103.57</v>
      </c>
      <c r="X58" s="90">
        <v>100</v>
      </c>
    </row>
    <row r="59" spans="1:24" ht="47.25" x14ac:dyDescent="0.25">
      <c r="A59" s="89" t="s">
        <v>1581</v>
      </c>
      <c r="B59" s="90">
        <v>52.01</v>
      </c>
      <c r="C59" s="90">
        <v>54.47</v>
      </c>
      <c r="D59" s="90">
        <v>56.87</v>
      </c>
      <c r="E59" s="90">
        <v>59.81</v>
      </c>
      <c r="F59" s="90">
        <v>62.95</v>
      </c>
      <c r="G59" s="90">
        <v>66.59</v>
      </c>
      <c r="H59" s="90">
        <v>70.8</v>
      </c>
      <c r="I59" s="90">
        <v>73.81</v>
      </c>
      <c r="J59" s="90">
        <v>79.040000000000006</v>
      </c>
      <c r="K59" s="90">
        <v>83.23</v>
      </c>
      <c r="L59" s="90">
        <v>87.5</v>
      </c>
      <c r="M59" s="90">
        <v>90.94</v>
      </c>
      <c r="N59" s="90">
        <v>90.44</v>
      </c>
      <c r="O59" s="90">
        <v>81.36</v>
      </c>
      <c r="P59" s="90">
        <v>82.51</v>
      </c>
      <c r="Q59" s="90">
        <v>85.03</v>
      </c>
      <c r="R59" s="90">
        <v>87.74</v>
      </c>
      <c r="S59" s="90">
        <v>89.53</v>
      </c>
      <c r="T59" s="90">
        <v>90.18</v>
      </c>
      <c r="U59" s="90">
        <v>92.2</v>
      </c>
      <c r="V59" s="90">
        <v>94.57</v>
      </c>
      <c r="W59" s="90">
        <v>97.24</v>
      </c>
      <c r="X59" s="90">
        <v>100</v>
      </c>
    </row>
    <row r="60" spans="1:24" ht="31.5" x14ac:dyDescent="0.25">
      <c r="A60" s="89" t="s">
        <v>1582</v>
      </c>
      <c r="B60" s="90">
        <v>52.12</v>
      </c>
      <c r="C60" s="90">
        <v>54.57</v>
      </c>
      <c r="D60" s="90">
        <v>56.97</v>
      </c>
      <c r="E60" s="90">
        <v>59.91</v>
      </c>
      <c r="F60" s="90">
        <v>63.05</v>
      </c>
      <c r="G60" s="90">
        <v>66.67</v>
      </c>
      <c r="H60" s="90">
        <v>70.849999999999994</v>
      </c>
      <c r="I60" s="90">
        <v>73.86</v>
      </c>
      <c r="J60" s="90">
        <v>79.069999999999993</v>
      </c>
      <c r="K60" s="90">
        <v>83.25</v>
      </c>
      <c r="L60" s="90">
        <v>87.5</v>
      </c>
      <c r="M60" s="90">
        <v>90.94</v>
      </c>
      <c r="N60" s="90">
        <v>90.44</v>
      </c>
      <c r="O60" s="90">
        <v>81.37</v>
      </c>
      <c r="P60" s="90">
        <v>82.52</v>
      </c>
      <c r="Q60" s="90">
        <v>85.03</v>
      </c>
      <c r="R60" s="90">
        <v>87.74</v>
      </c>
      <c r="S60" s="90">
        <v>89.53</v>
      </c>
      <c r="T60" s="90">
        <v>90.19</v>
      </c>
      <c r="U60" s="90">
        <v>92.2</v>
      </c>
      <c r="V60" s="90">
        <v>94.57</v>
      </c>
      <c r="W60" s="90">
        <v>97.24</v>
      </c>
      <c r="X60" s="90">
        <v>100</v>
      </c>
    </row>
    <row r="61" spans="1:24" ht="63" x14ac:dyDescent="0.25">
      <c r="A61" s="89" t="s">
        <v>1583</v>
      </c>
      <c r="B61" s="90">
        <v>52.04</v>
      </c>
      <c r="C61" s="90">
        <v>54.49</v>
      </c>
      <c r="D61" s="90">
        <v>56.88</v>
      </c>
      <c r="E61" s="90">
        <v>59.81</v>
      </c>
      <c r="F61" s="90">
        <v>62.93</v>
      </c>
      <c r="G61" s="90">
        <v>66.55</v>
      </c>
      <c r="H61" s="90">
        <v>70.72</v>
      </c>
      <c r="I61" s="90">
        <v>73.709999999999994</v>
      </c>
      <c r="J61" s="90">
        <v>78.89</v>
      </c>
      <c r="K61" s="90">
        <v>83.04</v>
      </c>
      <c r="L61" s="90">
        <v>87.27</v>
      </c>
      <c r="M61" s="90">
        <v>90.7</v>
      </c>
      <c r="N61" s="90">
        <v>90.24</v>
      </c>
      <c r="O61" s="90">
        <v>81.36</v>
      </c>
      <c r="P61" s="90">
        <v>82.53</v>
      </c>
      <c r="Q61" s="90">
        <v>85.04</v>
      </c>
      <c r="R61" s="90">
        <v>87.74</v>
      </c>
      <c r="S61" s="90">
        <v>89.54</v>
      </c>
      <c r="T61" s="90">
        <v>90.21</v>
      </c>
      <c r="U61" s="90">
        <v>92.22</v>
      </c>
      <c r="V61" s="90">
        <v>94.58</v>
      </c>
      <c r="W61" s="90">
        <v>97.25</v>
      </c>
      <c r="X61" s="90">
        <v>100</v>
      </c>
    </row>
    <row r="62" spans="1:24" ht="94.5" x14ac:dyDescent="0.25">
      <c r="A62" s="89" t="s">
        <v>1584</v>
      </c>
      <c r="B62" s="90">
        <v>77.88</v>
      </c>
      <c r="C62" s="90">
        <v>79.17</v>
      </c>
      <c r="D62" s="90">
        <v>79.260000000000005</v>
      </c>
      <c r="E62" s="90">
        <v>78.58</v>
      </c>
      <c r="F62" s="90">
        <v>78.709999999999994</v>
      </c>
      <c r="G62" s="90">
        <v>79.760000000000005</v>
      </c>
      <c r="H62" s="90">
        <v>81.28</v>
      </c>
      <c r="I62" s="90">
        <v>83.04</v>
      </c>
      <c r="J62" s="90">
        <v>84.24</v>
      </c>
      <c r="K62" s="90">
        <v>85.65</v>
      </c>
      <c r="L62" s="90">
        <v>86.74</v>
      </c>
      <c r="M62" s="90">
        <v>88</v>
      </c>
      <c r="N62" s="90">
        <v>89.32</v>
      </c>
      <c r="O62" s="90">
        <v>93.06</v>
      </c>
      <c r="P62" s="90">
        <v>94.63</v>
      </c>
      <c r="Q62" s="90">
        <v>94.6</v>
      </c>
      <c r="R62" s="90">
        <v>94.31</v>
      </c>
      <c r="S62" s="90">
        <v>94.93</v>
      </c>
      <c r="T62" s="90">
        <v>94.45</v>
      </c>
      <c r="U62" s="90">
        <v>93.77</v>
      </c>
      <c r="V62" s="90">
        <v>95.27</v>
      </c>
      <c r="W62" s="90">
        <v>98.37</v>
      </c>
      <c r="X62" s="90">
        <v>100</v>
      </c>
    </row>
    <row r="63" spans="1:24" ht="78.75" x14ac:dyDescent="0.25">
      <c r="A63" s="89" t="s">
        <v>1585</v>
      </c>
      <c r="B63" s="90">
        <v>59.52</v>
      </c>
      <c r="C63" s="90">
        <v>52.93</v>
      </c>
      <c r="D63" s="90">
        <v>57.07</v>
      </c>
      <c r="E63" s="90">
        <v>65.17</v>
      </c>
      <c r="F63" s="90">
        <v>64.17</v>
      </c>
      <c r="G63" s="90">
        <v>62.83</v>
      </c>
      <c r="H63" s="90">
        <v>64.010000000000005</v>
      </c>
      <c r="I63" s="90">
        <v>65.52</v>
      </c>
      <c r="J63" s="90">
        <v>69.58</v>
      </c>
      <c r="K63" s="90">
        <v>71.87</v>
      </c>
      <c r="L63" s="90">
        <v>72.44</v>
      </c>
      <c r="M63" s="90">
        <v>81.13</v>
      </c>
      <c r="N63" s="90">
        <v>82.64</v>
      </c>
      <c r="O63" s="90">
        <v>85.75</v>
      </c>
      <c r="P63" s="90">
        <v>90.14</v>
      </c>
      <c r="Q63" s="90">
        <v>90.84</v>
      </c>
      <c r="R63" s="90">
        <v>91.45</v>
      </c>
      <c r="S63" s="90">
        <v>90.42</v>
      </c>
      <c r="T63" s="90">
        <v>88.42</v>
      </c>
      <c r="U63" s="90">
        <v>91.07</v>
      </c>
      <c r="V63" s="90">
        <v>96.43</v>
      </c>
      <c r="W63" s="90">
        <v>98.73</v>
      </c>
      <c r="X63" s="90">
        <v>100</v>
      </c>
    </row>
    <row r="64" spans="1:24" ht="78.75" x14ac:dyDescent="0.25">
      <c r="A64" s="89" t="s">
        <v>1586</v>
      </c>
      <c r="B64" s="90">
        <v>76.599999999999994</v>
      </c>
      <c r="C64" s="90">
        <v>78.14</v>
      </c>
      <c r="D64" s="90">
        <v>79.12</v>
      </c>
      <c r="E64" s="90">
        <v>79.61</v>
      </c>
      <c r="F64" s="90">
        <v>78.38</v>
      </c>
      <c r="G64" s="90">
        <v>77.89</v>
      </c>
      <c r="H64" s="90">
        <v>78.22</v>
      </c>
      <c r="I64" s="90">
        <v>78.53</v>
      </c>
      <c r="J64" s="90">
        <v>79.33</v>
      </c>
      <c r="K64" s="90">
        <v>80.38</v>
      </c>
      <c r="L64" s="90">
        <v>81.88</v>
      </c>
      <c r="M64" s="90">
        <v>85.47</v>
      </c>
      <c r="N64" s="90">
        <v>86.57</v>
      </c>
      <c r="O64" s="90">
        <v>89.55</v>
      </c>
      <c r="P64" s="90">
        <v>93.84</v>
      </c>
      <c r="Q64" s="90">
        <v>95.91</v>
      </c>
      <c r="R64" s="90">
        <v>97.6</v>
      </c>
      <c r="S64" s="90">
        <v>97.66</v>
      </c>
      <c r="T64" s="90">
        <v>95.71</v>
      </c>
      <c r="U64" s="90">
        <v>94.72</v>
      </c>
      <c r="V64" s="90">
        <v>97.26</v>
      </c>
      <c r="W64" s="90">
        <v>99.24</v>
      </c>
      <c r="X64" s="90">
        <v>100</v>
      </c>
    </row>
    <row r="65" spans="1:24" ht="31.5" x14ac:dyDescent="0.25">
      <c r="A65" s="89" t="s">
        <v>1587</v>
      </c>
      <c r="B65" s="90">
        <v>45.97</v>
      </c>
      <c r="C65" s="90">
        <v>47.6</v>
      </c>
      <c r="D65" s="90">
        <v>49.46</v>
      </c>
      <c r="E65" s="90">
        <v>50.83</v>
      </c>
      <c r="F65" s="90">
        <v>52.5</v>
      </c>
      <c r="G65" s="90">
        <v>53.87</v>
      </c>
      <c r="H65" s="90">
        <v>55.04</v>
      </c>
      <c r="I65" s="90">
        <v>57.02</v>
      </c>
      <c r="J65" s="90">
        <v>59.38</v>
      </c>
      <c r="K65" s="90">
        <v>62.36</v>
      </c>
      <c r="L65" s="90">
        <v>65.64</v>
      </c>
      <c r="M65" s="90">
        <v>66.91</v>
      </c>
      <c r="N65" s="90">
        <v>70.290000000000006</v>
      </c>
      <c r="O65" s="90">
        <v>75.22</v>
      </c>
      <c r="P65" s="90">
        <v>80</v>
      </c>
      <c r="Q65" s="90">
        <v>83.66</v>
      </c>
      <c r="R65" s="90">
        <v>86.75</v>
      </c>
      <c r="S65" s="90">
        <v>89.43</v>
      </c>
      <c r="T65" s="90">
        <v>91.14</v>
      </c>
      <c r="U65" s="90">
        <v>91.2</v>
      </c>
      <c r="V65" s="90">
        <v>93.63</v>
      </c>
      <c r="W65" s="90">
        <v>96.39</v>
      </c>
      <c r="X65" s="90">
        <v>100</v>
      </c>
    </row>
    <row r="66" spans="1:24" ht="126" x14ac:dyDescent="0.25">
      <c r="A66" s="89" t="s">
        <v>1588</v>
      </c>
      <c r="B66" s="90">
        <v>54.39</v>
      </c>
      <c r="C66" s="90">
        <v>55.23</v>
      </c>
      <c r="D66" s="90">
        <v>57</v>
      </c>
      <c r="E66" s="90">
        <v>59.64</v>
      </c>
      <c r="F66" s="90">
        <v>61.8</v>
      </c>
      <c r="G66" s="90">
        <v>63.14</v>
      </c>
      <c r="H66" s="90">
        <v>65.150000000000006</v>
      </c>
      <c r="I66" s="90">
        <v>67</v>
      </c>
      <c r="J66" s="90">
        <v>70.739999999999995</v>
      </c>
      <c r="K66" s="90">
        <v>72.430000000000007</v>
      </c>
      <c r="L66" s="90">
        <v>74.52</v>
      </c>
      <c r="M66" s="90">
        <v>78.91</v>
      </c>
      <c r="N66" s="90">
        <v>80.33</v>
      </c>
      <c r="O66" s="90">
        <v>82</v>
      </c>
      <c r="P66" s="90">
        <v>85.51</v>
      </c>
      <c r="Q66" s="90">
        <v>87.84</v>
      </c>
      <c r="R66" s="90">
        <v>88.75</v>
      </c>
      <c r="S66" s="90">
        <v>89.37</v>
      </c>
      <c r="T66" s="90">
        <v>90.45</v>
      </c>
      <c r="U66" s="90">
        <v>91.46</v>
      </c>
      <c r="V66" s="90">
        <v>94.58</v>
      </c>
      <c r="W66" s="90">
        <v>97.52</v>
      </c>
      <c r="X66" s="90">
        <v>100</v>
      </c>
    </row>
    <row r="67" spans="1:24" ht="31.5" x14ac:dyDescent="0.25">
      <c r="A67" s="89" t="s">
        <v>1589</v>
      </c>
      <c r="B67" s="90">
        <v>53.07</v>
      </c>
      <c r="C67" s="90">
        <v>53.47</v>
      </c>
      <c r="D67" s="90">
        <v>54.74</v>
      </c>
      <c r="E67" s="90">
        <v>58.75</v>
      </c>
      <c r="F67" s="90">
        <v>61.09</v>
      </c>
      <c r="G67" s="90">
        <v>60.84</v>
      </c>
      <c r="H67" s="90">
        <v>63.46</v>
      </c>
      <c r="I67" s="90">
        <v>61.95</v>
      </c>
      <c r="J67" s="90">
        <v>61.18</v>
      </c>
      <c r="K67" s="90">
        <v>64.09</v>
      </c>
      <c r="L67" s="90">
        <v>68.83</v>
      </c>
      <c r="M67" s="90">
        <v>76.55</v>
      </c>
      <c r="N67" s="90">
        <v>74.13</v>
      </c>
      <c r="O67" s="90">
        <v>76.56</v>
      </c>
      <c r="P67" s="90">
        <v>82.2</v>
      </c>
      <c r="Q67" s="90">
        <v>81.010000000000005</v>
      </c>
      <c r="R67" s="90">
        <v>79.88</v>
      </c>
      <c r="S67" s="90">
        <v>82.3</v>
      </c>
      <c r="T67" s="90">
        <v>87.03</v>
      </c>
      <c r="U67" s="90">
        <v>93.1</v>
      </c>
      <c r="V67" s="90">
        <v>93.09</v>
      </c>
      <c r="W67" s="90">
        <v>95.53</v>
      </c>
      <c r="X67" s="90">
        <v>100</v>
      </c>
    </row>
    <row r="68" spans="1:24" ht="31.5" x14ac:dyDescent="0.25">
      <c r="A68" s="89" t="s">
        <v>1590</v>
      </c>
      <c r="B68" s="90">
        <v>47.16</v>
      </c>
      <c r="C68" s="90">
        <v>49.1</v>
      </c>
      <c r="D68" s="90">
        <v>49.99</v>
      </c>
      <c r="E68" s="90">
        <v>51.41</v>
      </c>
      <c r="F68" s="90">
        <v>56.32</v>
      </c>
      <c r="G68" s="90">
        <v>56.31</v>
      </c>
      <c r="H68" s="90">
        <v>54.2</v>
      </c>
      <c r="I68" s="90">
        <v>52.28</v>
      </c>
      <c r="J68" s="90">
        <v>54.93</v>
      </c>
      <c r="K68" s="90">
        <v>53.28</v>
      </c>
      <c r="L68" s="90">
        <v>54.63</v>
      </c>
      <c r="M68" s="90">
        <v>61.71</v>
      </c>
      <c r="N68" s="90">
        <v>62.36</v>
      </c>
      <c r="O68" s="90">
        <v>68.569999999999993</v>
      </c>
      <c r="P68" s="90">
        <v>75.319999999999993</v>
      </c>
      <c r="Q68" s="90">
        <v>78.599999999999994</v>
      </c>
      <c r="R68" s="90">
        <v>83.56</v>
      </c>
      <c r="S68" s="90">
        <v>86.11</v>
      </c>
      <c r="T68" s="90">
        <v>91.6</v>
      </c>
      <c r="U68" s="90">
        <v>91</v>
      </c>
      <c r="V68" s="90">
        <v>90.45</v>
      </c>
      <c r="W68" s="90">
        <v>94.03</v>
      </c>
      <c r="X68" s="90">
        <v>100</v>
      </c>
    </row>
    <row r="69" spans="1:24" ht="78.75" x14ac:dyDescent="0.25">
      <c r="A69" s="89" t="s">
        <v>1591</v>
      </c>
      <c r="B69" s="90">
        <v>50.83</v>
      </c>
      <c r="C69" s="90">
        <v>52.19</v>
      </c>
      <c r="D69" s="90">
        <v>52.9</v>
      </c>
      <c r="E69" s="90">
        <v>55.41</v>
      </c>
      <c r="F69" s="90">
        <v>59.47</v>
      </c>
      <c r="G69" s="90">
        <v>61.62</v>
      </c>
      <c r="H69" s="90">
        <v>63.67</v>
      </c>
      <c r="I69" s="90">
        <v>63.56</v>
      </c>
      <c r="J69" s="90">
        <v>65.67</v>
      </c>
      <c r="K69" s="90">
        <v>67.67</v>
      </c>
      <c r="L69" s="90">
        <v>70.22</v>
      </c>
      <c r="M69" s="90">
        <v>74.099999999999994</v>
      </c>
      <c r="N69" s="90">
        <v>75.44</v>
      </c>
      <c r="O69" s="90">
        <v>79.010000000000005</v>
      </c>
      <c r="P69" s="90">
        <v>81.96</v>
      </c>
      <c r="Q69" s="90">
        <v>84.15</v>
      </c>
      <c r="R69" s="90">
        <v>86.28</v>
      </c>
      <c r="S69" s="90">
        <v>87.62</v>
      </c>
      <c r="T69" s="90">
        <v>88.56</v>
      </c>
      <c r="U69" s="90">
        <v>89.79</v>
      </c>
      <c r="V69" s="90">
        <v>93.94</v>
      </c>
      <c r="W69" s="90">
        <v>96.78</v>
      </c>
      <c r="X69" s="90">
        <v>100</v>
      </c>
    </row>
    <row r="70" spans="1:24" ht="47.25" x14ac:dyDescent="0.25">
      <c r="A70" s="89" t="s">
        <v>1592</v>
      </c>
      <c r="B70" s="90">
        <v>54.07</v>
      </c>
      <c r="C70" s="90">
        <v>55</v>
      </c>
      <c r="D70" s="90">
        <v>55.61</v>
      </c>
      <c r="E70" s="90">
        <v>56.89</v>
      </c>
      <c r="F70" s="90">
        <v>57.89</v>
      </c>
      <c r="G70" s="90">
        <v>59.06</v>
      </c>
      <c r="H70" s="90">
        <v>60.93</v>
      </c>
      <c r="I70" s="90">
        <v>63.07</v>
      </c>
      <c r="J70" s="90">
        <v>65.05</v>
      </c>
      <c r="K70" s="90">
        <v>68.16</v>
      </c>
      <c r="L70" s="90">
        <v>72.36</v>
      </c>
      <c r="M70" s="90">
        <v>77.489999999999995</v>
      </c>
      <c r="N70" s="90">
        <v>79.27</v>
      </c>
      <c r="O70" s="90">
        <v>80.5</v>
      </c>
      <c r="P70" s="90">
        <v>84.16</v>
      </c>
      <c r="Q70" s="90">
        <v>88.06</v>
      </c>
      <c r="R70" s="90">
        <v>91.34</v>
      </c>
      <c r="S70" s="90">
        <v>93.59</v>
      </c>
      <c r="T70" s="90">
        <v>95.01</v>
      </c>
      <c r="U70" s="90">
        <v>96.39</v>
      </c>
      <c r="V70" s="90">
        <v>97.34</v>
      </c>
      <c r="W70" s="90">
        <v>98.55</v>
      </c>
      <c r="X70" s="90">
        <v>100</v>
      </c>
    </row>
    <row r="71" spans="1:24" ht="31.5" x14ac:dyDescent="0.25">
      <c r="A71" s="89" t="s">
        <v>1593</v>
      </c>
      <c r="B71" s="90">
        <v>60.19</v>
      </c>
      <c r="C71" s="90">
        <v>63.17</v>
      </c>
      <c r="D71" s="90">
        <v>63.71</v>
      </c>
      <c r="E71" s="90">
        <v>66.09</v>
      </c>
      <c r="F71" s="90">
        <v>69.400000000000006</v>
      </c>
      <c r="G71" s="90">
        <v>70.239999999999995</v>
      </c>
      <c r="H71" s="90">
        <v>72.88</v>
      </c>
      <c r="I71" s="90">
        <v>75.72</v>
      </c>
      <c r="J71" s="90">
        <v>78.45</v>
      </c>
      <c r="K71" s="90">
        <v>81.36</v>
      </c>
      <c r="L71" s="90">
        <v>83.83</v>
      </c>
      <c r="M71" s="90">
        <v>83.46</v>
      </c>
      <c r="N71" s="90">
        <v>82.97</v>
      </c>
      <c r="O71" s="90">
        <v>82.83</v>
      </c>
      <c r="P71" s="90">
        <v>84.59</v>
      </c>
      <c r="Q71" s="90">
        <v>85.97</v>
      </c>
      <c r="R71" s="90">
        <v>88.16</v>
      </c>
      <c r="S71" s="90">
        <v>89.26</v>
      </c>
      <c r="T71" s="90">
        <v>90.53</v>
      </c>
      <c r="U71" s="90">
        <v>93.19</v>
      </c>
      <c r="V71" s="90">
        <v>96.6</v>
      </c>
      <c r="W71" s="90">
        <v>97.34</v>
      </c>
      <c r="X71" s="90">
        <v>100</v>
      </c>
    </row>
    <row r="72" spans="1:24" ht="63" x14ac:dyDescent="0.25">
      <c r="A72" s="89" t="s">
        <v>1594</v>
      </c>
      <c r="B72" s="90">
        <v>53.59</v>
      </c>
      <c r="C72" s="90">
        <v>55.54</v>
      </c>
      <c r="D72" s="90">
        <v>57.24</v>
      </c>
      <c r="E72" s="90">
        <v>58.47</v>
      </c>
      <c r="F72" s="90">
        <v>60.5</v>
      </c>
      <c r="G72" s="90">
        <v>62.29</v>
      </c>
      <c r="H72" s="90">
        <v>63.94</v>
      </c>
      <c r="I72" s="90">
        <v>65.540000000000006</v>
      </c>
      <c r="J72" s="90">
        <v>67.319999999999993</v>
      </c>
      <c r="K72" s="90">
        <v>69.52</v>
      </c>
      <c r="L72" s="90">
        <v>71.930000000000007</v>
      </c>
      <c r="M72" s="90">
        <v>74.73</v>
      </c>
      <c r="N72" s="90">
        <v>76.680000000000007</v>
      </c>
      <c r="O72" s="90">
        <v>78.900000000000006</v>
      </c>
      <c r="P72" s="90">
        <v>82.27</v>
      </c>
      <c r="Q72" s="90">
        <v>84.78</v>
      </c>
      <c r="R72" s="90">
        <v>87.14</v>
      </c>
      <c r="S72" s="90">
        <v>89.28</v>
      </c>
      <c r="T72" s="90">
        <v>90.71</v>
      </c>
      <c r="U72" s="90">
        <v>92.63</v>
      </c>
      <c r="V72" s="90">
        <v>94.76</v>
      </c>
      <c r="W72" s="90">
        <v>97.37</v>
      </c>
      <c r="X72" s="90">
        <v>100</v>
      </c>
    </row>
    <row r="73" spans="1:24" ht="47.25" x14ac:dyDescent="0.25">
      <c r="A73" s="89" t="s">
        <v>1595</v>
      </c>
      <c r="B73" s="90">
        <v>54.83</v>
      </c>
      <c r="C73" s="90">
        <v>56.3</v>
      </c>
      <c r="D73" s="90">
        <v>57.63</v>
      </c>
      <c r="E73" s="90">
        <v>58.64</v>
      </c>
      <c r="F73" s="90">
        <v>60.47</v>
      </c>
      <c r="G73" s="90">
        <v>62.55</v>
      </c>
      <c r="H73" s="90">
        <v>63.96</v>
      </c>
      <c r="I73" s="90">
        <v>65.87</v>
      </c>
      <c r="J73" s="90">
        <v>67.28</v>
      </c>
      <c r="K73" s="90">
        <v>68.91</v>
      </c>
      <c r="L73" s="90">
        <v>70.709999999999994</v>
      </c>
      <c r="M73" s="90">
        <v>70.89</v>
      </c>
      <c r="N73" s="90">
        <v>73.59</v>
      </c>
      <c r="O73" s="90">
        <v>75.55</v>
      </c>
      <c r="P73" s="90">
        <v>78.23</v>
      </c>
      <c r="Q73" s="90">
        <v>80.69</v>
      </c>
      <c r="R73" s="90">
        <v>83.2</v>
      </c>
      <c r="S73" s="90">
        <v>86.76</v>
      </c>
      <c r="T73" s="90">
        <v>88.32</v>
      </c>
      <c r="U73" s="90">
        <v>90.78</v>
      </c>
      <c r="V73" s="90">
        <v>94.55</v>
      </c>
      <c r="W73" s="90">
        <v>96.8</v>
      </c>
      <c r="X73" s="90">
        <v>100</v>
      </c>
    </row>
    <row r="74" spans="1:24" ht="141.75" x14ac:dyDescent="0.25">
      <c r="A74" s="89" t="s">
        <v>1596</v>
      </c>
      <c r="B74" s="90">
        <v>59.01</v>
      </c>
      <c r="C74" s="90">
        <v>60.89</v>
      </c>
      <c r="D74" s="90">
        <v>62.67</v>
      </c>
      <c r="E74" s="90">
        <v>63.44</v>
      </c>
      <c r="F74" s="90">
        <v>65.92</v>
      </c>
      <c r="G74" s="90">
        <v>68.040000000000006</v>
      </c>
      <c r="H74" s="90">
        <v>68.97</v>
      </c>
      <c r="I74" s="90">
        <v>71.290000000000006</v>
      </c>
      <c r="J74" s="90">
        <v>72.36</v>
      </c>
      <c r="K74" s="90">
        <v>74.459999999999994</v>
      </c>
      <c r="L74" s="90">
        <v>76.63</v>
      </c>
      <c r="M74" s="90">
        <v>79.75</v>
      </c>
      <c r="N74" s="90">
        <v>82.06</v>
      </c>
      <c r="O74" s="90">
        <v>84.68</v>
      </c>
      <c r="P74" s="90">
        <v>87.31</v>
      </c>
      <c r="Q74" s="90">
        <v>88.18</v>
      </c>
      <c r="R74" s="90">
        <v>90.46</v>
      </c>
      <c r="S74" s="90">
        <v>92.65</v>
      </c>
      <c r="T74" s="90">
        <v>93.9</v>
      </c>
      <c r="U74" s="90">
        <v>94.78</v>
      </c>
      <c r="V74" s="90">
        <v>96.78</v>
      </c>
      <c r="W74" s="90">
        <v>98.82</v>
      </c>
      <c r="X74" s="90">
        <v>100</v>
      </c>
    </row>
    <row r="75" spans="1:24" ht="63" x14ac:dyDescent="0.25">
      <c r="A75" s="89" t="s">
        <v>1597</v>
      </c>
      <c r="B75" s="90">
        <v>68.5</v>
      </c>
      <c r="C75" s="90">
        <v>72.11</v>
      </c>
      <c r="D75" s="90">
        <v>72.45</v>
      </c>
      <c r="E75" s="90">
        <v>72.650000000000006</v>
      </c>
      <c r="F75" s="90">
        <v>73.099999999999994</v>
      </c>
      <c r="G75" s="90">
        <v>75.63</v>
      </c>
      <c r="H75" s="90">
        <v>76.56</v>
      </c>
      <c r="I75" s="90">
        <v>79.540000000000006</v>
      </c>
      <c r="J75" s="90">
        <v>81.39</v>
      </c>
      <c r="K75" s="90">
        <v>82.62</v>
      </c>
      <c r="L75" s="90">
        <v>85.38</v>
      </c>
      <c r="M75" s="90">
        <v>83.86</v>
      </c>
      <c r="N75" s="90">
        <v>84.95</v>
      </c>
      <c r="O75" s="90">
        <v>92.71</v>
      </c>
      <c r="P75" s="90">
        <v>95.46</v>
      </c>
      <c r="Q75" s="90">
        <v>92.93</v>
      </c>
      <c r="R75" s="90">
        <v>93.62</v>
      </c>
      <c r="S75" s="90">
        <v>95.58</v>
      </c>
      <c r="T75" s="90">
        <v>96.7</v>
      </c>
      <c r="U75" s="90">
        <v>98.41</v>
      </c>
      <c r="V75" s="90">
        <v>99.31</v>
      </c>
      <c r="W75" s="90">
        <v>99</v>
      </c>
      <c r="X75" s="90">
        <v>100</v>
      </c>
    </row>
    <row r="76" spans="1:24" ht="47.25" x14ac:dyDescent="0.25">
      <c r="A76" s="89" t="s">
        <v>1598</v>
      </c>
      <c r="B76" s="90">
        <v>1831.46</v>
      </c>
      <c r="C76" s="90">
        <v>1503.41</v>
      </c>
      <c r="D76" s="90">
        <v>1272.82</v>
      </c>
      <c r="E76" s="90">
        <v>999.37</v>
      </c>
      <c r="F76" s="90">
        <v>871.42</v>
      </c>
      <c r="G76" s="90">
        <v>774.65</v>
      </c>
      <c r="H76" s="90">
        <v>685.16</v>
      </c>
      <c r="I76" s="90">
        <v>631.9</v>
      </c>
      <c r="J76" s="90">
        <v>584.94000000000005</v>
      </c>
      <c r="K76" s="90">
        <v>540.09</v>
      </c>
      <c r="L76" s="90">
        <v>502.71</v>
      </c>
      <c r="M76" s="90">
        <v>427.17</v>
      </c>
      <c r="N76" s="90">
        <v>370.52</v>
      </c>
      <c r="O76" s="90">
        <v>328.22</v>
      </c>
      <c r="P76" s="90">
        <v>293.23</v>
      </c>
      <c r="Q76" s="90">
        <v>268.26</v>
      </c>
      <c r="R76" s="90">
        <v>251.69</v>
      </c>
      <c r="S76" s="90">
        <v>212.39</v>
      </c>
      <c r="T76" s="90">
        <v>180.96</v>
      </c>
      <c r="U76" s="90">
        <v>163.25</v>
      </c>
      <c r="V76" s="90">
        <v>146.79</v>
      </c>
      <c r="W76" s="90">
        <v>116.85</v>
      </c>
      <c r="X76" s="90">
        <v>100</v>
      </c>
    </row>
    <row r="77" spans="1:24" ht="78.75" x14ac:dyDescent="0.25">
      <c r="A77" s="89" t="s">
        <v>1599</v>
      </c>
      <c r="B77" s="90">
        <v>70.209999999999994</v>
      </c>
      <c r="C77" s="90">
        <v>70.819999999999993</v>
      </c>
      <c r="D77" s="90">
        <v>71.95</v>
      </c>
      <c r="E77" s="90">
        <v>72.099999999999994</v>
      </c>
      <c r="F77" s="90">
        <v>73.680000000000007</v>
      </c>
      <c r="G77" s="90">
        <v>74.760000000000005</v>
      </c>
      <c r="H77" s="90">
        <v>74.959999999999994</v>
      </c>
      <c r="I77" s="90">
        <v>76.17</v>
      </c>
      <c r="J77" s="90">
        <v>76.56</v>
      </c>
      <c r="K77" s="90">
        <v>77.98</v>
      </c>
      <c r="L77" s="90">
        <v>79.25</v>
      </c>
      <c r="M77" s="90">
        <v>82.89</v>
      </c>
      <c r="N77" s="90">
        <v>84.87</v>
      </c>
      <c r="O77" s="90">
        <v>86.34</v>
      </c>
      <c r="P77" s="90">
        <v>88.18</v>
      </c>
      <c r="Q77" s="90">
        <v>89.08</v>
      </c>
      <c r="R77" s="90">
        <v>90.6</v>
      </c>
      <c r="S77" s="90">
        <v>91.82</v>
      </c>
      <c r="T77" s="90">
        <v>92.74</v>
      </c>
      <c r="U77" s="90">
        <v>93.55</v>
      </c>
      <c r="V77" s="90">
        <v>95.8</v>
      </c>
      <c r="W77" s="90">
        <v>97.94</v>
      </c>
      <c r="X77" s="90">
        <v>100</v>
      </c>
    </row>
    <row r="78" spans="1:24" ht="47.25" x14ac:dyDescent="0.25">
      <c r="A78" s="89" t="s">
        <v>1600</v>
      </c>
      <c r="B78" s="90">
        <v>66.06</v>
      </c>
      <c r="C78" s="90">
        <v>67.62</v>
      </c>
      <c r="D78" s="90">
        <v>69.290000000000006</v>
      </c>
      <c r="E78" s="90">
        <v>69.569999999999993</v>
      </c>
      <c r="F78" s="90">
        <v>71.89</v>
      </c>
      <c r="G78" s="90">
        <v>73.650000000000006</v>
      </c>
      <c r="H78" s="90">
        <v>74.06</v>
      </c>
      <c r="I78" s="90">
        <v>75.78</v>
      </c>
      <c r="J78" s="90">
        <v>76.25</v>
      </c>
      <c r="K78" s="90">
        <v>78</v>
      </c>
      <c r="L78" s="90">
        <v>79.88</v>
      </c>
      <c r="M78" s="90">
        <v>83.47</v>
      </c>
      <c r="N78" s="90">
        <v>85.59</v>
      </c>
      <c r="O78" s="90">
        <v>86.77</v>
      </c>
      <c r="P78" s="90">
        <v>88.58</v>
      </c>
      <c r="Q78" s="90">
        <v>89.52</v>
      </c>
      <c r="R78" s="90">
        <v>91.29</v>
      </c>
      <c r="S78" s="90">
        <v>92.78</v>
      </c>
      <c r="T78" s="90">
        <v>93.77</v>
      </c>
      <c r="U78" s="90">
        <v>93.83</v>
      </c>
      <c r="V78" s="90">
        <v>95.65</v>
      </c>
      <c r="W78" s="90">
        <v>98.03</v>
      </c>
      <c r="X78" s="90">
        <v>100</v>
      </c>
    </row>
    <row r="79" spans="1:24" ht="126" x14ac:dyDescent="0.25">
      <c r="A79" s="89" t="s">
        <v>1601</v>
      </c>
      <c r="B79" s="90">
        <v>63.34</v>
      </c>
      <c r="C79" s="90">
        <v>67.7</v>
      </c>
      <c r="D79" s="90">
        <v>70.11</v>
      </c>
      <c r="E79" s="90">
        <v>74.010000000000005</v>
      </c>
      <c r="F79" s="90">
        <v>76.78</v>
      </c>
      <c r="G79" s="90">
        <v>78.819999999999993</v>
      </c>
      <c r="H79" s="90">
        <v>78.28</v>
      </c>
      <c r="I79" s="90">
        <v>79.400000000000006</v>
      </c>
      <c r="J79" s="90">
        <v>82.06</v>
      </c>
      <c r="K79" s="90">
        <v>84.66</v>
      </c>
      <c r="L79" s="90">
        <v>87.6</v>
      </c>
      <c r="M79" s="90">
        <v>90.02</v>
      </c>
      <c r="N79" s="90">
        <v>87.64</v>
      </c>
      <c r="O79" s="90">
        <v>85.85</v>
      </c>
      <c r="P79" s="90">
        <v>87</v>
      </c>
      <c r="Q79" s="90">
        <v>88.37</v>
      </c>
      <c r="R79" s="90">
        <v>89.12</v>
      </c>
      <c r="S79" s="90">
        <v>90.9</v>
      </c>
      <c r="T79" s="90">
        <v>93.73</v>
      </c>
      <c r="U79" s="90">
        <v>96.29</v>
      </c>
      <c r="V79" s="90">
        <v>97.74</v>
      </c>
      <c r="W79" s="90">
        <v>99.28</v>
      </c>
      <c r="X79" s="90">
        <v>100</v>
      </c>
    </row>
    <row r="80" spans="1:24" ht="31.5" x14ac:dyDescent="0.25">
      <c r="A80" s="89" t="s">
        <v>1602</v>
      </c>
      <c r="B80" s="90">
        <v>68.97</v>
      </c>
      <c r="C80" s="90">
        <v>70.5</v>
      </c>
      <c r="D80" s="90">
        <v>72.069999999999993</v>
      </c>
      <c r="E80" s="90">
        <v>73.67</v>
      </c>
      <c r="F80" s="90">
        <v>75.349999999999994</v>
      </c>
      <c r="G80" s="90">
        <v>76.67</v>
      </c>
      <c r="H80" s="90">
        <v>76.900000000000006</v>
      </c>
      <c r="I80" s="90">
        <v>78.12</v>
      </c>
      <c r="J80" s="90">
        <v>80.349999999999994</v>
      </c>
      <c r="K80" s="90">
        <v>82.52</v>
      </c>
      <c r="L80" s="90">
        <v>84.58</v>
      </c>
      <c r="M80" s="90">
        <v>86.85</v>
      </c>
      <c r="N80" s="90">
        <v>87.55</v>
      </c>
      <c r="O80" s="90">
        <v>86.7</v>
      </c>
      <c r="P80" s="90">
        <v>87.95</v>
      </c>
      <c r="Q80" s="90">
        <v>89.4</v>
      </c>
      <c r="R80" s="90">
        <v>90.67</v>
      </c>
      <c r="S80" s="90">
        <v>92.02</v>
      </c>
      <c r="T80" s="90">
        <v>93.65</v>
      </c>
      <c r="U80" s="90">
        <v>95.85</v>
      </c>
      <c r="V80" s="90">
        <v>97.83</v>
      </c>
      <c r="W80" s="90">
        <v>98.88</v>
      </c>
      <c r="X80" s="90">
        <v>100</v>
      </c>
    </row>
    <row r="81" spans="1:24" ht="63" x14ac:dyDescent="0.25">
      <c r="A81" s="89" t="s">
        <v>1603</v>
      </c>
      <c r="B81" s="90">
        <v>55.01</v>
      </c>
      <c r="C81" s="90">
        <v>57.65</v>
      </c>
      <c r="D81" s="90">
        <v>60.77</v>
      </c>
      <c r="E81" s="90">
        <v>63.93</v>
      </c>
      <c r="F81" s="90">
        <v>67.099999999999994</v>
      </c>
      <c r="G81" s="90">
        <v>70.290000000000006</v>
      </c>
      <c r="H81" s="90">
        <v>74.58</v>
      </c>
      <c r="I81" s="90">
        <v>79.64</v>
      </c>
      <c r="J81" s="90">
        <v>83.9</v>
      </c>
      <c r="K81" s="90">
        <v>88.59</v>
      </c>
      <c r="L81" s="90">
        <v>92.05</v>
      </c>
      <c r="M81" s="90">
        <v>92.61</v>
      </c>
      <c r="N81" s="90">
        <v>88.26</v>
      </c>
      <c r="O81" s="90">
        <v>88.44</v>
      </c>
      <c r="P81" s="90">
        <v>88.12</v>
      </c>
      <c r="Q81" s="90">
        <v>87.8</v>
      </c>
      <c r="R81" s="90">
        <v>88.44</v>
      </c>
      <c r="S81" s="90">
        <v>90.58</v>
      </c>
      <c r="T81" s="90">
        <v>93.36</v>
      </c>
      <c r="U81" s="90">
        <v>96.17</v>
      </c>
      <c r="V81" s="90">
        <v>97.4</v>
      </c>
      <c r="W81" s="90">
        <v>99.22</v>
      </c>
      <c r="X81" s="90">
        <v>100</v>
      </c>
    </row>
    <row r="82" spans="1:24" ht="31.5" x14ac:dyDescent="0.25">
      <c r="A82" s="89" t="s">
        <v>1604</v>
      </c>
      <c r="B82" s="90">
        <v>64.989999999999995</v>
      </c>
      <c r="C82" s="90">
        <v>66.58</v>
      </c>
      <c r="D82" s="90">
        <v>68.22</v>
      </c>
      <c r="E82" s="90">
        <v>69.900000000000006</v>
      </c>
      <c r="F82" s="90">
        <v>71.650000000000006</v>
      </c>
      <c r="G82" s="90">
        <v>74.27</v>
      </c>
      <c r="H82" s="90">
        <v>74.95</v>
      </c>
      <c r="I82" s="90">
        <v>76.25</v>
      </c>
      <c r="J82" s="90">
        <v>77.86</v>
      </c>
      <c r="K82" s="90">
        <v>79.16</v>
      </c>
      <c r="L82" s="90">
        <v>80.92</v>
      </c>
      <c r="M82" s="90">
        <v>84.84</v>
      </c>
      <c r="N82" s="90">
        <v>88.11</v>
      </c>
      <c r="O82" s="90">
        <v>89.29</v>
      </c>
      <c r="P82" s="90">
        <v>91.6</v>
      </c>
      <c r="Q82" s="90">
        <v>92.47</v>
      </c>
      <c r="R82" s="90">
        <v>92.71</v>
      </c>
      <c r="S82" s="90">
        <v>93.75</v>
      </c>
      <c r="T82" s="90">
        <v>94.11</v>
      </c>
      <c r="U82" s="90">
        <v>94.1</v>
      </c>
      <c r="V82" s="90">
        <v>95.44</v>
      </c>
      <c r="W82" s="90">
        <v>97.21</v>
      </c>
      <c r="X82" s="90">
        <v>100</v>
      </c>
    </row>
    <row r="83" spans="1:24" ht="94.5" x14ac:dyDescent="0.25">
      <c r="A83" s="89" t="s">
        <v>1605</v>
      </c>
      <c r="B83" s="90">
        <v>64.959999999999994</v>
      </c>
      <c r="C83" s="90">
        <v>66.56</v>
      </c>
      <c r="D83" s="90">
        <v>68.19</v>
      </c>
      <c r="E83" s="90">
        <v>69.86</v>
      </c>
      <c r="F83" s="90">
        <v>71.62</v>
      </c>
      <c r="G83" s="90">
        <v>74.2</v>
      </c>
      <c r="H83" s="90">
        <v>74.87</v>
      </c>
      <c r="I83" s="90">
        <v>76.19</v>
      </c>
      <c r="J83" s="90">
        <v>77.790000000000006</v>
      </c>
      <c r="K83" s="90">
        <v>79.12</v>
      </c>
      <c r="L83" s="90">
        <v>80.88</v>
      </c>
      <c r="M83" s="90">
        <v>84.77</v>
      </c>
      <c r="N83" s="90">
        <v>88.01</v>
      </c>
      <c r="O83" s="90">
        <v>89.22</v>
      </c>
      <c r="P83" s="90">
        <v>91.53</v>
      </c>
      <c r="Q83" s="90">
        <v>92.4</v>
      </c>
      <c r="R83" s="90">
        <v>92.67</v>
      </c>
      <c r="S83" s="90">
        <v>93.72</v>
      </c>
      <c r="T83" s="90">
        <v>94.09</v>
      </c>
      <c r="U83" s="90">
        <v>94.1</v>
      </c>
      <c r="V83" s="90">
        <v>95.45</v>
      </c>
      <c r="W83" s="90">
        <v>97.23</v>
      </c>
      <c r="X83" s="90">
        <v>100</v>
      </c>
    </row>
    <row r="84" spans="1:24" ht="94.5" x14ac:dyDescent="0.25">
      <c r="A84" s="89" t="s">
        <v>1606</v>
      </c>
      <c r="B84" s="90">
        <v>64.849999999999994</v>
      </c>
      <c r="C84" s="90">
        <v>66.430000000000007</v>
      </c>
      <c r="D84" s="90">
        <v>68.05</v>
      </c>
      <c r="E84" s="90">
        <v>69.69</v>
      </c>
      <c r="F84" s="90">
        <v>71.48</v>
      </c>
      <c r="G84" s="90">
        <v>74</v>
      </c>
      <c r="H84" s="90">
        <v>74.75</v>
      </c>
      <c r="I84" s="90">
        <v>76.069999999999993</v>
      </c>
      <c r="J84" s="90">
        <v>77.69</v>
      </c>
      <c r="K84" s="90">
        <v>79.069999999999993</v>
      </c>
      <c r="L84" s="90">
        <v>80.88</v>
      </c>
      <c r="M84" s="90">
        <v>84.57</v>
      </c>
      <c r="N84" s="90">
        <v>87.5</v>
      </c>
      <c r="O84" s="90">
        <v>88.93</v>
      </c>
      <c r="P84" s="90">
        <v>91.18</v>
      </c>
      <c r="Q84" s="90">
        <v>91.87</v>
      </c>
      <c r="R84" s="90">
        <v>92.22</v>
      </c>
      <c r="S84" s="90">
        <v>93.31</v>
      </c>
      <c r="T84" s="90">
        <v>93.76</v>
      </c>
      <c r="U84" s="90">
        <v>94.1</v>
      </c>
      <c r="V84" s="90">
        <v>95.46</v>
      </c>
      <c r="W84" s="90">
        <v>97.36</v>
      </c>
      <c r="X84" s="90">
        <v>100</v>
      </c>
    </row>
    <row r="85" spans="1:24" ht="94.5" x14ac:dyDescent="0.25">
      <c r="A85" s="89" t="s">
        <v>1607</v>
      </c>
      <c r="B85" s="90">
        <v>64.25</v>
      </c>
      <c r="C85" s="90">
        <v>65.77</v>
      </c>
      <c r="D85" s="90">
        <v>67.48</v>
      </c>
      <c r="E85" s="90">
        <v>69.260000000000005</v>
      </c>
      <c r="F85" s="90">
        <v>71.069999999999993</v>
      </c>
      <c r="G85" s="90">
        <v>73.63</v>
      </c>
      <c r="H85" s="90">
        <v>74.47</v>
      </c>
      <c r="I85" s="90">
        <v>75.86</v>
      </c>
      <c r="J85" s="90">
        <v>77.599999999999994</v>
      </c>
      <c r="K85" s="90">
        <v>79.069999999999993</v>
      </c>
      <c r="L85" s="90">
        <v>80.92</v>
      </c>
      <c r="M85" s="90">
        <v>84.84</v>
      </c>
      <c r="N85" s="90">
        <v>87.85</v>
      </c>
      <c r="O85" s="90">
        <v>88.64</v>
      </c>
      <c r="P85" s="90">
        <v>90.92</v>
      </c>
      <c r="Q85" s="90">
        <v>91.88</v>
      </c>
      <c r="R85" s="90">
        <v>92.36</v>
      </c>
      <c r="S85" s="90">
        <v>93.41</v>
      </c>
      <c r="T85" s="90">
        <v>93.74</v>
      </c>
      <c r="U85" s="90">
        <v>93.91</v>
      </c>
      <c r="V85" s="90">
        <v>95.43</v>
      </c>
      <c r="W85" s="90">
        <v>97.31</v>
      </c>
      <c r="X85" s="90">
        <v>100</v>
      </c>
    </row>
    <row r="86" spans="1:24" ht="63" x14ac:dyDescent="0.25">
      <c r="A86" s="89" t="s">
        <v>1608</v>
      </c>
      <c r="B86" s="90">
        <v>63.18</v>
      </c>
      <c r="C86" s="90">
        <v>63.96</v>
      </c>
      <c r="D86" s="90">
        <v>66</v>
      </c>
      <c r="E86" s="90">
        <v>68.73</v>
      </c>
      <c r="F86" s="90">
        <v>70.260000000000005</v>
      </c>
      <c r="G86" s="90">
        <v>72.19</v>
      </c>
      <c r="H86" s="90">
        <v>72.94</v>
      </c>
      <c r="I86" s="90">
        <v>74.290000000000006</v>
      </c>
      <c r="J86" s="90">
        <v>76.290000000000006</v>
      </c>
      <c r="K86" s="90">
        <v>78.040000000000006</v>
      </c>
      <c r="L86" s="90">
        <v>79.760000000000005</v>
      </c>
      <c r="M86" s="90">
        <v>84.28</v>
      </c>
      <c r="N86" s="90">
        <v>87.1</v>
      </c>
      <c r="O86" s="90">
        <v>88.51</v>
      </c>
      <c r="P86" s="90">
        <v>90.94</v>
      </c>
      <c r="Q86" s="90">
        <v>91.79</v>
      </c>
      <c r="R86" s="90">
        <v>92.27</v>
      </c>
      <c r="S86" s="90">
        <v>93.16</v>
      </c>
      <c r="T86" s="90">
        <v>93.37</v>
      </c>
      <c r="U86" s="90">
        <v>93.77</v>
      </c>
      <c r="V86" s="90">
        <v>95.57</v>
      </c>
      <c r="W86" s="90">
        <v>97.44</v>
      </c>
      <c r="X86" s="90">
        <v>100</v>
      </c>
    </row>
    <row r="87" spans="1:24" ht="47.25" x14ac:dyDescent="0.25">
      <c r="A87" s="89" t="s">
        <v>1609</v>
      </c>
      <c r="B87" s="90">
        <v>67.13</v>
      </c>
      <c r="C87" s="90">
        <v>69.8</v>
      </c>
      <c r="D87" s="90">
        <v>70.84</v>
      </c>
      <c r="E87" s="90">
        <v>71.78</v>
      </c>
      <c r="F87" s="90">
        <v>72.87</v>
      </c>
      <c r="G87" s="90">
        <v>75.44</v>
      </c>
      <c r="H87" s="90">
        <v>76.41</v>
      </c>
      <c r="I87" s="90">
        <v>78.599999999999994</v>
      </c>
      <c r="J87" s="90">
        <v>80.319999999999993</v>
      </c>
      <c r="K87" s="90">
        <v>81.67</v>
      </c>
      <c r="L87" s="90">
        <v>83.84</v>
      </c>
      <c r="M87" s="90">
        <v>84.97</v>
      </c>
      <c r="N87" s="90">
        <v>86.76</v>
      </c>
      <c r="O87" s="90">
        <v>91.37</v>
      </c>
      <c r="P87" s="90">
        <v>93.74</v>
      </c>
      <c r="Q87" s="90">
        <v>92.75</v>
      </c>
      <c r="R87" s="90">
        <v>93.21</v>
      </c>
      <c r="S87" s="90">
        <v>94.69</v>
      </c>
      <c r="T87" s="90">
        <v>95.61</v>
      </c>
      <c r="U87" s="90">
        <v>96.59</v>
      </c>
      <c r="V87" s="90">
        <v>97.73</v>
      </c>
      <c r="W87" s="90">
        <v>98.41</v>
      </c>
      <c r="X87" s="90">
        <v>100</v>
      </c>
    </row>
    <row r="88" spans="1:24" ht="94.5" x14ac:dyDescent="0.25">
      <c r="A88" s="89" t="s">
        <v>1610</v>
      </c>
      <c r="B88" s="90">
        <v>66.5</v>
      </c>
      <c r="C88" s="90">
        <v>67.73</v>
      </c>
      <c r="D88" s="90">
        <v>69.33</v>
      </c>
      <c r="E88" s="90">
        <v>71.03</v>
      </c>
      <c r="F88" s="90">
        <v>72.58</v>
      </c>
      <c r="G88" s="90">
        <v>74.849999999999994</v>
      </c>
      <c r="H88" s="90">
        <v>75.61</v>
      </c>
      <c r="I88" s="90">
        <v>76.760000000000005</v>
      </c>
      <c r="J88" s="90">
        <v>77.92</v>
      </c>
      <c r="K88" s="90">
        <v>79.48</v>
      </c>
      <c r="L88" s="90">
        <v>81.47</v>
      </c>
      <c r="M88" s="90">
        <v>84.84</v>
      </c>
      <c r="N88" s="90">
        <v>87.75</v>
      </c>
      <c r="O88" s="90">
        <v>88.84</v>
      </c>
      <c r="P88" s="90">
        <v>91.16</v>
      </c>
      <c r="Q88" s="90">
        <v>91.96</v>
      </c>
      <c r="R88" s="90">
        <v>92.65</v>
      </c>
      <c r="S88" s="90">
        <v>93.66</v>
      </c>
      <c r="T88" s="90">
        <v>94.37</v>
      </c>
      <c r="U88" s="90">
        <v>94.61</v>
      </c>
      <c r="V88" s="90">
        <v>95.9</v>
      </c>
      <c r="W88" s="90">
        <v>97.55</v>
      </c>
      <c r="X88" s="90">
        <v>100</v>
      </c>
    </row>
    <row r="89" spans="1:24" ht="47.25" x14ac:dyDescent="0.25">
      <c r="A89" s="89" t="s">
        <v>1611</v>
      </c>
      <c r="B89" s="90">
        <v>58.42</v>
      </c>
      <c r="C89" s="90">
        <v>59.52</v>
      </c>
      <c r="D89" s="90">
        <v>60.59</v>
      </c>
      <c r="E89" s="90">
        <v>61.22</v>
      </c>
      <c r="F89" s="90">
        <v>62.12</v>
      </c>
      <c r="G89" s="90">
        <v>63.44</v>
      </c>
      <c r="H89" s="90">
        <v>64.91</v>
      </c>
      <c r="I89" s="90">
        <v>65.650000000000006</v>
      </c>
      <c r="J89" s="90">
        <v>67.61</v>
      </c>
      <c r="K89" s="90">
        <v>69.83</v>
      </c>
      <c r="L89" s="90">
        <v>71.760000000000005</v>
      </c>
      <c r="M89" s="90">
        <v>75.69</v>
      </c>
      <c r="N89" s="90">
        <v>79.47</v>
      </c>
      <c r="O89" s="90">
        <v>82.64</v>
      </c>
      <c r="P89" s="90">
        <v>87.06</v>
      </c>
      <c r="Q89" s="90">
        <v>88.75</v>
      </c>
      <c r="R89" s="90">
        <v>90.83</v>
      </c>
      <c r="S89" s="90">
        <v>92.76</v>
      </c>
      <c r="T89" s="90">
        <v>93.22</v>
      </c>
      <c r="U89" s="90">
        <v>93.39</v>
      </c>
      <c r="V89" s="90">
        <v>95.85</v>
      </c>
      <c r="W89" s="90">
        <v>97.5</v>
      </c>
      <c r="X89" s="90">
        <v>100</v>
      </c>
    </row>
    <row r="90" spans="1:24" ht="47.25" x14ac:dyDescent="0.25">
      <c r="A90" s="89" t="s">
        <v>1612</v>
      </c>
      <c r="B90" s="90">
        <v>66.19</v>
      </c>
      <c r="C90" s="90">
        <v>67.680000000000007</v>
      </c>
      <c r="D90" s="90">
        <v>69.27</v>
      </c>
      <c r="E90" s="90">
        <v>70.569999999999993</v>
      </c>
      <c r="F90" s="90">
        <v>72.790000000000006</v>
      </c>
      <c r="G90" s="90">
        <v>74.099999999999994</v>
      </c>
      <c r="H90" s="90">
        <v>75.650000000000006</v>
      </c>
      <c r="I90" s="90">
        <v>76.08</v>
      </c>
      <c r="J90" s="90">
        <v>77.56</v>
      </c>
      <c r="K90" s="90">
        <v>78.87</v>
      </c>
      <c r="L90" s="90">
        <v>79.760000000000005</v>
      </c>
      <c r="M90" s="90">
        <v>82.71</v>
      </c>
      <c r="N90" s="90">
        <v>81.86</v>
      </c>
      <c r="O90" s="90">
        <v>84.16</v>
      </c>
      <c r="P90" s="90">
        <v>86.36</v>
      </c>
      <c r="Q90" s="90">
        <v>84.61</v>
      </c>
      <c r="R90" s="90">
        <v>84.67</v>
      </c>
      <c r="S90" s="90">
        <v>85.67</v>
      </c>
      <c r="T90" s="90">
        <v>86.01</v>
      </c>
      <c r="U90" s="90">
        <v>90.08</v>
      </c>
      <c r="V90" s="90">
        <v>90.4</v>
      </c>
      <c r="W90" s="90">
        <v>96.76</v>
      </c>
      <c r="X90" s="90">
        <v>100</v>
      </c>
    </row>
    <row r="91" spans="1:24" ht="47.25" x14ac:dyDescent="0.25">
      <c r="A91" s="89" t="s">
        <v>1613</v>
      </c>
      <c r="B91" s="90">
        <v>70.52</v>
      </c>
      <c r="C91" s="90">
        <v>72.48</v>
      </c>
      <c r="D91" s="90">
        <v>74.19</v>
      </c>
      <c r="E91" s="90">
        <v>75.81</v>
      </c>
      <c r="F91" s="90">
        <v>78.33</v>
      </c>
      <c r="G91" s="90">
        <v>82.32</v>
      </c>
      <c r="H91" s="90">
        <v>84.17</v>
      </c>
      <c r="I91" s="90">
        <v>84.42</v>
      </c>
      <c r="J91" s="90">
        <v>86.02</v>
      </c>
      <c r="K91" s="90">
        <v>87.73</v>
      </c>
      <c r="L91" s="90">
        <v>91.02</v>
      </c>
      <c r="M91" s="90">
        <v>92.8</v>
      </c>
      <c r="N91" s="90">
        <v>93.02</v>
      </c>
      <c r="O91" s="90">
        <v>93.4</v>
      </c>
      <c r="P91" s="90">
        <v>93.76</v>
      </c>
      <c r="Q91" s="90">
        <v>94.78</v>
      </c>
      <c r="R91" s="90">
        <v>95.36</v>
      </c>
      <c r="S91" s="90">
        <v>95.93</v>
      </c>
      <c r="T91" s="90">
        <v>96.71</v>
      </c>
      <c r="U91" s="90">
        <v>98</v>
      </c>
      <c r="V91" s="90">
        <v>96.28</v>
      </c>
      <c r="W91" s="90">
        <v>98.14</v>
      </c>
      <c r="X91" s="90">
        <v>100</v>
      </c>
    </row>
    <row r="92" spans="1:24" ht="94.5" x14ac:dyDescent="0.25">
      <c r="A92" s="89" t="s">
        <v>1614</v>
      </c>
      <c r="B92" s="90">
        <v>48.4</v>
      </c>
      <c r="C92" s="90">
        <v>50.61</v>
      </c>
      <c r="D92" s="90">
        <v>52.68</v>
      </c>
      <c r="E92" s="90">
        <v>55.92</v>
      </c>
      <c r="F92" s="90">
        <v>60.61</v>
      </c>
      <c r="G92" s="90">
        <v>66.11</v>
      </c>
      <c r="H92" s="90">
        <v>68.61</v>
      </c>
      <c r="I92" s="90">
        <v>68.430000000000007</v>
      </c>
      <c r="J92" s="90">
        <v>69.5</v>
      </c>
      <c r="K92" s="90">
        <v>69.03</v>
      </c>
      <c r="L92" s="90">
        <v>69.78</v>
      </c>
      <c r="M92" s="90">
        <v>72.510000000000005</v>
      </c>
      <c r="N92" s="90">
        <v>77.19</v>
      </c>
      <c r="O92" s="90">
        <v>81.03</v>
      </c>
      <c r="P92" s="90">
        <v>82.99</v>
      </c>
      <c r="Q92" s="90">
        <v>85.65</v>
      </c>
      <c r="R92" s="90">
        <v>88.25</v>
      </c>
      <c r="S92" s="90">
        <v>88.86</v>
      </c>
      <c r="T92" s="90">
        <v>89.56</v>
      </c>
      <c r="U92" s="90">
        <v>89.64</v>
      </c>
      <c r="V92" s="90">
        <v>91.61</v>
      </c>
      <c r="W92" s="90">
        <v>96.24</v>
      </c>
      <c r="X92" s="90">
        <v>100</v>
      </c>
    </row>
    <row r="93" spans="1:24" ht="63" x14ac:dyDescent="0.25">
      <c r="A93" s="89" t="s">
        <v>1615</v>
      </c>
      <c r="B93" s="90">
        <v>68.400000000000006</v>
      </c>
      <c r="C93" s="90">
        <v>70.09</v>
      </c>
      <c r="D93" s="90">
        <v>71.3</v>
      </c>
      <c r="E93" s="90">
        <v>72.87</v>
      </c>
      <c r="F93" s="90">
        <v>76.06</v>
      </c>
      <c r="G93" s="90">
        <v>78.91</v>
      </c>
      <c r="H93" s="90">
        <v>83.25</v>
      </c>
      <c r="I93" s="90">
        <v>86.77</v>
      </c>
      <c r="J93" s="90">
        <v>88.52</v>
      </c>
      <c r="K93" s="90">
        <v>93</v>
      </c>
      <c r="L93" s="90">
        <v>95.7</v>
      </c>
      <c r="M93" s="90">
        <v>97.97</v>
      </c>
      <c r="N93" s="90">
        <v>100.55</v>
      </c>
      <c r="O93" s="90">
        <v>100.01</v>
      </c>
      <c r="P93" s="90">
        <v>99.28</v>
      </c>
      <c r="Q93" s="90">
        <v>99.6</v>
      </c>
      <c r="R93" s="90">
        <v>98.03</v>
      </c>
      <c r="S93" s="90">
        <v>98.14</v>
      </c>
      <c r="T93" s="90">
        <v>96.95</v>
      </c>
      <c r="U93" s="90">
        <v>97.33</v>
      </c>
      <c r="V93" s="90">
        <v>97.45</v>
      </c>
      <c r="W93" s="90">
        <v>98.75</v>
      </c>
      <c r="X93" s="90">
        <v>100</v>
      </c>
    </row>
    <row r="94" spans="1:24" ht="78.75" x14ac:dyDescent="0.25">
      <c r="A94" s="89" t="s">
        <v>1616</v>
      </c>
      <c r="B94" s="90">
        <v>72.569999999999993</v>
      </c>
      <c r="C94" s="90">
        <v>74.260000000000005</v>
      </c>
      <c r="D94" s="90">
        <v>75.37</v>
      </c>
      <c r="E94" s="90">
        <v>76.45</v>
      </c>
      <c r="F94" s="90">
        <v>78.459999999999994</v>
      </c>
      <c r="G94" s="90">
        <v>80.45</v>
      </c>
      <c r="H94" s="90">
        <v>82</v>
      </c>
      <c r="I94" s="90">
        <v>82.83</v>
      </c>
      <c r="J94" s="90">
        <v>83.81</v>
      </c>
      <c r="K94" s="90">
        <v>87.12</v>
      </c>
      <c r="L94" s="90">
        <v>89.77</v>
      </c>
      <c r="M94" s="90">
        <v>91.57</v>
      </c>
      <c r="N94" s="90">
        <v>92.12</v>
      </c>
      <c r="O94" s="90">
        <v>92.16</v>
      </c>
      <c r="P94" s="90">
        <v>92.74</v>
      </c>
      <c r="Q94" s="90">
        <v>93.35</v>
      </c>
      <c r="R94" s="90">
        <v>93.87</v>
      </c>
      <c r="S94" s="90">
        <v>94.98</v>
      </c>
      <c r="T94" s="90">
        <v>95.51</v>
      </c>
      <c r="U94" s="90">
        <v>97.1</v>
      </c>
      <c r="V94" s="90">
        <v>98.99</v>
      </c>
      <c r="W94" s="90">
        <v>100.11</v>
      </c>
      <c r="X94" s="90">
        <v>100</v>
      </c>
    </row>
    <row r="95" spans="1:24" ht="110.25" x14ac:dyDescent="0.25">
      <c r="A95" s="89" t="s">
        <v>1617</v>
      </c>
      <c r="B95" s="90">
        <v>61.81</v>
      </c>
      <c r="C95" s="90">
        <v>63.07</v>
      </c>
      <c r="D95" s="90">
        <v>64.7</v>
      </c>
      <c r="E95" s="90">
        <v>66.349999999999994</v>
      </c>
      <c r="F95" s="90">
        <v>67.849999999999994</v>
      </c>
      <c r="G95" s="90">
        <v>70.180000000000007</v>
      </c>
      <c r="H95" s="90">
        <v>70.989999999999995</v>
      </c>
      <c r="I95" s="90">
        <v>72.09</v>
      </c>
      <c r="J95" s="90">
        <v>73.56</v>
      </c>
      <c r="K95" s="90">
        <v>75.09</v>
      </c>
      <c r="L95" s="90">
        <v>76.72</v>
      </c>
      <c r="M95" s="90">
        <v>80.52</v>
      </c>
      <c r="N95" s="90">
        <v>83.7</v>
      </c>
      <c r="O95" s="90">
        <v>83.64</v>
      </c>
      <c r="P95" s="90">
        <v>84.29</v>
      </c>
      <c r="Q95" s="90">
        <v>86.46</v>
      </c>
      <c r="R95" s="90">
        <v>86.9</v>
      </c>
      <c r="S95" s="90">
        <v>88.62</v>
      </c>
      <c r="T95" s="90">
        <v>90.93</v>
      </c>
      <c r="U95" s="90">
        <v>93.27</v>
      </c>
      <c r="V95" s="90">
        <v>95.62</v>
      </c>
      <c r="W95" s="90">
        <v>97.26</v>
      </c>
      <c r="X95" s="90">
        <v>100</v>
      </c>
    </row>
    <row r="96" spans="1:24" ht="94.5" x14ac:dyDescent="0.25">
      <c r="A96" s="89" t="s">
        <v>1618</v>
      </c>
      <c r="B96" s="90">
        <v>47.58</v>
      </c>
      <c r="C96" s="90">
        <v>46.41</v>
      </c>
      <c r="D96" s="90">
        <v>50.11</v>
      </c>
      <c r="E96" s="90">
        <v>53.8</v>
      </c>
      <c r="F96" s="90">
        <v>58.11</v>
      </c>
      <c r="G96" s="90">
        <v>61.22</v>
      </c>
      <c r="H96" s="90">
        <v>60.1</v>
      </c>
      <c r="I96" s="90">
        <v>65.41</v>
      </c>
      <c r="J96" s="90">
        <v>69.94</v>
      </c>
      <c r="K96" s="90">
        <v>72.86</v>
      </c>
      <c r="L96" s="90">
        <v>76.52</v>
      </c>
      <c r="M96" s="90">
        <v>76.27</v>
      </c>
      <c r="N96" s="90">
        <v>78.62</v>
      </c>
      <c r="O96" s="90">
        <v>78.59</v>
      </c>
      <c r="P96" s="90">
        <v>81.19</v>
      </c>
      <c r="Q96" s="90">
        <v>84.22</v>
      </c>
      <c r="R96" s="90">
        <v>84.99</v>
      </c>
      <c r="S96" s="90">
        <v>88.02</v>
      </c>
      <c r="T96" s="90">
        <v>91.05</v>
      </c>
      <c r="U96" s="90">
        <v>93.89</v>
      </c>
      <c r="V96" s="90">
        <v>96.04</v>
      </c>
      <c r="W96" s="90">
        <v>97.9</v>
      </c>
      <c r="X96" s="90">
        <v>100</v>
      </c>
    </row>
    <row r="97" spans="1:24" ht="31.5" x14ac:dyDescent="0.25">
      <c r="A97" s="89" t="s">
        <v>1619</v>
      </c>
      <c r="B97" s="90">
        <v>40.799999999999997</v>
      </c>
      <c r="C97" s="90">
        <v>42.42</v>
      </c>
      <c r="D97" s="90">
        <v>44.47</v>
      </c>
      <c r="E97" s="90">
        <v>47.15</v>
      </c>
      <c r="F97" s="90">
        <v>52.4</v>
      </c>
      <c r="G97" s="90">
        <v>56.75</v>
      </c>
      <c r="H97" s="90">
        <v>60.94</v>
      </c>
      <c r="I97" s="90">
        <v>63.52</v>
      </c>
      <c r="J97" s="90">
        <v>67.09</v>
      </c>
      <c r="K97" s="90">
        <v>75.05</v>
      </c>
      <c r="L97" s="90">
        <v>80.41</v>
      </c>
      <c r="M97" s="90">
        <v>85.08</v>
      </c>
      <c r="N97" s="90">
        <v>90.05</v>
      </c>
      <c r="O97" s="90">
        <v>93.5</v>
      </c>
      <c r="P97" s="90">
        <v>93.62</v>
      </c>
      <c r="Q97" s="90">
        <v>93.71</v>
      </c>
      <c r="R97" s="90">
        <v>96.77</v>
      </c>
      <c r="S97" s="90">
        <v>100.25</v>
      </c>
      <c r="T97" s="90">
        <v>99.2</v>
      </c>
      <c r="U97" s="90">
        <v>97.72</v>
      </c>
      <c r="V97" s="90">
        <v>98.38</v>
      </c>
      <c r="W97" s="90">
        <v>98.58</v>
      </c>
      <c r="X97" s="90">
        <v>100</v>
      </c>
    </row>
    <row r="98" spans="1:24" ht="47.25" x14ac:dyDescent="0.25">
      <c r="A98" s="89" t="s">
        <v>1620</v>
      </c>
      <c r="B98" s="90">
        <v>56.68</v>
      </c>
      <c r="C98" s="90">
        <v>58.11</v>
      </c>
      <c r="D98" s="90">
        <v>59</v>
      </c>
      <c r="E98" s="90">
        <v>59.76</v>
      </c>
      <c r="F98" s="90">
        <v>61.56</v>
      </c>
      <c r="G98" s="90">
        <v>64.42</v>
      </c>
      <c r="H98" s="90">
        <v>66.88</v>
      </c>
      <c r="I98" s="90">
        <v>70.180000000000007</v>
      </c>
      <c r="J98" s="90">
        <v>72.27</v>
      </c>
      <c r="K98" s="90">
        <v>75.3</v>
      </c>
      <c r="L98" s="90">
        <v>77.66</v>
      </c>
      <c r="M98" s="90">
        <v>80.66</v>
      </c>
      <c r="N98" s="90">
        <v>84.23</v>
      </c>
      <c r="O98" s="90">
        <v>86.05</v>
      </c>
      <c r="P98" s="90">
        <v>86.5</v>
      </c>
      <c r="Q98" s="90">
        <v>86.86</v>
      </c>
      <c r="R98" s="90">
        <v>89.29</v>
      </c>
      <c r="S98" s="90">
        <v>90.78</v>
      </c>
      <c r="T98" s="90">
        <v>90.36</v>
      </c>
      <c r="U98" s="90">
        <v>92.23</v>
      </c>
      <c r="V98" s="90">
        <v>92.57</v>
      </c>
      <c r="W98" s="90">
        <v>95.58</v>
      </c>
      <c r="X98" s="90">
        <v>100</v>
      </c>
    </row>
    <row r="99" spans="1:24" ht="47.25" x14ac:dyDescent="0.25">
      <c r="A99" s="89" t="s">
        <v>1621</v>
      </c>
      <c r="B99" s="90">
        <v>47.93</v>
      </c>
      <c r="C99" s="90">
        <v>50.82</v>
      </c>
      <c r="D99" s="90">
        <v>53.32</v>
      </c>
      <c r="E99" s="90">
        <v>55.35</v>
      </c>
      <c r="F99" s="90">
        <v>56.42</v>
      </c>
      <c r="G99" s="90">
        <v>58.73</v>
      </c>
      <c r="H99" s="90">
        <v>62.46</v>
      </c>
      <c r="I99" s="90">
        <v>64.81</v>
      </c>
      <c r="J99" s="90">
        <v>67.66</v>
      </c>
      <c r="K99" s="90">
        <v>70.22</v>
      </c>
      <c r="L99" s="90">
        <v>72.92</v>
      </c>
      <c r="M99" s="90">
        <v>72.7</v>
      </c>
      <c r="N99" s="90">
        <v>78.56</v>
      </c>
      <c r="O99" s="90">
        <v>72.150000000000006</v>
      </c>
      <c r="P99" s="90">
        <v>73.28</v>
      </c>
      <c r="Q99" s="90">
        <v>80.66</v>
      </c>
      <c r="R99" s="90">
        <v>82.12</v>
      </c>
      <c r="S99" s="90">
        <v>85.39</v>
      </c>
      <c r="T99" s="90">
        <v>88.07</v>
      </c>
      <c r="U99" s="90">
        <v>89.71</v>
      </c>
      <c r="V99" s="90">
        <v>90.71</v>
      </c>
      <c r="W99" s="90">
        <v>94.29</v>
      </c>
      <c r="X99" s="90">
        <v>100</v>
      </c>
    </row>
    <row r="100" spans="1:24" ht="63" x14ac:dyDescent="0.25">
      <c r="A100" s="89" t="s">
        <v>1622</v>
      </c>
      <c r="B100" s="90">
        <v>48.99</v>
      </c>
      <c r="C100" s="90">
        <v>51.97</v>
      </c>
      <c r="D100" s="90">
        <v>54.44</v>
      </c>
      <c r="E100" s="90">
        <v>56.78</v>
      </c>
      <c r="F100" s="90">
        <v>58.03</v>
      </c>
      <c r="G100" s="90">
        <v>60.74</v>
      </c>
      <c r="H100" s="90">
        <v>64.88</v>
      </c>
      <c r="I100" s="90">
        <v>67.34</v>
      </c>
      <c r="J100" s="90">
        <v>70.209999999999994</v>
      </c>
      <c r="K100" s="90">
        <v>72.61</v>
      </c>
      <c r="L100" s="90">
        <v>76.209999999999994</v>
      </c>
      <c r="M100" s="90">
        <v>72.56</v>
      </c>
      <c r="N100" s="90">
        <v>74.75</v>
      </c>
      <c r="O100" s="90">
        <v>69.05</v>
      </c>
      <c r="P100" s="90">
        <v>73.709999999999994</v>
      </c>
      <c r="Q100" s="90">
        <v>80.91</v>
      </c>
      <c r="R100" s="90">
        <v>81.430000000000007</v>
      </c>
      <c r="S100" s="90">
        <v>85.34</v>
      </c>
      <c r="T100" s="90">
        <v>86.78</v>
      </c>
      <c r="U100" s="90">
        <v>88.97</v>
      </c>
      <c r="V100" s="90">
        <v>89.26</v>
      </c>
      <c r="W100" s="90">
        <v>94.57</v>
      </c>
      <c r="X100" s="90">
        <v>100</v>
      </c>
    </row>
    <row r="101" spans="1:24" ht="63" x14ac:dyDescent="0.25">
      <c r="A101" s="89" t="s">
        <v>1623</v>
      </c>
      <c r="B101" s="90">
        <v>62.46</v>
      </c>
      <c r="C101" s="90">
        <v>64.13</v>
      </c>
      <c r="D101" s="90">
        <v>65.89</v>
      </c>
      <c r="E101" s="90">
        <v>66.91</v>
      </c>
      <c r="F101" s="90">
        <v>67.62</v>
      </c>
      <c r="G101" s="90">
        <v>70.150000000000006</v>
      </c>
      <c r="H101" s="90">
        <v>69.349999999999994</v>
      </c>
      <c r="I101" s="90">
        <v>71.38</v>
      </c>
      <c r="J101" s="90">
        <v>71.5</v>
      </c>
      <c r="K101" s="90">
        <v>71.739999999999995</v>
      </c>
      <c r="L101" s="90">
        <v>74.77</v>
      </c>
      <c r="M101" s="90">
        <v>78.349999999999994</v>
      </c>
      <c r="N101" s="90">
        <v>80.17</v>
      </c>
      <c r="O101" s="90">
        <v>83.48</v>
      </c>
      <c r="P101" s="90">
        <v>85.2</v>
      </c>
      <c r="Q101" s="90">
        <v>89.35</v>
      </c>
      <c r="R101" s="90">
        <v>91.31</v>
      </c>
      <c r="S101" s="90">
        <v>90.34</v>
      </c>
      <c r="T101" s="90">
        <v>91.94</v>
      </c>
      <c r="U101" s="90">
        <v>96.63</v>
      </c>
      <c r="V101" s="90">
        <v>98.9</v>
      </c>
      <c r="W101" s="90">
        <v>99.35</v>
      </c>
      <c r="X101" s="90">
        <v>100</v>
      </c>
    </row>
    <row r="102" spans="1:24" ht="94.5" x14ac:dyDescent="0.25">
      <c r="A102" s="89" t="s">
        <v>1624</v>
      </c>
      <c r="B102" s="90">
        <v>58.62</v>
      </c>
      <c r="C102" s="90">
        <v>59.2</v>
      </c>
      <c r="D102" s="90">
        <v>63.02</v>
      </c>
      <c r="E102" s="90">
        <v>65.81</v>
      </c>
      <c r="F102" s="90">
        <v>68.59</v>
      </c>
      <c r="G102" s="90">
        <v>74.64</v>
      </c>
      <c r="H102" s="90">
        <v>73.27</v>
      </c>
      <c r="I102" s="90">
        <v>75.63</v>
      </c>
      <c r="J102" s="90">
        <v>78.349999999999994</v>
      </c>
      <c r="K102" s="90">
        <v>82.64</v>
      </c>
      <c r="L102" s="90">
        <v>85.44</v>
      </c>
      <c r="M102" s="90">
        <v>79.150000000000006</v>
      </c>
      <c r="N102" s="90">
        <v>80.48</v>
      </c>
      <c r="O102" s="90">
        <v>82.04</v>
      </c>
      <c r="P102" s="90">
        <v>84.37</v>
      </c>
      <c r="Q102" s="90">
        <v>86.72</v>
      </c>
      <c r="R102" s="90">
        <v>90.22</v>
      </c>
      <c r="S102" s="90">
        <v>92.41</v>
      </c>
      <c r="T102" s="90">
        <v>93.57</v>
      </c>
      <c r="U102" s="90">
        <v>95.69</v>
      </c>
      <c r="V102" s="90">
        <v>96.8</v>
      </c>
      <c r="W102" s="90">
        <v>98.71</v>
      </c>
      <c r="X102" s="90">
        <v>100</v>
      </c>
    </row>
    <row r="103" spans="1:24" ht="47.25" x14ac:dyDescent="0.25">
      <c r="A103" s="89" t="s">
        <v>1625</v>
      </c>
      <c r="B103" s="90">
        <v>80.099999999999994</v>
      </c>
      <c r="C103" s="90">
        <v>86.14</v>
      </c>
      <c r="D103" s="90">
        <v>85.45</v>
      </c>
      <c r="E103" s="90">
        <v>79.56</v>
      </c>
      <c r="F103" s="90">
        <v>73.91</v>
      </c>
      <c r="G103" s="90">
        <v>71.209999999999994</v>
      </c>
      <c r="H103" s="90">
        <v>66.72</v>
      </c>
      <c r="I103" s="90">
        <v>63.5</v>
      </c>
      <c r="J103" s="90">
        <v>63.35</v>
      </c>
      <c r="K103" s="90">
        <v>66.67</v>
      </c>
      <c r="L103" s="90">
        <v>64.33</v>
      </c>
      <c r="M103" s="90">
        <v>66.47</v>
      </c>
      <c r="N103" s="90">
        <v>75.37</v>
      </c>
      <c r="O103" s="90">
        <v>80.34</v>
      </c>
      <c r="P103" s="90">
        <v>87.25</v>
      </c>
      <c r="Q103" s="90">
        <v>87.76</v>
      </c>
      <c r="R103" s="90">
        <v>85.45</v>
      </c>
      <c r="S103" s="90">
        <v>80.680000000000007</v>
      </c>
      <c r="T103" s="90">
        <v>87.66</v>
      </c>
      <c r="U103" s="90">
        <v>101.66</v>
      </c>
      <c r="V103" s="90">
        <v>95.06</v>
      </c>
      <c r="W103" s="90">
        <v>94.44</v>
      </c>
      <c r="X103" s="90">
        <v>100</v>
      </c>
    </row>
    <row r="104" spans="1:24" ht="78.75" x14ac:dyDescent="0.25">
      <c r="A104" s="89" t="s">
        <v>1626</v>
      </c>
      <c r="B104" s="90">
        <v>44.92</v>
      </c>
      <c r="C104" s="90">
        <v>46.34</v>
      </c>
      <c r="D104" s="90">
        <v>49.26</v>
      </c>
      <c r="E104" s="90">
        <v>51.75</v>
      </c>
      <c r="F104" s="90">
        <v>54.04</v>
      </c>
      <c r="G104" s="90">
        <v>56.29</v>
      </c>
      <c r="H104" s="90">
        <v>55.52</v>
      </c>
      <c r="I104" s="90">
        <v>56.98</v>
      </c>
      <c r="J104" s="90">
        <v>59.21</v>
      </c>
      <c r="K104" s="90">
        <v>62.22</v>
      </c>
      <c r="L104" s="90">
        <v>65.58</v>
      </c>
      <c r="M104" s="90">
        <v>66.22</v>
      </c>
      <c r="N104" s="90">
        <v>70</v>
      </c>
      <c r="O104" s="90">
        <v>71.709999999999994</v>
      </c>
      <c r="P104" s="90">
        <v>73.64</v>
      </c>
      <c r="Q104" s="90">
        <v>77.02</v>
      </c>
      <c r="R104" s="90">
        <v>83.02</v>
      </c>
      <c r="S104" s="90">
        <v>84.5</v>
      </c>
      <c r="T104" s="90">
        <v>86.45</v>
      </c>
      <c r="U104" s="90">
        <v>90.75</v>
      </c>
      <c r="V104" s="90">
        <v>93.16</v>
      </c>
      <c r="W104" s="90">
        <v>96.59</v>
      </c>
      <c r="X104" s="90">
        <v>100</v>
      </c>
    </row>
    <row r="105" spans="1:24" ht="63" x14ac:dyDescent="0.25">
      <c r="A105" s="89" t="s">
        <v>1627</v>
      </c>
      <c r="B105" s="90">
        <v>60.17</v>
      </c>
      <c r="C105" s="90">
        <v>60.27</v>
      </c>
      <c r="D105" s="90">
        <v>60.38</v>
      </c>
      <c r="E105" s="90">
        <v>61.3</v>
      </c>
      <c r="F105" s="90">
        <v>62.79</v>
      </c>
      <c r="G105" s="90">
        <v>64.680000000000007</v>
      </c>
      <c r="H105" s="90">
        <v>65.97</v>
      </c>
      <c r="I105" s="90">
        <v>68.290000000000006</v>
      </c>
      <c r="J105" s="90">
        <v>71.45</v>
      </c>
      <c r="K105" s="90">
        <v>73.77</v>
      </c>
      <c r="L105" s="90">
        <v>76.72</v>
      </c>
      <c r="M105" s="90">
        <v>82.44</v>
      </c>
      <c r="N105" s="90">
        <v>85.38</v>
      </c>
      <c r="O105" s="90">
        <v>88.25</v>
      </c>
      <c r="P105" s="90">
        <v>89.83</v>
      </c>
      <c r="Q105" s="90">
        <v>90.62</v>
      </c>
      <c r="R105" s="90">
        <v>92.48</v>
      </c>
      <c r="S105" s="90">
        <v>92.77</v>
      </c>
      <c r="T105" s="90">
        <v>95.17</v>
      </c>
      <c r="U105" s="90">
        <v>97.61</v>
      </c>
      <c r="V105" s="90">
        <v>98.57</v>
      </c>
      <c r="W105" s="90">
        <v>98.24</v>
      </c>
      <c r="X105" s="90">
        <v>100</v>
      </c>
    </row>
    <row r="106" spans="1:24" ht="94.5" x14ac:dyDescent="0.25">
      <c r="A106" s="89" t="s">
        <v>1628</v>
      </c>
      <c r="B106" s="90">
        <v>62.71</v>
      </c>
      <c r="C106" s="90">
        <v>64.25</v>
      </c>
      <c r="D106" s="90">
        <v>66.92</v>
      </c>
      <c r="E106" s="90">
        <v>70.010000000000005</v>
      </c>
      <c r="F106" s="90">
        <v>72.22</v>
      </c>
      <c r="G106" s="90">
        <v>74.2</v>
      </c>
      <c r="H106" s="90">
        <v>75.959999999999994</v>
      </c>
      <c r="I106" s="90">
        <v>78.48</v>
      </c>
      <c r="J106" s="90">
        <v>81.260000000000005</v>
      </c>
      <c r="K106" s="90">
        <v>82.68</v>
      </c>
      <c r="L106" s="90">
        <v>84.42</v>
      </c>
      <c r="M106" s="90">
        <v>85.65</v>
      </c>
      <c r="N106" s="90">
        <v>86.71</v>
      </c>
      <c r="O106" s="90">
        <v>88.89</v>
      </c>
      <c r="P106" s="90">
        <v>90.91</v>
      </c>
      <c r="Q106" s="90">
        <v>92.09</v>
      </c>
      <c r="R106" s="90">
        <v>93.02</v>
      </c>
      <c r="S106" s="90">
        <v>93.09</v>
      </c>
      <c r="T106" s="90">
        <v>93.95</v>
      </c>
      <c r="U106" s="90">
        <v>94.86</v>
      </c>
      <c r="V106" s="90">
        <v>96.53</v>
      </c>
      <c r="W106" s="90">
        <v>98.61</v>
      </c>
      <c r="X106" s="90">
        <v>100</v>
      </c>
    </row>
    <row r="107" spans="1:24" ht="47.25" x14ac:dyDescent="0.25">
      <c r="A107" s="89" t="s">
        <v>1629</v>
      </c>
      <c r="B107" s="90">
        <v>47.48</v>
      </c>
      <c r="C107" s="90">
        <v>49.13</v>
      </c>
      <c r="D107" s="90">
        <v>51.52</v>
      </c>
      <c r="E107" s="90">
        <v>54.07</v>
      </c>
      <c r="F107" s="90">
        <v>56.33</v>
      </c>
      <c r="G107" s="90">
        <v>59.22</v>
      </c>
      <c r="H107" s="90">
        <v>62.09</v>
      </c>
      <c r="I107" s="90">
        <v>65.180000000000007</v>
      </c>
      <c r="J107" s="90">
        <v>68.36</v>
      </c>
      <c r="K107" s="90">
        <v>71.510000000000005</v>
      </c>
      <c r="L107" s="90">
        <v>74.52</v>
      </c>
      <c r="M107" s="90">
        <v>77.64</v>
      </c>
      <c r="N107" s="90">
        <v>79.63</v>
      </c>
      <c r="O107" s="90">
        <v>82.17</v>
      </c>
      <c r="P107" s="90">
        <v>85.37</v>
      </c>
      <c r="Q107" s="90">
        <v>87.38</v>
      </c>
      <c r="R107" s="90">
        <v>89.23</v>
      </c>
      <c r="S107" s="90">
        <v>91.14</v>
      </c>
      <c r="T107" s="90">
        <v>93.1</v>
      </c>
      <c r="U107" s="90">
        <v>95.1</v>
      </c>
      <c r="V107" s="90">
        <v>96.37</v>
      </c>
      <c r="W107" s="90">
        <v>97.94</v>
      </c>
      <c r="X107" s="90">
        <v>100</v>
      </c>
    </row>
    <row r="108" spans="1:24" ht="94.5" x14ac:dyDescent="0.25">
      <c r="A108" s="89" t="s">
        <v>1630</v>
      </c>
      <c r="B108" s="90">
        <v>43.08</v>
      </c>
      <c r="C108" s="90">
        <v>45.28</v>
      </c>
      <c r="D108" s="90">
        <v>47.48</v>
      </c>
      <c r="E108" s="90">
        <v>50.8</v>
      </c>
      <c r="F108" s="90">
        <v>54.5</v>
      </c>
      <c r="G108" s="90">
        <v>57.9</v>
      </c>
      <c r="H108" s="90">
        <v>61.12</v>
      </c>
      <c r="I108" s="90">
        <v>64.55</v>
      </c>
      <c r="J108" s="90">
        <v>67.48</v>
      </c>
      <c r="K108" s="90">
        <v>70.650000000000006</v>
      </c>
      <c r="L108" s="90">
        <v>74.2</v>
      </c>
      <c r="M108" s="90">
        <v>77.430000000000007</v>
      </c>
      <c r="N108" s="90">
        <v>79.150000000000006</v>
      </c>
      <c r="O108" s="90">
        <v>80.78</v>
      </c>
      <c r="P108" s="90">
        <v>82.25</v>
      </c>
      <c r="Q108" s="90">
        <v>83.45</v>
      </c>
      <c r="R108" s="90">
        <v>85.1</v>
      </c>
      <c r="S108" s="90">
        <v>87.28</v>
      </c>
      <c r="T108" s="90">
        <v>89.9</v>
      </c>
      <c r="U108" s="90">
        <v>92.87</v>
      </c>
      <c r="V108" s="90">
        <v>95.17</v>
      </c>
      <c r="W108" s="90">
        <v>97.62</v>
      </c>
      <c r="X108" s="90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DE38-5998-49D7-9F92-91B261B57EE6}">
  <sheetPr>
    <tabColor theme="8" tint="0.79998168889431442"/>
  </sheetPr>
  <dimension ref="A1:AC108"/>
  <sheetViews>
    <sheetView workbookViewId="0"/>
  </sheetViews>
  <sheetFormatPr defaultRowHeight="15" x14ac:dyDescent="0.25"/>
  <cols>
    <col min="2" max="2" width="20" customWidth="1"/>
    <col min="3" max="3" width="35.42578125" style="1" customWidth="1"/>
  </cols>
  <sheetData>
    <row r="1" spans="1:29" x14ac:dyDescent="0.25">
      <c r="D1" t="s">
        <v>1309</v>
      </c>
    </row>
    <row r="2" spans="1:29" x14ac:dyDescent="0.25">
      <c r="D2" s="35" t="s">
        <v>1310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spans="1:29" x14ac:dyDescent="0.25">
      <c r="B3" t="s">
        <v>1311</v>
      </c>
      <c r="C3" s="1" t="s">
        <v>1312</v>
      </c>
      <c r="D3" s="35">
        <v>1997</v>
      </c>
      <c r="E3" s="35">
        <v>1998</v>
      </c>
      <c r="F3" s="35">
        <v>1999</v>
      </c>
      <c r="G3" s="35">
        <v>2000</v>
      </c>
      <c r="H3" s="35">
        <v>2001</v>
      </c>
      <c r="I3" s="35">
        <v>2002</v>
      </c>
      <c r="J3" s="35">
        <v>2003</v>
      </c>
      <c r="K3" s="35">
        <v>2004</v>
      </c>
      <c r="L3" s="35">
        <v>2005</v>
      </c>
      <c r="M3" s="35">
        <v>2006</v>
      </c>
      <c r="N3" s="35">
        <v>2007</v>
      </c>
      <c r="O3" s="35">
        <v>2008</v>
      </c>
      <c r="P3" s="35">
        <v>2009</v>
      </c>
      <c r="Q3" s="35">
        <v>2010</v>
      </c>
      <c r="R3" s="35">
        <v>2011</v>
      </c>
      <c r="S3" s="35">
        <v>2012</v>
      </c>
      <c r="T3" s="35">
        <v>2013</v>
      </c>
      <c r="U3" s="35">
        <v>2014</v>
      </c>
      <c r="V3" s="35">
        <v>2015</v>
      </c>
      <c r="W3" s="35">
        <v>2016</v>
      </c>
      <c r="X3" s="35">
        <v>2017</v>
      </c>
      <c r="Y3" s="35">
        <v>2018</v>
      </c>
      <c r="Z3" s="35">
        <v>2019</v>
      </c>
      <c r="AA3" s="35">
        <v>2020</v>
      </c>
      <c r="AB3" s="35">
        <v>2021</v>
      </c>
      <c r="AC3" s="35">
        <v>2022</v>
      </c>
    </row>
    <row r="4" spans="1:29" ht="30" x14ac:dyDescent="0.25">
      <c r="A4" t="str">
        <f>MID(B4,5,1)</f>
        <v>A</v>
      </c>
      <c r="B4" t="s">
        <v>1313</v>
      </c>
      <c r="C4" s="1" t="s">
        <v>1314</v>
      </c>
      <c r="D4">
        <v>18436</v>
      </c>
      <c r="E4">
        <v>18040</v>
      </c>
      <c r="F4">
        <v>17288</v>
      </c>
      <c r="G4">
        <v>17035</v>
      </c>
      <c r="H4">
        <v>15859</v>
      </c>
      <c r="I4">
        <v>18148</v>
      </c>
      <c r="J4">
        <v>18297</v>
      </c>
      <c r="K4">
        <v>18662</v>
      </c>
      <c r="L4">
        <v>16739</v>
      </c>
      <c r="M4">
        <v>17447</v>
      </c>
      <c r="N4">
        <v>18482</v>
      </c>
      <c r="O4">
        <v>21664</v>
      </c>
      <c r="P4">
        <v>20990</v>
      </c>
      <c r="Q4">
        <v>20826</v>
      </c>
      <c r="R4">
        <v>23786</v>
      </c>
      <c r="S4">
        <v>22792</v>
      </c>
      <c r="T4">
        <v>24325</v>
      </c>
      <c r="U4">
        <v>25871</v>
      </c>
      <c r="V4">
        <v>24968</v>
      </c>
      <c r="W4">
        <v>24498</v>
      </c>
      <c r="X4">
        <v>25137</v>
      </c>
      <c r="Y4">
        <v>26618</v>
      </c>
      <c r="Z4">
        <v>28263</v>
      </c>
      <c r="AA4">
        <v>28227</v>
      </c>
      <c r="AB4">
        <v>32496</v>
      </c>
      <c r="AC4">
        <v>35620</v>
      </c>
    </row>
    <row r="5" spans="1:29" ht="30" x14ac:dyDescent="0.25">
      <c r="A5" t="str">
        <f t="shared" ref="A5:A68" si="0">MID(B5,5,1)</f>
        <v>A</v>
      </c>
      <c r="B5" t="s">
        <v>1315</v>
      </c>
      <c r="C5" s="1" t="s">
        <v>1316</v>
      </c>
      <c r="D5">
        <v>476</v>
      </c>
      <c r="E5">
        <v>485</v>
      </c>
      <c r="F5">
        <v>501</v>
      </c>
      <c r="G5">
        <v>587</v>
      </c>
      <c r="H5">
        <v>531</v>
      </c>
      <c r="I5">
        <v>548</v>
      </c>
      <c r="J5">
        <v>528</v>
      </c>
      <c r="K5">
        <v>567</v>
      </c>
      <c r="L5">
        <v>563</v>
      </c>
      <c r="M5">
        <v>575</v>
      </c>
      <c r="N5">
        <v>665</v>
      </c>
      <c r="O5">
        <v>611</v>
      </c>
      <c r="P5">
        <v>863</v>
      </c>
      <c r="Q5">
        <v>733</v>
      </c>
      <c r="R5">
        <v>1121</v>
      </c>
      <c r="S5">
        <v>1143</v>
      </c>
      <c r="T5">
        <v>1073</v>
      </c>
      <c r="U5">
        <v>1018</v>
      </c>
      <c r="V5">
        <v>1147</v>
      </c>
      <c r="W5">
        <v>1093</v>
      </c>
      <c r="X5">
        <v>1410</v>
      </c>
      <c r="Y5">
        <v>1395</v>
      </c>
      <c r="Z5">
        <v>1506</v>
      </c>
      <c r="AA5">
        <v>1596</v>
      </c>
      <c r="AB5">
        <v>1913</v>
      </c>
      <c r="AC5">
        <v>2202</v>
      </c>
    </row>
    <row r="6" spans="1:29" ht="45" x14ac:dyDescent="0.25">
      <c r="A6" t="str">
        <f t="shared" si="0"/>
        <v>A</v>
      </c>
      <c r="B6" t="s">
        <v>1317</v>
      </c>
      <c r="C6" s="1" t="s">
        <v>1318</v>
      </c>
      <c r="D6">
        <v>872</v>
      </c>
      <c r="E6">
        <v>883</v>
      </c>
      <c r="F6">
        <v>936</v>
      </c>
      <c r="G6">
        <v>926</v>
      </c>
      <c r="H6">
        <v>1078</v>
      </c>
      <c r="I6">
        <v>1070</v>
      </c>
      <c r="J6">
        <v>976</v>
      </c>
      <c r="K6">
        <v>1074</v>
      </c>
      <c r="L6">
        <v>1079</v>
      </c>
      <c r="M6">
        <v>1091</v>
      </c>
      <c r="N6">
        <v>1097</v>
      </c>
      <c r="O6">
        <v>1217</v>
      </c>
      <c r="P6">
        <v>1130</v>
      </c>
      <c r="Q6">
        <v>1289</v>
      </c>
      <c r="R6">
        <v>1540</v>
      </c>
      <c r="S6">
        <v>1694</v>
      </c>
      <c r="T6">
        <v>1732</v>
      </c>
      <c r="U6">
        <v>1881</v>
      </c>
      <c r="V6">
        <v>1868</v>
      </c>
      <c r="W6">
        <v>1711</v>
      </c>
      <c r="X6">
        <v>1921</v>
      </c>
      <c r="Y6">
        <v>1861</v>
      </c>
      <c r="Z6">
        <v>2173</v>
      </c>
      <c r="AA6">
        <v>1836</v>
      </c>
      <c r="AB6">
        <v>1954</v>
      </c>
      <c r="AC6">
        <v>2224</v>
      </c>
    </row>
    <row r="7" spans="1:29" x14ac:dyDescent="0.25">
      <c r="A7" t="str">
        <f t="shared" si="0"/>
        <v>B</v>
      </c>
      <c r="B7" t="s">
        <v>1319</v>
      </c>
      <c r="C7" s="1" t="s">
        <v>1320</v>
      </c>
      <c r="D7">
        <v>1640</v>
      </c>
      <c r="E7">
        <v>1346</v>
      </c>
      <c r="F7">
        <v>1180</v>
      </c>
      <c r="G7">
        <v>979</v>
      </c>
      <c r="H7">
        <v>912</v>
      </c>
      <c r="I7">
        <v>892</v>
      </c>
      <c r="J7">
        <v>718</v>
      </c>
      <c r="K7">
        <v>519</v>
      </c>
      <c r="L7">
        <v>466</v>
      </c>
      <c r="M7">
        <v>599</v>
      </c>
      <c r="N7">
        <v>616</v>
      </c>
      <c r="O7">
        <v>597</v>
      </c>
      <c r="P7">
        <v>733</v>
      </c>
      <c r="Q7">
        <v>1006</v>
      </c>
      <c r="R7">
        <v>1066</v>
      </c>
      <c r="S7">
        <v>1045</v>
      </c>
      <c r="T7">
        <v>578</v>
      </c>
      <c r="U7">
        <v>472</v>
      </c>
      <c r="V7">
        <v>346</v>
      </c>
      <c r="W7">
        <v>213</v>
      </c>
      <c r="X7">
        <v>336</v>
      </c>
      <c r="Y7">
        <v>171</v>
      </c>
      <c r="Z7">
        <v>234</v>
      </c>
      <c r="AA7">
        <v>149</v>
      </c>
      <c r="AB7">
        <v>68</v>
      </c>
      <c r="AC7">
        <v>120</v>
      </c>
    </row>
    <row r="8" spans="1:29" ht="30" x14ac:dyDescent="0.25">
      <c r="A8" t="str">
        <f t="shared" si="0"/>
        <v>B</v>
      </c>
      <c r="B8" t="s">
        <v>1321</v>
      </c>
      <c r="C8" s="1" t="s">
        <v>1322</v>
      </c>
      <c r="D8">
        <v>16022</v>
      </c>
      <c r="E8">
        <v>13499</v>
      </c>
      <c r="F8">
        <v>15648</v>
      </c>
      <c r="G8">
        <v>23047</v>
      </c>
      <c r="H8">
        <v>22765</v>
      </c>
      <c r="I8">
        <v>20854</v>
      </c>
      <c r="J8">
        <v>21421</v>
      </c>
      <c r="K8">
        <v>22205</v>
      </c>
      <c r="L8">
        <v>25647</v>
      </c>
      <c r="M8">
        <v>28381</v>
      </c>
      <c r="N8">
        <v>28351</v>
      </c>
      <c r="O8">
        <v>33798</v>
      </c>
      <c r="P8">
        <v>24371</v>
      </c>
      <c r="Q8">
        <v>30482</v>
      </c>
      <c r="R8">
        <v>34101</v>
      </c>
      <c r="S8">
        <v>31156</v>
      </c>
      <c r="T8">
        <v>30656</v>
      </c>
      <c r="U8">
        <v>25662</v>
      </c>
      <c r="V8">
        <v>18233</v>
      </c>
      <c r="W8">
        <v>17047</v>
      </c>
      <c r="X8">
        <v>22228</v>
      </c>
      <c r="Y8">
        <v>29258</v>
      </c>
      <c r="Z8">
        <v>27365</v>
      </c>
      <c r="AA8">
        <v>19071</v>
      </c>
      <c r="AB8">
        <v>26302</v>
      </c>
      <c r="AC8">
        <v>47380</v>
      </c>
    </row>
    <row r="9" spans="1:29" x14ac:dyDescent="0.25">
      <c r="A9" t="str">
        <f t="shared" si="0"/>
        <v>B</v>
      </c>
      <c r="B9" t="s">
        <v>1323</v>
      </c>
      <c r="C9" s="1" t="s">
        <v>1324</v>
      </c>
      <c r="D9">
        <v>3270</v>
      </c>
      <c r="E9">
        <v>3356</v>
      </c>
      <c r="F9">
        <v>3184</v>
      </c>
      <c r="G9">
        <v>3594</v>
      </c>
      <c r="H9">
        <v>3846</v>
      </c>
      <c r="I9">
        <v>3909</v>
      </c>
      <c r="J9">
        <v>4263</v>
      </c>
      <c r="K9">
        <v>4173</v>
      </c>
      <c r="L9">
        <v>4549</v>
      </c>
      <c r="M9">
        <v>4510</v>
      </c>
      <c r="N9">
        <v>3983</v>
      </c>
      <c r="O9">
        <v>3766</v>
      </c>
      <c r="P9">
        <v>2558</v>
      </c>
      <c r="Q9">
        <v>2674</v>
      </c>
      <c r="R9">
        <v>2853</v>
      </c>
      <c r="S9">
        <v>3812</v>
      </c>
      <c r="T9">
        <v>3491</v>
      </c>
      <c r="U9">
        <v>3678</v>
      </c>
      <c r="V9">
        <v>3695</v>
      </c>
      <c r="W9">
        <v>3670</v>
      </c>
      <c r="X9">
        <v>3783</v>
      </c>
      <c r="Y9">
        <v>4346</v>
      </c>
      <c r="Z9">
        <v>4023</v>
      </c>
      <c r="AA9">
        <v>3981</v>
      </c>
      <c r="AB9">
        <v>4496</v>
      </c>
      <c r="AC9">
        <v>4999</v>
      </c>
    </row>
    <row r="10" spans="1:29" x14ac:dyDescent="0.25">
      <c r="A10" t="str">
        <f t="shared" si="0"/>
        <v>B</v>
      </c>
      <c r="B10" t="s">
        <v>1325</v>
      </c>
      <c r="C10" s="1" t="s">
        <v>1326</v>
      </c>
      <c r="D10">
        <v>1924</v>
      </c>
      <c r="E10">
        <v>1868</v>
      </c>
      <c r="F10">
        <v>1925</v>
      </c>
      <c r="G10">
        <v>2075</v>
      </c>
      <c r="H10">
        <v>2355</v>
      </c>
      <c r="I10">
        <v>2488</v>
      </c>
      <c r="J10">
        <v>2483</v>
      </c>
      <c r="K10">
        <v>2605</v>
      </c>
      <c r="L10">
        <v>2799</v>
      </c>
      <c r="M10">
        <v>3701</v>
      </c>
      <c r="N10">
        <v>4022</v>
      </c>
      <c r="O10">
        <v>5092</v>
      </c>
      <c r="P10">
        <v>5137</v>
      </c>
      <c r="Q10">
        <v>5290</v>
      </c>
      <c r="R10">
        <v>4819</v>
      </c>
      <c r="S10">
        <v>5297</v>
      </c>
      <c r="T10">
        <v>6108</v>
      </c>
      <c r="U10">
        <v>6128</v>
      </c>
      <c r="V10">
        <v>5901</v>
      </c>
      <c r="W10">
        <v>4368</v>
      </c>
      <c r="X10">
        <v>4111</v>
      </c>
      <c r="Y10">
        <v>4240</v>
      </c>
      <c r="Z10">
        <v>4463</v>
      </c>
      <c r="AA10">
        <v>3471</v>
      </c>
      <c r="AB10">
        <v>3555</v>
      </c>
      <c r="AC10">
        <v>4236</v>
      </c>
    </row>
    <row r="11" spans="1:29" x14ac:dyDescent="0.25">
      <c r="A11" t="str">
        <f t="shared" si="0"/>
        <v>C</v>
      </c>
      <c r="B11" t="s">
        <v>1327</v>
      </c>
      <c r="C11" s="1" t="s">
        <v>1328</v>
      </c>
      <c r="D11">
        <v>10985</v>
      </c>
      <c r="E11">
        <v>11181</v>
      </c>
      <c r="F11">
        <v>11184</v>
      </c>
      <c r="G11">
        <v>11432</v>
      </c>
      <c r="H11">
        <v>11323</v>
      </c>
      <c r="I11">
        <v>11624</v>
      </c>
      <c r="J11">
        <v>11950</v>
      </c>
      <c r="K11">
        <v>12695</v>
      </c>
      <c r="L11">
        <v>12971</v>
      </c>
      <c r="M11">
        <v>12965</v>
      </c>
      <c r="N11">
        <v>13400</v>
      </c>
      <c r="O11">
        <v>14149</v>
      </c>
      <c r="P11">
        <v>15215</v>
      </c>
      <c r="Q11">
        <v>15796</v>
      </c>
      <c r="R11">
        <v>16300</v>
      </c>
      <c r="S11">
        <v>17256</v>
      </c>
      <c r="T11">
        <v>17928</v>
      </c>
      <c r="U11">
        <v>17664</v>
      </c>
      <c r="V11">
        <v>18765</v>
      </c>
      <c r="W11">
        <v>18356</v>
      </c>
      <c r="X11">
        <v>18717</v>
      </c>
      <c r="Y11">
        <v>19927</v>
      </c>
      <c r="Z11">
        <v>20455</v>
      </c>
      <c r="AA11">
        <v>20936</v>
      </c>
      <c r="AB11">
        <v>21798</v>
      </c>
      <c r="AC11">
        <v>23522</v>
      </c>
    </row>
    <row r="12" spans="1:29" ht="45" x14ac:dyDescent="0.25">
      <c r="A12" t="str">
        <f t="shared" si="0"/>
        <v>C</v>
      </c>
      <c r="B12" t="s">
        <v>1329</v>
      </c>
      <c r="C12" s="1" t="s">
        <v>1330</v>
      </c>
      <c r="D12">
        <v>5975</v>
      </c>
      <c r="E12">
        <v>5963</v>
      </c>
      <c r="F12">
        <v>5926</v>
      </c>
      <c r="G12">
        <v>6296</v>
      </c>
      <c r="H12">
        <v>6700</v>
      </c>
      <c r="I12">
        <v>6567</v>
      </c>
      <c r="J12">
        <v>6626</v>
      </c>
      <c r="K12">
        <v>7013</v>
      </c>
      <c r="L12">
        <v>7156</v>
      </c>
      <c r="M12">
        <v>7376</v>
      </c>
      <c r="N12">
        <v>7484</v>
      </c>
      <c r="O12">
        <v>7393</v>
      </c>
      <c r="P12">
        <v>7547</v>
      </c>
      <c r="Q12">
        <v>7760</v>
      </c>
      <c r="R12">
        <v>7729</v>
      </c>
      <c r="S12">
        <v>8171</v>
      </c>
      <c r="T12">
        <v>8799</v>
      </c>
      <c r="U12">
        <v>8736</v>
      </c>
      <c r="V12">
        <v>8659</v>
      </c>
      <c r="W12">
        <v>8927</v>
      </c>
      <c r="X12">
        <v>9021</v>
      </c>
      <c r="Y12">
        <v>9708</v>
      </c>
      <c r="Z12">
        <v>9330</v>
      </c>
      <c r="AA12">
        <v>9416</v>
      </c>
      <c r="AB12">
        <v>10277</v>
      </c>
      <c r="AC12">
        <v>10386</v>
      </c>
    </row>
    <row r="13" spans="1:29" x14ac:dyDescent="0.25">
      <c r="A13" t="str">
        <f t="shared" si="0"/>
        <v>C</v>
      </c>
      <c r="B13" t="s">
        <v>1331</v>
      </c>
      <c r="C13" s="1" t="s">
        <v>1332</v>
      </c>
      <c r="D13">
        <v>1614</v>
      </c>
      <c r="E13">
        <v>1625</v>
      </c>
      <c r="F13">
        <v>1561</v>
      </c>
      <c r="G13">
        <v>1568</v>
      </c>
      <c r="H13">
        <v>1574</v>
      </c>
      <c r="I13">
        <v>1741</v>
      </c>
      <c r="J13">
        <v>1676</v>
      </c>
      <c r="K13">
        <v>1764</v>
      </c>
      <c r="L13">
        <v>1741</v>
      </c>
      <c r="M13">
        <v>1610</v>
      </c>
      <c r="N13">
        <v>1458</v>
      </c>
      <c r="O13">
        <v>1637</v>
      </c>
      <c r="P13">
        <v>1773</v>
      </c>
      <c r="Q13">
        <v>1637</v>
      </c>
      <c r="R13">
        <v>1748</v>
      </c>
      <c r="S13">
        <v>1516</v>
      </c>
      <c r="T13">
        <v>1571</v>
      </c>
      <c r="U13">
        <v>1505</v>
      </c>
      <c r="V13">
        <v>1545</v>
      </c>
      <c r="W13">
        <v>1521</v>
      </c>
      <c r="X13">
        <v>1676</v>
      </c>
      <c r="Y13">
        <v>1641</v>
      </c>
      <c r="Z13">
        <v>1724</v>
      </c>
      <c r="AA13">
        <v>1540</v>
      </c>
      <c r="AB13">
        <v>1601</v>
      </c>
      <c r="AC13">
        <v>1860</v>
      </c>
    </row>
    <row r="14" spans="1:29" x14ac:dyDescent="0.25">
      <c r="A14" t="str">
        <f t="shared" si="0"/>
        <v>C</v>
      </c>
      <c r="B14" t="s">
        <v>1333</v>
      </c>
      <c r="C14" s="1" t="s">
        <v>1334</v>
      </c>
      <c r="D14">
        <v>6244</v>
      </c>
      <c r="E14">
        <v>6349</v>
      </c>
      <c r="F14">
        <v>6131</v>
      </c>
      <c r="G14">
        <v>6181</v>
      </c>
      <c r="H14">
        <v>6013</v>
      </c>
      <c r="I14">
        <v>6241</v>
      </c>
      <c r="J14">
        <v>6457</v>
      </c>
      <c r="K14">
        <v>6467</v>
      </c>
      <c r="L14">
        <v>6502</v>
      </c>
      <c r="M14">
        <v>6912</v>
      </c>
      <c r="N14">
        <v>7167</v>
      </c>
      <c r="O14">
        <v>8000</v>
      </c>
      <c r="P14">
        <v>7666</v>
      </c>
      <c r="Q14">
        <v>8193</v>
      </c>
      <c r="R14">
        <v>8055</v>
      </c>
      <c r="S14">
        <v>8518</v>
      </c>
      <c r="T14">
        <v>8838</v>
      </c>
      <c r="U14">
        <v>8849</v>
      </c>
      <c r="V14">
        <v>8468</v>
      </c>
      <c r="W14">
        <v>8579</v>
      </c>
      <c r="X14">
        <v>8823</v>
      </c>
      <c r="Y14">
        <v>9578</v>
      </c>
      <c r="Z14">
        <v>9747</v>
      </c>
      <c r="AA14">
        <v>9906</v>
      </c>
      <c r="AB14">
        <v>10523</v>
      </c>
      <c r="AC14">
        <v>12658</v>
      </c>
    </row>
    <row r="15" spans="1:29" ht="30" x14ac:dyDescent="0.25">
      <c r="A15" t="str">
        <f t="shared" si="0"/>
        <v>C</v>
      </c>
      <c r="B15" t="s">
        <v>1335</v>
      </c>
      <c r="C15" s="1" t="s">
        <v>1336</v>
      </c>
      <c r="D15">
        <v>4020</v>
      </c>
      <c r="E15">
        <v>4024</v>
      </c>
      <c r="F15">
        <v>3740</v>
      </c>
      <c r="G15">
        <v>3902</v>
      </c>
      <c r="H15">
        <v>3954</v>
      </c>
      <c r="I15">
        <v>4143</v>
      </c>
      <c r="J15">
        <v>4405</v>
      </c>
      <c r="K15">
        <v>4841</v>
      </c>
      <c r="L15">
        <v>4607</v>
      </c>
      <c r="M15">
        <v>4806</v>
      </c>
      <c r="N15">
        <v>4960</v>
      </c>
      <c r="O15">
        <v>5153</v>
      </c>
      <c r="P15">
        <v>5183</v>
      </c>
      <c r="Q15">
        <v>5254</v>
      </c>
      <c r="R15">
        <v>5606</v>
      </c>
      <c r="S15">
        <v>5698</v>
      </c>
      <c r="T15">
        <v>5903</v>
      </c>
      <c r="U15">
        <v>5797</v>
      </c>
      <c r="V15">
        <v>5474</v>
      </c>
      <c r="W15">
        <v>5610</v>
      </c>
      <c r="X15">
        <v>5596</v>
      </c>
      <c r="Y15">
        <v>5484</v>
      </c>
      <c r="Z15">
        <v>5589</v>
      </c>
      <c r="AA15">
        <v>5292</v>
      </c>
      <c r="AB15">
        <v>5307</v>
      </c>
      <c r="AC15">
        <v>6567</v>
      </c>
    </row>
    <row r="16" spans="1:29" x14ac:dyDescent="0.25">
      <c r="A16" t="str">
        <f t="shared" si="0"/>
        <v>C</v>
      </c>
      <c r="B16" t="s">
        <v>1337</v>
      </c>
      <c r="C16" s="1" t="s">
        <v>1338</v>
      </c>
      <c r="D16">
        <v>6767</v>
      </c>
      <c r="E16">
        <v>6729</v>
      </c>
      <c r="F16">
        <v>6833</v>
      </c>
      <c r="G16">
        <v>6966</v>
      </c>
      <c r="H16">
        <v>6996</v>
      </c>
      <c r="I16">
        <v>7169</v>
      </c>
      <c r="J16">
        <v>7380</v>
      </c>
      <c r="K16">
        <v>7554</v>
      </c>
      <c r="L16">
        <v>7612</v>
      </c>
      <c r="M16">
        <v>7609</v>
      </c>
      <c r="N16">
        <v>7787</v>
      </c>
      <c r="O16">
        <v>8209</v>
      </c>
      <c r="P16">
        <v>8051</v>
      </c>
      <c r="Q16">
        <v>8534</v>
      </c>
      <c r="R16">
        <v>8518</v>
      </c>
      <c r="S16">
        <v>9209</v>
      </c>
      <c r="T16">
        <v>9307</v>
      </c>
      <c r="U16">
        <v>9631</v>
      </c>
      <c r="V16">
        <v>9702</v>
      </c>
      <c r="W16">
        <v>9887</v>
      </c>
      <c r="X16">
        <v>10477</v>
      </c>
      <c r="Y16">
        <v>10220</v>
      </c>
      <c r="Z16">
        <v>10501</v>
      </c>
      <c r="AA16">
        <v>10462</v>
      </c>
      <c r="AB16">
        <v>11614</v>
      </c>
      <c r="AC16">
        <v>12997</v>
      </c>
    </row>
    <row r="17" spans="1:29" x14ac:dyDescent="0.25">
      <c r="A17" t="str">
        <f t="shared" si="0"/>
        <v>C</v>
      </c>
      <c r="B17" t="s">
        <v>1339</v>
      </c>
      <c r="C17" s="1" t="s">
        <v>1340</v>
      </c>
      <c r="D17">
        <v>8789</v>
      </c>
      <c r="E17">
        <v>9051</v>
      </c>
      <c r="F17">
        <v>9153</v>
      </c>
      <c r="G17">
        <v>9423</v>
      </c>
      <c r="H17">
        <v>9890</v>
      </c>
      <c r="I17">
        <v>9920</v>
      </c>
      <c r="J17">
        <v>10013</v>
      </c>
      <c r="K17">
        <v>10252</v>
      </c>
      <c r="L17">
        <v>10149</v>
      </c>
      <c r="M17">
        <v>10280</v>
      </c>
      <c r="N17">
        <v>10446</v>
      </c>
      <c r="O17">
        <v>10801</v>
      </c>
      <c r="P17">
        <v>11872</v>
      </c>
      <c r="Q17">
        <v>12359</v>
      </c>
      <c r="R17">
        <v>12266</v>
      </c>
      <c r="S17">
        <v>12318</v>
      </c>
      <c r="T17">
        <v>12821</v>
      </c>
      <c r="U17">
        <v>13282</v>
      </c>
      <c r="V17">
        <v>13334</v>
      </c>
      <c r="W17">
        <v>13668</v>
      </c>
      <c r="X17">
        <v>14481</v>
      </c>
      <c r="Y17">
        <v>15311</v>
      </c>
      <c r="Z17">
        <v>15271</v>
      </c>
      <c r="AA17">
        <v>15206</v>
      </c>
      <c r="AB17">
        <v>16378</v>
      </c>
      <c r="AC17">
        <v>19199</v>
      </c>
    </row>
    <row r="18" spans="1:29" x14ac:dyDescent="0.25">
      <c r="A18" t="str">
        <f t="shared" si="0"/>
        <v>C</v>
      </c>
      <c r="B18" t="s">
        <v>1341</v>
      </c>
      <c r="C18" s="1" t="s">
        <v>1342</v>
      </c>
      <c r="D18">
        <v>4128</v>
      </c>
      <c r="E18">
        <v>3576</v>
      </c>
      <c r="F18">
        <v>3193</v>
      </c>
      <c r="G18">
        <v>3265</v>
      </c>
      <c r="H18">
        <v>2933</v>
      </c>
      <c r="I18">
        <v>3170</v>
      </c>
      <c r="J18">
        <v>2831</v>
      </c>
      <c r="K18">
        <v>3065</v>
      </c>
      <c r="L18">
        <v>2946</v>
      </c>
      <c r="M18">
        <v>3093</v>
      </c>
      <c r="N18">
        <v>3388</v>
      </c>
      <c r="O18">
        <v>3672</v>
      </c>
      <c r="P18">
        <v>3923</v>
      </c>
      <c r="Q18">
        <v>4626</v>
      </c>
      <c r="R18">
        <v>4674</v>
      </c>
      <c r="S18">
        <v>5052</v>
      </c>
      <c r="T18">
        <v>5336</v>
      </c>
      <c r="U18">
        <v>5435</v>
      </c>
      <c r="V18">
        <v>5093</v>
      </c>
      <c r="W18">
        <v>5222</v>
      </c>
      <c r="X18">
        <v>6017</v>
      </c>
      <c r="Y18">
        <v>6340</v>
      </c>
      <c r="Z18">
        <v>6308</v>
      </c>
      <c r="AA18">
        <v>6233</v>
      </c>
      <c r="AB18">
        <v>7026</v>
      </c>
      <c r="AC18">
        <v>8151</v>
      </c>
    </row>
    <row r="19" spans="1:29" ht="30" x14ac:dyDescent="0.25">
      <c r="A19" t="str">
        <f t="shared" si="0"/>
        <v>C</v>
      </c>
      <c r="B19" t="s">
        <v>1343</v>
      </c>
      <c r="C19" s="1" t="s">
        <v>1344</v>
      </c>
      <c r="D19">
        <v>8469</v>
      </c>
      <c r="E19">
        <v>8183</v>
      </c>
      <c r="F19">
        <v>8058</v>
      </c>
      <c r="G19">
        <v>7997</v>
      </c>
      <c r="H19">
        <v>7544</v>
      </c>
      <c r="I19">
        <v>7232</v>
      </c>
      <c r="J19">
        <v>7697</v>
      </c>
      <c r="K19">
        <v>7674</v>
      </c>
      <c r="L19">
        <v>7707</v>
      </c>
      <c r="M19">
        <v>8623</v>
      </c>
      <c r="N19">
        <v>8835</v>
      </c>
      <c r="O19">
        <v>9922</v>
      </c>
      <c r="P19">
        <v>10539</v>
      </c>
      <c r="Q19">
        <v>10498</v>
      </c>
      <c r="R19">
        <v>10642</v>
      </c>
      <c r="S19">
        <v>11000</v>
      </c>
      <c r="T19">
        <v>10710</v>
      </c>
      <c r="U19">
        <v>10938</v>
      </c>
      <c r="V19">
        <v>10569</v>
      </c>
      <c r="W19">
        <v>10627</v>
      </c>
      <c r="X19">
        <v>11123</v>
      </c>
      <c r="Y19">
        <v>12686</v>
      </c>
      <c r="Z19">
        <v>12376</v>
      </c>
      <c r="AA19">
        <v>12102</v>
      </c>
      <c r="AB19">
        <v>13430</v>
      </c>
      <c r="AC19">
        <v>14845</v>
      </c>
    </row>
    <row r="20" spans="1:29" x14ac:dyDescent="0.25">
      <c r="A20" t="str">
        <f t="shared" si="0"/>
        <v>C</v>
      </c>
      <c r="B20" t="s">
        <v>1345</v>
      </c>
      <c r="C20" s="1" t="s">
        <v>1346</v>
      </c>
      <c r="D20">
        <v>2726</v>
      </c>
      <c r="E20">
        <v>3069</v>
      </c>
      <c r="F20">
        <v>3181</v>
      </c>
      <c r="G20">
        <v>3204</v>
      </c>
      <c r="H20">
        <v>3311</v>
      </c>
      <c r="I20">
        <v>3184</v>
      </c>
      <c r="J20">
        <v>3447</v>
      </c>
      <c r="K20">
        <v>3494</v>
      </c>
      <c r="L20">
        <v>3568</v>
      </c>
      <c r="M20">
        <v>3504</v>
      </c>
      <c r="N20">
        <v>3589</v>
      </c>
      <c r="O20">
        <v>3878</v>
      </c>
      <c r="P20">
        <v>4053</v>
      </c>
      <c r="Q20">
        <v>3859</v>
      </c>
      <c r="R20">
        <v>4288</v>
      </c>
      <c r="S20">
        <v>3851</v>
      </c>
      <c r="T20">
        <v>4014</v>
      </c>
      <c r="U20">
        <v>4461</v>
      </c>
      <c r="V20">
        <v>4052</v>
      </c>
      <c r="W20">
        <v>3993</v>
      </c>
      <c r="X20">
        <v>4435</v>
      </c>
      <c r="Y20">
        <v>4733</v>
      </c>
      <c r="Z20">
        <v>5021</v>
      </c>
      <c r="AA20">
        <v>4824</v>
      </c>
      <c r="AB20">
        <v>5163</v>
      </c>
      <c r="AC20">
        <v>5873</v>
      </c>
    </row>
    <row r="21" spans="1:29" x14ac:dyDescent="0.25">
      <c r="A21" t="str">
        <f t="shared" si="0"/>
        <v>C</v>
      </c>
      <c r="B21" t="s">
        <v>1347</v>
      </c>
      <c r="C21" s="1" t="s">
        <v>1348</v>
      </c>
      <c r="D21">
        <v>8522</v>
      </c>
      <c r="E21">
        <v>7916</v>
      </c>
      <c r="F21">
        <v>7551</v>
      </c>
      <c r="G21">
        <v>7335</v>
      </c>
      <c r="H21">
        <v>6946</v>
      </c>
      <c r="I21">
        <v>6574</v>
      </c>
      <c r="J21">
        <v>6032</v>
      </c>
      <c r="K21">
        <v>6043</v>
      </c>
      <c r="L21">
        <v>6120</v>
      </c>
      <c r="M21">
        <v>5902</v>
      </c>
      <c r="N21">
        <v>6270</v>
      </c>
      <c r="O21">
        <v>5567</v>
      </c>
      <c r="P21">
        <v>5344</v>
      </c>
      <c r="Q21">
        <v>5687</v>
      </c>
      <c r="R21">
        <v>5527</v>
      </c>
      <c r="S21">
        <v>5662</v>
      </c>
      <c r="T21">
        <v>5642</v>
      </c>
      <c r="U21">
        <v>6217</v>
      </c>
      <c r="V21">
        <v>5841</v>
      </c>
      <c r="W21">
        <v>6012</v>
      </c>
      <c r="X21">
        <v>6679</v>
      </c>
      <c r="Y21">
        <v>6609</v>
      </c>
      <c r="Z21">
        <v>6532</v>
      </c>
      <c r="AA21">
        <v>5423</v>
      </c>
      <c r="AB21">
        <v>7018</v>
      </c>
      <c r="AC21">
        <v>6985</v>
      </c>
    </row>
    <row r="22" spans="1:29" x14ac:dyDescent="0.25">
      <c r="A22" t="str">
        <f t="shared" si="0"/>
        <v>C</v>
      </c>
      <c r="B22" t="s">
        <v>1349</v>
      </c>
      <c r="C22" s="1" t="s">
        <v>1350</v>
      </c>
      <c r="D22">
        <v>7755</v>
      </c>
      <c r="E22">
        <v>7339</v>
      </c>
      <c r="F22">
        <v>6349</v>
      </c>
      <c r="G22">
        <v>5437</v>
      </c>
      <c r="H22">
        <v>4795</v>
      </c>
      <c r="I22">
        <v>4748</v>
      </c>
      <c r="J22">
        <v>4081</v>
      </c>
      <c r="K22">
        <v>3431</v>
      </c>
      <c r="L22">
        <v>2926</v>
      </c>
      <c r="M22">
        <v>2594</v>
      </c>
      <c r="N22">
        <v>2383</v>
      </c>
      <c r="O22">
        <v>2085</v>
      </c>
      <c r="P22">
        <v>1861</v>
      </c>
      <c r="Q22">
        <v>2373</v>
      </c>
      <c r="R22">
        <v>2747</v>
      </c>
      <c r="S22">
        <v>2895</v>
      </c>
      <c r="T22">
        <v>2609</v>
      </c>
      <c r="U22">
        <v>3683</v>
      </c>
      <c r="V22">
        <v>4287</v>
      </c>
      <c r="W22">
        <v>3024</v>
      </c>
      <c r="X22">
        <v>4009</v>
      </c>
      <c r="Y22">
        <v>4260</v>
      </c>
      <c r="Z22">
        <v>3725</v>
      </c>
      <c r="AA22">
        <v>3014</v>
      </c>
      <c r="AB22">
        <v>2999</v>
      </c>
      <c r="AC22">
        <v>4008</v>
      </c>
    </row>
    <row r="23" spans="1:29" x14ac:dyDescent="0.25">
      <c r="A23" t="str">
        <f t="shared" si="0"/>
        <v>C</v>
      </c>
      <c r="B23" t="s">
        <v>1351</v>
      </c>
      <c r="C23" s="1" t="s">
        <v>1352</v>
      </c>
      <c r="D23">
        <v>1638</v>
      </c>
      <c r="E23">
        <v>1417</v>
      </c>
      <c r="F23">
        <v>1403</v>
      </c>
      <c r="G23">
        <v>1188</v>
      </c>
      <c r="H23">
        <v>1141</v>
      </c>
      <c r="I23">
        <v>983</v>
      </c>
      <c r="J23">
        <v>796</v>
      </c>
      <c r="K23">
        <v>850</v>
      </c>
      <c r="L23">
        <v>755</v>
      </c>
      <c r="M23">
        <v>692</v>
      </c>
      <c r="N23">
        <v>593</v>
      </c>
      <c r="O23">
        <v>586</v>
      </c>
      <c r="P23">
        <v>593</v>
      </c>
      <c r="Q23">
        <v>748</v>
      </c>
      <c r="R23">
        <v>674</v>
      </c>
      <c r="S23">
        <v>776</v>
      </c>
      <c r="T23">
        <v>894</v>
      </c>
      <c r="U23">
        <v>914</v>
      </c>
      <c r="V23">
        <v>946</v>
      </c>
      <c r="W23">
        <v>989</v>
      </c>
      <c r="X23">
        <v>1009</v>
      </c>
      <c r="Y23">
        <v>891</v>
      </c>
      <c r="Z23">
        <v>967</v>
      </c>
      <c r="AA23">
        <v>768</v>
      </c>
      <c r="AB23">
        <v>908</v>
      </c>
      <c r="AC23">
        <v>790</v>
      </c>
    </row>
    <row r="24" spans="1:29" ht="45" x14ac:dyDescent="0.25">
      <c r="A24" t="str">
        <f t="shared" si="0"/>
        <v>C</v>
      </c>
      <c r="B24" t="s">
        <v>1353</v>
      </c>
      <c r="C24" s="1" t="s">
        <v>1354</v>
      </c>
      <c r="D24">
        <v>4912</v>
      </c>
      <c r="E24">
        <v>4691</v>
      </c>
      <c r="F24">
        <v>4719</v>
      </c>
      <c r="G24">
        <v>4997</v>
      </c>
      <c r="H24">
        <v>5100</v>
      </c>
      <c r="I24">
        <v>5347</v>
      </c>
      <c r="J24">
        <v>5295</v>
      </c>
      <c r="K24">
        <v>5694</v>
      </c>
      <c r="L24">
        <v>5968</v>
      </c>
      <c r="M24">
        <v>6242</v>
      </c>
      <c r="N24">
        <v>6379</v>
      </c>
      <c r="O24">
        <v>6323</v>
      </c>
      <c r="P24">
        <v>5029</v>
      </c>
      <c r="Q24">
        <v>5666</v>
      </c>
      <c r="R24">
        <v>5534</v>
      </c>
      <c r="S24">
        <v>6046</v>
      </c>
      <c r="T24">
        <v>5799</v>
      </c>
      <c r="U24">
        <v>6689</v>
      </c>
      <c r="V24">
        <v>7160</v>
      </c>
      <c r="W24">
        <v>7727</v>
      </c>
      <c r="X24">
        <v>7821</v>
      </c>
      <c r="Y24">
        <v>8166</v>
      </c>
      <c r="Z24">
        <v>8402</v>
      </c>
      <c r="AA24">
        <v>8454</v>
      </c>
      <c r="AB24">
        <v>8762</v>
      </c>
      <c r="AC24">
        <v>10987</v>
      </c>
    </row>
    <row r="25" spans="1:29" x14ac:dyDescent="0.25">
      <c r="A25" t="str">
        <f t="shared" si="0"/>
        <v>C</v>
      </c>
      <c r="B25" t="s">
        <v>1355</v>
      </c>
      <c r="C25" s="1" t="s">
        <v>1356</v>
      </c>
      <c r="D25">
        <v>11232</v>
      </c>
      <c r="E25">
        <v>11220</v>
      </c>
      <c r="F25">
        <v>10902</v>
      </c>
      <c r="G25">
        <v>11439</v>
      </c>
      <c r="H25">
        <v>10831</v>
      </c>
      <c r="I25">
        <v>11299</v>
      </c>
      <c r="J25">
        <v>11128</v>
      </c>
      <c r="K25">
        <v>10624</v>
      </c>
      <c r="L25">
        <v>10379</v>
      </c>
      <c r="M25">
        <v>10329</v>
      </c>
      <c r="N25">
        <v>10374</v>
      </c>
      <c r="O25">
        <v>10373</v>
      </c>
      <c r="P25">
        <v>10806</v>
      </c>
      <c r="Q25">
        <v>10503</v>
      </c>
      <c r="R25">
        <v>10721</v>
      </c>
      <c r="S25">
        <v>11123</v>
      </c>
      <c r="T25">
        <v>11004</v>
      </c>
      <c r="U25">
        <v>11426</v>
      </c>
      <c r="V25">
        <v>11304</v>
      </c>
      <c r="W25">
        <v>11482</v>
      </c>
      <c r="X25">
        <v>12385</v>
      </c>
      <c r="Y25">
        <v>12631</v>
      </c>
      <c r="Z25">
        <v>12481</v>
      </c>
      <c r="AA25">
        <v>11520</v>
      </c>
      <c r="AB25">
        <v>12224</v>
      </c>
      <c r="AC25">
        <v>13595</v>
      </c>
    </row>
    <row r="26" spans="1:29" x14ac:dyDescent="0.25">
      <c r="A26" t="str">
        <f t="shared" si="0"/>
        <v>C</v>
      </c>
      <c r="B26" t="s">
        <v>1357</v>
      </c>
      <c r="C26" s="1" t="s">
        <v>1358</v>
      </c>
      <c r="D26">
        <v>8695</v>
      </c>
      <c r="E26">
        <v>8580</v>
      </c>
      <c r="F26">
        <v>8930</v>
      </c>
      <c r="G26">
        <v>9543</v>
      </c>
      <c r="H26">
        <v>9405</v>
      </c>
      <c r="I26">
        <v>9418</v>
      </c>
      <c r="J26">
        <v>9503</v>
      </c>
      <c r="K26">
        <v>9872</v>
      </c>
      <c r="L26">
        <v>9814</v>
      </c>
      <c r="M26">
        <v>10019</v>
      </c>
      <c r="N26">
        <v>10063</v>
      </c>
      <c r="O26">
        <v>9278</v>
      </c>
      <c r="P26">
        <v>8863</v>
      </c>
      <c r="Q26">
        <v>8533</v>
      </c>
      <c r="R26">
        <v>8410</v>
      </c>
      <c r="S26">
        <v>8042</v>
      </c>
      <c r="T26">
        <v>8460</v>
      </c>
      <c r="U26">
        <v>8299</v>
      </c>
      <c r="V26">
        <v>8669</v>
      </c>
      <c r="W26">
        <v>8670</v>
      </c>
      <c r="X26">
        <v>9094</v>
      </c>
      <c r="Y26">
        <v>9752</v>
      </c>
      <c r="Z26">
        <v>9112</v>
      </c>
      <c r="AA26">
        <v>7953</v>
      </c>
      <c r="AB26">
        <v>8352</v>
      </c>
      <c r="AC26">
        <v>9295</v>
      </c>
    </row>
    <row r="27" spans="1:29" x14ac:dyDescent="0.25">
      <c r="A27" t="str">
        <f t="shared" si="0"/>
        <v>C</v>
      </c>
      <c r="B27" t="s">
        <v>1359</v>
      </c>
      <c r="C27" s="1" t="s">
        <v>1360</v>
      </c>
      <c r="D27">
        <v>10661</v>
      </c>
      <c r="E27">
        <v>8577</v>
      </c>
      <c r="F27">
        <v>10520</v>
      </c>
      <c r="G27">
        <v>13529</v>
      </c>
      <c r="H27">
        <v>13160</v>
      </c>
      <c r="I27">
        <v>12359</v>
      </c>
      <c r="J27">
        <v>15031</v>
      </c>
      <c r="K27">
        <v>17994</v>
      </c>
      <c r="L27">
        <v>21873</v>
      </c>
      <c r="M27">
        <v>24765</v>
      </c>
      <c r="N27">
        <v>25683</v>
      </c>
      <c r="O27">
        <v>34758</v>
      </c>
      <c r="P27">
        <v>25541</v>
      </c>
      <c r="Q27">
        <v>31934</v>
      </c>
      <c r="R27">
        <v>41776</v>
      </c>
      <c r="S27">
        <v>44373</v>
      </c>
      <c r="T27">
        <v>40875</v>
      </c>
      <c r="U27">
        <v>34015</v>
      </c>
      <c r="V27">
        <v>22905</v>
      </c>
      <c r="W27">
        <v>21474</v>
      </c>
      <c r="X27">
        <v>26974</v>
      </c>
      <c r="Y27">
        <v>31090</v>
      </c>
      <c r="Z27">
        <v>30654</v>
      </c>
      <c r="AA27">
        <v>19838</v>
      </c>
      <c r="AB27">
        <v>29103</v>
      </c>
      <c r="AC27">
        <v>45478</v>
      </c>
    </row>
    <row r="28" spans="1:29" ht="30" x14ac:dyDescent="0.25">
      <c r="A28" t="str">
        <f t="shared" si="0"/>
        <v>C</v>
      </c>
      <c r="B28" t="s">
        <v>1361</v>
      </c>
      <c r="C28" s="1" t="s">
        <v>1362</v>
      </c>
      <c r="D28">
        <v>2740</v>
      </c>
      <c r="E28">
        <v>2604</v>
      </c>
      <c r="F28">
        <v>2510</v>
      </c>
      <c r="G28">
        <v>2636</v>
      </c>
      <c r="H28">
        <v>2562</v>
      </c>
      <c r="I28">
        <v>2469</v>
      </c>
      <c r="J28">
        <v>2490</v>
      </c>
      <c r="K28">
        <v>2471</v>
      </c>
      <c r="L28">
        <v>2430</v>
      </c>
      <c r="M28">
        <v>2553</v>
      </c>
      <c r="N28">
        <v>2591</v>
      </c>
      <c r="O28">
        <v>2430</v>
      </c>
      <c r="P28">
        <v>2182</v>
      </c>
      <c r="Q28">
        <v>2585</v>
      </c>
      <c r="R28">
        <v>2823</v>
      </c>
      <c r="S28">
        <v>2713</v>
      </c>
      <c r="T28">
        <v>3268</v>
      </c>
      <c r="U28">
        <v>3241</v>
      </c>
      <c r="V28">
        <v>2949</v>
      </c>
      <c r="W28">
        <v>3044</v>
      </c>
      <c r="X28">
        <v>2995</v>
      </c>
      <c r="Y28">
        <v>3186</v>
      </c>
      <c r="Z28">
        <v>3149</v>
      </c>
      <c r="AA28">
        <v>3385</v>
      </c>
      <c r="AB28">
        <v>3613</v>
      </c>
      <c r="AC28">
        <v>3777</v>
      </c>
    </row>
    <row r="29" spans="1:29" ht="45" x14ac:dyDescent="0.25">
      <c r="A29" t="str">
        <f t="shared" si="0"/>
        <v>C</v>
      </c>
      <c r="B29" t="s">
        <v>1363</v>
      </c>
      <c r="C29" s="1" t="s">
        <v>1364</v>
      </c>
      <c r="D29">
        <v>5323</v>
      </c>
      <c r="E29">
        <v>5403</v>
      </c>
      <c r="F29">
        <v>5425</v>
      </c>
      <c r="G29">
        <v>5449</v>
      </c>
      <c r="H29">
        <v>5265</v>
      </c>
      <c r="I29">
        <v>5601</v>
      </c>
      <c r="J29">
        <v>5558</v>
      </c>
      <c r="K29">
        <v>5671</v>
      </c>
      <c r="L29">
        <v>5590</v>
      </c>
      <c r="M29">
        <v>5815</v>
      </c>
      <c r="N29">
        <v>6043</v>
      </c>
      <c r="O29">
        <v>5587</v>
      </c>
      <c r="P29">
        <v>5970</v>
      </c>
      <c r="Q29">
        <v>5802</v>
      </c>
      <c r="R29">
        <v>6620</v>
      </c>
      <c r="S29">
        <v>6610</v>
      </c>
      <c r="T29">
        <v>7697</v>
      </c>
      <c r="U29">
        <v>7441</v>
      </c>
      <c r="V29">
        <v>6864</v>
      </c>
      <c r="W29">
        <v>7309</v>
      </c>
      <c r="X29">
        <v>8024</v>
      </c>
      <c r="Y29">
        <v>8314</v>
      </c>
      <c r="Z29">
        <v>8365</v>
      </c>
      <c r="AA29">
        <v>8661</v>
      </c>
      <c r="AB29">
        <v>9444</v>
      </c>
      <c r="AC29">
        <v>9661</v>
      </c>
    </row>
    <row r="30" spans="1:29" x14ac:dyDescent="0.25">
      <c r="A30" t="str">
        <f t="shared" si="0"/>
        <v>C</v>
      </c>
      <c r="B30" t="s">
        <v>1365</v>
      </c>
      <c r="C30" s="1" t="s">
        <v>1366</v>
      </c>
      <c r="D30">
        <v>4177</v>
      </c>
      <c r="E30">
        <v>4066</v>
      </c>
      <c r="F30">
        <v>3893</v>
      </c>
      <c r="G30">
        <v>3401</v>
      </c>
      <c r="H30">
        <v>3234</v>
      </c>
      <c r="I30">
        <v>2730</v>
      </c>
      <c r="J30">
        <v>3014</v>
      </c>
      <c r="K30">
        <v>2997</v>
      </c>
      <c r="L30">
        <v>3151</v>
      </c>
      <c r="M30">
        <v>3615</v>
      </c>
      <c r="N30">
        <v>3453</v>
      </c>
      <c r="O30">
        <v>3735</v>
      </c>
      <c r="P30">
        <v>3860</v>
      </c>
      <c r="Q30">
        <v>3996</v>
      </c>
      <c r="R30">
        <v>4817</v>
      </c>
      <c r="S30">
        <v>4530</v>
      </c>
      <c r="T30">
        <v>5026</v>
      </c>
      <c r="U30">
        <v>5053</v>
      </c>
      <c r="V30">
        <v>4656</v>
      </c>
      <c r="W30">
        <v>4993</v>
      </c>
      <c r="X30">
        <v>5358</v>
      </c>
      <c r="Y30">
        <v>5464</v>
      </c>
      <c r="Z30">
        <v>5985</v>
      </c>
      <c r="AA30">
        <v>6478</v>
      </c>
      <c r="AB30">
        <v>8068</v>
      </c>
      <c r="AC30">
        <v>8627</v>
      </c>
    </row>
    <row r="31" spans="1:29" ht="45" x14ac:dyDescent="0.25">
      <c r="A31" t="str">
        <f t="shared" si="0"/>
        <v>C</v>
      </c>
      <c r="B31" t="s">
        <v>1367</v>
      </c>
      <c r="C31" s="1" t="s">
        <v>1368</v>
      </c>
      <c r="D31">
        <v>2746</v>
      </c>
      <c r="E31">
        <v>2546</v>
      </c>
      <c r="F31">
        <v>2598</v>
      </c>
      <c r="G31">
        <v>2750</v>
      </c>
      <c r="H31">
        <v>2750</v>
      </c>
      <c r="I31">
        <v>2713</v>
      </c>
      <c r="J31">
        <v>2876</v>
      </c>
      <c r="K31">
        <v>2854</v>
      </c>
      <c r="L31">
        <v>2991</v>
      </c>
      <c r="M31">
        <v>3314</v>
      </c>
      <c r="N31">
        <v>3277</v>
      </c>
      <c r="O31">
        <v>3197</v>
      </c>
      <c r="P31">
        <v>3415</v>
      </c>
      <c r="Q31">
        <v>3264</v>
      </c>
      <c r="R31">
        <v>3367</v>
      </c>
      <c r="S31">
        <v>3260</v>
      </c>
      <c r="T31">
        <v>3499</v>
      </c>
      <c r="U31">
        <v>3452</v>
      </c>
      <c r="V31">
        <v>3335</v>
      </c>
      <c r="W31">
        <v>3141</v>
      </c>
      <c r="X31">
        <v>2946</v>
      </c>
      <c r="Y31">
        <v>2875</v>
      </c>
      <c r="Z31">
        <v>2921</v>
      </c>
      <c r="AA31">
        <v>3317</v>
      </c>
      <c r="AB31">
        <v>4203</v>
      </c>
      <c r="AC31">
        <v>4945</v>
      </c>
    </row>
    <row r="32" spans="1:29" x14ac:dyDescent="0.25">
      <c r="A32" t="str">
        <f t="shared" si="0"/>
        <v>C</v>
      </c>
      <c r="B32" t="s">
        <v>1369</v>
      </c>
      <c r="C32" s="1" t="s">
        <v>1370</v>
      </c>
      <c r="D32">
        <v>10770</v>
      </c>
      <c r="E32">
        <v>10148</v>
      </c>
      <c r="F32">
        <v>9241</v>
      </c>
      <c r="G32">
        <v>10306</v>
      </c>
      <c r="H32">
        <v>10367</v>
      </c>
      <c r="I32">
        <v>10526</v>
      </c>
      <c r="J32">
        <v>11397</v>
      </c>
      <c r="K32">
        <v>10595</v>
      </c>
      <c r="L32">
        <v>12907</v>
      </c>
      <c r="M32">
        <v>14194</v>
      </c>
      <c r="N32">
        <v>13835</v>
      </c>
      <c r="O32">
        <v>14000</v>
      </c>
      <c r="P32">
        <v>13843</v>
      </c>
      <c r="Q32">
        <v>13524</v>
      </c>
      <c r="R32">
        <v>14226</v>
      </c>
      <c r="S32">
        <v>10356</v>
      </c>
      <c r="T32">
        <v>10241</v>
      </c>
      <c r="U32">
        <v>10175</v>
      </c>
      <c r="V32">
        <v>11833</v>
      </c>
      <c r="W32">
        <v>10602</v>
      </c>
      <c r="X32">
        <v>11702</v>
      </c>
      <c r="Y32">
        <v>12855</v>
      </c>
      <c r="Z32">
        <v>10850</v>
      </c>
      <c r="AA32">
        <v>9016</v>
      </c>
      <c r="AB32">
        <v>10764</v>
      </c>
      <c r="AC32">
        <v>12507</v>
      </c>
    </row>
    <row r="33" spans="1:29" x14ac:dyDescent="0.25">
      <c r="A33" t="str">
        <f t="shared" si="0"/>
        <v>C</v>
      </c>
      <c r="B33" t="s">
        <v>1371</v>
      </c>
      <c r="C33" s="1" t="s">
        <v>1372</v>
      </c>
      <c r="D33">
        <v>2372</v>
      </c>
      <c r="E33">
        <v>2151</v>
      </c>
      <c r="F33">
        <v>1909</v>
      </c>
      <c r="G33">
        <v>1828</v>
      </c>
      <c r="H33">
        <v>1600</v>
      </c>
      <c r="I33">
        <v>1571</v>
      </c>
      <c r="J33">
        <v>1438</v>
      </c>
      <c r="K33">
        <v>1122</v>
      </c>
      <c r="L33">
        <v>1453</v>
      </c>
      <c r="M33">
        <v>1368</v>
      </c>
      <c r="N33">
        <v>1299</v>
      </c>
      <c r="O33">
        <v>1474</v>
      </c>
      <c r="P33">
        <v>1341</v>
      </c>
      <c r="Q33">
        <v>1642</v>
      </c>
      <c r="R33">
        <v>2150</v>
      </c>
      <c r="S33">
        <v>1835</v>
      </c>
      <c r="T33">
        <v>2143</v>
      </c>
      <c r="U33">
        <v>2291</v>
      </c>
      <c r="V33">
        <v>2223</v>
      </c>
      <c r="W33">
        <v>2063</v>
      </c>
      <c r="X33">
        <v>2275</v>
      </c>
      <c r="Y33">
        <v>2443</v>
      </c>
      <c r="Z33">
        <v>2453</v>
      </c>
      <c r="AA33">
        <v>2770</v>
      </c>
      <c r="AB33">
        <v>2856</v>
      </c>
      <c r="AC33">
        <v>2773</v>
      </c>
    </row>
    <row r="34" spans="1:29" ht="30" x14ac:dyDescent="0.25">
      <c r="A34" t="str">
        <f t="shared" si="0"/>
        <v>C</v>
      </c>
      <c r="B34" t="s">
        <v>1373</v>
      </c>
      <c r="C34" s="1" t="s">
        <v>1374</v>
      </c>
      <c r="D34">
        <v>9079</v>
      </c>
      <c r="E34">
        <v>9343</v>
      </c>
      <c r="F34">
        <v>10102</v>
      </c>
      <c r="G34">
        <v>10617</v>
      </c>
      <c r="H34">
        <v>11479</v>
      </c>
      <c r="I34">
        <v>13117</v>
      </c>
      <c r="J34">
        <v>12847</v>
      </c>
      <c r="K34">
        <v>13670</v>
      </c>
      <c r="L34">
        <v>14315</v>
      </c>
      <c r="M34">
        <v>16441</v>
      </c>
      <c r="N34">
        <v>15996</v>
      </c>
      <c r="O34">
        <v>17709</v>
      </c>
      <c r="P34">
        <v>19534</v>
      </c>
      <c r="Q34">
        <v>20886</v>
      </c>
      <c r="R34">
        <v>20388</v>
      </c>
      <c r="S34">
        <v>19524</v>
      </c>
      <c r="T34">
        <v>18838</v>
      </c>
      <c r="U34">
        <v>18184</v>
      </c>
      <c r="V34">
        <v>19160</v>
      </c>
      <c r="W34">
        <v>21553</v>
      </c>
      <c r="X34">
        <v>21928</v>
      </c>
      <c r="Y34">
        <v>23819</v>
      </c>
      <c r="Z34">
        <v>24917</v>
      </c>
      <c r="AA34">
        <v>27032</v>
      </c>
      <c r="AB34">
        <v>30019</v>
      </c>
      <c r="AC34">
        <v>31433</v>
      </c>
    </row>
    <row r="35" spans="1:29" x14ac:dyDescent="0.25">
      <c r="A35" t="str">
        <f t="shared" si="0"/>
        <v>C</v>
      </c>
      <c r="B35" t="s">
        <v>1375</v>
      </c>
      <c r="C35" s="1" t="s">
        <v>1376</v>
      </c>
      <c r="D35">
        <v>16809</v>
      </c>
      <c r="E35">
        <v>16959</v>
      </c>
      <c r="F35">
        <v>16851</v>
      </c>
      <c r="G35">
        <v>17538</v>
      </c>
      <c r="H35">
        <v>17715</v>
      </c>
      <c r="I35">
        <v>17702</v>
      </c>
      <c r="J35">
        <v>18289</v>
      </c>
      <c r="K35">
        <v>18892</v>
      </c>
      <c r="L35">
        <v>19054</v>
      </c>
      <c r="M35">
        <v>19165</v>
      </c>
      <c r="N35">
        <v>19158</v>
      </c>
      <c r="O35">
        <v>18788</v>
      </c>
      <c r="P35">
        <v>17257</v>
      </c>
      <c r="Q35">
        <v>17738</v>
      </c>
      <c r="R35">
        <v>19183</v>
      </c>
      <c r="S35">
        <v>19402</v>
      </c>
      <c r="T35">
        <v>19232</v>
      </c>
      <c r="U35">
        <v>19941</v>
      </c>
      <c r="V35">
        <v>20083</v>
      </c>
      <c r="W35">
        <v>20753</v>
      </c>
      <c r="X35">
        <v>21169</v>
      </c>
      <c r="Y35">
        <v>22167</v>
      </c>
      <c r="Z35">
        <v>20900</v>
      </c>
      <c r="AA35">
        <v>19016</v>
      </c>
      <c r="AB35">
        <v>21392</v>
      </c>
      <c r="AC35">
        <v>25077</v>
      </c>
    </row>
    <row r="36" spans="1:29" ht="45" x14ac:dyDescent="0.25">
      <c r="A36" t="str">
        <f t="shared" si="0"/>
        <v>C</v>
      </c>
      <c r="B36" t="s">
        <v>1377</v>
      </c>
      <c r="C36" s="1" t="s">
        <v>1378</v>
      </c>
      <c r="D36">
        <v>4599</v>
      </c>
      <c r="E36">
        <v>4620</v>
      </c>
      <c r="F36">
        <v>4910</v>
      </c>
      <c r="G36">
        <v>5002</v>
      </c>
      <c r="H36">
        <v>4845</v>
      </c>
      <c r="I36">
        <v>4965</v>
      </c>
      <c r="J36">
        <v>5516</v>
      </c>
      <c r="K36">
        <v>5981</v>
      </c>
      <c r="L36">
        <v>5713</v>
      </c>
      <c r="M36">
        <v>6086</v>
      </c>
      <c r="N36">
        <v>6604</v>
      </c>
      <c r="O36">
        <v>6617</v>
      </c>
      <c r="P36">
        <v>6159</v>
      </c>
      <c r="Q36">
        <v>6341</v>
      </c>
      <c r="R36">
        <v>6566</v>
      </c>
      <c r="S36">
        <v>5944</v>
      </c>
      <c r="T36">
        <v>6257</v>
      </c>
      <c r="U36">
        <v>7127</v>
      </c>
      <c r="V36">
        <v>7727</v>
      </c>
      <c r="W36">
        <v>7998</v>
      </c>
      <c r="X36">
        <v>8254</v>
      </c>
      <c r="Y36">
        <v>8571</v>
      </c>
      <c r="Z36">
        <v>8809</v>
      </c>
      <c r="AA36">
        <v>7801</v>
      </c>
      <c r="AB36">
        <v>8956</v>
      </c>
      <c r="AC36">
        <v>11275</v>
      </c>
    </row>
    <row r="37" spans="1:29" ht="45" x14ac:dyDescent="0.25">
      <c r="A37" t="str">
        <f t="shared" si="0"/>
        <v>C</v>
      </c>
      <c r="B37" t="s">
        <v>1379</v>
      </c>
      <c r="C37" s="1" t="s">
        <v>1380</v>
      </c>
      <c r="D37">
        <v>6120</v>
      </c>
      <c r="E37">
        <v>5875</v>
      </c>
      <c r="F37">
        <v>5740</v>
      </c>
      <c r="G37">
        <v>5965</v>
      </c>
      <c r="H37">
        <v>5737</v>
      </c>
      <c r="I37">
        <v>5780</v>
      </c>
      <c r="J37">
        <v>5778</v>
      </c>
      <c r="K37">
        <v>5804</v>
      </c>
      <c r="L37">
        <v>5974</v>
      </c>
      <c r="M37">
        <v>5824</v>
      </c>
      <c r="N37">
        <v>5805</v>
      </c>
      <c r="O37">
        <v>5464</v>
      </c>
      <c r="P37">
        <v>5241</v>
      </c>
      <c r="Q37">
        <v>5631</v>
      </c>
      <c r="R37">
        <v>5821</v>
      </c>
      <c r="S37">
        <v>5628</v>
      </c>
      <c r="T37">
        <v>5642</v>
      </c>
      <c r="U37">
        <v>5621</v>
      </c>
      <c r="V37">
        <v>6289</v>
      </c>
      <c r="W37">
        <v>6503</v>
      </c>
      <c r="X37">
        <v>6814</v>
      </c>
      <c r="Y37">
        <v>6969</v>
      </c>
      <c r="Z37">
        <v>7088</v>
      </c>
      <c r="AA37">
        <v>5937</v>
      </c>
      <c r="AB37">
        <v>6595</v>
      </c>
      <c r="AC37">
        <v>8240</v>
      </c>
    </row>
    <row r="38" spans="1:29" x14ac:dyDescent="0.25">
      <c r="A38" t="str">
        <f t="shared" si="0"/>
        <v>C</v>
      </c>
      <c r="B38" t="s">
        <v>1381</v>
      </c>
      <c r="C38" s="1" t="s">
        <v>1382</v>
      </c>
      <c r="D38">
        <v>9167</v>
      </c>
      <c r="E38">
        <v>8774</v>
      </c>
      <c r="F38">
        <v>7617</v>
      </c>
      <c r="G38">
        <v>7245</v>
      </c>
      <c r="H38">
        <v>7136</v>
      </c>
      <c r="I38">
        <v>6902</v>
      </c>
      <c r="J38">
        <v>7277</v>
      </c>
      <c r="K38">
        <v>7717</v>
      </c>
      <c r="L38">
        <v>8301</v>
      </c>
      <c r="M38">
        <v>9594</v>
      </c>
      <c r="N38">
        <v>9645</v>
      </c>
      <c r="O38">
        <v>9935</v>
      </c>
      <c r="P38">
        <v>8216</v>
      </c>
      <c r="Q38">
        <v>9034</v>
      </c>
      <c r="R38">
        <v>8516</v>
      </c>
      <c r="S38">
        <v>8319</v>
      </c>
      <c r="T38">
        <v>8825</v>
      </c>
      <c r="U38">
        <v>8435</v>
      </c>
      <c r="V38">
        <v>7512</v>
      </c>
      <c r="W38">
        <v>7483</v>
      </c>
      <c r="X38">
        <v>7770</v>
      </c>
      <c r="Y38">
        <v>7848</v>
      </c>
      <c r="Z38">
        <v>8206</v>
      </c>
      <c r="AA38">
        <v>7197</v>
      </c>
      <c r="AB38">
        <v>8924</v>
      </c>
      <c r="AC38">
        <v>10041</v>
      </c>
    </row>
    <row r="39" spans="1:29" x14ac:dyDescent="0.25">
      <c r="A39" t="str">
        <f t="shared" si="0"/>
        <v>C</v>
      </c>
      <c r="B39" t="s">
        <v>1383</v>
      </c>
      <c r="C39" s="1" t="s">
        <v>1384</v>
      </c>
      <c r="D39">
        <v>7508</v>
      </c>
      <c r="E39">
        <v>7405</v>
      </c>
      <c r="F39">
        <v>7056</v>
      </c>
      <c r="G39">
        <v>7304</v>
      </c>
      <c r="H39">
        <v>7278</v>
      </c>
      <c r="I39">
        <v>6518</v>
      </c>
      <c r="J39">
        <v>6169</v>
      </c>
      <c r="K39">
        <v>6553</v>
      </c>
      <c r="L39">
        <v>7640</v>
      </c>
      <c r="M39">
        <v>8238</v>
      </c>
      <c r="N39">
        <v>8252</v>
      </c>
      <c r="O39">
        <v>8412</v>
      </c>
      <c r="P39">
        <v>6147</v>
      </c>
      <c r="Q39">
        <v>5926</v>
      </c>
      <c r="R39">
        <v>5970</v>
      </c>
      <c r="S39">
        <v>5727</v>
      </c>
      <c r="T39">
        <v>5976</v>
      </c>
      <c r="U39">
        <v>6285</v>
      </c>
      <c r="V39">
        <v>6226</v>
      </c>
      <c r="W39">
        <v>5918</v>
      </c>
      <c r="X39">
        <v>6085</v>
      </c>
      <c r="Y39">
        <v>6475</v>
      </c>
      <c r="Z39">
        <v>6000</v>
      </c>
      <c r="AA39">
        <v>5139</v>
      </c>
      <c r="AB39">
        <v>5906</v>
      </c>
      <c r="AC39">
        <v>7321</v>
      </c>
    </row>
    <row r="40" spans="1:29" ht="30" x14ac:dyDescent="0.25">
      <c r="A40" t="str">
        <f t="shared" si="0"/>
        <v>C</v>
      </c>
      <c r="B40" t="s">
        <v>1385</v>
      </c>
      <c r="C40" s="1" t="s">
        <v>1386</v>
      </c>
      <c r="D40">
        <v>24135</v>
      </c>
      <c r="E40">
        <v>24474</v>
      </c>
      <c r="F40">
        <v>24130</v>
      </c>
      <c r="G40">
        <v>23690</v>
      </c>
      <c r="H40">
        <v>23725</v>
      </c>
      <c r="I40">
        <v>23699</v>
      </c>
      <c r="J40">
        <v>24019</v>
      </c>
      <c r="K40">
        <v>24784</v>
      </c>
      <c r="L40">
        <v>26640</v>
      </c>
      <c r="M40">
        <v>28218</v>
      </c>
      <c r="N40">
        <v>29057</v>
      </c>
      <c r="O40">
        <v>28676</v>
      </c>
      <c r="P40">
        <v>25232</v>
      </c>
      <c r="Q40">
        <v>25839</v>
      </c>
      <c r="R40">
        <v>27730</v>
      </c>
      <c r="S40">
        <v>29809</v>
      </c>
      <c r="T40">
        <v>30474</v>
      </c>
      <c r="U40">
        <v>31432</v>
      </c>
      <c r="V40">
        <v>31021</v>
      </c>
      <c r="W40">
        <v>30853</v>
      </c>
      <c r="X40">
        <v>31567</v>
      </c>
      <c r="Y40">
        <v>32864</v>
      </c>
      <c r="Z40">
        <v>33616</v>
      </c>
      <c r="AA40">
        <v>29223</v>
      </c>
      <c r="AB40">
        <v>31806</v>
      </c>
      <c r="AC40">
        <v>34645</v>
      </c>
    </row>
    <row r="41" spans="1:29" ht="30" x14ac:dyDescent="0.25">
      <c r="A41" t="str">
        <f t="shared" si="0"/>
        <v>C</v>
      </c>
      <c r="B41" t="s">
        <v>1387</v>
      </c>
      <c r="C41" s="1" t="s">
        <v>1388</v>
      </c>
      <c r="D41">
        <v>26338</v>
      </c>
      <c r="E41">
        <v>26968</v>
      </c>
      <c r="F41">
        <v>25632</v>
      </c>
      <c r="G41">
        <v>26331</v>
      </c>
      <c r="H41">
        <v>25237</v>
      </c>
      <c r="I41">
        <v>24700</v>
      </c>
      <c r="J41">
        <v>22235</v>
      </c>
      <c r="K41">
        <v>21929</v>
      </c>
      <c r="L41">
        <v>20438</v>
      </c>
      <c r="M41">
        <v>21201</v>
      </c>
      <c r="N41">
        <v>20558</v>
      </c>
      <c r="O41">
        <v>20323</v>
      </c>
      <c r="P41">
        <v>19404</v>
      </c>
      <c r="Q41">
        <v>21132</v>
      </c>
      <c r="R41">
        <v>21180</v>
      </c>
      <c r="S41">
        <v>20344</v>
      </c>
      <c r="T41">
        <v>21806</v>
      </c>
      <c r="U41">
        <v>21014</v>
      </c>
      <c r="V41">
        <v>19912</v>
      </c>
      <c r="W41">
        <v>21935</v>
      </c>
      <c r="X41">
        <v>23216</v>
      </c>
      <c r="Y41">
        <v>22706</v>
      </c>
      <c r="Z41">
        <v>24823</v>
      </c>
      <c r="AA41">
        <v>23613</v>
      </c>
      <c r="AB41">
        <v>25742</v>
      </c>
      <c r="AC41">
        <v>25497</v>
      </c>
    </row>
    <row r="42" spans="1:29" x14ac:dyDescent="0.25">
      <c r="A42" t="str">
        <f t="shared" si="0"/>
        <v>C</v>
      </c>
      <c r="B42" t="s">
        <v>1389</v>
      </c>
      <c r="C42" s="1" t="s">
        <v>1390</v>
      </c>
      <c r="D42">
        <v>13080</v>
      </c>
      <c r="E42">
        <v>12680</v>
      </c>
      <c r="F42">
        <v>12550</v>
      </c>
      <c r="G42">
        <v>12743</v>
      </c>
      <c r="H42">
        <v>12594</v>
      </c>
      <c r="I42">
        <v>11645</v>
      </c>
      <c r="J42">
        <v>11393</v>
      </c>
      <c r="K42">
        <v>11583</v>
      </c>
      <c r="L42">
        <v>11797</v>
      </c>
      <c r="M42">
        <v>12129</v>
      </c>
      <c r="N42">
        <v>12251</v>
      </c>
      <c r="O42">
        <v>12554</v>
      </c>
      <c r="P42">
        <v>10693</v>
      </c>
      <c r="Q42">
        <v>11891</v>
      </c>
      <c r="R42">
        <v>12215</v>
      </c>
      <c r="S42">
        <v>12927</v>
      </c>
      <c r="T42">
        <v>12310</v>
      </c>
      <c r="U42">
        <v>12181</v>
      </c>
      <c r="V42">
        <v>12036</v>
      </c>
      <c r="W42">
        <v>12119</v>
      </c>
      <c r="X42">
        <v>12706</v>
      </c>
      <c r="Y42">
        <v>13143</v>
      </c>
      <c r="Z42">
        <v>12655</v>
      </c>
      <c r="AA42">
        <v>12690</v>
      </c>
      <c r="AB42">
        <v>13697</v>
      </c>
      <c r="AC42">
        <v>14407</v>
      </c>
    </row>
    <row r="43" spans="1:29" x14ac:dyDescent="0.25">
      <c r="A43" t="str">
        <f t="shared" si="0"/>
        <v>C</v>
      </c>
      <c r="B43" t="s">
        <v>1391</v>
      </c>
      <c r="C43" s="1" t="s">
        <v>1392</v>
      </c>
      <c r="D43">
        <v>23096</v>
      </c>
      <c r="E43">
        <v>22783</v>
      </c>
      <c r="F43">
        <v>21032</v>
      </c>
      <c r="G43">
        <v>21381</v>
      </c>
      <c r="H43">
        <v>20624</v>
      </c>
      <c r="I43">
        <v>19854</v>
      </c>
      <c r="J43">
        <v>19551</v>
      </c>
      <c r="K43">
        <v>19751</v>
      </c>
      <c r="L43">
        <v>19717</v>
      </c>
      <c r="M43">
        <v>20554</v>
      </c>
      <c r="N43">
        <v>21184</v>
      </c>
      <c r="O43">
        <v>21610</v>
      </c>
      <c r="P43">
        <v>17197</v>
      </c>
      <c r="Q43">
        <v>20351</v>
      </c>
      <c r="R43">
        <v>22856</v>
      </c>
      <c r="S43">
        <v>25150</v>
      </c>
      <c r="T43">
        <v>26120</v>
      </c>
      <c r="U43">
        <v>26956</v>
      </c>
      <c r="V43">
        <v>26418</v>
      </c>
      <c r="W43">
        <v>26526</v>
      </c>
      <c r="X43">
        <v>28180</v>
      </c>
      <c r="Y43">
        <v>30209</v>
      </c>
      <c r="Z43">
        <v>29644</v>
      </c>
      <c r="AA43">
        <v>27733</v>
      </c>
      <c r="AB43">
        <v>31411</v>
      </c>
      <c r="AC43">
        <v>34764</v>
      </c>
    </row>
    <row r="44" spans="1:29" ht="30" x14ac:dyDescent="0.25">
      <c r="A44" t="str">
        <f t="shared" si="0"/>
        <v>C</v>
      </c>
      <c r="B44" t="s">
        <v>1393</v>
      </c>
      <c r="C44" s="1" t="s">
        <v>1394</v>
      </c>
      <c r="D44">
        <v>32340</v>
      </c>
      <c r="E44">
        <v>33666</v>
      </c>
      <c r="F44">
        <v>32727</v>
      </c>
      <c r="G44">
        <v>33771</v>
      </c>
      <c r="H44">
        <v>32812</v>
      </c>
      <c r="I44">
        <v>32995</v>
      </c>
      <c r="J44">
        <v>33876</v>
      </c>
      <c r="K44">
        <v>35041</v>
      </c>
      <c r="L44">
        <v>36441</v>
      </c>
      <c r="M44">
        <v>37009</v>
      </c>
      <c r="N44">
        <v>37904</v>
      </c>
      <c r="O44">
        <v>38176</v>
      </c>
      <c r="P44">
        <v>31386</v>
      </c>
      <c r="Q44">
        <v>38515</v>
      </c>
      <c r="R44">
        <v>40288</v>
      </c>
      <c r="S44">
        <v>43621</v>
      </c>
      <c r="T44">
        <v>46795</v>
      </c>
      <c r="U44">
        <v>49107</v>
      </c>
      <c r="V44">
        <v>50583</v>
      </c>
      <c r="W44">
        <v>56887</v>
      </c>
      <c r="X44">
        <v>59906</v>
      </c>
      <c r="Y44">
        <v>60005</v>
      </c>
      <c r="Z44">
        <v>57610</v>
      </c>
      <c r="AA44">
        <v>47869</v>
      </c>
      <c r="AB44">
        <v>48117</v>
      </c>
      <c r="AC44">
        <v>60514</v>
      </c>
    </row>
    <row r="45" spans="1:29" x14ac:dyDescent="0.25">
      <c r="A45" t="str">
        <f t="shared" si="0"/>
        <v>C</v>
      </c>
      <c r="B45" t="s">
        <v>1395</v>
      </c>
      <c r="C45" s="1" t="s">
        <v>1396</v>
      </c>
      <c r="D45">
        <v>2410</v>
      </c>
      <c r="E45">
        <v>2595</v>
      </c>
      <c r="F45">
        <v>2773</v>
      </c>
      <c r="G45">
        <v>2224</v>
      </c>
      <c r="H45">
        <v>2351</v>
      </c>
      <c r="I45">
        <v>2251</v>
      </c>
      <c r="J45">
        <v>2314</v>
      </c>
      <c r="K45">
        <v>2596</v>
      </c>
      <c r="L45">
        <v>2206</v>
      </c>
      <c r="M45">
        <v>2441</v>
      </c>
      <c r="N45">
        <v>3077</v>
      </c>
      <c r="O45">
        <v>3355</v>
      </c>
      <c r="P45">
        <v>3402</v>
      </c>
      <c r="Q45">
        <v>3650</v>
      </c>
      <c r="R45">
        <v>3994</v>
      </c>
      <c r="S45">
        <v>4514</v>
      </c>
      <c r="T45">
        <v>4751</v>
      </c>
      <c r="U45">
        <v>4660</v>
      </c>
      <c r="V45">
        <v>4891</v>
      </c>
      <c r="W45">
        <v>4252</v>
      </c>
      <c r="X45">
        <v>4288</v>
      </c>
      <c r="Y45">
        <v>4453</v>
      </c>
      <c r="Z45">
        <v>4739</v>
      </c>
      <c r="AA45">
        <v>4527</v>
      </c>
      <c r="AB45">
        <v>5035</v>
      </c>
      <c r="AC45">
        <v>5620</v>
      </c>
    </row>
    <row r="46" spans="1:29" ht="30" x14ac:dyDescent="0.25">
      <c r="A46" t="str">
        <f t="shared" si="0"/>
        <v>C</v>
      </c>
      <c r="B46" t="s">
        <v>1397</v>
      </c>
      <c r="C46" s="1" t="s">
        <v>1398</v>
      </c>
      <c r="D46">
        <v>10842</v>
      </c>
      <c r="E46">
        <v>11586</v>
      </c>
      <c r="F46">
        <v>12421</v>
      </c>
      <c r="G46">
        <v>13259</v>
      </c>
      <c r="H46">
        <v>12839</v>
      </c>
      <c r="I46">
        <v>11269</v>
      </c>
      <c r="J46">
        <v>12388</v>
      </c>
      <c r="K46">
        <v>12639</v>
      </c>
      <c r="L46">
        <v>12921</v>
      </c>
      <c r="M46">
        <v>14626</v>
      </c>
      <c r="N46">
        <v>14289</v>
      </c>
      <c r="O46">
        <v>16482</v>
      </c>
      <c r="P46">
        <v>16995</v>
      </c>
      <c r="Q46">
        <v>16826</v>
      </c>
      <c r="R46">
        <v>18773</v>
      </c>
      <c r="S46">
        <v>19519</v>
      </c>
      <c r="T46">
        <v>19420</v>
      </c>
      <c r="U46">
        <v>20108</v>
      </c>
      <c r="V46">
        <v>20721</v>
      </c>
      <c r="W46">
        <v>23309</v>
      </c>
      <c r="X46">
        <v>24065</v>
      </c>
      <c r="Y46">
        <v>24905</v>
      </c>
      <c r="Z46">
        <v>23355</v>
      </c>
      <c r="AA46">
        <v>19696</v>
      </c>
      <c r="AB46">
        <v>19813</v>
      </c>
      <c r="AC46">
        <v>23602</v>
      </c>
    </row>
    <row r="47" spans="1:29" x14ac:dyDescent="0.25">
      <c r="A47" t="str">
        <f t="shared" si="0"/>
        <v>C</v>
      </c>
      <c r="B47" t="s">
        <v>1399</v>
      </c>
      <c r="C47" s="1" t="s">
        <v>1400</v>
      </c>
      <c r="D47">
        <v>1393</v>
      </c>
      <c r="E47">
        <v>1389</v>
      </c>
      <c r="F47">
        <v>1506</v>
      </c>
      <c r="G47">
        <v>1580</v>
      </c>
      <c r="H47">
        <v>1577</v>
      </c>
      <c r="I47">
        <v>1703</v>
      </c>
      <c r="J47">
        <v>1762</v>
      </c>
      <c r="K47">
        <v>1855</v>
      </c>
      <c r="L47">
        <v>2060</v>
      </c>
      <c r="M47">
        <v>2299</v>
      </c>
      <c r="N47">
        <v>2326</v>
      </c>
      <c r="O47">
        <v>2467</v>
      </c>
      <c r="P47">
        <v>2491</v>
      </c>
      <c r="Q47">
        <v>2497</v>
      </c>
      <c r="R47">
        <v>2658</v>
      </c>
      <c r="S47">
        <v>2745</v>
      </c>
      <c r="T47">
        <v>3146</v>
      </c>
      <c r="U47">
        <v>2597</v>
      </c>
      <c r="V47">
        <v>2477</v>
      </c>
      <c r="W47">
        <v>2229</v>
      </c>
      <c r="X47">
        <v>2515</v>
      </c>
      <c r="Y47">
        <v>2678</v>
      </c>
      <c r="Z47">
        <v>2685</v>
      </c>
      <c r="AA47">
        <v>2582</v>
      </c>
      <c r="AB47">
        <v>3008</v>
      </c>
      <c r="AC47">
        <v>3330</v>
      </c>
    </row>
    <row r="48" spans="1:29" x14ac:dyDescent="0.25">
      <c r="A48" t="str">
        <f t="shared" si="0"/>
        <v>C</v>
      </c>
      <c r="B48" t="s">
        <v>1401</v>
      </c>
      <c r="C48" s="1" t="s">
        <v>1402</v>
      </c>
      <c r="D48">
        <v>7035</v>
      </c>
      <c r="E48">
        <v>7140</v>
      </c>
      <c r="F48">
        <v>7399</v>
      </c>
      <c r="G48">
        <v>7529</v>
      </c>
      <c r="H48">
        <v>7767</v>
      </c>
      <c r="I48">
        <v>8016</v>
      </c>
      <c r="J48">
        <v>7844</v>
      </c>
      <c r="K48">
        <v>7611</v>
      </c>
      <c r="L48">
        <v>7775</v>
      </c>
      <c r="M48">
        <v>7942</v>
      </c>
      <c r="N48">
        <v>8461</v>
      </c>
      <c r="O48">
        <v>7854</v>
      </c>
      <c r="P48">
        <v>6999</v>
      </c>
      <c r="Q48">
        <v>7241</v>
      </c>
      <c r="R48">
        <v>6766</v>
      </c>
      <c r="S48">
        <v>6540</v>
      </c>
      <c r="T48">
        <v>7302</v>
      </c>
      <c r="U48">
        <v>8066</v>
      </c>
      <c r="V48">
        <v>7695</v>
      </c>
      <c r="W48">
        <v>8100</v>
      </c>
      <c r="X48">
        <v>8666</v>
      </c>
      <c r="Y48">
        <v>8603</v>
      </c>
      <c r="Z48">
        <v>8163</v>
      </c>
      <c r="AA48">
        <v>8073</v>
      </c>
      <c r="AB48">
        <v>8147</v>
      </c>
      <c r="AC48">
        <v>8490</v>
      </c>
    </row>
    <row r="49" spans="1:29" x14ac:dyDescent="0.25">
      <c r="A49" t="str">
        <f t="shared" si="0"/>
        <v>C</v>
      </c>
      <c r="B49" t="s">
        <v>1403</v>
      </c>
      <c r="C49" s="1" t="s">
        <v>1404</v>
      </c>
      <c r="D49">
        <v>6315</v>
      </c>
      <c r="E49">
        <v>6516</v>
      </c>
      <c r="F49">
        <v>6657</v>
      </c>
      <c r="G49">
        <v>6824</v>
      </c>
      <c r="H49">
        <v>6766</v>
      </c>
      <c r="I49">
        <v>6996</v>
      </c>
      <c r="J49">
        <v>7003</v>
      </c>
      <c r="K49">
        <v>7243</v>
      </c>
      <c r="L49">
        <v>7244</v>
      </c>
      <c r="M49">
        <v>7387</v>
      </c>
      <c r="N49">
        <v>7842</v>
      </c>
      <c r="O49">
        <v>7981</v>
      </c>
      <c r="P49">
        <v>7401</v>
      </c>
      <c r="Q49">
        <v>7715</v>
      </c>
      <c r="R49">
        <v>8086</v>
      </c>
      <c r="S49">
        <v>8091</v>
      </c>
      <c r="T49">
        <v>7957</v>
      </c>
      <c r="U49">
        <v>8158</v>
      </c>
      <c r="V49">
        <v>8667</v>
      </c>
      <c r="W49">
        <v>8764</v>
      </c>
      <c r="X49">
        <v>9221</v>
      </c>
      <c r="Y49">
        <v>9608</v>
      </c>
      <c r="Z49">
        <v>9814</v>
      </c>
      <c r="AA49">
        <v>9103</v>
      </c>
      <c r="AB49">
        <v>11111</v>
      </c>
      <c r="AC49">
        <v>11985</v>
      </c>
    </row>
    <row r="50" spans="1:29" ht="30" x14ac:dyDescent="0.25">
      <c r="A50" t="str">
        <f t="shared" si="0"/>
        <v>C</v>
      </c>
      <c r="B50" t="s">
        <v>1405</v>
      </c>
      <c r="C50" s="1" t="s">
        <v>1406</v>
      </c>
      <c r="D50">
        <v>556</v>
      </c>
      <c r="E50">
        <v>574</v>
      </c>
      <c r="F50">
        <v>648</v>
      </c>
      <c r="G50">
        <v>553</v>
      </c>
      <c r="H50">
        <v>602</v>
      </c>
      <c r="I50">
        <v>504</v>
      </c>
      <c r="J50">
        <v>553</v>
      </c>
      <c r="K50">
        <v>587</v>
      </c>
      <c r="L50">
        <v>509</v>
      </c>
      <c r="M50">
        <v>596</v>
      </c>
      <c r="N50">
        <v>747</v>
      </c>
      <c r="O50">
        <v>733</v>
      </c>
      <c r="P50">
        <v>714</v>
      </c>
      <c r="Q50">
        <v>659</v>
      </c>
      <c r="R50">
        <v>756</v>
      </c>
      <c r="S50">
        <v>852</v>
      </c>
      <c r="T50">
        <v>888</v>
      </c>
      <c r="U50">
        <v>861</v>
      </c>
      <c r="V50">
        <v>797</v>
      </c>
      <c r="W50">
        <v>689</v>
      </c>
      <c r="X50">
        <v>718</v>
      </c>
      <c r="Y50">
        <v>748</v>
      </c>
      <c r="Z50">
        <v>791</v>
      </c>
      <c r="AA50">
        <v>739</v>
      </c>
      <c r="AB50">
        <v>867</v>
      </c>
      <c r="AC50">
        <v>801</v>
      </c>
    </row>
    <row r="51" spans="1:29" ht="30" x14ac:dyDescent="0.25">
      <c r="A51" t="str">
        <f t="shared" si="0"/>
        <v>C</v>
      </c>
      <c r="B51" t="s">
        <v>1407</v>
      </c>
      <c r="C51" s="1" t="s">
        <v>1408</v>
      </c>
      <c r="D51">
        <v>2274</v>
      </c>
      <c r="E51">
        <v>2433</v>
      </c>
      <c r="F51">
        <v>2640</v>
      </c>
      <c r="G51">
        <v>2463</v>
      </c>
      <c r="H51">
        <v>2589</v>
      </c>
      <c r="I51">
        <v>2512</v>
      </c>
      <c r="J51">
        <v>2435</v>
      </c>
      <c r="K51">
        <v>2599</v>
      </c>
      <c r="L51">
        <v>2653</v>
      </c>
      <c r="M51">
        <v>2791</v>
      </c>
      <c r="N51">
        <v>3074</v>
      </c>
      <c r="O51">
        <v>2953</v>
      </c>
      <c r="P51">
        <v>2919</v>
      </c>
      <c r="Q51">
        <v>3068</v>
      </c>
      <c r="R51">
        <v>3119</v>
      </c>
      <c r="S51">
        <v>3612</v>
      </c>
      <c r="T51">
        <v>3761</v>
      </c>
      <c r="U51">
        <v>3900</v>
      </c>
      <c r="V51">
        <v>4331</v>
      </c>
      <c r="W51">
        <v>4739</v>
      </c>
      <c r="X51">
        <v>4987</v>
      </c>
      <c r="Y51">
        <v>5094</v>
      </c>
      <c r="Z51">
        <v>4526</v>
      </c>
      <c r="AA51">
        <v>3093</v>
      </c>
      <c r="AB51">
        <v>2458</v>
      </c>
      <c r="AC51">
        <v>3404</v>
      </c>
    </row>
    <row r="52" spans="1:29" ht="30" x14ac:dyDescent="0.25">
      <c r="A52" t="str">
        <f t="shared" si="0"/>
        <v>C</v>
      </c>
      <c r="B52" t="s">
        <v>1409</v>
      </c>
      <c r="C52" s="1" t="s">
        <v>1410</v>
      </c>
      <c r="D52">
        <v>11350</v>
      </c>
      <c r="E52">
        <v>11769</v>
      </c>
      <c r="F52">
        <v>12210</v>
      </c>
      <c r="G52">
        <v>12435</v>
      </c>
      <c r="H52">
        <v>12593</v>
      </c>
      <c r="I52">
        <v>12650</v>
      </c>
      <c r="J52">
        <v>12515</v>
      </c>
      <c r="K52">
        <v>12768</v>
      </c>
      <c r="L52">
        <v>13025</v>
      </c>
      <c r="M52">
        <v>14388</v>
      </c>
      <c r="N52">
        <v>14596</v>
      </c>
      <c r="O52">
        <v>14832</v>
      </c>
      <c r="P52">
        <v>14091</v>
      </c>
      <c r="Q52">
        <v>15481</v>
      </c>
      <c r="R52">
        <v>15641</v>
      </c>
      <c r="S52">
        <v>16570</v>
      </c>
      <c r="T52">
        <v>17652</v>
      </c>
      <c r="U52">
        <v>18306</v>
      </c>
      <c r="V52">
        <v>18579</v>
      </c>
      <c r="W52">
        <v>19055</v>
      </c>
      <c r="X52">
        <v>20283</v>
      </c>
      <c r="Y52">
        <v>20969</v>
      </c>
      <c r="Z52">
        <v>21114</v>
      </c>
      <c r="AA52">
        <v>20480</v>
      </c>
      <c r="AB52">
        <v>21377</v>
      </c>
      <c r="AC52">
        <v>23631</v>
      </c>
    </row>
    <row r="53" spans="1:29" ht="30" x14ac:dyDescent="0.25">
      <c r="A53" t="str">
        <f t="shared" si="0"/>
        <v>D</v>
      </c>
      <c r="B53" t="s">
        <v>1411</v>
      </c>
      <c r="C53" s="1" t="s">
        <v>1412</v>
      </c>
      <c r="D53">
        <v>27699</v>
      </c>
      <c r="E53">
        <v>28801</v>
      </c>
      <c r="F53">
        <v>30634</v>
      </c>
      <c r="G53">
        <v>32230</v>
      </c>
      <c r="H53">
        <v>28042</v>
      </c>
      <c r="I53">
        <v>28771</v>
      </c>
      <c r="J53">
        <v>30300</v>
      </c>
      <c r="K53">
        <v>32135</v>
      </c>
      <c r="L53">
        <v>35655</v>
      </c>
      <c r="M53">
        <v>44867</v>
      </c>
      <c r="N53">
        <v>46971</v>
      </c>
      <c r="O53">
        <v>54440</v>
      </c>
      <c r="P53">
        <v>58013</v>
      </c>
      <c r="Q53">
        <v>62148</v>
      </c>
      <c r="R53">
        <v>64855</v>
      </c>
      <c r="S53">
        <v>67387</v>
      </c>
      <c r="T53">
        <v>70508</v>
      </c>
      <c r="U53">
        <v>73376</v>
      </c>
      <c r="V53">
        <v>71085</v>
      </c>
      <c r="W53">
        <v>72452</v>
      </c>
      <c r="X53">
        <v>73453</v>
      </c>
      <c r="Y53">
        <v>78012</v>
      </c>
      <c r="Z53">
        <v>81241</v>
      </c>
      <c r="AA53">
        <v>77672</v>
      </c>
      <c r="AB53">
        <v>88985</v>
      </c>
      <c r="AC53">
        <v>133643</v>
      </c>
    </row>
    <row r="54" spans="1:29" ht="45" x14ac:dyDescent="0.25">
      <c r="A54" t="str">
        <f t="shared" si="0"/>
        <v>D</v>
      </c>
      <c r="B54" t="s">
        <v>1413</v>
      </c>
      <c r="C54" s="1" t="s">
        <v>1414</v>
      </c>
      <c r="D54">
        <v>11282</v>
      </c>
      <c r="E54">
        <v>12214</v>
      </c>
      <c r="F54">
        <v>12183</v>
      </c>
      <c r="G54">
        <v>12502</v>
      </c>
      <c r="H54">
        <v>13902</v>
      </c>
      <c r="I54">
        <v>14261</v>
      </c>
      <c r="J54">
        <v>14831</v>
      </c>
      <c r="K54">
        <v>14529</v>
      </c>
      <c r="L54">
        <v>21479</v>
      </c>
      <c r="M54">
        <v>25879</v>
      </c>
      <c r="N54">
        <v>29067</v>
      </c>
      <c r="O54">
        <v>34057</v>
      </c>
      <c r="P54">
        <v>32197</v>
      </c>
      <c r="Q54">
        <v>36314</v>
      </c>
      <c r="R54">
        <v>37132</v>
      </c>
      <c r="S54">
        <v>41831</v>
      </c>
      <c r="T54">
        <v>44828</v>
      </c>
      <c r="U54">
        <v>42175</v>
      </c>
      <c r="V54">
        <v>41835</v>
      </c>
      <c r="W54">
        <v>39663</v>
      </c>
      <c r="X54">
        <v>40671</v>
      </c>
      <c r="Y54">
        <v>41538</v>
      </c>
      <c r="Z54">
        <v>40645</v>
      </c>
      <c r="AA54">
        <v>36495</v>
      </c>
      <c r="AB54">
        <v>50088</v>
      </c>
      <c r="AC54">
        <v>98945</v>
      </c>
    </row>
    <row r="55" spans="1:29" ht="30" x14ac:dyDescent="0.25">
      <c r="A55" t="str">
        <f t="shared" si="0"/>
        <v>E</v>
      </c>
      <c r="B55" t="s">
        <v>1415</v>
      </c>
      <c r="C55" s="1" t="s">
        <v>1416</v>
      </c>
      <c r="D55">
        <v>5236</v>
      </c>
      <c r="E55">
        <v>5603</v>
      </c>
      <c r="F55">
        <v>5677</v>
      </c>
      <c r="G55">
        <v>5736</v>
      </c>
      <c r="H55">
        <v>5892</v>
      </c>
      <c r="I55">
        <v>6105</v>
      </c>
      <c r="J55">
        <v>6496</v>
      </c>
      <c r="K55">
        <v>6941</v>
      </c>
      <c r="L55">
        <v>7382</v>
      </c>
      <c r="M55">
        <v>7602</v>
      </c>
      <c r="N55">
        <v>8166</v>
      </c>
      <c r="O55">
        <v>8149</v>
      </c>
      <c r="P55">
        <v>8162</v>
      </c>
      <c r="Q55">
        <v>8291</v>
      </c>
      <c r="R55">
        <v>8527</v>
      </c>
      <c r="S55">
        <v>8820</v>
      </c>
      <c r="T55">
        <v>9390</v>
      </c>
      <c r="U55">
        <v>9299</v>
      </c>
      <c r="V55">
        <v>9286</v>
      </c>
      <c r="W55">
        <v>9679</v>
      </c>
      <c r="X55">
        <v>9965</v>
      </c>
      <c r="Y55">
        <v>10958</v>
      </c>
      <c r="Z55">
        <v>11041</v>
      </c>
      <c r="AA55">
        <v>10545</v>
      </c>
      <c r="AB55">
        <v>10900</v>
      </c>
      <c r="AC55">
        <v>11253</v>
      </c>
    </row>
    <row r="56" spans="1:29" x14ac:dyDescent="0.25">
      <c r="A56" t="str">
        <f t="shared" si="0"/>
        <v>E</v>
      </c>
      <c r="B56" t="s">
        <v>1417</v>
      </c>
      <c r="C56" s="1" t="s">
        <v>1418</v>
      </c>
      <c r="D56">
        <v>4252</v>
      </c>
      <c r="E56">
        <v>4792</v>
      </c>
      <c r="F56">
        <v>4946</v>
      </c>
      <c r="G56">
        <v>5343</v>
      </c>
      <c r="H56">
        <v>5513</v>
      </c>
      <c r="I56">
        <v>5849</v>
      </c>
      <c r="J56">
        <v>6129</v>
      </c>
      <c r="K56">
        <v>6470</v>
      </c>
      <c r="L56">
        <v>7070</v>
      </c>
      <c r="M56">
        <v>7423</v>
      </c>
      <c r="N56">
        <v>7698</v>
      </c>
      <c r="O56">
        <v>7989</v>
      </c>
      <c r="P56">
        <v>8415</v>
      </c>
      <c r="Q56">
        <v>8522</v>
      </c>
      <c r="R56">
        <v>8627</v>
      </c>
      <c r="S56">
        <v>8775</v>
      </c>
      <c r="T56">
        <v>9162</v>
      </c>
      <c r="U56">
        <v>9289</v>
      </c>
      <c r="V56">
        <v>9394</v>
      </c>
      <c r="W56">
        <v>9498</v>
      </c>
      <c r="X56">
        <v>9470</v>
      </c>
      <c r="Y56">
        <v>9603</v>
      </c>
      <c r="Z56">
        <v>9733</v>
      </c>
      <c r="AA56">
        <v>9966</v>
      </c>
      <c r="AB56">
        <v>10422</v>
      </c>
      <c r="AC56">
        <v>10603</v>
      </c>
    </row>
    <row r="57" spans="1:29" ht="45" x14ac:dyDescent="0.25">
      <c r="A57" t="str">
        <f t="shared" si="0"/>
        <v>E</v>
      </c>
      <c r="B57" t="s">
        <v>1419</v>
      </c>
      <c r="C57" s="1" t="s">
        <v>1420</v>
      </c>
      <c r="D57">
        <v>8617</v>
      </c>
      <c r="E57">
        <v>9471</v>
      </c>
      <c r="F57">
        <v>9924</v>
      </c>
      <c r="G57">
        <v>10178</v>
      </c>
      <c r="H57">
        <v>10738</v>
      </c>
      <c r="I57">
        <v>11916</v>
      </c>
      <c r="J57">
        <v>13223</v>
      </c>
      <c r="K57">
        <v>14035</v>
      </c>
      <c r="L57">
        <v>15383</v>
      </c>
      <c r="M57">
        <v>16343</v>
      </c>
      <c r="N57">
        <v>16905</v>
      </c>
      <c r="O57">
        <v>17630</v>
      </c>
      <c r="P57">
        <v>16956</v>
      </c>
      <c r="Q57">
        <v>18649</v>
      </c>
      <c r="R57">
        <v>19194</v>
      </c>
      <c r="S57">
        <v>18356</v>
      </c>
      <c r="T57">
        <v>18726</v>
      </c>
      <c r="U57">
        <v>18622</v>
      </c>
      <c r="V57">
        <v>18190</v>
      </c>
      <c r="W57">
        <v>18474</v>
      </c>
      <c r="X57">
        <v>20041</v>
      </c>
      <c r="Y57">
        <v>20466</v>
      </c>
      <c r="Z57">
        <v>21393</v>
      </c>
      <c r="AA57">
        <v>20706</v>
      </c>
      <c r="AB57">
        <v>22745</v>
      </c>
      <c r="AC57">
        <v>25009</v>
      </c>
    </row>
    <row r="58" spans="1:29" ht="30" x14ac:dyDescent="0.25">
      <c r="A58" t="str">
        <f t="shared" si="0"/>
        <v>E</v>
      </c>
      <c r="B58" t="s">
        <v>1421</v>
      </c>
      <c r="C58" s="1" t="s">
        <v>1422</v>
      </c>
      <c r="D58">
        <v>99</v>
      </c>
      <c r="E58">
        <v>111</v>
      </c>
      <c r="F58">
        <v>118</v>
      </c>
      <c r="G58">
        <v>117</v>
      </c>
      <c r="H58">
        <v>136</v>
      </c>
      <c r="I58">
        <v>141</v>
      </c>
      <c r="J58">
        <v>142</v>
      </c>
      <c r="K58">
        <v>143</v>
      </c>
      <c r="L58">
        <v>155</v>
      </c>
      <c r="M58">
        <v>160</v>
      </c>
      <c r="N58">
        <v>167</v>
      </c>
      <c r="O58">
        <v>157</v>
      </c>
      <c r="P58">
        <v>150</v>
      </c>
      <c r="Q58">
        <v>221</v>
      </c>
      <c r="R58">
        <v>196</v>
      </c>
      <c r="S58">
        <v>322</v>
      </c>
      <c r="T58">
        <v>403</v>
      </c>
      <c r="U58">
        <v>547</v>
      </c>
      <c r="V58">
        <v>532</v>
      </c>
      <c r="W58">
        <v>637</v>
      </c>
      <c r="X58">
        <v>757</v>
      </c>
      <c r="Y58">
        <v>797</v>
      </c>
      <c r="Z58">
        <v>753</v>
      </c>
      <c r="AA58">
        <v>880</v>
      </c>
      <c r="AB58">
        <v>1098</v>
      </c>
      <c r="AC58">
        <v>1115</v>
      </c>
    </row>
    <row r="59" spans="1:29" x14ac:dyDescent="0.25">
      <c r="A59" t="str">
        <f t="shared" si="0"/>
        <v>F</v>
      </c>
      <c r="B59" t="s">
        <v>1423</v>
      </c>
      <c r="C59" s="1" t="s">
        <v>171</v>
      </c>
      <c r="D59">
        <v>108422</v>
      </c>
      <c r="E59">
        <v>116263</v>
      </c>
      <c r="F59">
        <v>124449</v>
      </c>
      <c r="G59">
        <v>135115</v>
      </c>
      <c r="H59">
        <v>145642</v>
      </c>
      <c r="I59">
        <v>157275</v>
      </c>
      <c r="J59">
        <v>168483</v>
      </c>
      <c r="K59">
        <v>180807</v>
      </c>
      <c r="L59">
        <v>191077</v>
      </c>
      <c r="M59">
        <v>204422</v>
      </c>
      <c r="N59">
        <v>222878</v>
      </c>
      <c r="O59">
        <v>230712</v>
      </c>
      <c r="P59">
        <v>200741</v>
      </c>
      <c r="Q59">
        <v>206078</v>
      </c>
      <c r="R59">
        <v>211822</v>
      </c>
      <c r="S59">
        <v>217665</v>
      </c>
      <c r="T59">
        <v>230448</v>
      </c>
      <c r="U59">
        <v>251333</v>
      </c>
      <c r="V59">
        <v>272443</v>
      </c>
      <c r="W59">
        <v>284295</v>
      </c>
      <c r="X59">
        <v>301390</v>
      </c>
      <c r="Y59">
        <v>325960</v>
      </c>
      <c r="Z59">
        <v>336117</v>
      </c>
      <c r="AA59">
        <v>297310</v>
      </c>
      <c r="AB59">
        <v>329779</v>
      </c>
      <c r="AC59">
        <v>380637</v>
      </c>
    </row>
    <row r="60" spans="1:29" ht="45" x14ac:dyDescent="0.25">
      <c r="A60" t="str">
        <f t="shared" si="0"/>
        <v>G</v>
      </c>
      <c r="B60" t="s">
        <v>1424</v>
      </c>
      <c r="C60" s="1" t="s">
        <v>1425</v>
      </c>
      <c r="D60">
        <v>26123</v>
      </c>
      <c r="E60">
        <v>27954</v>
      </c>
      <c r="F60">
        <v>29270</v>
      </c>
      <c r="G60">
        <v>28830</v>
      </c>
      <c r="H60">
        <v>31770</v>
      </c>
      <c r="I60">
        <v>33629</v>
      </c>
      <c r="J60">
        <v>36576</v>
      </c>
      <c r="K60">
        <v>37585</v>
      </c>
      <c r="L60">
        <v>39616</v>
      </c>
      <c r="M60">
        <v>39730</v>
      </c>
      <c r="N60">
        <v>42576</v>
      </c>
      <c r="O60">
        <v>42722</v>
      </c>
      <c r="P60">
        <v>37770</v>
      </c>
      <c r="Q60">
        <v>39844</v>
      </c>
      <c r="R60">
        <v>42194</v>
      </c>
      <c r="S60">
        <v>41343</v>
      </c>
      <c r="T60">
        <v>41553</v>
      </c>
      <c r="U60">
        <v>44345</v>
      </c>
      <c r="V60">
        <v>48481</v>
      </c>
      <c r="W60">
        <v>46859</v>
      </c>
      <c r="X60">
        <v>51279</v>
      </c>
      <c r="Y60">
        <v>52433</v>
      </c>
      <c r="Z60">
        <v>55130</v>
      </c>
      <c r="AA60">
        <v>45757</v>
      </c>
      <c r="AB60">
        <v>54473</v>
      </c>
      <c r="AC60">
        <v>59343</v>
      </c>
    </row>
    <row r="61" spans="1:29" ht="30" x14ac:dyDescent="0.25">
      <c r="A61" t="str">
        <f t="shared" si="0"/>
        <v>G</v>
      </c>
      <c r="B61" t="s">
        <v>1426</v>
      </c>
      <c r="C61" s="1" t="s">
        <v>1427</v>
      </c>
      <c r="D61">
        <v>84147</v>
      </c>
      <c r="E61">
        <v>93768</v>
      </c>
      <c r="F61">
        <v>98781</v>
      </c>
      <c r="G61">
        <v>102130</v>
      </c>
      <c r="H61">
        <v>110076</v>
      </c>
      <c r="I61">
        <v>111171</v>
      </c>
      <c r="J61">
        <v>114835</v>
      </c>
      <c r="K61">
        <v>119708</v>
      </c>
      <c r="L61">
        <v>119164</v>
      </c>
      <c r="M61">
        <v>122020</v>
      </c>
      <c r="N61">
        <v>128816</v>
      </c>
      <c r="O61">
        <v>128763</v>
      </c>
      <c r="P61">
        <v>122383</v>
      </c>
      <c r="Q61">
        <v>126900</v>
      </c>
      <c r="R61">
        <v>124991</v>
      </c>
      <c r="S61">
        <v>127599</v>
      </c>
      <c r="T61">
        <v>132755</v>
      </c>
      <c r="U61">
        <v>137411</v>
      </c>
      <c r="V61">
        <v>140772</v>
      </c>
      <c r="W61">
        <v>144112</v>
      </c>
      <c r="X61">
        <v>153877</v>
      </c>
      <c r="Y61">
        <v>166674</v>
      </c>
      <c r="Z61">
        <v>176677</v>
      </c>
      <c r="AA61">
        <v>175570</v>
      </c>
      <c r="AB61">
        <v>187769</v>
      </c>
      <c r="AC61">
        <v>210742</v>
      </c>
    </row>
    <row r="62" spans="1:29" ht="30" x14ac:dyDescent="0.25">
      <c r="A62" t="str">
        <f t="shared" si="0"/>
        <v>G</v>
      </c>
      <c r="B62" t="s">
        <v>1428</v>
      </c>
      <c r="C62" s="1" t="s">
        <v>1429</v>
      </c>
      <c r="D62">
        <v>66622</v>
      </c>
      <c r="E62">
        <v>70974</v>
      </c>
      <c r="F62">
        <v>75798</v>
      </c>
      <c r="G62">
        <v>78742</v>
      </c>
      <c r="H62">
        <v>83111</v>
      </c>
      <c r="I62">
        <v>87911</v>
      </c>
      <c r="J62">
        <v>92219</v>
      </c>
      <c r="K62">
        <v>95760</v>
      </c>
      <c r="L62">
        <v>97849</v>
      </c>
      <c r="M62">
        <v>104780</v>
      </c>
      <c r="N62">
        <v>106859</v>
      </c>
      <c r="O62">
        <v>107745</v>
      </c>
      <c r="P62">
        <v>111497</v>
      </c>
      <c r="Q62">
        <v>113649</v>
      </c>
      <c r="R62">
        <v>114679</v>
      </c>
      <c r="S62">
        <v>119655</v>
      </c>
      <c r="T62">
        <v>126490</v>
      </c>
      <c r="U62">
        <v>132453</v>
      </c>
      <c r="V62">
        <v>136393</v>
      </c>
      <c r="W62">
        <v>135984</v>
      </c>
      <c r="X62">
        <v>140597</v>
      </c>
      <c r="Y62">
        <v>144322</v>
      </c>
      <c r="Z62">
        <v>148835</v>
      </c>
      <c r="AA62">
        <v>143820</v>
      </c>
      <c r="AB62">
        <v>160132</v>
      </c>
      <c r="AC62">
        <v>171201</v>
      </c>
    </row>
    <row r="63" spans="1:29" x14ac:dyDescent="0.25">
      <c r="A63" t="str">
        <f t="shared" si="0"/>
        <v>H</v>
      </c>
      <c r="B63" t="s">
        <v>1430</v>
      </c>
      <c r="C63" s="1" t="s">
        <v>1431</v>
      </c>
      <c r="D63">
        <v>6087</v>
      </c>
      <c r="E63">
        <v>5805</v>
      </c>
      <c r="F63">
        <v>6055</v>
      </c>
      <c r="G63">
        <v>6287</v>
      </c>
      <c r="H63">
        <v>6507</v>
      </c>
      <c r="I63">
        <v>6942</v>
      </c>
      <c r="J63">
        <v>7237</v>
      </c>
      <c r="K63">
        <v>7992</v>
      </c>
      <c r="L63">
        <v>8431</v>
      </c>
      <c r="M63">
        <v>8995</v>
      </c>
      <c r="N63">
        <v>9203</v>
      </c>
      <c r="O63">
        <v>9200</v>
      </c>
      <c r="P63">
        <v>9378</v>
      </c>
      <c r="Q63">
        <v>9891</v>
      </c>
      <c r="R63">
        <v>10517</v>
      </c>
      <c r="S63">
        <v>10846</v>
      </c>
      <c r="T63">
        <v>11701</v>
      </c>
      <c r="U63">
        <v>11284</v>
      </c>
      <c r="V63">
        <v>11346</v>
      </c>
      <c r="W63">
        <v>11948</v>
      </c>
      <c r="X63">
        <v>12658</v>
      </c>
      <c r="Y63">
        <v>13842</v>
      </c>
      <c r="Z63">
        <v>15340</v>
      </c>
      <c r="AA63">
        <v>7888</v>
      </c>
      <c r="AB63">
        <v>9334</v>
      </c>
      <c r="AC63">
        <v>15301</v>
      </c>
    </row>
    <row r="64" spans="1:29" ht="45" x14ac:dyDescent="0.25">
      <c r="A64" t="str">
        <f t="shared" si="0"/>
        <v>H</v>
      </c>
      <c r="B64" t="s">
        <v>1432</v>
      </c>
      <c r="C64" s="1" t="s">
        <v>1433</v>
      </c>
      <c r="D64">
        <v>30327</v>
      </c>
      <c r="E64">
        <v>30941</v>
      </c>
      <c r="F64">
        <v>32684</v>
      </c>
      <c r="G64">
        <v>34843</v>
      </c>
      <c r="H64">
        <v>36678</v>
      </c>
      <c r="I64">
        <v>37178</v>
      </c>
      <c r="J64">
        <v>38336</v>
      </c>
      <c r="K64">
        <v>39333</v>
      </c>
      <c r="L64">
        <v>40797</v>
      </c>
      <c r="M64">
        <v>42284</v>
      </c>
      <c r="N64">
        <v>44753</v>
      </c>
      <c r="O64">
        <v>45752</v>
      </c>
      <c r="P64">
        <v>43026</v>
      </c>
      <c r="Q64">
        <v>43731</v>
      </c>
      <c r="R64">
        <v>44304</v>
      </c>
      <c r="S64">
        <v>45496</v>
      </c>
      <c r="T64">
        <v>47444</v>
      </c>
      <c r="U64">
        <v>48708</v>
      </c>
      <c r="V64">
        <v>49357</v>
      </c>
      <c r="W64">
        <v>49557</v>
      </c>
      <c r="X64">
        <v>50145</v>
      </c>
      <c r="Y64">
        <v>52644</v>
      </c>
      <c r="Z64">
        <v>53480</v>
      </c>
      <c r="AA64">
        <v>47508</v>
      </c>
      <c r="AB64">
        <v>50533</v>
      </c>
      <c r="AC64">
        <v>59465</v>
      </c>
    </row>
    <row r="65" spans="1:29" x14ac:dyDescent="0.25">
      <c r="A65" t="str">
        <f t="shared" si="0"/>
        <v>H</v>
      </c>
      <c r="B65" t="s">
        <v>1434</v>
      </c>
      <c r="C65" s="1" t="s">
        <v>1435</v>
      </c>
      <c r="D65">
        <v>5214</v>
      </c>
      <c r="E65">
        <v>4793</v>
      </c>
      <c r="F65">
        <v>5314</v>
      </c>
      <c r="G65">
        <v>6416</v>
      </c>
      <c r="H65">
        <v>6655</v>
      </c>
      <c r="I65">
        <v>6474</v>
      </c>
      <c r="J65">
        <v>7659</v>
      </c>
      <c r="K65">
        <v>9298</v>
      </c>
      <c r="L65">
        <v>9916</v>
      </c>
      <c r="M65">
        <v>8993</v>
      </c>
      <c r="N65">
        <v>9401</v>
      </c>
      <c r="O65">
        <v>11116</v>
      </c>
      <c r="P65">
        <v>9422</v>
      </c>
      <c r="Q65">
        <v>10196</v>
      </c>
      <c r="R65">
        <v>12090</v>
      </c>
      <c r="S65">
        <v>12357</v>
      </c>
      <c r="T65">
        <v>12954</v>
      </c>
      <c r="U65">
        <v>13237</v>
      </c>
      <c r="V65">
        <v>13807</v>
      </c>
      <c r="W65">
        <v>14241</v>
      </c>
      <c r="X65">
        <v>13955</v>
      </c>
      <c r="Y65">
        <v>14010</v>
      </c>
      <c r="Z65">
        <v>14884</v>
      </c>
      <c r="AA65">
        <v>10607</v>
      </c>
      <c r="AB65">
        <v>10552</v>
      </c>
      <c r="AC65">
        <v>16037</v>
      </c>
    </row>
    <row r="66" spans="1:29" x14ac:dyDescent="0.25">
      <c r="A66" t="str">
        <f t="shared" si="0"/>
        <v>H</v>
      </c>
      <c r="B66" t="s">
        <v>1436</v>
      </c>
      <c r="C66" s="1" t="s">
        <v>1437</v>
      </c>
      <c r="D66">
        <v>11793</v>
      </c>
      <c r="E66">
        <v>12382</v>
      </c>
      <c r="F66">
        <v>12712</v>
      </c>
      <c r="G66">
        <v>12687</v>
      </c>
      <c r="H66">
        <v>13395</v>
      </c>
      <c r="I66">
        <v>12456</v>
      </c>
      <c r="J66">
        <v>13227</v>
      </c>
      <c r="K66">
        <v>13983</v>
      </c>
      <c r="L66">
        <v>15089</v>
      </c>
      <c r="M66">
        <v>15864</v>
      </c>
      <c r="N66">
        <v>16237</v>
      </c>
      <c r="O66">
        <v>18497</v>
      </c>
      <c r="P66">
        <v>16748</v>
      </c>
      <c r="Q66">
        <v>16681</v>
      </c>
      <c r="R66">
        <v>18719</v>
      </c>
      <c r="S66">
        <v>20166</v>
      </c>
      <c r="T66">
        <v>20636</v>
      </c>
      <c r="U66">
        <v>21025</v>
      </c>
      <c r="V66">
        <v>21706</v>
      </c>
      <c r="W66">
        <v>22525</v>
      </c>
      <c r="X66">
        <v>23459</v>
      </c>
      <c r="Y66">
        <v>25684</v>
      </c>
      <c r="Z66">
        <v>26193</v>
      </c>
      <c r="AA66">
        <v>10302</v>
      </c>
      <c r="AB66">
        <v>9281</v>
      </c>
      <c r="AC66">
        <v>21658</v>
      </c>
    </row>
    <row r="67" spans="1:29" ht="30" x14ac:dyDescent="0.25">
      <c r="A67" t="str">
        <f t="shared" si="0"/>
        <v>H</v>
      </c>
      <c r="B67" t="s">
        <v>1438</v>
      </c>
      <c r="C67" s="1" t="s">
        <v>1439</v>
      </c>
      <c r="D67">
        <v>19410</v>
      </c>
      <c r="E67">
        <v>21489</v>
      </c>
      <c r="F67">
        <v>22318</v>
      </c>
      <c r="G67">
        <v>22855</v>
      </c>
      <c r="H67">
        <v>24615</v>
      </c>
      <c r="I67">
        <v>25261</v>
      </c>
      <c r="J67">
        <v>27527</v>
      </c>
      <c r="K67">
        <v>29091</v>
      </c>
      <c r="L67">
        <v>31313</v>
      </c>
      <c r="M67">
        <v>32229</v>
      </c>
      <c r="N67">
        <v>33276</v>
      </c>
      <c r="O67">
        <v>33701</v>
      </c>
      <c r="P67">
        <v>30747</v>
      </c>
      <c r="Q67">
        <v>32245</v>
      </c>
      <c r="R67">
        <v>32301</v>
      </c>
      <c r="S67">
        <v>33620</v>
      </c>
      <c r="T67">
        <v>35173</v>
      </c>
      <c r="U67">
        <v>36047</v>
      </c>
      <c r="V67">
        <v>37392</v>
      </c>
      <c r="W67">
        <v>39448</v>
      </c>
      <c r="X67">
        <v>41478</v>
      </c>
      <c r="Y67">
        <v>42758</v>
      </c>
      <c r="Z67">
        <v>44043</v>
      </c>
      <c r="AA67">
        <v>41616</v>
      </c>
      <c r="AB67">
        <v>45855</v>
      </c>
      <c r="AC67">
        <v>53843</v>
      </c>
    </row>
    <row r="68" spans="1:29" x14ac:dyDescent="0.25">
      <c r="A68" t="str">
        <f t="shared" si="0"/>
        <v>H</v>
      </c>
      <c r="B68" t="s">
        <v>1440</v>
      </c>
      <c r="C68" s="1" t="s">
        <v>1441</v>
      </c>
      <c r="D68">
        <v>11356</v>
      </c>
      <c r="E68">
        <v>11511</v>
      </c>
      <c r="F68">
        <v>12140</v>
      </c>
      <c r="G68">
        <v>12126</v>
      </c>
      <c r="H68">
        <v>12983</v>
      </c>
      <c r="I68">
        <v>12742</v>
      </c>
      <c r="J68">
        <v>14586</v>
      </c>
      <c r="K68">
        <v>14764</v>
      </c>
      <c r="L68">
        <v>15285</v>
      </c>
      <c r="M68">
        <v>16167</v>
      </c>
      <c r="N68">
        <v>16448</v>
      </c>
      <c r="O68">
        <v>16808</v>
      </c>
      <c r="P68">
        <v>17805</v>
      </c>
      <c r="Q68">
        <v>18264</v>
      </c>
      <c r="R68">
        <v>19851</v>
      </c>
      <c r="S68">
        <v>20334</v>
      </c>
      <c r="T68">
        <v>21521</v>
      </c>
      <c r="U68">
        <v>22072</v>
      </c>
      <c r="V68">
        <v>22462</v>
      </c>
      <c r="W68">
        <v>23311</v>
      </c>
      <c r="X68">
        <v>24067</v>
      </c>
      <c r="Y68">
        <v>25065</v>
      </c>
      <c r="Z68">
        <v>25308</v>
      </c>
      <c r="AA68">
        <v>28472</v>
      </c>
      <c r="AB68">
        <v>31383</v>
      </c>
      <c r="AC68">
        <v>32963</v>
      </c>
    </row>
    <row r="69" spans="1:29" x14ac:dyDescent="0.25">
      <c r="A69" t="str">
        <f t="shared" ref="A69:A108" si="1">MID(B69,5,1)</f>
        <v>I</v>
      </c>
      <c r="B69" t="s">
        <v>1442</v>
      </c>
      <c r="C69" s="1" t="s">
        <v>1443</v>
      </c>
      <c r="D69">
        <v>10301</v>
      </c>
      <c r="E69">
        <v>10775</v>
      </c>
      <c r="F69">
        <v>11121</v>
      </c>
      <c r="G69">
        <v>11506</v>
      </c>
      <c r="H69">
        <v>12246</v>
      </c>
      <c r="I69">
        <v>13529</v>
      </c>
      <c r="J69">
        <v>14437</v>
      </c>
      <c r="K69">
        <v>15632</v>
      </c>
      <c r="L69">
        <v>16030</v>
      </c>
      <c r="M69">
        <v>17014</v>
      </c>
      <c r="N69">
        <v>16788</v>
      </c>
      <c r="O69">
        <v>16707</v>
      </c>
      <c r="P69">
        <v>16508</v>
      </c>
      <c r="Q69">
        <v>17047</v>
      </c>
      <c r="R69">
        <v>18702</v>
      </c>
      <c r="S69">
        <v>19937</v>
      </c>
      <c r="T69">
        <v>21713</v>
      </c>
      <c r="U69">
        <v>23227</v>
      </c>
      <c r="V69">
        <v>24277</v>
      </c>
      <c r="W69">
        <v>26082</v>
      </c>
      <c r="X69">
        <v>27735</v>
      </c>
      <c r="Y69">
        <v>28321</v>
      </c>
      <c r="Z69">
        <v>29431</v>
      </c>
      <c r="AA69">
        <v>18782</v>
      </c>
      <c r="AB69">
        <v>24928</v>
      </c>
      <c r="AC69">
        <v>34376</v>
      </c>
    </row>
    <row r="70" spans="1:29" x14ac:dyDescent="0.25">
      <c r="A70" t="str">
        <f t="shared" si="1"/>
        <v>I</v>
      </c>
      <c r="B70" t="s">
        <v>1444</v>
      </c>
      <c r="C70" s="1" t="s">
        <v>1445</v>
      </c>
      <c r="D70">
        <v>50479</v>
      </c>
      <c r="E70">
        <v>53549</v>
      </c>
      <c r="F70">
        <v>56095</v>
      </c>
      <c r="G70">
        <v>58936</v>
      </c>
      <c r="H70">
        <v>60956</v>
      </c>
      <c r="I70">
        <v>63799</v>
      </c>
      <c r="J70">
        <v>66229</v>
      </c>
      <c r="K70">
        <v>69895</v>
      </c>
      <c r="L70">
        <v>73013</v>
      </c>
      <c r="M70">
        <v>75243</v>
      </c>
      <c r="N70">
        <v>78140</v>
      </c>
      <c r="O70">
        <v>79710</v>
      </c>
      <c r="P70">
        <v>77220</v>
      </c>
      <c r="Q70">
        <v>79168</v>
      </c>
      <c r="R70">
        <v>82583</v>
      </c>
      <c r="S70">
        <v>84803</v>
      </c>
      <c r="T70">
        <v>88620</v>
      </c>
      <c r="U70">
        <v>92247</v>
      </c>
      <c r="V70">
        <v>94936</v>
      </c>
      <c r="W70">
        <v>100489</v>
      </c>
      <c r="X70">
        <v>106234</v>
      </c>
      <c r="Y70">
        <v>110187</v>
      </c>
      <c r="Z70">
        <v>113632</v>
      </c>
      <c r="AA70">
        <v>80761</v>
      </c>
      <c r="AB70">
        <v>104665</v>
      </c>
      <c r="AC70">
        <v>127991</v>
      </c>
    </row>
    <row r="71" spans="1:29" x14ac:dyDescent="0.25">
      <c r="A71" t="str">
        <f t="shared" si="1"/>
        <v>J</v>
      </c>
      <c r="B71" t="s">
        <v>1446</v>
      </c>
      <c r="C71" s="1" t="s">
        <v>1447</v>
      </c>
      <c r="D71">
        <v>13572</v>
      </c>
      <c r="E71">
        <v>14234</v>
      </c>
      <c r="F71">
        <v>13637</v>
      </c>
      <c r="G71">
        <v>14970</v>
      </c>
      <c r="H71">
        <v>14892</v>
      </c>
      <c r="I71">
        <v>14971</v>
      </c>
      <c r="J71">
        <v>15691</v>
      </c>
      <c r="K71">
        <v>15796</v>
      </c>
      <c r="L71">
        <v>16517</v>
      </c>
      <c r="M71">
        <v>16931</v>
      </c>
      <c r="N71">
        <v>17475</v>
      </c>
      <c r="O71">
        <v>18195</v>
      </c>
      <c r="P71">
        <v>16569</v>
      </c>
      <c r="Q71">
        <v>17097</v>
      </c>
      <c r="R71">
        <v>17461</v>
      </c>
      <c r="S71">
        <v>17296</v>
      </c>
      <c r="T71">
        <v>18334</v>
      </c>
      <c r="U71">
        <v>19424</v>
      </c>
      <c r="V71">
        <v>19773</v>
      </c>
      <c r="W71">
        <v>21345</v>
      </c>
      <c r="X71">
        <v>22107</v>
      </c>
      <c r="Y71">
        <v>23149</v>
      </c>
      <c r="Z71">
        <v>23387</v>
      </c>
      <c r="AA71">
        <v>22840</v>
      </c>
      <c r="AB71">
        <v>23876</v>
      </c>
      <c r="AC71">
        <v>25033</v>
      </c>
    </row>
    <row r="72" spans="1:29" ht="75" x14ac:dyDescent="0.25">
      <c r="A72" t="str">
        <f t="shared" si="1"/>
        <v>J</v>
      </c>
      <c r="B72" t="s">
        <v>1448</v>
      </c>
      <c r="C72" s="1" t="s">
        <v>1449</v>
      </c>
      <c r="D72">
        <v>15686</v>
      </c>
      <c r="E72">
        <v>16321</v>
      </c>
      <c r="F72">
        <v>17443</v>
      </c>
      <c r="G72">
        <v>19075</v>
      </c>
      <c r="H72">
        <v>20122</v>
      </c>
      <c r="I72">
        <v>21648</v>
      </c>
      <c r="J72">
        <v>23004</v>
      </c>
      <c r="K72">
        <v>23918</v>
      </c>
      <c r="L72">
        <v>23622</v>
      </c>
      <c r="M72">
        <v>22104</v>
      </c>
      <c r="N72">
        <v>23169</v>
      </c>
      <c r="O72">
        <v>24109</v>
      </c>
      <c r="P72">
        <v>23772</v>
      </c>
      <c r="Q72">
        <v>25842</v>
      </c>
      <c r="R72">
        <v>25781</v>
      </c>
      <c r="S72">
        <v>27154</v>
      </c>
      <c r="T72">
        <v>27722</v>
      </c>
      <c r="U72">
        <v>28305</v>
      </c>
      <c r="V72">
        <v>31994</v>
      </c>
      <c r="W72">
        <v>33428</v>
      </c>
      <c r="X72">
        <v>35595</v>
      </c>
      <c r="Y72">
        <v>37469</v>
      </c>
      <c r="Z72">
        <v>38786</v>
      </c>
      <c r="AA72">
        <v>36147</v>
      </c>
      <c r="AB72">
        <v>41092</v>
      </c>
      <c r="AC72">
        <v>46085</v>
      </c>
    </row>
    <row r="73" spans="1:29" x14ac:dyDescent="0.25">
      <c r="A73" t="str">
        <f t="shared" si="1"/>
        <v>J</v>
      </c>
      <c r="B73" t="s">
        <v>1450</v>
      </c>
      <c r="C73" s="1" t="s">
        <v>1451</v>
      </c>
      <c r="D73">
        <v>25568</v>
      </c>
      <c r="E73">
        <v>28571</v>
      </c>
      <c r="F73">
        <v>30171</v>
      </c>
      <c r="G73">
        <v>33480</v>
      </c>
      <c r="H73">
        <v>33294</v>
      </c>
      <c r="I73">
        <v>34561</v>
      </c>
      <c r="J73">
        <v>36067</v>
      </c>
      <c r="K73">
        <v>37570</v>
      </c>
      <c r="L73">
        <v>37331</v>
      </c>
      <c r="M73">
        <v>39367</v>
      </c>
      <c r="N73">
        <v>40494</v>
      </c>
      <c r="O73">
        <v>40856</v>
      </c>
      <c r="P73">
        <v>40651</v>
      </c>
      <c r="Q73">
        <v>41186</v>
      </c>
      <c r="R73">
        <v>42322</v>
      </c>
      <c r="S73">
        <v>42556</v>
      </c>
      <c r="T73">
        <v>43852</v>
      </c>
      <c r="U73">
        <v>44652</v>
      </c>
      <c r="V73">
        <v>44816</v>
      </c>
      <c r="W73">
        <v>45449</v>
      </c>
      <c r="X73">
        <v>47610</v>
      </c>
      <c r="Y73">
        <v>47851</v>
      </c>
      <c r="Z73">
        <v>47487</v>
      </c>
      <c r="AA73">
        <v>49882</v>
      </c>
      <c r="AB73">
        <v>50791</v>
      </c>
      <c r="AC73">
        <v>52712</v>
      </c>
    </row>
    <row r="74" spans="1:29" ht="30" x14ac:dyDescent="0.25">
      <c r="A74" t="str">
        <f t="shared" si="1"/>
        <v>J</v>
      </c>
      <c r="B74" t="s">
        <v>1452</v>
      </c>
      <c r="C74" s="1" t="s">
        <v>1453</v>
      </c>
      <c r="D74">
        <v>21506</v>
      </c>
      <c r="E74">
        <v>26929</v>
      </c>
      <c r="F74">
        <v>30479</v>
      </c>
      <c r="G74">
        <v>33806</v>
      </c>
      <c r="H74">
        <v>36309</v>
      </c>
      <c r="I74">
        <v>38554</v>
      </c>
      <c r="J74">
        <v>43843</v>
      </c>
      <c r="K74">
        <v>45584</v>
      </c>
      <c r="L74">
        <v>47848</v>
      </c>
      <c r="M74">
        <v>49749</v>
      </c>
      <c r="N74">
        <v>52735</v>
      </c>
      <c r="O74">
        <v>54661</v>
      </c>
      <c r="P74">
        <v>57526</v>
      </c>
      <c r="Q74">
        <v>58155</v>
      </c>
      <c r="R74">
        <v>62105</v>
      </c>
      <c r="S74">
        <v>63864</v>
      </c>
      <c r="T74">
        <v>67014</v>
      </c>
      <c r="U74">
        <v>70422</v>
      </c>
      <c r="V74">
        <v>74993</v>
      </c>
      <c r="W74">
        <v>78315</v>
      </c>
      <c r="X74">
        <v>85533</v>
      </c>
      <c r="Y74">
        <v>91233</v>
      </c>
      <c r="Z74">
        <v>99460</v>
      </c>
      <c r="AA74">
        <v>101929</v>
      </c>
      <c r="AB74">
        <v>111640</v>
      </c>
      <c r="AC74">
        <v>128302</v>
      </c>
    </row>
    <row r="75" spans="1:29" x14ac:dyDescent="0.25">
      <c r="A75" t="str">
        <f t="shared" si="1"/>
        <v>J</v>
      </c>
      <c r="B75" t="s">
        <v>1454</v>
      </c>
      <c r="C75" s="1" t="s">
        <v>1455</v>
      </c>
      <c r="D75">
        <v>4854</v>
      </c>
      <c r="E75">
        <v>5414</v>
      </c>
      <c r="F75">
        <v>5674</v>
      </c>
      <c r="G75">
        <v>5916</v>
      </c>
      <c r="H75">
        <v>6391</v>
      </c>
      <c r="I75">
        <v>6441</v>
      </c>
      <c r="J75">
        <v>6776</v>
      </c>
      <c r="K75">
        <v>7154</v>
      </c>
      <c r="L75">
        <v>7958</v>
      </c>
      <c r="M75">
        <v>8746</v>
      </c>
      <c r="N75">
        <v>9250</v>
      </c>
      <c r="O75">
        <v>9301</v>
      </c>
      <c r="P75">
        <v>9102</v>
      </c>
      <c r="Q75">
        <v>9124</v>
      </c>
      <c r="R75">
        <v>9323</v>
      </c>
      <c r="S75">
        <v>9512</v>
      </c>
      <c r="T75">
        <v>9944</v>
      </c>
      <c r="U75">
        <v>10431</v>
      </c>
      <c r="V75">
        <v>10511</v>
      </c>
      <c r="W75">
        <v>10892</v>
      </c>
      <c r="X75">
        <v>11543</v>
      </c>
      <c r="Y75">
        <v>12261</v>
      </c>
      <c r="Z75">
        <v>12647</v>
      </c>
      <c r="AA75">
        <v>12830</v>
      </c>
      <c r="AB75">
        <v>13857</v>
      </c>
      <c r="AC75">
        <v>15934</v>
      </c>
    </row>
    <row r="76" spans="1:29" ht="30" x14ac:dyDescent="0.25">
      <c r="A76" t="str">
        <f t="shared" si="1"/>
        <v>K</v>
      </c>
      <c r="B76" t="s">
        <v>1456</v>
      </c>
      <c r="C76" s="1" t="s">
        <v>1457</v>
      </c>
      <c r="D76">
        <v>63475</v>
      </c>
      <c r="E76">
        <v>70897</v>
      </c>
      <c r="F76">
        <v>71111</v>
      </c>
      <c r="G76">
        <v>70741</v>
      </c>
      <c r="H76">
        <v>72766</v>
      </c>
      <c r="I76">
        <v>80060</v>
      </c>
      <c r="J76">
        <v>84655</v>
      </c>
      <c r="K76">
        <v>96910</v>
      </c>
      <c r="L76">
        <v>104703</v>
      </c>
      <c r="M76">
        <v>116743</v>
      </c>
      <c r="N76">
        <v>127728</v>
      </c>
      <c r="O76">
        <v>130244</v>
      </c>
      <c r="P76">
        <v>137186</v>
      </c>
      <c r="Q76">
        <v>142893</v>
      </c>
      <c r="R76">
        <v>144150</v>
      </c>
      <c r="S76">
        <v>136689</v>
      </c>
      <c r="T76">
        <v>139437</v>
      </c>
      <c r="U76">
        <v>143353</v>
      </c>
      <c r="V76">
        <v>145817</v>
      </c>
      <c r="W76">
        <v>158034</v>
      </c>
      <c r="X76">
        <v>163265</v>
      </c>
      <c r="Y76">
        <v>160972</v>
      </c>
      <c r="Z76">
        <v>157235</v>
      </c>
      <c r="AA76">
        <v>157549</v>
      </c>
      <c r="AB76">
        <v>159021</v>
      </c>
      <c r="AC76">
        <v>177215</v>
      </c>
    </row>
    <row r="77" spans="1:29" ht="45" x14ac:dyDescent="0.25">
      <c r="A77" t="str">
        <f t="shared" si="1"/>
        <v>K</v>
      </c>
      <c r="B77" t="s">
        <v>1458</v>
      </c>
      <c r="C77" s="1" t="s">
        <v>1459</v>
      </c>
      <c r="D77">
        <v>35459</v>
      </c>
      <c r="E77">
        <v>36008</v>
      </c>
      <c r="F77">
        <v>37790</v>
      </c>
      <c r="G77">
        <v>35727</v>
      </c>
      <c r="H77">
        <v>41871</v>
      </c>
      <c r="I77">
        <v>43810</v>
      </c>
      <c r="J77">
        <v>47104</v>
      </c>
      <c r="K77">
        <v>58442</v>
      </c>
      <c r="L77">
        <v>53870</v>
      </c>
      <c r="M77">
        <v>97605</v>
      </c>
      <c r="N77">
        <v>64658</v>
      </c>
      <c r="O77">
        <v>52753</v>
      </c>
      <c r="P77">
        <v>62869</v>
      </c>
      <c r="Q77">
        <v>50682</v>
      </c>
      <c r="R77">
        <v>57979</v>
      </c>
      <c r="S77">
        <v>59557</v>
      </c>
      <c r="T77">
        <v>65623</v>
      </c>
      <c r="U77">
        <v>65492</v>
      </c>
      <c r="V77">
        <v>58201</v>
      </c>
      <c r="W77">
        <v>64164</v>
      </c>
      <c r="X77">
        <v>61328</v>
      </c>
      <c r="Y77">
        <v>55687</v>
      </c>
      <c r="Z77">
        <v>57412</v>
      </c>
      <c r="AA77">
        <v>51879</v>
      </c>
      <c r="AB77">
        <v>61449</v>
      </c>
      <c r="AC77">
        <v>70858</v>
      </c>
    </row>
    <row r="78" spans="1:29" ht="30" x14ac:dyDescent="0.25">
      <c r="A78" t="str">
        <f t="shared" si="1"/>
        <v>K</v>
      </c>
      <c r="B78" t="s">
        <v>1460</v>
      </c>
      <c r="C78" s="1" t="s">
        <v>1461</v>
      </c>
      <c r="D78">
        <v>14111</v>
      </c>
      <c r="E78">
        <v>15676</v>
      </c>
      <c r="F78">
        <v>17288</v>
      </c>
      <c r="G78">
        <v>19593</v>
      </c>
      <c r="H78">
        <v>20782</v>
      </c>
      <c r="I78">
        <v>24342</v>
      </c>
      <c r="J78">
        <v>26990</v>
      </c>
      <c r="K78">
        <v>29001</v>
      </c>
      <c r="L78">
        <v>28622</v>
      </c>
      <c r="M78">
        <v>32425</v>
      </c>
      <c r="N78">
        <v>37650</v>
      </c>
      <c r="O78">
        <v>39214</v>
      </c>
      <c r="P78">
        <v>45384</v>
      </c>
      <c r="Q78">
        <v>48043</v>
      </c>
      <c r="R78">
        <v>50899</v>
      </c>
      <c r="S78">
        <v>51510</v>
      </c>
      <c r="T78">
        <v>56733</v>
      </c>
      <c r="U78">
        <v>58978</v>
      </c>
      <c r="V78">
        <v>59567</v>
      </c>
      <c r="W78">
        <v>64875</v>
      </c>
      <c r="X78">
        <v>72835</v>
      </c>
      <c r="Y78">
        <v>78372</v>
      </c>
      <c r="Z78">
        <v>83895</v>
      </c>
      <c r="AA78">
        <v>83328</v>
      </c>
      <c r="AB78">
        <v>93947</v>
      </c>
      <c r="AC78">
        <v>98387</v>
      </c>
    </row>
    <row r="79" spans="1:29" ht="45" x14ac:dyDescent="0.25">
      <c r="A79" t="str">
        <f t="shared" si="1"/>
        <v>L</v>
      </c>
      <c r="B79" t="s">
        <v>1462</v>
      </c>
      <c r="C79" s="1" t="s">
        <v>1463</v>
      </c>
      <c r="D79">
        <v>46177</v>
      </c>
      <c r="E79">
        <v>49987</v>
      </c>
      <c r="F79">
        <v>51856</v>
      </c>
      <c r="G79">
        <v>53951</v>
      </c>
      <c r="H79">
        <v>56082</v>
      </c>
      <c r="I79">
        <v>59278</v>
      </c>
      <c r="J79">
        <v>61902</v>
      </c>
      <c r="K79">
        <v>63376</v>
      </c>
      <c r="L79">
        <v>66911</v>
      </c>
      <c r="M79">
        <v>71227</v>
      </c>
      <c r="N79">
        <v>76167</v>
      </c>
      <c r="O79">
        <v>80592</v>
      </c>
      <c r="P79">
        <v>85080</v>
      </c>
      <c r="Q79">
        <v>89991</v>
      </c>
      <c r="R79">
        <v>96432</v>
      </c>
      <c r="S79">
        <v>106132</v>
      </c>
      <c r="T79">
        <v>112793</v>
      </c>
      <c r="U79">
        <v>117920</v>
      </c>
      <c r="V79">
        <v>122564</v>
      </c>
      <c r="W79">
        <v>127786</v>
      </c>
      <c r="X79">
        <v>131107</v>
      </c>
      <c r="Y79">
        <v>136039</v>
      </c>
      <c r="Z79">
        <v>138923</v>
      </c>
      <c r="AA79">
        <v>134705</v>
      </c>
      <c r="AB79">
        <v>142295</v>
      </c>
      <c r="AC79">
        <v>149248</v>
      </c>
    </row>
    <row r="80" spans="1:29" ht="30" x14ac:dyDescent="0.25">
      <c r="A80" t="str">
        <f t="shared" si="1"/>
        <v>L</v>
      </c>
      <c r="B80" t="s">
        <v>1464</v>
      </c>
      <c r="C80" s="1" t="s">
        <v>1465</v>
      </c>
      <c r="D80">
        <v>113655</v>
      </c>
      <c r="E80">
        <v>117670</v>
      </c>
      <c r="F80">
        <v>124121</v>
      </c>
      <c r="G80">
        <v>127794</v>
      </c>
      <c r="H80">
        <v>133243</v>
      </c>
      <c r="I80">
        <v>135983</v>
      </c>
      <c r="J80">
        <v>139653</v>
      </c>
      <c r="K80">
        <v>144166</v>
      </c>
      <c r="L80">
        <v>149350</v>
      </c>
      <c r="M80">
        <v>153806</v>
      </c>
      <c r="N80">
        <v>158296</v>
      </c>
      <c r="O80">
        <v>163142</v>
      </c>
      <c r="P80">
        <v>163813</v>
      </c>
      <c r="Q80">
        <v>165416</v>
      </c>
      <c r="R80">
        <v>166840</v>
      </c>
      <c r="S80">
        <v>172454</v>
      </c>
      <c r="T80">
        <v>178497</v>
      </c>
      <c r="U80">
        <v>185103</v>
      </c>
      <c r="V80">
        <v>192260</v>
      </c>
      <c r="W80">
        <v>202294</v>
      </c>
      <c r="X80">
        <v>204858</v>
      </c>
      <c r="Y80">
        <v>210543</v>
      </c>
      <c r="Z80">
        <v>215265</v>
      </c>
      <c r="AA80">
        <v>219918</v>
      </c>
      <c r="AB80">
        <v>225284</v>
      </c>
      <c r="AC80">
        <v>234853</v>
      </c>
    </row>
    <row r="81" spans="1:29" ht="30" x14ac:dyDescent="0.25">
      <c r="A81" t="str">
        <f t="shared" si="1"/>
        <v>L</v>
      </c>
      <c r="B81" t="s">
        <v>1466</v>
      </c>
      <c r="C81" s="1" t="s">
        <v>1467</v>
      </c>
      <c r="D81">
        <v>3234</v>
      </c>
      <c r="E81">
        <v>3518</v>
      </c>
      <c r="F81">
        <v>3159</v>
      </c>
      <c r="G81">
        <v>3910</v>
      </c>
      <c r="H81">
        <v>4588</v>
      </c>
      <c r="I81">
        <v>5052</v>
      </c>
      <c r="J81">
        <v>5019</v>
      </c>
      <c r="K81">
        <v>6150</v>
      </c>
      <c r="L81">
        <v>6508</v>
      </c>
      <c r="M81">
        <v>7271</v>
      </c>
      <c r="N81">
        <v>9795</v>
      </c>
      <c r="O81">
        <v>8037</v>
      </c>
      <c r="P81">
        <v>7820</v>
      </c>
      <c r="Q81">
        <v>7064</v>
      </c>
      <c r="R81">
        <v>6598</v>
      </c>
      <c r="S81">
        <v>7038</v>
      </c>
      <c r="T81">
        <v>7213</v>
      </c>
      <c r="U81">
        <v>8624</v>
      </c>
      <c r="V81">
        <v>9675</v>
      </c>
      <c r="W81">
        <v>9898</v>
      </c>
      <c r="X81">
        <v>9889</v>
      </c>
      <c r="Y81">
        <v>10038</v>
      </c>
      <c r="Z81">
        <v>10121</v>
      </c>
      <c r="AA81">
        <v>9774</v>
      </c>
      <c r="AB81">
        <v>10235</v>
      </c>
      <c r="AC81">
        <v>11869</v>
      </c>
    </row>
    <row r="82" spans="1:29" x14ac:dyDescent="0.25">
      <c r="A82" t="str">
        <f t="shared" si="1"/>
        <v>M</v>
      </c>
      <c r="B82" t="s">
        <v>1468</v>
      </c>
      <c r="C82" s="1" t="s">
        <v>1469</v>
      </c>
      <c r="D82">
        <v>11845</v>
      </c>
      <c r="E82">
        <v>12840</v>
      </c>
      <c r="F82">
        <v>13857</v>
      </c>
      <c r="G82">
        <v>14743</v>
      </c>
      <c r="H82">
        <v>15572</v>
      </c>
      <c r="I82">
        <v>16774</v>
      </c>
      <c r="J82">
        <v>18614</v>
      </c>
      <c r="K82">
        <v>19955</v>
      </c>
      <c r="L82">
        <v>20301</v>
      </c>
      <c r="M82">
        <v>22630</v>
      </c>
      <c r="N82">
        <v>23415</v>
      </c>
      <c r="O82">
        <v>23864</v>
      </c>
      <c r="P82">
        <v>25050</v>
      </c>
      <c r="Q82">
        <v>25552</v>
      </c>
      <c r="R82">
        <v>27132</v>
      </c>
      <c r="S82">
        <v>28129</v>
      </c>
      <c r="T82">
        <v>30607</v>
      </c>
      <c r="U82">
        <v>31797</v>
      </c>
      <c r="V82">
        <v>32881</v>
      </c>
      <c r="W82">
        <v>33956</v>
      </c>
      <c r="X82">
        <v>35950</v>
      </c>
      <c r="Y82">
        <v>36618</v>
      </c>
      <c r="Z82">
        <v>38401</v>
      </c>
      <c r="AA82">
        <v>37971</v>
      </c>
      <c r="AB82">
        <v>40616</v>
      </c>
      <c r="AC82">
        <v>45286</v>
      </c>
    </row>
    <row r="83" spans="1:29" ht="45" x14ac:dyDescent="0.25">
      <c r="A83" t="str">
        <f t="shared" si="1"/>
        <v>M</v>
      </c>
      <c r="B83" t="s">
        <v>1470</v>
      </c>
      <c r="C83" s="1" t="s">
        <v>1471</v>
      </c>
      <c r="D83">
        <v>6844</v>
      </c>
      <c r="E83">
        <v>7876</v>
      </c>
      <c r="F83">
        <v>8689</v>
      </c>
      <c r="G83">
        <v>9453</v>
      </c>
      <c r="H83">
        <v>9738</v>
      </c>
      <c r="I83">
        <v>10180</v>
      </c>
      <c r="J83">
        <v>10411</v>
      </c>
      <c r="K83">
        <v>11056</v>
      </c>
      <c r="L83">
        <v>11955</v>
      </c>
      <c r="M83">
        <v>13169</v>
      </c>
      <c r="N83">
        <v>13862</v>
      </c>
      <c r="O83">
        <v>14407</v>
      </c>
      <c r="P83">
        <v>14986</v>
      </c>
      <c r="Q83">
        <v>15525</v>
      </c>
      <c r="R83">
        <v>16314</v>
      </c>
      <c r="S83">
        <v>16740</v>
      </c>
      <c r="T83">
        <v>17765</v>
      </c>
      <c r="U83">
        <v>18866</v>
      </c>
      <c r="V83">
        <v>19638</v>
      </c>
      <c r="W83">
        <v>20514</v>
      </c>
      <c r="X83">
        <v>21525</v>
      </c>
      <c r="Y83">
        <v>22680</v>
      </c>
      <c r="Z83">
        <v>23908</v>
      </c>
      <c r="AA83">
        <v>24198</v>
      </c>
      <c r="AB83">
        <v>27738</v>
      </c>
      <c r="AC83">
        <v>32098</v>
      </c>
    </row>
    <row r="84" spans="1:29" ht="30" x14ac:dyDescent="0.25">
      <c r="A84" t="str">
        <f t="shared" si="1"/>
        <v>M</v>
      </c>
      <c r="B84" t="s">
        <v>1472</v>
      </c>
      <c r="C84" s="1" t="s">
        <v>1473</v>
      </c>
      <c r="D84">
        <v>19728</v>
      </c>
      <c r="E84">
        <v>21143</v>
      </c>
      <c r="F84">
        <v>21905</v>
      </c>
      <c r="G84">
        <v>23440</v>
      </c>
      <c r="H84">
        <v>25310</v>
      </c>
      <c r="I84">
        <v>26273</v>
      </c>
      <c r="J84">
        <v>27516</v>
      </c>
      <c r="K84">
        <v>27632</v>
      </c>
      <c r="L84">
        <v>29866</v>
      </c>
      <c r="M84">
        <v>32290</v>
      </c>
      <c r="N84">
        <v>36102</v>
      </c>
      <c r="O84">
        <v>38327</v>
      </c>
      <c r="P84">
        <v>38514</v>
      </c>
      <c r="Q84">
        <v>39149</v>
      </c>
      <c r="R84">
        <v>40595</v>
      </c>
      <c r="S84">
        <v>42234</v>
      </c>
      <c r="T84">
        <v>45098</v>
      </c>
      <c r="U84">
        <v>47501</v>
      </c>
      <c r="V84">
        <v>48559</v>
      </c>
      <c r="W84">
        <v>51682</v>
      </c>
      <c r="X84">
        <v>54481</v>
      </c>
      <c r="Y84">
        <v>57572</v>
      </c>
      <c r="Z84">
        <v>60352</v>
      </c>
      <c r="AA84">
        <v>59179</v>
      </c>
      <c r="AB84">
        <v>66574</v>
      </c>
      <c r="AC84">
        <v>75385</v>
      </c>
    </row>
    <row r="85" spans="1:29" ht="45" x14ac:dyDescent="0.25">
      <c r="A85" t="str">
        <f t="shared" si="1"/>
        <v>M</v>
      </c>
      <c r="B85" t="s">
        <v>1474</v>
      </c>
      <c r="C85" s="1" t="s">
        <v>1475</v>
      </c>
      <c r="D85">
        <v>16835</v>
      </c>
      <c r="E85">
        <v>17368</v>
      </c>
      <c r="F85">
        <v>18932</v>
      </c>
      <c r="G85">
        <v>19854</v>
      </c>
      <c r="H85">
        <v>20514</v>
      </c>
      <c r="I85">
        <v>22967</v>
      </c>
      <c r="J85">
        <v>24047</v>
      </c>
      <c r="K85">
        <v>26673</v>
      </c>
      <c r="L85">
        <v>28157</v>
      </c>
      <c r="M85">
        <v>31224</v>
      </c>
      <c r="N85">
        <v>32871</v>
      </c>
      <c r="O85">
        <v>34612</v>
      </c>
      <c r="P85">
        <v>33845</v>
      </c>
      <c r="Q85">
        <v>33980</v>
      </c>
      <c r="R85">
        <v>33308</v>
      </c>
      <c r="S85">
        <v>33763</v>
      </c>
      <c r="T85">
        <v>35790</v>
      </c>
      <c r="U85">
        <v>36310</v>
      </c>
      <c r="V85">
        <v>38432</v>
      </c>
      <c r="W85">
        <v>40256</v>
      </c>
      <c r="X85">
        <v>45485</v>
      </c>
      <c r="Y85">
        <v>46548</v>
      </c>
      <c r="Z85">
        <v>47761</v>
      </c>
      <c r="AA85">
        <v>45988</v>
      </c>
      <c r="AB85">
        <v>48300</v>
      </c>
      <c r="AC85">
        <v>59636</v>
      </c>
    </row>
    <row r="86" spans="1:29" ht="30" x14ac:dyDescent="0.25">
      <c r="A86" t="str">
        <f t="shared" si="1"/>
        <v>M</v>
      </c>
      <c r="B86" t="s">
        <v>1476</v>
      </c>
      <c r="C86" s="1" t="s">
        <v>1477</v>
      </c>
      <c r="D86">
        <v>13336</v>
      </c>
      <c r="E86">
        <v>14875</v>
      </c>
      <c r="F86">
        <v>16819</v>
      </c>
      <c r="G86">
        <v>17157</v>
      </c>
      <c r="H86">
        <v>18543</v>
      </c>
      <c r="I86">
        <v>19698</v>
      </c>
      <c r="J86">
        <v>20670</v>
      </c>
      <c r="K86">
        <v>22214</v>
      </c>
      <c r="L86">
        <v>23996</v>
      </c>
      <c r="M86">
        <v>25268</v>
      </c>
      <c r="N86">
        <v>27763</v>
      </c>
      <c r="O86">
        <v>30176</v>
      </c>
      <c r="P86">
        <v>31036</v>
      </c>
      <c r="Q86">
        <v>33317</v>
      </c>
      <c r="R86">
        <v>33506</v>
      </c>
      <c r="S86">
        <v>33442</v>
      </c>
      <c r="T86">
        <v>35215</v>
      </c>
      <c r="U86">
        <v>37829</v>
      </c>
      <c r="V86">
        <v>40795</v>
      </c>
      <c r="W86">
        <v>44668</v>
      </c>
      <c r="X86">
        <v>47483</v>
      </c>
      <c r="Y86">
        <v>51918</v>
      </c>
      <c r="Z86">
        <v>53851</v>
      </c>
      <c r="AA86">
        <v>56372</v>
      </c>
      <c r="AB86">
        <v>60433</v>
      </c>
      <c r="AC86">
        <v>66314</v>
      </c>
    </row>
    <row r="87" spans="1:29" ht="30" x14ac:dyDescent="0.25">
      <c r="A87" t="str">
        <f t="shared" si="1"/>
        <v>M</v>
      </c>
      <c r="B87" t="s">
        <v>1478</v>
      </c>
      <c r="C87" s="1" t="s">
        <v>1479</v>
      </c>
      <c r="D87">
        <v>16562</v>
      </c>
      <c r="E87">
        <v>18373</v>
      </c>
      <c r="F87">
        <v>19910</v>
      </c>
      <c r="G87">
        <v>21160</v>
      </c>
      <c r="H87">
        <v>21962</v>
      </c>
      <c r="I87">
        <v>23017</v>
      </c>
      <c r="J87">
        <v>24239</v>
      </c>
      <c r="K87">
        <v>25280</v>
      </c>
      <c r="L87">
        <v>26235</v>
      </c>
      <c r="M87">
        <v>26394</v>
      </c>
      <c r="N87">
        <v>27083</v>
      </c>
      <c r="O87">
        <v>26890</v>
      </c>
      <c r="P87">
        <v>26923</v>
      </c>
      <c r="Q87">
        <v>28213</v>
      </c>
      <c r="R87">
        <v>28980</v>
      </c>
      <c r="S87">
        <v>30033</v>
      </c>
      <c r="T87">
        <v>31934</v>
      </c>
      <c r="U87">
        <v>33132</v>
      </c>
      <c r="V87">
        <v>36852</v>
      </c>
      <c r="W87">
        <v>36648</v>
      </c>
      <c r="X87">
        <v>43143</v>
      </c>
      <c r="Y87">
        <v>45119</v>
      </c>
      <c r="Z87">
        <v>45296</v>
      </c>
      <c r="AA87">
        <v>41126</v>
      </c>
      <c r="AB87">
        <v>47486</v>
      </c>
      <c r="AC87">
        <v>56038</v>
      </c>
    </row>
    <row r="88" spans="1:29" ht="30" x14ac:dyDescent="0.25">
      <c r="A88" t="str">
        <f t="shared" si="1"/>
        <v>M</v>
      </c>
      <c r="B88" t="s">
        <v>1480</v>
      </c>
      <c r="C88" s="1" t="s">
        <v>1481</v>
      </c>
      <c r="D88">
        <v>7529</v>
      </c>
      <c r="E88">
        <v>8391</v>
      </c>
      <c r="F88">
        <v>10387</v>
      </c>
      <c r="G88">
        <v>11388</v>
      </c>
      <c r="H88">
        <v>10995</v>
      </c>
      <c r="I88">
        <v>11953</v>
      </c>
      <c r="J88">
        <v>12082</v>
      </c>
      <c r="K88">
        <v>13553</v>
      </c>
      <c r="L88">
        <v>14187</v>
      </c>
      <c r="M88">
        <v>15858</v>
      </c>
      <c r="N88">
        <v>17682</v>
      </c>
      <c r="O88">
        <v>16242</v>
      </c>
      <c r="P88">
        <v>17059</v>
      </c>
      <c r="Q88">
        <v>17316</v>
      </c>
      <c r="R88">
        <v>17624</v>
      </c>
      <c r="S88">
        <v>18906</v>
      </c>
      <c r="T88">
        <v>19631</v>
      </c>
      <c r="U88">
        <v>21905</v>
      </c>
      <c r="V88">
        <v>23374</v>
      </c>
      <c r="W88">
        <v>24497</v>
      </c>
      <c r="X88">
        <v>26429</v>
      </c>
      <c r="Y88">
        <v>27456</v>
      </c>
      <c r="Z88">
        <v>29084</v>
      </c>
      <c r="AA88">
        <v>27260</v>
      </c>
      <c r="AB88">
        <v>29317</v>
      </c>
      <c r="AC88">
        <v>34276</v>
      </c>
    </row>
    <row r="89" spans="1:29" x14ac:dyDescent="0.25">
      <c r="A89" t="str">
        <f t="shared" si="1"/>
        <v>M</v>
      </c>
      <c r="B89" t="s">
        <v>1482</v>
      </c>
      <c r="C89" s="1" t="s">
        <v>1483</v>
      </c>
      <c r="D89">
        <v>1418</v>
      </c>
      <c r="E89">
        <v>1449</v>
      </c>
      <c r="F89">
        <v>1533</v>
      </c>
      <c r="G89">
        <v>1617</v>
      </c>
      <c r="H89">
        <v>1578</v>
      </c>
      <c r="I89">
        <v>1620</v>
      </c>
      <c r="J89">
        <v>1671</v>
      </c>
      <c r="K89">
        <v>1732</v>
      </c>
      <c r="L89">
        <v>2033</v>
      </c>
      <c r="M89">
        <v>2276</v>
      </c>
      <c r="N89">
        <v>2368</v>
      </c>
      <c r="O89">
        <v>2572</v>
      </c>
      <c r="P89">
        <v>2836</v>
      </c>
      <c r="Q89">
        <v>2937</v>
      </c>
      <c r="R89">
        <v>3170</v>
      </c>
      <c r="S89">
        <v>3365</v>
      </c>
      <c r="T89">
        <v>3644</v>
      </c>
      <c r="U89">
        <v>3683</v>
      </c>
      <c r="V89">
        <v>3971</v>
      </c>
      <c r="W89">
        <v>4362</v>
      </c>
      <c r="X89">
        <v>4902</v>
      </c>
      <c r="Y89">
        <v>5374</v>
      </c>
      <c r="Z89">
        <v>5439</v>
      </c>
      <c r="AA89">
        <v>5384</v>
      </c>
      <c r="AB89">
        <v>6418</v>
      </c>
      <c r="AC89">
        <v>7783</v>
      </c>
    </row>
    <row r="90" spans="1:29" x14ac:dyDescent="0.25">
      <c r="A90" t="str">
        <f t="shared" si="1"/>
        <v>N</v>
      </c>
      <c r="B90" t="s">
        <v>1484</v>
      </c>
      <c r="C90" s="1" t="s">
        <v>1485</v>
      </c>
      <c r="D90">
        <v>18967</v>
      </c>
      <c r="E90">
        <v>20182</v>
      </c>
      <c r="F90">
        <v>21301</v>
      </c>
      <c r="G90">
        <v>22690</v>
      </c>
      <c r="H90">
        <v>23735</v>
      </c>
      <c r="I90">
        <v>24127</v>
      </c>
      <c r="J90">
        <v>24335</v>
      </c>
      <c r="K90">
        <v>24328</v>
      </c>
      <c r="L90">
        <v>25454</v>
      </c>
      <c r="M90">
        <v>26243</v>
      </c>
      <c r="N90">
        <v>27046</v>
      </c>
      <c r="O90">
        <v>26554</v>
      </c>
      <c r="P90">
        <v>25972</v>
      </c>
      <c r="Q90">
        <v>26718</v>
      </c>
      <c r="R90">
        <v>28317</v>
      </c>
      <c r="S90">
        <v>29366</v>
      </c>
      <c r="T90">
        <v>31309</v>
      </c>
      <c r="U90">
        <v>32859</v>
      </c>
      <c r="V90">
        <v>35368</v>
      </c>
      <c r="W90">
        <v>36959</v>
      </c>
      <c r="X90">
        <v>39745</v>
      </c>
      <c r="Y90">
        <v>41921</v>
      </c>
      <c r="Z90">
        <v>44497</v>
      </c>
      <c r="AA90">
        <v>39492</v>
      </c>
      <c r="AB90">
        <v>44218</v>
      </c>
      <c r="AC90">
        <v>48622</v>
      </c>
    </row>
    <row r="91" spans="1:29" x14ac:dyDescent="0.25">
      <c r="A91" t="str">
        <f t="shared" si="1"/>
        <v>N</v>
      </c>
      <c r="B91" t="s">
        <v>1486</v>
      </c>
      <c r="C91" s="1" t="s">
        <v>1487</v>
      </c>
      <c r="D91">
        <v>13195</v>
      </c>
      <c r="E91">
        <v>14889</v>
      </c>
      <c r="F91">
        <v>15357</v>
      </c>
      <c r="G91">
        <v>16893</v>
      </c>
      <c r="H91">
        <v>18557</v>
      </c>
      <c r="I91">
        <v>19402</v>
      </c>
      <c r="J91">
        <v>20219</v>
      </c>
      <c r="K91">
        <v>21062</v>
      </c>
      <c r="L91">
        <v>22081</v>
      </c>
      <c r="M91">
        <v>24637</v>
      </c>
      <c r="N91">
        <v>26666</v>
      </c>
      <c r="O91">
        <v>28766</v>
      </c>
      <c r="P91">
        <v>23765</v>
      </c>
      <c r="Q91">
        <v>25886</v>
      </c>
      <c r="R91">
        <v>28008</v>
      </c>
      <c r="S91">
        <v>29949</v>
      </c>
      <c r="T91">
        <v>32023</v>
      </c>
      <c r="U91">
        <v>35417</v>
      </c>
      <c r="V91">
        <v>38231</v>
      </c>
      <c r="W91">
        <v>38115</v>
      </c>
      <c r="X91">
        <v>41082</v>
      </c>
      <c r="Y91">
        <v>45841</v>
      </c>
      <c r="Z91">
        <v>49427</v>
      </c>
      <c r="AA91">
        <v>46447</v>
      </c>
      <c r="AB91">
        <v>50056</v>
      </c>
      <c r="AC91">
        <v>56081</v>
      </c>
    </row>
    <row r="92" spans="1:29" ht="45" x14ac:dyDescent="0.25">
      <c r="A92" t="str">
        <f t="shared" si="1"/>
        <v>N</v>
      </c>
      <c r="B92" t="s">
        <v>1488</v>
      </c>
      <c r="C92" s="1" t="s">
        <v>1489</v>
      </c>
      <c r="D92">
        <v>10271</v>
      </c>
      <c r="E92">
        <v>11410</v>
      </c>
      <c r="F92">
        <v>11819</v>
      </c>
      <c r="G92">
        <v>12944</v>
      </c>
      <c r="H92">
        <v>14012</v>
      </c>
      <c r="I92">
        <v>14100</v>
      </c>
      <c r="J92">
        <v>14361</v>
      </c>
      <c r="K92">
        <v>15560</v>
      </c>
      <c r="L92">
        <v>16177</v>
      </c>
      <c r="M92">
        <v>17874</v>
      </c>
      <c r="N92">
        <v>18447</v>
      </c>
      <c r="O92">
        <v>18586</v>
      </c>
      <c r="P92">
        <v>17093</v>
      </c>
      <c r="Q92">
        <v>16713</v>
      </c>
      <c r="R92">
        <v>17238</v>
      </c>
      <c r="S92">
        <v>18005</v>
      </c>
      <c r="T92">
        <v>21943</v>
      </c>
      <c r="U92">
        <v>21127</v>
      </c>
      <c r="V92">
        <v>22538</v>
      </c>
      <c r="W92">
        <v>23497</v>
      </c>
      <c r="X92">
        <v>23706</v>
      </c>
      <c r="Y92">
        <v>24643</v>
      </c>
      <c r="Z92">
        <v>25151</v>
      </c>
      <c r="AA92">
        <v>8884</v>
      </c>
      <c r="AB92">
        <v>9677</v>
      </c>
      <c r="AC92">
        <v>24261</v>
      </c>
    </row>
    <row r="93" spans="1:29" x14ac:dyDescent="0.25">
      <c r="A93" t="str">
        <f t="shared" si="1"/>
        <v>N</v>
      </c>
      <c r="B93" t="s">
        <v>1490</v>
      </c>
      <c r="C93" s="1" t="s">
        <v>1491</v>
      </c>
      <c r="D93">
        <v>2356</v>
      </c>
      <c r="E93">
        <v>2632</v>
      </c>
      <c r="F93">
        <v>2799</v>
      </c>
      <c r="G93">
        <v>3067</v>
      </c>
      <c r="H93">
        <v>3363</v>
      </c>
      <c r="I93">
        <v>3470</v>
      </c>
      <c r="J93">
        <v>3609</v>
      </c>
      <c r="K93">
        <v>3824</v>
      </c>
      <c r="L93">
        <v>4158</v>
      </c>
      <c r="M93">
        <v>4630</v>
      </c>
      <c r="N93">
        <v>4867</v>
      </c>
      <c r="O93">
        <v>5172</v>
      </c>
      <c r="P93">
        <v>5071</v>
      </c>
      <c r="Q93">
        <v>5231</v>
      </c>
      <c r="R93">
        <v>5442</v>
      </c>
      <c r="S93">
        <v>5634</v>
      </c>
      <c r="T93">
        <v>5629</v>
      </c>
      <c r="U93">
        <v>5811</v>
      </c>
      <c r="V93">
        <v>5984</v>
      </c>
      <c r="W93">
        <v>6291</v>
      </c>
      <c r="X93">
        <v>6094</v>
      </c>
      <c r="Y93">
        <v>6463</v>
      </c>
      <c r="Z93">
        <v>6991</v>
      </c>
      <c r="AA93">
        <v>6493</v>
      </c>
      <c r="AB93">
        <v>6932</v>
      </c>
      <c r="AC93">
        <v>7743</v>
      </c>
    </row>
    <row r="94" spans="1:29" x14ac:dyDescent="0.25">
      <c r="A94" t="str">
        <f t="shared" si="1"/>
        <v>N</v>
      </c>
      <c r="B94" t="s">
        <v>1492</v>
      </c>
      <c r="C94" s="1" t="s">
        <v>1493</v>
      </c>
      <c r="D94">
        <v>8783</v>
      </c>
      <c r="E94">
        <v>9090</v>
      </c>
      <c r="F94">
        <v>9613</v>
      </c>
      <c r="G94">
        <v>9780</v>
      </c>
      <c r="H94">
        <v>10529</v>
      </c>
      <c r="I94">
        <v>11054</v>
      </c>
      <c r="J94">
        <v>11478</v>
      </c>
      <c r="K94">
        <v>11916</v>
      </c>
      <c r="L94">
        <v>12624</v>
      </c>
      <c r="M94">
        <v>13551</v>
      </c>
      <c r="N94">
        <v>14636</v>
      </c>
      <c r="O94">
        <v>16012</v>
      </c>
      <c r="P94">
        <v>16988</v>
      </c>
      <c r="Q94">
        <v>17218</v>
      </c>
      <c r="R94">
        <v>17848</v>
      </c>
      <c r="S94">
        <v>18473</v>
      </c>
      <c r="T94">
        <v>19739</v>
      </c>
      <c r="U94">
        <v>19946</v>
      </c>
      <c r="V94">
        <v>20974</v>
      </c>
      <c r="W94">
        <v>21754</v>
      </c>
      <c r="X94">
        <v>22942</v>
      </c>
      <c r="Y94">
        <v>23456</v>
      </c>
      <c r="Z94">
        <v>24671</v>
      </c>
      <c r="AA94">
        <v>22561</v>
      </c>
      <c r="AB94">
        <v>25450</v>
      </c>
      <c r="AC94">
        <v>29754</v>
      </c>
    </row>
    <row r="95" spans="1:29" ht="30" x14ac:dyDescent="0.25">
      <c r="A95" t="str">
        <f t="shared" si="1"/>
        <v>N</v>
      </c>
      <c r="B95" t="s">
        <v>1494</v>
      </c>
      <c r="C95" s="1" t="s">
        <v>1495</v>
      </c>
      <c r="D95">
        <v>14490</v>
      </c>
      <c r="E95">
        <v>15834</v>
      </c>
      <c r="F95">
        <v>17509</v>
      </c>
      <c r="G95">
        <v>17959</v>
      </c>
      <c r="H95">
        <v>19302</v>
      </c>
      <c r="I95">
        <v>20059</v>
      </c>
      <c r="J95">
        <v>20456</v>
      </c>
      <c r="K95">
        <v>21437</v>
      </c>
      <c r="L95">
        <v>22661</v>
      </c>
      <c r="M95">
        <v>24695</v>
      </c>
      <c r="N95">
        <v>26899</v>
      </c>
      <c r="O95">
        <v>27792</v>
      </c>
      <c r="P95">
        <v>27122</v>
      </c>
      <c r="Q95">
        <v>29052</v>
      </c>
      <c r="R95">
        <v>31531</v>
      </c>
      <c r="S95">
        <v>33323</v>
      </c>
      <c r="T95">
        <v>35326</v>
      </c>
      <c r="U95">
        <v>37714</v>
      </c>
      <c r="V95">
        <v>39315</v>
      </c>
      <c r="W95">
        <v>41275</v>
      </c>
      <c r="X95">
        <v>45034</v>
      </c>
      <c r="Y95">
        <v>46876</v>
      </c>
      <c r="Z95">
        <v>47910</v>
      </c>
      <c r="AA95">
        <v>40537</v>
      </c>
      <c r="AB95">
        <v>49197</v>
      </c>
      <c r="AC95">
        <v>57410</v>
      </c>
    </row>
    <row r="96" spans="1:29" ht="45" x14ac:dyDescent="0.25">
      <c r="A96" t="str">
        <f t="shared" si="1"/>
        <v>O</v>
      </c>
      <c r="B96" t="s">
        <v>1496</v>
      </c>
      <c r="C96" s="1" t="s">
        <v>1497</v>
      </c>
      <c r="D96">
        <v>70641</v>
      </c>
      <c r="E96">
        <v>72493</v>
      </c>
      <c r="F96">
        <v>77542</v>
      </c>
      <c r="G96">
        <v>83451</v>
      </c>
      <c r="H96">
        <v>89770</v>
      </c>
      <c r="I96">
        <v>96328</v>
      </c>
      <c r="J96">
        <v>105383</v>
      </c>
      <c r="K96">
        <v>114931</v>
      </c>
      <c r="L96">
        <v>122736</v>
      </c>
      <c r="M96">
        <v>128590</v>
      </c>
      <c r="N96">
        <v>133244</v>
      </c>
      <c r="O96">
        <v>141964</v>
      </c>
      <c r="P96">
        <v>147169</v>
      </c>
      <c r="Q96">
        <v>145162</v>
      </c>
      <c r="R96">
        <v>143819</v>
      </c>
      <c r="S96">
        <v>143759</v>
      </c>
      <c r="T96">
        <v>142679</v>
      </c>
      <c r="U96">
        <v>144774</v>
      </c>
      <c r="V96">
        <v>147123</v>
      </c>
      <c r="W96">
        <v>150319</v>
      </c>
      <c r="X96">
        <v>154583</v>
      </c>
      <c r="Y96">
        <v>159373</v>
      </c>
      <c r="Z96">
        <v>167402</v>
      </c>
      <c r="AA96">
        <v>171605</v>
      </c>
      <c r="AB96">
        <v>184563</v>
      </c>
      <c r="AC96">
        <v>202008</v>
      </c>
    </row>
    <row r="97" spans="1:29" x14ac:dyDescent="0.25">
      <c r="A97" t="str">
        <f t="shared" si="1"/>
        <v>P</v>
      </c>
      <c r="B97" t="s">
        <v>1498</v>
      </c>
      <c r="C97" s="1" t="s">
        <v>1499</v>
      </c>
      <c r="D97">
        <v>53272</v>
      </c>
      <c r="E97">
        <v>55146</v>
      </c>
      <c r="F97">
        <v>57933</v>
      </c>
      <c r="G97">
        <v>62374</v>
      </c>
      <c r="H97">
        <v>69186</v>
      </c>
      <c r="I97">
        <v>75253</v>
      </c>
      <c r="J97">
        <v>79949</v>
      </c>
      <c r="K97">
        <v>84697</v>
      </c>
      <c r="L97">
        <v>90612</v>
      </c>
      <c r="M97">
        <v>99014</v>
      </c>
      <c r="N97">
        <v>104617</v>
      </c>
      <c r="O97">
        <v>112501</v>
      </c>
      <c r="P97">
        <v>118518</v>
      </c>
      <c r="Q97">
        <v>121603</v>
      </c>
      <c r="R97">
        <v>121745</v>
      </c>
      <c r="S97">
        <v>125084</v>
      </c>
      <c r="T97">
        <v>125578</v>
      </c>
      <c r="U97">
        <v>129637</v>
      </c>
      <c r="V97">
        <v>129630</v>
      </c>
      <c r="W97">
        <v>127621</v>
      </c>
      <c r="X97">
        <v>130337</v>
      </c>
      <c r="Y97">
        <v>136136</v>
      </c>
      <c r="Z97">
        <v>143490</v>
      </c>
      <c r="AA97">
        <v>145039</v>
      </c>
      <c r="AB97">
        <v>155573</v>
      </c>
      <c r="AC97">
        <v>169149</v>
      </c>
    </row>
    <row r="98" spans="1:29" x14ac:dyDescent="0.25">
      <c r="A98" t="str">
        <f t="shared" si="1"/>
        <v>Q</v>
      </c>
      <c r="B98" t="s">
        <v>1500</v>
      </c>
      <c r="C98" s="1" t="s">
        <v>1501</v>
      </c>
      <c r="D98">
        <v>46788</v>
      </c>
      <c r="E98">
        <v>49729</v>
      </c>
      <c r="F98">
        <v>51841</v>
      </c>
      <c r="G98">
        <v>54812</v>
      </c>
      <c r="H98">
        <v>60088</v>
      </c>
      <c r="I98">
        <v>65454</v>
      </c>
      <c r="J98">
        <v>71739</v>
      </c>
      <c r="K98">
        <v>79465</v>
      </c>
      <c r="L98">
        <v>86756</v>
      </c>
      <c r="M98">
        <v>93254</v>
      </c>
      <c r="N98">
        <v>99672</v>
      </c>
      <c r="O98">
        <v>107890</v>
      </c>
      <c r="P98">
        <v>117111</v>
      </c>
      <c r="Q98">
        <v>120451</v>
      </c>
      <c r="R98">
        <v>123572</v>
      </c>
      <c r="S98">
        <v>128065</v>
      </c>
      <c r="T98">
        <v>135312</v>
      </c>
      <c r="U98">
        <v>141282</v>
      </c>
      <c r="V98">
        <v>143894</v>
      </c>
      <c r="W98">
        <v>151386</v>
      </c>
      <c r="X98">
        <v>153845</v>
      </c>
      <c r="Y98">
        <v>160321</v>
      </c>
      <c r="Z98">
        <v>170100</v>
      </c>
      <c r="AA98">
        <v>200847</v>
      </c>
      <c r="AB98">
        <v>220249</v>
      </c>
      <c r="AC98">
        <v>220569</v>
      </c>
    </row>
    <row r="99" spans="1:29" ht="30" x14ac:dyDescent="0.25">
      <c r="A99" t="str">
        <f t="shared" si="1"/>
        <v>Q</v>
      </c>
      <c r="B99" t="s">
        <v>1502</v>
      </c>
      <c r="C99" s="1" t="s">
        <v>1503</v>
      </c>
      <c r="D99">
        <v>19554</v>
      </c>
      <c r="E99">
        <v>21136</v>
      </c>
      <c r="F99">
        <v>23052</v>
      </c>
      <c r="G99">
        <v>25149</v>
      </c>
      <c r="H99">
        <v>27562</v>
      </c>
      <c r="I99">
        <v>30120</v>
      </c>
      <c r="J99">
        <v>32697</v>
      </c>
      <c r="K99">
        <v>35161</v>
      </c>
      <c r="L99">
        <v>38172</v>
      </c>
      <c r="M99">
        <v>40610</v>
      </c>
      <c r="N99">
        <v>42478</v>
      </c>
      <c r="O99">
        <v>44653</v>
      </c>
      <c r="P99">
        <v>47269</v>
      </c>
      <c r="Q99">
        <v>48924</v>
      </c>
      <c r="R99">
        <v>52090</v>
      </c>
      <c r="S99">
        <v>56754</v>
      </c>
      <c r="T99">
        <v>59408</v>
      </c>
      <c r="U99">
        <v>62275</v>
      </c>
      <c r="V99">
        <v>65001</v>
      </c>
      <c r="W99">
        <v>67217</v>
      </c>
      <c r="X99">
        <v>69989</v>
      </c>
      <c r="Y99">
        <v>72128</v>
      </c>
      <c r="Z99">
        <v>76704</v>
      </c>
      <c r="AA99">
        <v>77638</v>
      </c>
      <c r="AB99">
        <v>82748</v>
      </c>
      <c r="AC99">
        <v>86448</v>
      </c>
    </row>
    <row r="100" spans="1:29" ht="30" x14ac:dyDescent="0.25">
      <c r="A100" t="str">
        <f t="shared" si="1"/>
        <v>R</v>
      </c>
      <c r="B100" t="s">
        <v>1504</v>
      </c>
      <c r="C100" s="1" t="s">
        <v>1505</v>
      </c>
      <c r="D100">
        <v>4923</v>
      </c>
      <c r="E100">
        <v>5293</v>
      </c>
      <c r="F100">
        <v>5813</v>
      </c>
      <c r="G100">
        <v>6394</v>
      </c>
      <c r="H100">
        <v>6211</v>
      </c>
      <c r="I100">
        <v>6885</v>
      </c>
      <c r="J100">
        <v>7635</v>
      </c>
      <c r="K100">
        <v>8095</v>
      </c>
      <c r="L100">
        <v>8285</v>
      </c>
      <c r="M100">
        <v>9230</v>
      </c>
      <c r="N100">
        <v>9662</v>
      </c>
      <c r="O100">
        <v>9592</v>
      </c>
      <c r="P100">
        <v>9069</v>
      </c>
      <c r="Q100">
        <v>9226</v>
      </c>
      <c r="R100">
        <v>10064</v>
      </c>
      <c r="S100">
        <v>10708</v>
      </c>
      <c r="T100">
        <v>11400</v>
      </c>
      <c r="U100">
        <v>10704</v>
      </c>
      <c r="V100">
        <v>11042</v>
      </c>
      <c r="W100">
        <v>12127</v>
      </c>
      <c r="X100">
        <v>14477</v>
      </c>
      <c r="Y100">
        <v>14745</v>
      </c>
      <c r="Z100">
        <v>14730</v>
      </c>
      <c r="AA100">
        <v>9784</v>
      </c>
      <c r="AB100">
        <v>11773</v>
      </c>
      <c r="AC100">
        <v>15278</v>
      </c>
    </row>
    <row r="101" spans="1:29" ht="30" x14ac:dyDescent="0.25">
      <c r="A101" t="str">
        <f t="shared" si="1"/>
        <v>R</v>
      </c>
      <c r="B101" t="s">
        <v>1506</v>
      </c>
      <c r="C101" s="1" t="s">
        <v>1507</v>
      </c>
      <c r="D101">
        <v>2094</v>
      </c>
      <c r="E101">
        <v>2385</v>
      </c>
      <c r="F101">
        <v>2616</v>
      </c>
      <c r="G101">
        <v>2883</v>
      </c>
      <c r="H101">
        <v>3176</v>
      </c>
      <c r="I101">
        <v>3594</v>
      </c>
      <c r="J101">
        <v>3925</v>
      </c>
      <c r="K101">
        <v>4083</v>
      </c>
      <c r="L101">
        <v>4481</v>
      </c>
      <c r="M101">
        <v>4606</v>
      </c>
      <c r="N101">
        <v>4828</v>
      </c>
      <c r="O101">
        <v>4605</v>
      </c>
      <c r="P101">
        <v>4266</v>
      </c>
      <c r="Q101">
        <v>4387</v>
      </c>
      <c r="R101">
        <v>4388</v>
      </c>
      <c r="S101">
        <v>4576</v>
      </c>
      <c r="T101">
        <v>4632</v>
      </c>
      <c r="U101">
        <v>4666</v>
      </c>
      <c r="V101">
        <v>4820</v>
      </c>
      <c r="W101">
        <v>4892</v>
      </c>
      <c r="X101">
        <v>5116</v>
      </c>
      <c r="Y101">
        <v>5115</v>
      </c>
      <c r="Z101">
        <v>5303</v>
      </c>
      <c r="AA101">
        <v>4684</v>
      </c>
      <c r="AB101">
        <v>5249</v>
      </c>
      <c r="AC101">
        <v>5853</v>
      </c>
    </row>
    <row r="102" spans="1:29" x14ac:dyDescent="0.25">
      <c r="A102" t="str">
        <f t="shared" si="1"/>
        <v>R</v>
      </c>
      <c r="B102" t="s">
        <v>1508</v>
      </c>
      <c r="C102" s="1" t="s">
        <v>1509</v>
      </c>
      <c r="D102">
        <v>4698</v>
      </c>
      <c r="E102">
        <v>4747</v>
      </c>
      <c r="F102">
        <v>4592</v>
      </c>
      <c r="G102">
        <v>4843</v>
      </c>
      <c r="H102">
        <v>5306</v>
      </c>
      <c r="I102">
        <v>6211</v>
      </c>
      <c r="J102">
        <v>6851</v>
      </c>
      <c r="K102">
        <v>7409</v>
      </c>
      <c r="L102">
        <v>7614</v>
      </c>
      <c r="M102">
        <v>7953</v>
      </c>
      <c r="N102">
        <v>8239</v>
      </c>
      <c r="O102">
        <v>8779</v>
      </c>
      <c r="P102">
        <v>7766</v>
      </c>
      <c r="Q102">
        <v>7476</v>
      </c>
      <c r="R102">
        <v>7716</v>
      </c>
      <c r="S102">
        <v>7993</v>
      </c>
      <c r="T102">
        <v>8968</v>
      </c>
      <c r="U102">
        <v>10898</v>
      </c>
      <c r="V102">
        <v>10257</v>
      </c>
      <c r="W102">
        <v>8935</v>
      </c>
      <c r="X102">
        <v>9750</v>
      </c>
      <c r="Y102">
        <v>9923</v>
      </c>
      <c r="Z102">
        <v>10016</v>
      </c>
      <c r="AA102">
        <v>8403</v>
      </c>
      <c r="AB102">
        <v>8763</v>
      </c>
      <c r="AC102">
        <v>9356</v>
      </c>
    </row>
    <row r="103" spans="1:29" ht="30" x14ac:dyDescent="0.25">
      <c r="A103" t="str">
        <f t="shared" si="1"/>
        <v>R</v>
      </c>
      <c r="B103" t="s">
        <v>1510</v>
      </c>
      <c r="C103" s="1" t="s">
        <v>1511</v>
      </c>
      <c r="D103">
        <v>6187</v>
      </c>
      <c r="E103">
        <v>6761</v>
      </c>
      <c r="F103">
        <v>7311</v>
      </c>
      <c r="G103">
        <v>8127</v>
      </c>
      <c r="H103">
        <v>8823</v>
      </c>
      <c r="I103">
        <v>9873</v>
      </c>
      <c r="J103">
        <v>10978</v>
      </c>
      <c r="K103">
        <v>11474</v>
      </c>
      <c r="L103">
        <v>12288</v>
      </c>
      <c r="M103">
        <v>12933</v>
      </c>
      <c r="N103">
        <v>12778</v>
      </c>
      <c r="O103">
        <v>13246</v>
      </c>
      <c r="P103">
        <v>13402</v>
      </c>
      <c r="Q103">
        <v>13952</v>
      </c>
      <c r="R103">
        <v>14166</v>
      </c>
      <c r="S103">
        <v>15464</v>
      </c>
      <c r="T103">
        <v>15323</v>
      </c>
      <c r="U103">
        <v>16256</v>
      </c>
      <c r="V103">
        <v>16386</v>
      </c>
      <c r="W103">
        <v>17276</v>
      </c>
      <c r="X103">
        <v>17794</v>
      </c>
      <c r="Y103">
        <v>17972</v>
      </c>
      <c r="Z103">
        <v>18684</v>
      </c>
      <c r="AA103">
        <v>14916</v>
      </c>
      <c r="AB103">
        <v>17422</v>
      </c>
      <c r="AC103">
        <v>22045</v>
      </c>
    </row>
    <row r="104" spans="1:29" ht="30" x14ac:dyDescent="0.25">
      <c r="A104" t="str">
        <f t="shared" si="1"/>
        <v>S</v>
      </c>
      <c r="B104" t="s">
        <v>1512</v>
      </c>
      <c r="C104" s="1" t="s">
        <v>1513</v>
      </c>
      <c r="D104">
        <v>6108</v>
      </c>
      <c r="E104">
        <v>6642</v>
      </c>
      <c r="F104">
        <v>6469</v>
      </c>
      <c r="G104">
        <v>6469</v>
      </c>
      <c r="H104">
        <v>6774</v>
      </c>
      <c r="I104">
        <v>7085</v>
      </c>
      <c r="J104">
        <v>7503</v>
      </c>
      <c r="K104">
        <v>8261</v>
      </c>
      <c r="L104">
        <v>9142</v>
      </c>
      <c r="M104">
        <v>9778</v>
      </c>
      <c r="N104">
        <v>10222</v>
      </c>
      <c r="O104">
        <v>11036</v>
      </c>
      <c r="P104">
        <v>13723</v>
      </c>
      <c r="Q104">
        <v>13629</v>
      </c>
      <c r="R104">
        <v>12740</v>
      </c>
      <c r="S104">
        <v>12539</v>
      </c>
      <c r="T104">
        <v>13087</v>
      </c>
      <c r="U104">
        <v>12664</v>
      </c>
      <c r="V104">
        <v>13446</v>
      </c>
      <c r="W104">
        <v>14133</v>
      </c>
      <c r="X104">
        <v>15060</v>
      </c>
      <c r="Y104">
        <v>15125</v>
      </c>
      <c r="Z104">
        <v>15387</v>
      </c>
      <c r="AA104">
        <v>12683</v>
      </c>
      <c r="AB104">
        <v>14366</v>
      </c>
      <c r="AC104">
        <v>15999</v>
      </c>
    </row>
    <row r="105" spans="1:29" ht="30" x14ac:dyDescent="0.25">
      <c r="A105" t="str">
        <f t="shared" si="1"/>
        <v>S</v>
      </c>
      <c r="B105" t="s">
        <v>1514</v>
      </c>
      <c r="C105" s="1" t="s">
        <v>1515</v>
      </c>
      <c r="D105">
        <v>1999</v>
      </c>
      <c r="E105">
        <v>2327</v>
      </c>
      <c r="F105">
        <v>2325</v>
      </c>
      <c r="G105">
        <v>2661</v>
      </c>
      <c r="H105">
        <v>2571</v>
      </c>
      <c r="I105">
        <v>2368</v>
      </c>
      <c r="J105">
        <v>2396</v>
      </c>
      <c r="K105">
        <v>2389</v>
      </c>
      <c r="L105">
        <v>2305</v>
      </c>
      <c r="M105">
        <v>2076</v>
      </c>
      <c r="N105">
        <v>2302</v>
      </c>
      <c r="O105">
        <v>2396</v>
      </c>
      <c r="P105">
        <v>2662</v>
      </c>
      <c r="Q105">
        <v>2728</v>
      </c>
      <c r="R105">
        <v>2754</v>
      </c>
      <c r="S105">
        <v>2866</v>
      </c>
      <c r="T105">
        <v>2899</v>
      </c>
      <c r="U105">
        <v>3259</v>
      </c>
      <c r="V105">
        <v>3658</v>
      </c>
      <c r="W105">
        <v>3714</v>
      </c>
      <c r="X105">
        <v>3770</v>
      </c>
      <c r="Y105">
        <v>4053</v>
      </c>
      <c r="Z105">
        <v>3712</v>
      </c>
      <c r="AA105">
        <v>3429</v>
      </c>
      <c r="AB105">
        <v>3893</v>
      </c>
      <c r="AC105">
        <v>4367</v>
      </c>
    </row>
    <row r="106" spans="1:29" x14ac:dyDescent="0.25">
      <c r="A106" t="str">
        <f t="shared" si="1"/>
        <v>S</v>
      </c>
      <c r="B106" t="s">
        <v>1516</v>
      </c>
      <c r="C106" s="1" t="s">
        <v>1517</v>
      </c>
      <c r="D106">
        <v>10917</v>
      </c>
      <c r="E106">
        <v>11782</v>
      </c>
      <c r="F106">
        <v>13221</v>
      </c>
      <c r="G106">
        <v>14048</v>
      </c>
      <c r="H106">
        <v>14560</v>
      </c>
      <c r="I106">
        <v>14921</v>
      </c>
      <c r="J106">
        <v>15546</v>
      </c>
      <c r="K106">
        <v>16527</v>
      </c>
      <c r="L106">
        <v>17484</v>
      </c>
      <c r="M106">
        <v>17598</v>
      </c>
      <c r="N106">
        <v>18300</v>
      </c>
      <c r="O106">
        <v>19652</v>
      </c>
      <c r="P106">
        <v>19732</v>
      </c>
      <c r="Q106">
        <v>20363</v>
      </c>
      <c r="R106">
        <v>20131</v>
      </c>
      <c r="S106">
        <v>21392</v>
      </c>
      <c r="T106">
        <v>21666</v>
      </c>
      <c r="U106">
        <v>22122</v>
      </c>
      <c r="V106">
        <v>22946</v>
      </c>
      <c r="W106">
        <v>24371</v>
      </c>
      <c r="X106">
        <v>25794</v>
      </c>
      <c r="Y106">
        <v>27110</v>
      </c>
      <c r="Z106">
        <v>28285</v>
      </c>
      <c r="AA106">
        <v>23272</v>
      </c>
      <c r="AB106">
        <v>24751</v>
      </c>
      <c r="AC106">
        <v>29309</v>
      </c>
    </row>
    <row r="107" spans="1:29" ht="30" x14ac:dyDescent="0.25">
      <c r="A107" t="str">
        <f t="shared" si="1"/>
        <v>T</v>
      </c>
      <c r="B107" t="s">
        <v>1518</v>
      </c>
      <c r="C107" s="1" t="s">
        <v>1519</v>
      </c>
      <c r="D107">
        <v>1424</v>
      </c>
      <c r="E107">
        <v>1451</v>
      </c>
      <c r="F107">
        <v>1562</v>
      </c>
      <c r="G107">
        <v>1888</v>
      </c>
      <c r="H107">
        <v>1946</v>
      </c>
      <c r="I107">
        <v>1687</v>
      </c>
      <c r="J107">
        <v>1470</v>
      </c>
      <c r="K107">
        <v>1614</v>
      </c>
      <c r="L107">
        <v>1961</v>
      </c>
      <c r="M107">
        <v>1884</v>
      </c>
      <c r="N107">
        <v>1665</v>
      </c>
      <c r="O107">
        <v>1805</v>
      </c>
      <c r="P107">
        <v>1619</v>
      </c>
      <c r="Q107">
        <v>2160</v>
      </c>
      <c r="R107">
        <v>2154</v>
      </c>
      <c r="S107">
        <v>2216</v>
      </c>
      <c r="T107">
        <v>2376</v>
      </c>
      <c r="U107">
        <v>2609</v>
      </c>
      <c r="V107">
        <v>2552</v>
      </c>
      <c r="W107">
        <v>3192</v>
      </c>
      <c r="X107">
        <v>3225</v>
      </c>
      <c r="Y107">
        <v>3595</v>
      </c>
      <c r="Z107">
        <v>3918</v>
      </c>
      <c r="AA107">
        <v>2897</v>
      </c>
      <c r="AB107">
        <v>2783</v>
      </c>
      <c r="AC107">
        <v>2324</v>
      </c>
    </row>
    <row r="108" spans="1:29" x14ac:dyDescent="0.25">
      <c r="A108" t="str">
        <f t="shared" si="1"/>
        <v/>
      </c>
      <c r="C108" s="1" t="s">
        <v>1520</v>
      </c>
      <c r="D108">
        <v>1633873</v>
      </c>
      <c r="E108">
        <v>1716099</v>
      </c>
      <c r="F108">
        <v>1787828</v>
      </c>
      <c r="G108">
        <v>1877555</v>
      </c>
      <c r="H108">
        <v>1959886</v>
      </c>
      <c r="I108">
        <v>2043599</v>
      </c>
      <c r="J108">
        <v>2146527</v>
      </c>
      <c r="K108">
        <v>2270941</v>
      </c>
      <c r="L108">
        <v>2377246</v>
      </c>
      <c r="M108">
        <v>2565667</v>
      </c>
      <c r="N108">
        <v>2658279</v>
      </c>
      <c r="O108">
        <v>2756923</v>
      </c>
      <c r="P108">
        <v>2717206</v>
      </c>
      <c r="Q108">
        <v>2807694</v>
      </c>
      <c r="R108">
        <v>2904536</v>
      </c>
      <c r="S108">
        <v>2982439</v>
      </c>
      <c r="T108">
        <v>3107667</v>
      </c>
      <c r="U108">
        <v>3211287</v>
      </c>
      <c r="V108">
        <v>3281448</v>
      </c>
      <c r="W108">
        <v>3394576</v>
      </c>
      <c r="X108">
        <v>3561543</v>
      </c>
      <c r="Y108">
        <v>3718856</v>
      </c>
      <c r="Z108">
        <v>3828364</v>
      </c>
      <c r="AA108">
        <v>3608915</v>
      </c>
      <c r="AB108">
        <v>3967550</v>
      </c>
      <c r="AC108">
        <v>4548357</v>
      </c>
    </row>
  </sheetData>
  <autoFilter ref="B1:B108" xr:uid="{FB41DE38-5998-49D7-9F92-91B261B57EE6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3FF5-9D01-4B29-A1A0-B08E6969CE3F}">
  <sheetPr>
    <tabColor theme="8" tint="0.79998168889431442"/>
  </sheetPr>
  <dimension ref="A1:Z78"/>
  <sheetViews>
    <sheetView workbookViewId="0">
      <selection activeCell="H94" sqref="H94"/>
    </sheetView>
  </sheetViews>
  <sheetFormatPr defaultRowHeight="15" x14ac:dyDescent="0.25"/>
  <cols>
    <col min="1" max="1" width="9.140625" style="1"/>
    <col min="2" max="2" width="18.7109375" style="1" customWidth="1"/>
    <col min="3" max="3" width="22.7109375" style="97" customWidth="1"/>
  </cols>
  <sheetData>
    <row r="1" spans="1:26" s="82" customFormat="1" x14ac:dyDescent="0.25">
      <c r="A1" s="83"/>
      <c r="B1" s="83"/>
      <c r="C1" s="84"/>
    </row>
    <row r="2" spans="1:26" s="56" customFormat="1" x14ac:dyDescent="0.25">
      <c r="A2" s="88" t="s">
        <v>1521</v>
      </c>
      <c r="B2" s="88" t="s">
        <v>356</v>
      </c>
      <c r="C2" s="87" t="s">
        <v>1522</v>
      </c>
      <c r="D2" s="56">
        <v>1997</v>
      </c>
      <c r="E2" s="56">
        <f>D2+1</f>
        <v>1998</v>
      </c>
      <c r="F2" s="56">
        <f t="shared" ref="F2:Y2" si="0">E2+1</f>
        <v>1999</v>
      </c>
      <c r="G2" s="56">
        <f t="shared" si="0"/>
        <v>2000</v>
      </c>
      <c r="H2" s="56">
        <f t="shared" si="0"/>
        <v>2001</v>
      </c>
      <c r="I2" s="56">
        <f t="shared" si="0"/>
        <v>2002</v>
      </c>
      <c r="J2" s="56">
        <f t="shared" si="0"/>
        <v>2003</v>
      </c>
      <c r="K2" s="56">
        <f t="shared" si="0"/>
        <v>2004</v>
      </c>
      <c r="L2" s="56">
        <f t="shared" si="0"/>
        <v>2005</v>
      </c>
      <c r="M2" s="56">
        <f t="shared" si="0"/>
        <v>2006</v>
      </c>
      <c r="N2" s="56">
        <f t="shared" si="0"/>
        <v>2007</v>
      </c>
      <c r="O2" s="56">
        <f t="shared" si="0"/>
        <v>2008</v>
      </c>
      <c r="P2" s="56">
        <f t="shared" si="0"/>
        <v>2009</v>
      </c>
      <c r="Q2" s="56">
        <f t="shared" si="0"/>
        <v>2010</v>
      </c>
      <c r="R2" s="56">
        <f t="shared" si="0"/>
        <v>2011</v>
      </c>
      <c r="S2" s="56">
        <f t="shared" si="0"/>
        <v>2012</v>
      </c>
      <c r="T2" s="56">
        <f>S2+1</f>
        <v>2013</v>
      </c>
      <c r="U2" s="56">
        <f t="shared" si="0"/>
        <v>2014</v>
      </c>
      <c r="V2" s="56">
        <f t="shared" si="0"/>
        <v>2015</v>
      </c>
      <c r="W2" s="56">
        <f t="shared" si="0"/>
        <v>2016</v>
      </c>
      <c r="X2" s="56">
        <f t="shared" si="0"/>
        <v>2017</v>
      </c>
      <c r="Y2" s="56">
        <f t="shared" si="0"/>
        <v>2018</v>
      </c>
      <c r="Z2" s="56">
        <f>Y2+1</f>
        <v>2019</v>
      </c>
    </row>
    <row r="3" spans="1:26" ht="24.75" x14ac:dyDescent="0.25">
      <c r="A3" s="1" t="str" cm="1">
        <f t="array" ref="A3:Z5">_xlfn._xlws.FILTER('97-19 Output Prices'!A4:Z107, '97-19 Output Prices'!A4:A107="A", "nothing")</f>
        <v>A</v>
      </c>
      <c r="B3" s="1" t="str">
        <v>CPA_A01</v>
      </c>
      <c r="C3" s="97" t="str">
        <v xml:space="preserve">Products of agriculture, hunting and related services         </v>
      </c>
      <c r="D3">
        <v>18436</v>
      </c>
      <c r="E3">
        <v>18040</v>
      </c>
      <c r="F3">
        <v>17288</v>
      </c>
      <c r="G3">
        <v>17035</v>
      </c>
      <c r="H3">
        <v>15859</v>
      </c>
      <c r="I3">
        <v>18148</v>
      </c>
      <c r="J3">
        <v>18297</v>
      </c>
      <c r="K3">
        <v>18662</v>
      </c>
      <c r="L3">
        <v>16739</v>
      </c>
      <c r="M3">
        <v>17447</v>
      </c>
      <c r="N3">
        <v>18482</v>
      </c>
      <c r="O3">
        <v>21664</v>
      </c>
      <c r="P3">
        <v>20990</v>
      </c>
      <c r="Q3">
        <v>20826</v>
      </c>
      <c r="R3">
        <v>23786</v>
      </c>
      <c r="S3">
        <v>22792</v>
      </c>
      <c r="T3">
        <v>24325</v>
      </c>
      <c r="U3">
        <v>25871</v>
      </c>
      <c r="V3">
        <v>24968</v>
      </c>
      <c r="W3">
        <v>24498</v>
      </c>
      <c r="X3">
        <v>25137</v>
      </c>
      <c r="Y3">
        <v>26618</v>
      </c>
      <c r="Z3">
        <v>28263</v>
      </c>
    </row>
    <row r="4" spans="1:26" ht="24.75" x14ac:dyDescent="0.25">
      <c r="A4" s="1" t="str">
        <v>A</v>
      </c>
      <c r="B4" s="1" t="str">
        <v>CPA_A02</v>
      </c>
      <c r="C4" s="97" t="str">
        <v xml:space="preserve">Products of forestry, logging and related services         </v>
      </c>
      <c r="D4">
        <v>476</v>
      </c>
      <c r="E4">
        <v>485</v>
      </c>
      <c r="F4">
        <v>501</v>
      </c>
      <c r="G4">
        <v>587</v>
      </c>
      <c r="H4">
        <v>531</v>
      </c>
      <c r="I4">
        <v>548</v>
      </c>
      <c r="J4">
        <v>528</v>
      </c>
      <c r="K4">
        <v>567</v>
      </c>
      <c r="L4">
        <v>563</v>
      </c>
      <c r="M4">
        <v>575</v>
      </c>
      <c r="N4">
        <v>665</v>
      </c>
      <c r="O4">
        <v>611</v>
      </c>
      <c r="P4">
        <v>863</v>
      </c>
      <c r="Q4">
        <v>733</v>
      </c>
      <c r="R4">
        <v>1121</v>
      </c>
      <c r="S4">
        <v>1143</v>
      </c>
      <c r="T4">
        <v>1073</v>
      </c>
      <c r="U4">
        <v>1018</v>
      </c>
      <c r="V4">
        <v>1147</v>
      </c>
      <c r="W4">
        <v>1093</v>
      </c>
      <c r="X4">
        <v>1410</v>
      </c>
      <c r="Y4">
        <v>1395</v>
      </c>
      <c r="Z4">
        <v>1506</v>
      </c>
    </row>
    <row r="5" spans="1:26" ht="36.75" x14ac:dyDescent="0.25">
      <c r="A5" s="1" t="str">
        <v>A</v>
      </c>
      <c r="B5" s="1" t="str">
        <v>CPA_A03</v>
      </c>
      <c r="C5" s="97" t="str">
        <v xml:space="preserve">Fish and other fishing products; aquaculture products; support services to fishing     </v>
      </c>
      <c r="D5">
        <v>872</v>
      </c>
      <c r="E5">
        <v>883</v>
      </c>
      <c r="F5">
        <v>936</v>
      </c>
      <c r="G5">
        <v>926</v>
      </c>
      <c r="H5">
        <v>1078</v>
      </c>
      <c r="I5">
        <v>1070</v>
      </c>
      <c r="J5">
        <v>976</v>
      </c>
      <c r="K5">
        <v>1074</v>
      </c>
      <c r="L5">
        <v>1079</v>
      </c>
      <c r="M5">
        <v>1091</v>
      </c>
      <c r="N5">
        <v>1097</v>
      </c>
      <c r="O5">
        <v>1217</v>
      </c>
      <c r="P5">
        <v>1130</v>
      </c>
      <c r="Q5">
        <v>1289</v>
      </c>
      <c r="R5">
        <v>1540</v>
      </c>
      <c r="S5">
        <v>1694</v>
      </c>
      <c r="T5">
        <v>1732</v>
      </c>
      <c r="U5">
        <v>1881</v>
      </c>
      <c r="V5">
        <v>1868</v>
      </c>
      <c r="W5">
        <v>1711</v>
      </c>
      <c r="X5">
        <v>1921</v>
      </c>
      <c r="Y5">
        <v>1861</v>
      </c>
      <c r="Z5">
        <v>2173</v>
      </c>
    </row>
    <row r="6" spans="1:26" s="35" customFormat="1" x14ac:dyDescent="0.25">
      <c r="A6" s="2" t="s">
        <v>1631</v>
      </c>
      <c r="B6" s="41"/>
      <c r="C6" s="98"/>
      <c r="D6" s="35">
        <f>SUM(D3:D5)</f>
        <v>19784</v>
      </c>
      <c r="E6" s="35">
        <f t="shared" ref="E6:Z6" si="1">SUM(E3:E5)</f>
        <v>19408</v>
      </c>
      <c r="F6" s="35">
        <f t="shared" si="1"/>
        <v>18725</v>
      </c>
      <c r="G6" s="35">
        <f t="shared" si="1"/>
        <v>18548</v>
      </c>
      <c r="H6" s="35">
        <f t="shared" si="1"/>
        <v>17468</v>
      </c>
      <c r="I6" s="35">
        <f t="shared" si="1"/>
        <v>19766</v>
      </c>
      <c r="J6" s="35">
        <f t="shared" si="1"/>
        <v>19801</v>
      </c>
      <c r="K6" s="35">
        <f t="shared" si="1"/>
        <v>20303</v>
      </c>
      <c r="L6" s="35">
        <f t="shared" si="1"/>
        <v>18381</v>
      </c>
      <c r="M6" s="35">
        <f t="shared" si="1"/>
        <v>19113</v>
      </c>
      <c r="N6" s="35">
        <f t="shared" si="1"/>
        <v>20244</v>
      </c>
      <c r="O6" s="35">
        <f t="shared" si="1"/>
        <v>23492</v>
      </c>
      <c r="P6" s="35">
        <f t="shared" si="1"/>
        <v>22983</v>
      </c>
      <c r="Q6" s="35">
        <f t="shared" si="1"/>
        <v>22848</v>
      </c>
      <c r="R6" s="35">
        <f t="shared" si="1"/>
        <v>26447</v>
      </c>
      <c r="S6" s="35">
        <f t="shared" si="1"/>
        <v>25629</v>
      </c>
      <c r="T6" s="35">
        <f t="shared" si="1"/>
        <v>27130</v>
      </c>
      <c r="U6" s="35">
        <f t="shared" si="1"/>
        <v>28770</v>
      </c>
      <c r="V6" s="35">
        <f t="shared" si="1"/>
        <v>27983</v>
      </c>
      <c r="W6" s="35">
        <f t="shared" si="1"/>
        <v>27302</v>
      </c>
      <c r="X6" s="35">
        <f t="shared" si="1"/>
        <v>28468</v>
      </c>
      <c r="Y6" s="35">
        <f t="shared" si="1"/>
        <v>29874</v>
      </c>
      <c r="Z6" s="35">
        <f t="shared" si="1"/>
        <v>31942</v>
      </c>
    </row>
    <row r="7" spans="1:26" x14ac:dyDescent="0.25">
      <c r="A7" s="1" t="str" cm="1">
        <f t="array" ref="A7:Z10">_xlfn._xlws.FILTER('97-19 Output Prices'!A4:Z107, '97-19 Output Prices'!A4:A107="B", "nothing")</f>
        <v>B</v>
      </c>
      <c r="B7" s="1" t="str">
        <v>CPA_B05</v>
      </c>
      <c r="C7" s="97" t="str">
        <v xml:space="preserve">Coal and lignite             </v>
      </c>
      <c r="D7">
        <v>1640</v>
      </c>
      <c r="E7">
        <v>1346</v>
      </c>
      <c r="F7">
        <v>1180</v>
      </c>
      <c r="G7">
        <v>979</v>
      </c>
      <c r="H7">
        <v>912</v>
      </c>
      <c r="I7">
        <v>892</v>
      </c>
      <c r="J7">
        <v>718</v>
      </c>
      <c r="K7">
        <v>519</v>
      </c>
      <c r="L7">
        <v>466</v>
      </c>
      <c r="M7">
        <v>599</v>
      </c>
      <c r="N7">
        <v>616</v>
      </c>
      <c r="O7">
        <v>597</v>
      </c>
      <c r="P7">
        <v>733</v>
      </c>
      <c r="Q7">
        <v>1006</v>
      </c>
      <c r="R7">
        <v>1066</v>
      </c>
      <c r="S7">
        <v>1045</v>
      </c>
      <c r="T7">
        <v>578</v>
      </c>
      <c r="U7">
        <v>472</v>
      </c>
      <c r="V7">
        <v>346</v>
      </c>
      <c r="W7">
        <v>213</v>
      </c>
      <c r="X7">
        <v>336</v>
      </c>
      <c r="Y7">
        <v>171</v>
      </c>
      <c r="Z7">
        <v>234</v>
      </c>
    </row>
    <row r="8" spans="1:26" ht="24.75" x14ac:dyDescent="0.25">
      <c r="A8" s="1" t="str">
        <v>B</v>
      </c>
      <c r="B8" s="1" t="str">
        <v>CPA_B06 &amp; B07</v>
      </c>
      <c r="C8" s="97" t="str">
        <v>Crude Petroleum And Natural Gas &amp; Metal Ores</v>
      </c>
      <c r="D8">
        <v>16022</v>
      </c>
      <c r="E8">
        <v>13499</v>
      </c>
      <c r="F8">
        <v>15648</v>
      </c>
      <c r="G8">
        <v>23047</v>
      </c>
      <c r="H8">
        <v>22765</v>
      </c>
      <c r="I8">
        <v>20854</v>
      </c>
      <c r="J8">
        <v>21421</v>
      </c>
      <c r="K8">
        <v>22205</v>
      </c>
      <c r="L8">
        <v>25647</v>
      </c>
      <c r="M8">
        <v>28381</v>
      </c>
      <c r="N8">
        <v>28351</v>
      </c>
      <c r="O8">
        <v>33798</v>
      </c>
      <c r="P8">
        <v>24371</v>
      </c>
      <c r="Q8">
        <v>30482</v>
      </c>
      <c r="R8">
        <v>34101</v>
      </c>
      <c r="S8">
        <v>31156</v>
      </c>
      <c r="T8">
        <v>30656</v>
      </c>
      <c r="U8">
        <v>25662</v>
      </c>
      <c r="V8">
        <v>18233</v>
      </c>
      <c r="W8">
        <v>17047</v>
      </c>
      <c r="X8">
        <v>22228</v>
      </c>
      <c r="Y8">
        <v>29258</v>
      </c>
      <c r="Z8">
        <v>27365</v>
      </c>
    </row>
    <row r="9" spans="1:26" ht="24.75" x14ac:dyDescent="0.25">
      <c r="A9" s="1" t="str">
        <v>B</v>
      </c>
      <c r="B9" s="1" t="str">
        <v>CPA_B08</v>
      </c>
      <c r="C9" s="97" t="str">
        <v xml:space="preserve">Other mining and quarrying products           </v>
      </c>
      <c r="D9">
        <v>3270</v>
      </c>
      <c r="E9">
        <v>3356</v>
      </c>
      <c r="F9">
        <v>3184</v>
      </c>
      <c r="G9">
        <v>3594</v>
      </c>
      <c r="H9">
        <v>3846</v>
      </c>
      <c r="I9">
        <v>3909</v>
      </c>
      <c r="J9">
        <v>4263</v>
      </c>
      <c r="K9">
        <v>4173</v>
      </c>
      <c r="L9">
        <v>4549</v>
      </c>
      <c r="M9">
        <v>4510</v>
      </c>
      <c r="N9">
        <v>3983</v>
      </c>
      <c r="O9">
        <v>3766</v>
      </c>
      <c r="P9">
        <v>2558</v>
      </c>
      <c r="Q9">
        <v>2674</v>
      </c>
      <c r="R9">
        <v>2853</v>
      </c>
      <c r="S9">
        <v>3812</v>
      </c>
      <c r="T9">
        <v>3491</v>
      </c>
      <c r="U9">
        <v>3678</v>
      </c>
      <c r="V9">
        <v>3695</v>
      </c>
      <c r="W9">
        <v>3670</v>
      </c>
      <c r="X9">
        <v>3783</v>
      </c>
      <c r="Y9">
        <v>4346</v>
      </c>
      <c r="Z9">
        <v>4023</v>
      </c>
    </row>
    <row r="10" spans="1:26" x14ac:dyDescent="0.25">
      <c r="A10" s="1" t="str">
        <v>B</v>
      </c>
      <c r="B10" s="1" t="str">
        <v>CPA_B09</v>
      </c>
      <c r="C10" s="97" t="str">
        <v xml:space="preserve">Mining support services             </v>
      </c>
      <c r="D10">
        <v>1924</v>
      </c>
      <c r="E10">
        <v>1868</v>
      </c>
      <c r="F10">
        <v>1925</v>
      </c>
      <c r="G10">
        <v>2075</v>
      </c>
      <c r="H10">
        <v>2355</v>
      </c>
      <c r="I10">
        <v>2488</v>
      </c>
      <c r="J10">
        <v>2483</v>
      </c>
      <c r="K10">
        <v>2605</v>
      </c>
      <c r="L10">
        <v>2799</v>
      </c>
      <c r="M10">
        <v>3701</v>
      </c>
      <c r="N10">
        <v>4022</v>
      </c>
      <c r="O10">
        <v>5092</v>
      </c>
      <c r="P10">
        <v>5137</v>
      </c>
      <c r="Q10">
        <v>5290</v>
      </c>
      <c r="R10">
        <v>4819</v>
      </c>
      <c r="S10">
        <v>5297</v>
      </c>
      <c r="T10">
        <v>6108</v>
      </c>
      <c r="U10">
        <v>6128</v>
      </c>
      <c r="V10">
        <v>5901</v>
      </c>
      <c r="W10">
        <v>4368</v>
      </c>
      <c r="X10">
        <v>4111</v>
      </c>
      <c r="Y10">
        <v>4240</v>
      </c>
      <c r="Z10">
        <v>4463</v>
      </c>
    </row>
    <row r="11" spans="1:26" s="35" customFormat="1" x14ac:dyDescent="0.25">
      <c r="A11" s="2" t="s">
        <v>1632</v>
      </c>
      <c r="B11" s="41"/>
      <c r="C11" s="98"/>
      <c r="D11" s="35">
        <f>SUM(D7:D10)</f>
        <v>22856</v>
      </c>
      <c r="E11" s="35">
        <f t="shared" ref="E11:Z11" si="2">SUM(E7:E10)</f>
        <v>20069</v>
      </c>
      <c r="F11" s="35">
        <f t="shared" si="2"/>
        <v>21937</v>
      </c>
      <c r="G11" s="35">
        <f t="shared" si="2"/>
        <v>29695</v>
      </c>
      <c r="H11" s="35">
        <f t="shared" si="2"/>
        <v>29878</v>
      </c>
      <c r="I11" s="35">
        <f t="shared" si="2"/>
        <v>28143</v>
      </c>
      <c r="J11" s="35">
        <f t="shared" si="2"/>
        <v>28885</v>
      </c>
      <c r="K11" s="35">
        <f t="shared" si="2"/>
        <v>29502</v>
      </c>
      <c r="L11" s="35">
        <f t="shared" si="2"/>
        <v>33461</v>
      </c>
      <c r="M11" s="35">
        <f t="shared" si="2"/>
        <v>37191</v>
      </c>
      <c r="N11" s="35">
        <f t="shared" si="2"/>
        <v>36972</v>
      </c>
      <c r="O11" s="35">
        <f t="shared" si="2"/>
        <v>43253</v>
      </c>
      <c r="P11" s="35">
        <f t="shared" si="2"/>
        <v>32799</v>
      </c>
      <c r="Q11" s="35">
        <f t="shared" si="2"/>
        <v>39452</v>
      </c>
      <c r="R11" s="35">
        <f t="shared" si="2"/>
        <v>42839</v>
      </c>
      <c r="S11" s="35">
        <f t="shared" si="2"/>
        <v>41310</v>
      </c>
      <c r="T11" s="35">
        <f t="shared" si="2"/>
        <v>40833</v>
      </c>
      <c r="U11" s="35">
        <f t="shared" si="2"/>
        <v>35940</v>
      </c>
      <c r="V11" s="35">
        <f t="shared" si="2"/>
        <v>28175</v>
      </c>
      <c r="W11" s="35">
        <f t="shared" si="2"/>
        <v>25298</v>
      </c>
      <c r="X11" s="35">
        <f t="shared" si="2"/>
        <v>30458</v>
      </c>
      <c r="Y11" s="35">
        <f t="shared" si="2"/>
        <v>38015</v>
      </c>
      <c r="Z11" s="35">
        <f t="shared" si="2"/>
        <v>36085</v>
      </c>
    </row>
    <row r="12" spans="1:26" ht="24.75" x14ac:dyDescent="0.25">
      <c r="A12" s="1">
        <v>10</v>
      </c>
      <c r="B12" s="1" t="str" cm="1">
        <f t="array" ref="B12:Z19">_xlfn._xlws.FILTER('97-19 Output Prices'!B4:Z107, LEFT('97-19 Output Prices'!B4:B107, 7)="CPA_C10", "nothing")</f>
        <v>CPA_C101</v>
      </c>
      <c r="C12" s="97" t="str">
        <v xml:space="preserve">Preserved meat and meat products           </v>
      </c>
      <c r="D12">
        <v>10985</v>
      </c>
      <c r="E12">
        <v>11181</v>
      </c>
      <c r="F12">
        <v>11184</v>
      </c>
      <c r="G12">
        <v>11432</v>
      </c>
      <c r="H12">
        <v>11323</v>
      </c>
      <c r="I12">
        <v>11624</v>
      </c>
      <c r="J12">
        <v>11950</v>
      </c>
      <c r="K12">
        <v>12695</v>
      </c>
      <c r="L12">
        <v>12971</v>
      </c>
      <c r="M12">
        <v>12965</v>
      </c>
      <c r="N12">
        <v>13400</v>
      </c>
      <c r="O12">
        <v>14149</v>
      </c>
      <c r="P12">
        <v>15215</v>
      </c>
      <c r="Q12">
        <v>15796</v>
      </c>
      <c r="R12">
        <v>16300</v>
      </c>
      <c r="S12">
        <v>17256</v>
      </c>
      <c r="T12">
        <v>17928</v>
      </c>
      <c r="U12">
        <v>17664</v>
      </c>
      <c r="V12">
        <v>18765</v>
      </c>
      <c r="W12">
        <v>18356</v>
      </c>
      <c r="X12">
        <v>18717</v>
      </c>
      <c r="Y12">
        <v>19927</v>
      </c>
      <c r="Z12">
        <v>20455</v>
      </c>
    </row>
    <row r="13" spans="1:26" ht="36.75" x14ac:dyDescent="0.25">
      <c r="A13" s="1">
        <v>10</v>
      </c>
      <c r="B13" s="1" t="str">
        <v>CPA_C102_3</v>
      </c>
      <c r="C13" s="97" t="str">
        <v xml:space="preserve">Processed and preserved fish, crustaceans, molluscs, fruit and vegetables       </v>
      </c>
      <c r="D13">
        <v>5975</v>
      </c>
      <c r="E13">
        <v>5963</v>
      </c>
      <c r="F13">
        <v>5926</v>
      </c>
      <c r="G13">
        <v>6296</v>
      </c>
      <c r="H13">
        <v>6700</v>
      </c>
      <c r="I13">
        <v>6567</v>
      </c>
      <c r="J13">
        <v>6626</v>
      </c>
      <c r="K13">
        <v>7013</v>
      </c>
      <c r="L13">
        <v>7156</v>
      </c>
      <c r="M13">
        <v>7376</v>
      </c>
      <c r="N13">
        <v>7484</v>
      </c>
      <c r="O13">
        <v>7393</v>
      </c>
      <c r="P13">
        <v>7547</v>
      </c>
      <c r="Q13">
        <v>7760</v>
      </c>
      <c r="R13">
        <v>7729</v>
      </c>
      <c r="S13">
        <v>8171</v>
      </c>
      <c r="T13">
        <v>8799</v>
      </c>
      <c r="U13">
        <v>8736</v>
      </c>
      <c r="V13">
        <v>8659</v>
      </c>
      <c r="W13">
        <v>8927</v>
      </c>
      <c r="X13">
        <v>9021</v>
      </c>
      <c r="Y13">
        <v>9708</v>
      </c>
      <c r="Z13">
        <v>9330</v>
      </c>
    </row>
    <row r="14" spans="1:26" ht="24.75" x14ac:dyDescent="0.25">
      <c r="A14" s="1">
        <v>10</v>
      </c>
      <c r="B14" s="1" t="str">
        <v>CPA_C104</v>
      </c>
      <c r="C14" s="97" t="str">
        <v xml:space="preserve">Vegetable and animal oils and fats          </v>
      </c>
      <c r="D14">
        <v>1614</v>
      </c>
      <c r="E14">
        <v>1625</v>
      </c>
      <c r="F14">
        <v>1561</v>
      </c>
      <c r="G14">
        <v>1568</v>
      </c>
      <c r="H14">
        <v>1574</v>
      </c>
      <c r="I14">
        <v>1741</v>
      </c>
      <c r="J14">
        <v>1676</v>
      </c>
      <c r="K14">
        <v>1764</v>
      </c>
      <c r="L14">
        <v>1741</v>
      </c>
      <c r="M14">
        <v>1610</v>
      </c>
      <c r="N14">
        <v>1458</v>
      </c>
      <c r="O14">
        <v>1637</v>
      </c>
      <c r="P14">
        <v>1773</v>
      </c>
      <c r="Q14">
        <v>1637</v>
      </c>
      <c r="R14">
        <v>1748</v>
      </c>
      <c r="S14">
        <v>1516</v>
      </c>
      <c r="T14">
        <v>1571</v>
      </c>
      <c r="U14">
        <v>1505</v>
      </c>
      <c r="V14">
        <v>1545</v>
      </c>
      <c r="W14">
        <v>1521</v>
      </c>
      <c r="X14">
        <v>1676</v>
      </c>
      <c r="Y14">
        <v>1641</v>
      </c>
      <c r="Z14">
        <v>1724</v>
      </c>
    </row>
    <row r="15" spans="1:26" s="96" customFormat="1" x14ac:dyDescent="0.25">
      <c r="A15" s="95">
        <v>10</v>
      </c>
      <c r="B15" s="95" t="str">
        <v>CPA_C105</v>
      </c>
      <c r="C15" s="97" t="str">
        <v xml:space="preserve">Dairy products              </v>
      </c>
      <c r="D15" s="96">
        <v>6244</v>
      </c>
      <c r="E15" s="96">
        <v>6349</v>
      </c>
      <c r="F15" s="96">
        <v>6131</v>
      </c>
      <c r="G15" s="96">
        <v>6181</v>
      </c>
      <c r="H15" s="96">
        <v>6013</v>
      </c>
      <c r="I15" s="96">
        <v>6241</v>
      </c>
      <c r="J15" s="96">
        <v>6457</v>
      </c>
      <c r="K15" s="96">
        <v>6467</v>
      </c>
      <c r="L15" s="96">
        <v>6502</v>
      </c>
      <c r="M15" s="96">
        <v>6912</v>
      </c>
      <c r="N15" s="96">
        <v>7167</v>
      </c>
      <c r="O15" s="96">
        <v>8000</v>
      </c>
      <c r="P15" s="96">
        <v>7666</v>
      </c>
      <c r="Q15" s="96">
        <v>8193</v>
      </c>
      <c r="R15" s="96">
        <v>8055</v>
      </c>
      <c r="S15" s="96">
        <v>8518</v>
      </c>
      <c r="T15" s="96">
        <v>8838</v>
      </c>
      <c r="U15" s="96">
        <v>8849</v>
      </c>
      <c r="V15" s="96">
        <v>8468</v>
      </c>
      <c r="W15" s="96">
        <v>8579</v>
      </c>
      <c r="X15" s="96">
        <v>8823</v>
      </c>
      <c r="Y15" s="96">
        <v>9578</v>
      </c>
      <c r="Z15" s="96">
        <v>9747</v>
      </c>
    </row>
    <row r="16" spans="1:26" ht="24.75" x14ac:dyDescent="0.25">
      <c r="A16" s="1">
        <v>10</v>
      </c>
      <c r="B16" s="1" t="str">
        <v>CPA_C106</v>
      </c>
      <c r="C16" s="97" t="str">
        <v xml:space="preserve">Grain mill products, starches and starch products         </v>
      </c>
      <c r="D16">
        <v>4020</v>
      </c>
      <c r="E16">
        <v>4024</v>
      </c>
      <c r="F16">
        <v>3740</v>
      </c>
      <c r="G16">
        <v>3902</v>
      </c>
      <c r="H16">
        <v>3954</v>
      </c>
      <c r="I16">
        <v>4143</v>
      </c>
      <c r="J16">
        <v>4405</v>
      </c>
      <c r="K16">
        <v>4841</v>
      </c>
      <c r="L16">
        <v>4607</v>
      </c>
      <c r="M16">
        <v>4806</v>
      </c>
      <c r="N16">
        <v>4960</v>
      </c>
      <c r="O16">
        <v>5153</v>
      </c>
      <c r="P16">
        <v>5183</v>
      </c>
      <c r="Q16">
        <v>5254</v>
      </c>
      <c r="R16">
        <v>5606</v>
      </c>
      <c r="S16">
        <v>5698</v>
      </c>
      <c r="T16">
        <v>5903</v>
      </c>
      <c r="U16">
        <v>5797</v>
      </c>
      <c r="V16">
        <v>5474</v>
      </c>
      <c r="W16">
        <v>5610</v>
      </c>
      <c r="X16">
        <v>5596</v>
      </c>
      <c r="Y16">
        <v>5484</v>
      </c>
      <c r="Z16">
        <v>5589</v>
      </c>
    </row>
    <row r="17" spans="1:26" ht="24.75" x14ac:dyDescent="0.25">
      <c r="A17" s="1">
        <v>10</v>
      </c>
      <c r="B17" s="1" t="str">
        <v>CPA_C107</v>
      </c>
      <c r="C17" s="97" t="str">
        <v xml:space="preserve">Bakery and farinaceous products            </v>
      </c>
      <c r="D17">
        <v>6767</v>
      </c>
      <c r="E17">
        <v>6729</v>
      </c>
      <c r="F17">
        <v>6833</v>
      </c>
      <c r="G17">
        <v>6966</v>
      </c>
      <c r="H17">
        <v>6996</v>
      </c>
      <c r="I17">
        <v>7169</v>
      </c>
      <c r="J17">
        <v>7380</v>
      </c>
      <c r="K17">
        <v>7554</v>
      </c>
      <c r="L17">
        <v>7612</v>
      </c>
      <c r="M17">
        <v>7609</v>
      </c>
      <c r="N17">
        <v>7787</v>
      </c>
      <c r="O17">
        <v>8209</v>
      </c>
      <c r="P17">
        <v>8051</v>
      </c>
      <c r="Q17">
        <v>8534</v>
      </c>
      <c r="R17">
        <v>8518</v>
      </c>
      <c r="S17">
        <v>9209</v>
      </c>
      <c r="T17">
        <v>9307</v>
      </c>
      <c r="U17">
        <v>9631</v>
      </c>
      <c r="V17">
        <v>9702</v>
      </c>
      <c r="W17">
        <v>9887</v>
      </c>
      <c r="X17">
        <v>10477</v>
      </c>
      <c r="Y17">
        <v>10220</v>
      </c>
      <c r="Z17">
        <v>10501</v>
      </c>
    </row>
    <row r="18" spans="1:26" x14ac:dyDescent="0.25">
      <c r="A18" s="1">
        <v>10</v>
      </c>
      <c r="B18" s="1" t="str">
        <v>CPA_C108</v>
      </c>
      <c r="C18" s="97" t="str">
        <v xml:space="preserve">Other food products             </v>
      </c>
      <c r="D18">
        <v>8789</v>
      </c>
      <c r="E18">
        <v>9051</v>
      </c>
      <c r="F18">
        <v>9153</v>
      </c>
      <c r="G18">
        <v>9423</v>
      </c>
      <c r="H18">
        <v>9890</v>
      </c>
      <c r="I18">
        <v>9920</v>
      </c>
      <c r="J18">
        <v>10013</v>
      </c>
      <c r="K18">
        <v>10252</v>
      </c>
      <c r="L18">
        <v>10149</v>
      </c>
      <c r="M18">
        <v>10280</v>
      </c>
      <c r="N18">
        <v>10446</v>
      </c>
      <c r="O18">
        <v>10801</v>
      </c>
      <c r="P18">
        <v>11872</v>
      </c>
      <c r="Q18">
        <v>12359</v>
      </c>
      <c r="R18">
        <v>12266</v>
      </c>
      <c r="S18">
        <v>12318</v>
      </c>
      <c r="T18">
        <v>12821</v>
      </c>
      <c r="U18">
        <v>13282</v>
      </c>
      <c r="V18">
        <v>13334</v>
      </c>
      <c r="W18">
        <v>13668</v>
      </c>
      <c r="X18">
        <v>14481</v>
      </c>
      <c r="Y18">
        <v>15311</v>
      </c>
      <c r="Z18">
        <v>15271</v>
      </c>
    </row>
    <row r="19" spans="1:26" s="96" customFormat="1" x14ac:dyDescent="0.25">
      <c r="A19" s="95">
        <v>10</v>
      </c>
      <c r="B19" s="95" t="str">
        <v>CPA_C109</v>
      </c>
      <c r="C19" s="97" t="str">
        <v xml:space="preserve">Prepared animal feeds             </v>
      </c>
      <c r="D19" s="96">
        <v>4128</v>
      </c>
      <c r="E19" s="96">
        <v>3576</v>
      </c>
      <c r="F19" s="96">
        <v>3193</v>
      </c>
      <c r="G19" s="96">
        <v>3265</v>
      </c>
      <c r="H19" s="96">
        <v>2933</v>
      </c>
      <c r="I19" s="96">
        <v>3170</v>
      </c>
      <c r="J19" s="96">
        <v>2831</v>
      </c>
      <c r="K19" s="96">
        <v>3065</v>
      </c>
      <c r="L19" s="96">
        <v>2946</v>
      </c>
      <c r="M19" s="96">
        <v>3093</v>
      </c>
      <c r="N19" s="96">
        <v>3388</v>
      </c>
      <c r="O19" s="96">
        <v>3672</v>
      </c>
      <c r="P19" s="96">
        <v>3923</v>
      </c>
      <c r="Q19" s="96">
        <v>4626</v>
      </c>
      <c r="R19" s="96">
        <v>4674</v>
      </c>
      <c r="S19" s="96">
        <v>5052</v>
      </c>
      <c r="T19" s="96">
        <v>5336</v>
      </c>
      <c r="U19" s="96">
        <v>5435</v>
      </c>
      <c r="V19" s="96">
        <v>5093</v>
      </c>
      <c r="W19" s="96">
        <v>5222</v>
      </c>
      <c r="X19" s="96">
        <v>6017</v>
      </c>
      <c r="Y19" s="96">
        <v>6340</v>
      </c>
      <c r="Z19" s="96">
        <v>6308</v>
      </c>
    </row>
    <row r="20" spans="1:26" ht="24.75" x14ac:dyDescent="0.25">
      <c r="A20" s="1" t="s">
        <v>1641</v>
      </c>
      <c r="B20" s="1" t="str" cm="1">
        <f t="array" ref="B20:Z21">_xlfn._xlws.FILTER('97-19 Output Prices'!B4:Z107, LEFT('97-19 Output Prices'!B4:B107, 7)="CPA_C11", "nothing")</f>
        <v>CPA_C11.01-6 &amp; C12</v>
      </c>
      <c r="C20" s="97" t="str">
        <v>Alcoholic beverages  &amp; Tobacco products</v>
      </c>
      <c r="D20">
        <v>8469</v>
      </c>
      <c r="E20">
        <v>8183</v>
      </c>
      <c r="F20">
        <v>8058</v>
      </c>
      <c r="G20">
        <v>7997</v>
      </c>
      <c r="H20">
        <v>7544</v>
      </c>
      <c r="I20">
        <v>7232</v>
      </c>
      <c r="J20">
        <v>7697</v>
      </c>
      <c r="K20">
        <v>7674</v>
      </c>
      <c r="L20">
        <v>7707</v>
      </c>
      <c r="M20">
        <v>8623</v>
      </c>
      <c r="N20">
        <v>8835</v>
      </c>
      <c r="O20">
        <v>9922</v>
      </c>
      <c r="P20">
        <v>10539</v>
      </c>
      <c r="Q20">
        <v>10498</v>
      </c>
      <c r="R20">
        <v>10642</v>
      </c>
      <c r="S20">
        <v>11000</v>
      </c>
      <c r="T20">
        <v>10710</v>
      </c>
      <c r="U20">
        <v>10938</v>
      </c>
      <c r="V20">
        <v>10569</v>
      </c>
      <c r="W20">
        <v>10627</v>
      </c>
      <c r="X20">
        <v>11123</v>
      </c>
      <c r="Y20">
        <v>12686</v>
      </c>
      <c r="Z20">
        <v>12376</v>
      </c>
    </row>
    <row r="21" spans="1:26" x14ac:dyDescent="0.25">
      <c r="A21" s="1">
        <v>11</v>
      </c>
      <c r="B21" s="1" t="str">
        <v>CPA_C1107</v>
      </c>
      <c r="C21" s="97" t="str">
        <v xml:space="preserve">Soft drinks              </v>
      </c>
      <c r="D21">
        <v>2726</v>
      </c>
      <c r="E21">
        <v>3069</v>
      </c>
      <c r="F21">
        <v>3181</v>
      </c>
      <c r="G21">
        <v>3204</v>
      </c>
      <c r="H21">
        <v>3311</v>
      </c>
      <c r="I21">
        <v>3184</v>
      </c>
      <c r="J21">
        <v>3447</v>
      </c>
      <c r="K21">
        <v>3494</v>
      </c>
      <c r="L21">
        <v>3568</v>
      </c>
      <c r="M21">
        <v>3504</v>
      </c>
      <c r="N21">
        <v>3589</v>
      </c>
      <c r="O21">
        <v>3878</v>
      </c>
      <c r="P21">
        <v>4053</v>
      </c>
      <c r="Q21">
        <v>3859</v>
      </c>
      <c r="R21">
        <v>4288</v>
      </c>
      <c r="S21">
        <v>3851</v>
      </c>
      <c r="T21">
        <v>4014</v>
      </c>
      <c r="U21">
        <v>4461</v>
      </c>
      <c r="V21">
        <v>4052</v>
      </c>
      <c r="W21">
        <v>3993</v>
      </c>
      <c r="X21">
        <v>4435</v>
      </c>
      <c r="Y21">
        <v>4733</v>
      </c>
      <c r="Z21">
        <v>5021</v>
      </c>
    </row>
    <row r="22" spans="1:26" s="35" customFormat="1" ht="30" x14ac:dyDescent="0.25">
      <c r="A22" s="2" t="s">
        <v>1633</v>
      </c>
      <c r="B22" s="41"/>
      <c r="C22" s="98"/>
      <c r="D22" s="35">
        <f>SUM(D12:D21)</f>
        <v>59717</v>
      </c>
      <c r="E22" s="35">
        <f t="shared" ref="E22:Z22" si="3">SUM(E12:E21)</f>
        <v>59750</v>
      </c>
      <c r="F22" s="35">
        <f t="shared" si="3"/>
        <v>58960</v>
      </c>
      <c r="G22" s="35">
        <f t="shared" si="3"/>
        <v>60234</v>
      </c>
      <c r="H22" s="35">
        <f t="shared" si="3"/>
        <v>60238</v>
      </c>
      <c r="I22" s="35">
        <f t="shared" si="3"/>
        <v>60991</v>
      </c>
      <c r="J22" s="35">
        <f t="shared" si="3"/>
        <v>62482</v>
      </c>
      <c r="K22" s="35">
        <f t="shared" si="3"/>
        <v>64819</v>
      </c>
      <c r="L22" s="35">
        <f t="shared" si="3"/>
        <v>64959</v>
      </c>
      <c r="M22" s="35">
        <f t="shared" si="3"/>
        <v>66778</v>
      </c>
      <c r="N22" s="35">
        <f t="shared" si="3"/>
        <v>68514</v>
      </c>
      <c r="O22" s="35">
        <f t="shared" si="3"/>
        <v>72814</v>
      </c>
      <c r="P22" s="35">
        <f t="shared" si="3"/>
        <v>75822</v>
      </c>
      <c r="Q22" s="35">
        <f t="shared" si="3"/>
        <v>78516</v>
      </c>
      <c r="R22" s="35">
        <f t="shared" si="3"/>
        <v>79826</v>
      </c>
      <c r="S22" s="35">
        <f t="shared" si="3"/>
        <v>82589</v>
      </c>
      <c r="T22" s="35">
        <f t="shared" si="3"/>
        <v>85227</v>
      </c>
      <c r="U22" s="35">
        <f t="shared" si="3"/>
        <v>86298</v>
      </c>
      <c r="V22" s="35">
        <f t="shared" si="3"/>
        <v>85661</v>
      </c>
      <c r="W22" s="35">
        <f t="shared" si="3"/>
        <v>86390</v>
      </c>
      <c r="X22" s="35">
        <f t="shared" si="3"/>
        <v>90366</v>
      </c>
      <c r="Y22" s="35">
        <f t="shared" si="3"/>
        <v>95628</v>
      </c>
      <c r="Z22" s="35">
        <f t="shared" si="3"/>
        <v>96322</v>
      </c>
    </row>
    <row r="23" spans="1:26" s="96" customFormat="1" x14ac:dyDescent="0.25">
      <c r="A23" s="95">
        <v>13</v>
      </c>
      <c r="B23" s="95" t="str" cm="1">
        <f t="array" ref="B23:Z23">_xlfn._xlws.FILTER('97-19 Output Prices'!B4:Z107, LEFT('97-19 Output Prices'!B4:B107, 7)="CPA_C" &amp; A23, "nothing")</f>
        <v>CPA_C13</v>
      </c>
      <c r="C23" s="97" t="str">
        <v xml:space="preserve">Textiles               </v>
      </c>
      <c r="D23" s="96">
        <v>8522</v>
      </c>
      <c r="E23" s="96">
        <v>7916</v>
      </c>
      <c r="F23" s="96">
        <v>7551</v>
      </c>
      <c r="G23" s="96">
        <v>7335</v>
      </c>
      <c r="H23" s="96">
        <v>6946</v>
      </c>
      <c r="I23" s="96">
        <v>6574</v>
      </c>
      <c r="J23" s="96">
        <v>6032</v>
      </c>
      <c r="K23" s="96">
        <v>6043</v>
      </c>
      <c r="L23" s="96">
        <v>6120</v>
      </c>
      <c r="M23" s="96">
        <v>5902</v>
      </c>
      <c r="N23" s="96">
        <v>6270</v>
      </c>
      <c r="O23" s="96">
        <v>5567</v>
      </c>
      <c r="P23" s="96">
        <v>5344</v>
      </c>
      <c r="Q23" s="96">
        <v>5687</v>
      </c>
      <c r="R23" s="96">
        <v>5527</v>
      </c>
      <c r="S23" s="96">
        <v>5662</v>
      </c>
      <c r="T23" s="96">
        <v>5642</v>
      </c>
      <c r="U23" s="96">
        <v>6217</v>
      </c>
      <c r="V23" s="96">
        <v>5841</v>
      </c>
      <c r="W23" s="96">
        <v>6012</v>
      </c>
      <c r="X23" s="96">
        <v>6679</v>
      </c>
      <c r="Y23" s="96">
        <v>6609</v>
      </c>
      <c r="Z23" s="96">
        <v>6532</v>
      </c>
    </row>
    <row r="24" spans="1:26" s="96" customFormat="1" x14ac:dyDescent="0.25">
      <c r="A24" s="95">
        <v>14</v>
      </c>
      <c r="B24" s="95" t="str" cm="1">
        <f t="array" ref="B24:Z24">_xlfn._xlws.FILTER('97-19 Output Prices'!B5:Z108, LEFT('97-19 Output Prices'!B5:B108, 7)="CPA_C" &amp; A24, "nothing")</f>
        <v>CPA_C14</v>
      </c>
      <c r="C24" s="97" t="str">
        <v xml:space="preserve">Wearing apparel              </v>
      </c>
      <c r="D24" s="96">
        <v>7755</v>
      </c>
      <c r="E24" s="96">
        <v>7339</v>
      </c>
      <c r="F24" s="96">
        <v>6349</v>
      </c>
      <c r="G24" s="96">
        <v>5437</v>
      </c>
      <c r="H24" s="96">
        <v>4795</v>
      </c>
      <c r="I24" s="96">
        <v>4748</v>
      </c>
      <c r="J24" s="96">
        <v>4081</v>
      </c>
      <c r="K24" s="96">
        <v>3431</v>
      </c>
      <c r="L24" s="96">
        <v>2926</v>
      </c>
      <c r="M24" s="96">
        <v>2594</v>
      </c>
      <c r="N24" s="96">
        <v>2383</v>
      </c>
      <c r="O24" s="96">
        <v>2085</v>
      </c>
      <c r="P24" s="96">
        <v>1861</v>
      </c>
      <c r="Q24" s="96">
        <v>2373</v>
      </c>
      <c r="R24" s="96">
        <v>2747</v>
      </c>
      <c r="S24" s="96">
        <v>2895</v>
      </c>
      <c r="T24" s="96">
        <v>2609</v>
      </c>
      <c r="U24" s="96">
        <v>3683</v>
      </c>
      <c r="V24" s="96">
        <v>4287</v>
      </c>
      <c r="W24" s="96">
        <v>3024</v>
      </c>
      <c r="X24" s="96">
        <v>4009</v>
      </c>
      <c r="Y24" s="96">
        <v>4260</v>
      </c>
      <c r="Z24" s="96">
        <v>3725</v>
      </c>
    </row>
    <row r="25" spans="1:26" s="96" customFormat="1" x14ac:dyDescent="0.25">
      <c r="A25" s="95">
        <v>15</v>
      </c>
      <c r="B25" s="95" t="str" cm="1">
        <f t="array" ref="B25:Z25">_xlfn._xlws.FILTER('97-19 Output Prices'!B6:Z109, LEFT('97-19 Output Prices'!B6:B109, 7)="CPA_C" &amp; A25, "nothing")</f>
        <v>CPA_C15</v>
      </c>
      <c r="C25" s="97" t="str">
        <v xml:space="preserve">Leather and related products            </v>
      </c>
      <c r="D25" s="96">
        <v>1638</v>
      </c>
      <c r="E25" s="96">
        <v>1417</v>
      </c>
      <c r="F25" s="96">
        <v>1403</v>
      </c>
      <c r="G25" s="96">
        <v>1188</v>
      </c>
      <c r="H25" s="96">
        <v>1141</v>
      </c>
      <c r="I25" s="96">
        <v>983</v>
      </c>
      <c r="J25" s="96">
        <v>796</v>
      </c>
      <c r="K25" s="96">
        <v>850</v>
      </c>
      <c r="L25" s="96">
        <v>755</v>
      </c>
      <c r="M25" s="96">
        <v>692</v>
      </c>
      <c r="N25" s="96">
        <v>593</v>
      </c>
      <c r="O25" s="96">
        <v>586</v>
      </c>
      <c r="P25" s="96">
        <v>593</v>
      </c>
      <c r="Q25" s="96">
        <v>748</v>
      </c>
      <c r="R25" s="96">
        <v>674</v>
      </c>
      <c r="S25" s="96">
        <v>776</v>
      </c>
      <c r="T25" s="96">
        <v>894</v>
      </c>
      <c r="U25" s="96">
        <v>914</v>
      </c>
      <c r="V25" s="96">
        <v>946</v>
      </c>
      <c r="W25" s="96">
        <v>989</v>
      </c>
      <c r="X25" s="96">
        <v>1009</v>
      </c>
      <c r="Y25" s="96">
        <v>891</v>
      </c>
      <c r="Z25" s="96">
        <v>967</v>
      </c>
    </row>
    <row r="26" spans="1:26" s="35" customFormat="1" ht="30" x14ac:dyDescent="0.25">
      <c r="A26" s="2" t="s">
        <v>1634</v>
      </c>
      <c r="B26" s="41"/>
      <c r="C26" s="98"/>
      <c r="D26" s="35">
        <f>SUM(D23:D25)</f>
        <v>17915</v>
      </c>
      <c r="E26" s="35">
        <f t="shared" ref="E26:Z26" si="4">SUM(E23:E25)</f>
        <v>16672</v>
      </c>
      <c r="F26" s="35">
        <f t="shared" si="4"/>
        <v>15303</v>
      </c>
      <c r="G26" s="35">
        <f t="shared" si="4"/>
        <v>13960</v>
      </c>
      <c r="H26" s="35">
        <f t="shared" si="4"/>
        <v>12882</v>
      </c>
      <c r="I26" s="35">
        <f t="shared" si="4"/>
        <v>12305</v>
      </c>
      <c r="J26" s="35">
        <f t="shared" si="4"/>
        <v>10909</v>
      </c>
      <c r="K26" s="35">
        <f t="shared" si="4"/>
        <v>10324</v>
      </c>
      <c r="L26" s="35">
        <f t="shared" si="4"/>
        <v>9801</v>
      </c>
      <c r="M26" s="35">
        <f t="shared" si="4"/>
        <v>9188</v>
      </c>
      <c r="N26" s="35">
        <f t="shared" si="4"/>
        <v>9246</v>
      </c>
      <c r="O26" s="35">
        <f t="shared" si="4"/>
        <v>8238</v>
      </c>
      <c r="P26" s="35">
        <f t="shared" si="4"/>
        <v>7798</v>
      </c>
      <c r="Q26" s="35">
        <f t="shared" si="4"/>
        <v>8808</v>
      </c>
      <c r="R26" s="35">
        <f t="shared" si="4"/>
        <v>8948</v>
      </c>
      <c r="S26" s="35">
        <f t="shared" si="4"/>
        <v>9333</v>
      </c>
      <c r="T26" s="35">
        <f t="shared" si="4"/>
        <v>9145</v>
      </c>
      <c r="U26" s="35">
        <f t="shared" si="4"/>
        <v>10814</v>
      </c>
      <c r="V26" s="35">
        <f t="shared" si="4"/>
        <v>11074</v>
      </c>
      <c r="W26" s="35">
        <f t="shared" si="4"/>
        <v>10025</v>
      </c>
      <c r="X26" s="35">
        <f t="shared" si="4"/>
        <v>11697</v>
      </c>
      <c r="Y26" s="35">
        <f t="shared" si="4"/>
        <v>11760</v>
      </c>
      <c r="Z26" s="35">
        <f t="shared" si="4"/>
        <v>11224</v>
      </c>
    </row>
    <row r="27" spans="1:26" s="96" customFormat="1" ht="48.75" x14ac:dyDescent="0.25">
      <c r="A27" s="95">
        <v>16</v>
      </c>
      <c r="B27" s="95" t="str" cm="1">
        <f t="array" ref="B27:Z27">_xlfn._xlws.FILTER('97-19 Output Prices'!B8:Z111, LEFT('97-19 Output Prices'!B8:B111, 7)="CPA_C" &amp; A27, "nothing")</f>
        <v>CPA_C16</v>
      </c>
      <c r="C27" s="97" t="str">
        <v>Wood and of products of wood and cork, except furniture; articles of straw and plaiting materials</v>
      </c>
      <c r="D27" s="96">
        <v>4912</v>
      </c>
      <c r="E27" s="96">
        <v>4691</v>
      </c>
      <c r="F27" s="96">
        <v>4719</v>
      </c>
      <c r="G27" s="96">
        <v>4997</v>
      </c>
      <c r="H27" s="96">
        <v>5100</v>
      </c>
      <c r="I27" s="96">
        <v>5347</v>
      </c>
      <c r="J27" s="96">
        <v>5295</v>
      </c>
      <c r="K27" s="96">
        <v>5694</v>
      </c>
      <c r="L27" s="96">
        <v>5968</v>
      </c>
      <c r="M27" s="96">
        <v>6242</v>
      </c>
      <c r="N27" s="96">
        <v>6379</v>
      </c>
      <c r="O27" s="96">
        <v>6323</v>
      </c>
      <c r="P27" s="96">
        <v>5029</v>
      </c>
      <c r="Q27" s="96">
        <v>5666</v>
      </c>
      <c r="R27" s="96">
        <v>5534</v>
      </c>
      <c r="S27" s="96">
        <v>6046</v>
      </c>
      <c r="T27" s="96">
        <v>5799</v>
      </c>
      <c r="U27" s="96">
        <v>6689</v>
      </c>
      <c r="V27" s="96">
        <v>7160</v>
      </c>
      <c r="W27" s="96">
        <v>7727</v>
      </c>
      <c r="X27" s="96">
        <v>7821</v>
      </c>
      <c r="Y27" s="96">
        <v>8166</v>
      </c>
      <c r="Z27" s="96">
        <v>8402</v>
      </c>
    </row>
    <row r="28" spans="1:26" s="96" customFormat="1" x14ac:dyDescent="0.25">
      <c r="A28" s="95">
        <v>17</v>
      </c>
      <c r="B28" s="95" t="str" cm="1">
        <f t="array" ref="B28:Z28">_xlfn._xlws.FILTER('97-19 Output Prices'!B9:Z112, LEFT('97-19 Output Prices'!B9:B112, 7)="CPA_C" &amp; A28, "nothing")</f>
        <v>CPA_C17</v>
      </c>
      <c r="C28" s="97" t="str">
        <v xml:space="preserve">Paper and paper products            </v>
      </c>
      <c r="D28" s="96">
        <v>11232</v>
      </c>
      <c r="E28" s="96">
        <v>11220</v>
      </c>
      <c r="F28" s="96">
        <v>10902</v>
      </c>
      <c r="G28" s="96">
        <v>11439</v>
      </c>
      <c r="H28" s="96">
        <v>10831</v>
      </c>
      <c r="I28" s="96">
        <v>11299</v>
      </c>
      <c r="J28" s="96">
        <v>11128</v>
      </c>
      <c r="K28" s="96">
        <v>10624</v>
      </c>
      <c r="L28" s="96">
        <v>10379</v>
      </c>
      <c r="M28" s="96">
        <v>10329</v>
      </c>
      <c r="N28" s="96">
        <v>10374</v>
      </c>
      <c r="O28" s="96">
        <v>10373</v>
      </c>
      <c r="P28" s="96">
        <v>10806</v>
      </c>
      <c r="Q28" s="96">
        <v>10503</v>
      </c>
      <c r="R28" s="96">
        <v>10721</v>
      </c>
      <c r="S28" s="96">
        <v>11123</v>
      </c>
      <c r="T28" s="96">
        <v>11004</v>
      </c>
      <c r="U28" s="96">
        <v>11426</v>
      </c>
      <c r="V28" s="96">
        <v>11304</v>
      </c>
      <c r="W28" s="96">
        <v>11482</v>
      </c>
      <c r="X28" s="96">
        <v>12385</v>
      </c>
      <c r="Y28" s="96">
        <v>12631</v>
      </c>
      <c r="Z28" s="96">
        <v>12481</v>
      </c>
    </row>
    <row r="29" spans="1:26" s="96" customFormat="1" x14ac:dyDescent="0.25">
      <c r="A29" s="95">
        <v>18</v>
      </c>
      <c r="B29" s="95" t="str" cm="1">
        <f t="array" ref="B29:Z29">_xlfn._xlws.FILTER('97-19 Output Prices'!B10:Z113, LEFT('97-19 Output Prices'!B10:B113, 7)="CPA_C" &amp; A29, "nothing")</f>
        <v>CPA_C18</v>
      </c>
      <c r="C29" s="97" t="str">
        <v xml:space="preserve">Printing and recording services            </v>
      </c>
      <c r="D29" s="96">
        <v>8695</v>
      </c>
      <c r="E29" s="96">
        <v>8580</v>
      </c>
      <c r="F29" s="96">
        <v>8930</v>
      </c>
      <c r="G29" s="96">
        <v>9543</v>
      </c>
      <c r="H29" s="96">
        <v>9405</v>
      </c>
      <c r="I29" s="96">
        <v>9418</v>
      </c>
      <c r="J29" s="96">
        <v>9503</v>
      </c>
      <c r="K29" s="96">
        <v>9872</v>
      </c>
      <c r="L29" s="96">
        <v>9814</v>
      </c>
      <c r="M29" s="96">
        <v>10019</v>
      </c>
      <c r="N29" s="96">
        <v>10063</v>
      </c>
      <c r="O29" s="96">
        <v>9278</v>
      </c>
      <c r="P29" s="96">
        <v>8863</v>
      </c>
      <c r="Q29" s="96">
        <v>8533</v>
      </c>
      <c r="R29" s="96">
        <v>8410</v>
      </c>
      <c r="S29" s="96">
        <v>8042</v>
      </c>
      <c r="T29" s="96">
        <v>8460</v>
      </c>
      <c r="U29" s="96">
        <v>8299</v>
      </c>
      <c r="V29" s="96">
        <v>8669</v>
      </c>
      <c r="W29" s="96">
        <v>8670</v>
      </c>
      <c r="X29" s="96">
        <v>9094</v>
      </c>
      <c r="Y29" s="96">
        <v>9752</v>
      </c>
      <c r="Z29" s="96">
        <v>9112</v>
      </c>
    </row>
    <row r="30" spans="1:26" s="35" customFormat="1" ht="30" x14ac:dyDescent="0.25">
      <c r="A30" s="2" t="s">
        <v>1635</v>
      </c>
      <c r="B30" s="41"/>
      <c r="C30" s="98"/>
      <c r="D30" s="35">
        <f>SUM(D27:D29)</f>
        <v>24839</v>
      </c>
      <c r="E30" s="35">
        <f t="shared" ref="E30:Z30" si="5">SUM(E27:E29)</f>
        <v>24491</v>
      </c>
      <c r="F30" s="35">
        <f t="shared" si="5"/>
        <v>24551</v>
      </c>
      <c r="G30" s="35">
        <f t="shared" si="5"/>
        <v>25979</v>
      </c>
      <c r="H30" s="35">
        <f t="shared" si="5"/>
        <v>25336</v>
      </c>
      <c r="I30" s="35">
        <f t="shared" si="5"/>
        <v>26064</v>
      </c>
      <c r="J30" s="35">
        <f t="shared" si="5"/>
        <v>25926</v>
      </c>
      <c r="K30" s="35">
        <f t="shared" si="5"/>
        <v>26190</v>
      </c>
      <c r="L30" s="35">
        <f t="shared" si="5"/>
        <v>26161</v>
      </c>
      <c r="M30" s="35">
        <f t="shared" si="5"/>
        <v>26590</v>
      </c>
      <c r="N30" s="35">
        <f t="shared" si="5"/>
        <v>26816</v>
      </c>
      <c r="O30" s="35">
        <f t="shared" si="5"/>
        <v>25974</v>
      </c>
      <c r="P30" s="35">
        <f t="shared" si="5"/>
        <v>24698</v>
      </c>
      <c r="Q30" s="35">
        <f t="shared" si="5"/>
        <v>24702</v>
      </c>
      <c r="R30" s="35">
        <f t="shared" si="5"/>
        <v>24665</v>
      </c>
      <c r="S30" s="35">
        <f t="shared" si="5"/>
        <v>25211</v>
      </c>
      <c r="T30" s="35">
        <f t="shared" si="5"/>
        <v>25263</v>
      </c>
      <c r="U30" s="35">
        <f t="shared" si="5"/>
        <v>26414</v>
      </c>
      <c r="V30" s="35">
        <f t="shared" si="5"/>
        <v>27133</v>
      </c>
      <c r="W30" s="35">
        <f t="shared" si="5"/>
        <v>27879</v>
      </c>
      <c r="X30" s="35">
        <f t="shared" si="5"/>
        <v>29300</v>
      </c>
      <c r="Y30" s="35">
        <f t="shared" si="5"/>
        <v>30549</v>
      </c>
      <c r="Z30" s="35">
        <f t="shared" si="5"/>
        <v>29995</v>
      </c>
    </row>
    <row r="31" spans="1:26" s="102" customFormat="1" ht="24.75" x14ac:dyDescent="0.25">
      <c r="A31" s="99" t="s">
        <v>1643</v>
      </c>
      <c r="B31" s="100" t="str" cm="1">
        <f t="array" ref="B31:Z31">_xlfn._xlws.FILTER('97-19 Output Prices'!B12:Z115, LEFT('97-19 Output Prices'!B12:B115, 7)="CPA_C19", "nothing")</f>
        <v>CPA_C19</v>
      </c>
      <c r="C31" s="101" t="str">
        <v xml:space="preserve">Coke and refined petroleum products           </v>
      </c>
      <c r="D31" s="102">
        <v>10661</v>
      </c>
      <c r="E31" s="102">
        <v>8577</v>
      </c>
      <c r="F31" s="102">
        <v>10520</v>
      </c>
      <c r="G31" s="102">
        <v>13529</v>
      </c>
      <c r="H31" s="102">
        <v>13160</v>
      </c>
      <c r="I31" s="102">
        <v>12359</v>
      </c>
      <c r="J31" s="102">
        <v>15031</v>
      </c>
      <c r="K31" s="102">
        <v>17994</v>
      </c>
      <c r="L31" s="102">
        <v>21873</v>
      </c>
      <c r="M31" s="102">
        <v>24765</v>
      </c>
      <c r="N31" s="102">
        <v>25683</v>
      </c>
      <c r="O31" s="102">
        <v>34758</v>
      </c>
      <c r="P31" s="102">
        <v>25541</v>
      </c>
      <c r="Q31" s="102">
        <v>31934</v>
      </c>
      <c r="R31" s="102">
        <v>41776</v>
      </c>
      <c r="S31" s="102">
        <v>44373</v>
      </c>
      <c r="T31" s="102">
        <v>40875</v>
      </c>
      <c r="U31" s="102">
        <v>34015</v>
      </c>
      <c r="V31" s="102">
        <v>22905</v>
      </c>
      <c r="W31" s="102">
        <v>21474</v>
      </c>
      <c r="X31" s="102">
        <v>26974</v>
      </c>
      <c r="Y31" s="102">
        <v>31090</v>
      </c>
      <c r="Z31" s="102">
        <v>30654</v>
      </c>
    </row>
    <row r="32" spans="1:26" s="96" customFormat="1" ht="36.75" x14ac:dyDescent="0.25">
      <c r="A32" s="95">
        <v>20</v>
      </c>
      <c r="B32" s="95" t="str" cm="1">
        <f t="array" ref="B32:Z37">_xlfn._xlws.FILTER('97-19 Output Prices'!B12:Z115, LEFT('97-19 Output Prices'!B12:B115, 7)="CPA_C" &amp; A32, "nothing")</f>
        <v>CPA_C203</v>
      </c>
      <c r="C32" s="97" t="str">
        <v xml:space="preserve">Paints, varnishes and similar coatings, printing ink and mastics       </v>
      </c>
      <c r="D32" s="96">
        <v>2740</v>
      </c>
      <c r="E32" s="96">
        <v>2604</v>
      </c>
      <c r="F32" s="96">
        <v>2510</v>
      </c>
      <c r="G32" s="96">
        <v>2636</v>
      </c>
      <c r="H32" s="96">
        <v>2562</v>
      </c>
      <c r="I32" s="96">
        <v>2469</v>
      </c>
      <c r="J32" s="96">
        <v>2490</v>
      </c>
      <c r="K32" s="96">
        <v>2471</v>
      </c>
      <c r="L32" s="96">
        <v>2430</v>
      </c>
      <c r="M32" s="96">
        <v>2553</v>
      </c>
      <c r="N32" s="96">
        <v>2591</v>
      </c>
      <c r="O32" s="96">
        <v>2430</v>
      </c>
      <c r="P32" s="96">
        <v>2182</v>
      </c>
      <c r="Q32" s="96">
        <v>2585</v>
      </c>
      <c r="R32" s="96">
        <v>2823</v>
      </c>
      <c r="S32" s="96">
        <v>2713</v>
      </c>
      <c r="T32" s="96">
        <v>3268</v>
      </c>
      <c r="U32" s="96">
        <v>3241</v>
      </c>
      <c r="V32" s="96">
        <v>2949</v>
      </c>
      <c r="W32" s="96">
        <v>3044</v>
      </c>
      <c r="X32" s="96">
        <v>2995</v>
      </c>
      <c r="Y32" s="96">
        <v>3186</v>
      </c>
      <c r="Z32" s="96">
        <v>3149</v>
      </c>
    </row>
    <row r="33" spans="1:26" s="96" customFormat="1" ht="48.75" x14ac:dyDescent="0.25">
      <c r="A33" s="95">
        <v>20</v>
      </c>
      <c r="B33" s="95" t="str">
        <v>CPA_C204</v>
      </c>
      <c r="C33" s="97" t="str">
        <v xml:space="preserve">Soap and detergents, cleaning and polishing preparations, perfumes and toilet preparations     </v>
      </c>
      <c r="D33" s="96">
        <v>5323</v>
      </c>
      <c r="E33" s="96">
        <v>5403</v>
      </c>
      <c r="F33" s="96">
        <v>5425</v>
      </c>
      <c r="G33" s="96">
        <v>5449</v>
      </c>
      <c r="H33" s="96">
        <v>5265</v>
      </c>
      <c r="I33" s="96">
        <v>5601</v>
      </c>
      <c r="J33" s="96">
        <v>5558</v>
      </c>
      <c r="K33" s="96">
        <v>5671</v>
      </c>
      <c r="L33" s="96">
        <v>5590</v>
      </c>
      <c r="M33" s="96">
        <v>5815</v>
      </c>
      <c r="N33" s="96">
        <v>6043</v>
      </c>
      <c r="O33" s="96">
        <v>5587</v>
      </c>
      <c r="P33" s="96">
        <v>5970</v>
      </c>
      <c r="Q33" s="96">
        <v>5802</v>
      </c>
      <c r="R33" s="96">
        <v>6620</v>
      </c>
      <c r="S33" s="96">
        <v>6610</v>
      </c>
      <c r="T33" s="96">
        <v>7697</v>
      </c>
      <c r="U33" s="96">
        <v>7441</v>
      </c>
      <c r="V33" s="96">
        <v>6864</v>
      </c>
      <c r="W33" s="96">
        <v>7309</v>
      </c>
      <c r="X33" s="96">
        <v>8024</v>
      </c>
      <c r="Y33" s="96">
        <v>8314</v>
      </c>
      <c r="Z33" s="96">
        <v>8365</v>
      </c>
    </row>
    <row r="34" spans="1:26" s="96" customFormat="1" x14ac:dyDescent="0.25">
      <c r="A34" s="95">
        <v>20</v>
      </c>
      <c r="B34" s="95" t="str">
        <v>CPA_C205</v>
      </c>
      <c r="C34" s="97" t="str">
        <v xml:space="preserve">Other chemical products             </v>
      </c>
      <c r="D34" s="96">
        <v>4177</v>
      </c>
      <c r="E34" s="96">
        <v>4066</v>
      </c>
      <c r="F34" s="96">
        <v>3893</v>
      </c>
      <c r="G34" s="96">
        <v>3401</v>
      </c>
      <c r="H34" s="96">
        <v>3234</v>
      </c>
      <c r="I34" s="96">
        <v>2730</v>
      </c>
      <c r="J34" s="96">
        <v>3014</v>
      </c>
      <c r="K34" s="96">
        <v>2997</v>
      </c>
      <c r="L34" s="96">
        <v>3151</v>
      </c>
      <c r="M34" s="96">
        <v>3615</v>
      </c>
      <c r="N34" s="96">
        <v>3453</v>
      </c>
      <c r="O34" s="96">
        <v>3735</v>
      </c>
      <c r="P34" s="96">
        <v>3860</v>
      </c>
      <c r="Q34" s="96">
        <v>3996</v>
      </c>
      <c r="R34" s="96">
        <v>4817</v>
      </c>
      <c r="S34" s="96">
        <v>4530</v>
      </c>
      <c r="T34" s="96">
        <v>5026</v>
      </c>
      <c r="U34" s="96">
        <v>5053</v>
      </c>
      <c r="V34" s="96">
        <v>4656</v>
      </c>
      <c r="W34" s="96">
        <v>4993</v>
      </c>
      <c r="X34" s="96">
        <v>5358</v>
      </c>
      <c r="Y34" s="96">
        <v>5464</v>
      </c>
      <c r="Z34" s="96">
        <v>5985</v>
      </c>
    </row>
    <row r="35" spans="1:26" s="96" customFormat="1" ht="36.75" x14ac:dyDescent="0.25">
      <c r="A35" s="95">
        <v>20</v>
      </c>
      <c r="B35" s="95" t="str">
        <v>CPA_C20A</v>
      </c>
      <c r="C35" s="97" t="str">
        <v xml:space="preserve">Industrial gases, inorganics and fertilisers (all inorganic chemicals) - 20.11/13/15      </v>
      </c>
      <c r="D35" s="96">
        <v>2746</v>
      </c>
      <c r="E35" s="96">
        <v>2546</v>
      </c>
      <c r="F35" s="96">
        <v>2598</v>
      </c>
      <c r="G35" s="96">
        <v>2750</v>
      </c>
      <c r="H35" s="96">
        <v>2750</v>
      </c>
      <c r="I35" s="96">
        <v>2713</v>
      </c>
      <c r="J35" s="96">
        <v>2876</v>
      </c>
      <c r="K35" s="96">
        <v>2854</v>
      </c>
      <c r="L35" s="96">
        <v>2991</v>
      </c>
      <c r="M35" s="96">
        <v>3314</v>
      </c>
      <c r="N35" s="96">
        <v>3277</v>
      </c>
      <c r="O35" s="96">
        <v>3197</v>
      </c>
      <c r="P35" s="96">
        <v>3415</v>
      </c>
      <c r="Q35" s="96">
        <v>3264</v>
      </c>
      <c r="R35" s="96">
        <v>3367</v>
      </c>
      <c r="S35" s="96">
        <v>3260</v>
      </c>
      <c r="T35" s="96">
        <v>3499</v>
      </c>
      <c r="U35" s="96">
        <v>3452</v>
      </c>
      <c r="V35" s="96">
        <v>3335</v>
      </c>
      <c r="W35" s="96">
        <v>3141</v>
      </c>
      <c r="X35" s="96">
        <v>2946</v>
      </c>
      <c r="Y35" s="96">
        <v>2875</v>
      </c>
      <c r="Z35" s="96">
        <v>2921</v>
      </c>
    </row>
    <row r="36" spans="1:26" s="96" customFormat="1" ht="24.75" x14ac:dyDescent="0.25">
      <c r="A36" s="95">
        <v>20</v>
      </c>
      <c r="B36" s="95" t="str">
        <v>CPA_C20B</v>
      </c>
      <c r="C36" s="97" t="str">
        <v xml:space="preserve">Petrochemicals - 20.14/16/17/60             </v>
      </c>
      <c r="D36" s="96">
        <v>10770</v>
      </c>
      <c r="E36" s="96">
        <v>10148</v>
      </c>
      <c r="F36" s="96">
        <v>9241</v>
      </c>
      <c r="G36" s="96">
        <v>10306</v>
      </c>
      <c r="H36" s="96">
        <v>10367</v>
      </c>
      <c r="I36" s="96">
        <v>10526</v>
      </c>
      <c r="J36" s="96">
        <v>11397</v>
      </c>
      <c r="K36" s="96">
        <v>10595</v>
      </c>
      <c r="L36" s="96">
        <v>12907</v>
      </c>
      <c r="M36" s="96">
        <v>14194</v>
      </c>
      <c r="N36" s="96">
        <v>13835</v>
      </c>
      <c r="O36" s="96">
        <v>14000</v>
      </c>
      <c r="P36" s="96">
        <v>13843</v>
      </c>
      <c r="Q36" s="96">
        <v>13524</v>
      </c>
      <c r="R36" s="96">
        <v>14226</v>
      </c>
      <c r="S36" s="96">
        <v>10356</v>
      </c>
      <c r="T36" s="96">
        <v>10241</v>
      </c>
      <c r="U36" s="96">
        <v>10175</v>
      </c>
      <c r="V36" s="96">
        <v>11833</v>
      </c>
      <c r="W36" s="96">
        <v>10602</v>
      </c>
      <c r="X36" s="96">
        <v>11702</v>
      </c>
      <c r="Y36" s="96">
        <v>12855</v>
      </c>
      <c r="Z36" s="96">
        <v>10850</v>
      </c>
    </row>
    <row r="37" spans="1:26" s="96" customFormat="1" ht="24.75" x14ac:dyDescent="0.25">
      <c r="A37" s="95">
        <v>20</v>
      </c>
      <c r="B37" s="95" t="str">
        <v>CPA_C20C</v>
      </c>
      <c r="C37" s="97" t="str">
        <v xml:space="preserve">Dyestuffs, agro-chemicals - 20.12/20            </v>
      </c>
      <c r="D37" s="96">
        <v>2372</v>
      </c>
      <c r="E37" s="96">
        <v>2151</v>
      </c>
      <c r="F37" s="96">
        <v>1909</v>
      </c>
      <c r="G37" s="96">
        <v>1828</v>
      </c>
      <c r="H37" s="96">
        <v>1600</v>
      </c>
      <c r="I37" s="96">
        <v>1571</v>
      </c>
      <c r="J37" s="96">
        <v>1438</v>
      </c>
      <c r="K37" s="96">
        <v>1122</v>
      </c>
      <c r="L37" s="96">
        <v>1453</v>
      </c>
      <c r="M37" s="96">
        <v>1368</v>
      </c>
      <c r="N37" s="96">
        <v>1299</v>
      </c>
      <c r="O37" s="96">
        <v>1474</v>
      </c>
      <c r="P37" s="96">
        <v>1341</v>
      </c>
      <c r="Q37" s="96">
        <v>1642</v>
      </c>
      <c r="R37" s="96">
        <v>2150</v>
      </c>
      <c r="S37" s="96">
        <v>1835</v>
      </c>
      <c r="T37" s="96">
        <v>2143</v>
      </c>
      <c r="U37" s="96">
        <v>2291</v>
      </c>
      <c r="V37" s="96">
        <v>2223</v>
      </c>
      <c r="W37" s="96">
        <v>2063</v>
      </c>
      <c r="X37" s="96">
        <v>2275</v>
      </c>
      <c r="Y37" s="96">
        <v>2443</v>
      </c>
      <c r="Z37" s="96">
        <v>2453</v>
      </c>
    </row>
    <row r="38" spans="1:26" s="35" customFormat="1" x14ac:dyDescent="0.25">
      <c r="A38" s="2" t="s">
        <v>1642</v>
      </c>
      <c r="B38" s="41"/>
      <c r="C38" s="98"/>
      <c r="D38" s="35">
        <f>SUM(D32:D37)</f>
        <v>28128</v>
      </c>
      <c r="E38" s="35">
        <f t="shared" ref="E38:Z38" si="6">SUM(E32:E37)</f>
        <v>26918</v>
      </c>
      <c r="F38" s="35">
        <f t="shared" si="6"/>
        <v>25576</v>
      </c>
      <c r="G38" s="35">
        <f t="shared" si="6"/>
        <v>26370</v>
      </c>
      <c r="H38" s="35">
        <f t="shared" si="6"/>
        <v>25778</v>
      </c>
      <c r="I38" s="35">
        <f t="shared" si="6"/>
        <v>25610</v>
      </c>
      <c r="J38" s="35">
        <f t="shared" si="6"/>
        <v>26773</v>
      </c>
      <c r="K38" s="35">
        <f t="shared" si="6"/>
        <v>25710</v>
      </c>
      <c r="L38" s="35">
        <f t="shared" si="6"/>
        <v>28522</v>
      </c>
      <c r="M38" s="35">
        <f t="shared" si="6"/>
        <v>30859</v>
      </c>
      <c r="N38" s="35">
        <f t="shared" si="6"/>
        <v>30498</v>
      </c>
      <c r="O38" s="35">
        <f t="shared" si="6"/>
        <v>30423</v>
      </c>
      <c r="P38" s="35">
        <f t="shared" si="6"/>
        <v>30611</v>
      </c>
      <c r="Q38" s="35">
        <f t="shared" si="6"/>
        <v>30813</v>
      </c>
      <c r="R38" s="35">
        <f t="shared" si="6"/>
        <v>34003</v>
      </c>
      <c r="S38" s="35">
        <f t="shared" si="6"/>
        <v>29304</v>
      </c>
      <c r="T38" s="35">
        <f t="shared" si="6"/>
        <v>31874</v>
      </c>
      <c r="U38" s="35">
        <f t="shared" si="6"/>
        <v>31653</v>
      </c>
      <c r="V38" s="35">
        <f t="shared" si="6"/>
        <v>31860</v>
      </c>
      <c r="W38" s="35">
        <f t="shared" si="6"/>
        <v>31152</v>
      </c>
      <c r="X38" s="35">
        <f t="shared" si="6"/>
        <v>33300</v>
      </c>
      <c r="Y38" s="35">
        <f t="shared" si="6"/>
        <v>35137</v>
      </c>
      <c r="Z38" s="35">
        <f t="shared" si="6"/>
        <v>33723</v>
      </c>
    </row>
    <row r="39" spans="1:26" s="102" customFormat="1" ht="36.75" x14ac:dyDescent="0.25">
      <c r="A39" s="99" t="s">
        <v>1644</v>
      </c>
      <c r="B39" s="100" t="str" cm="1">
        <f t="array" ref="B39:Z39">_xlfn._xlws.FILTER('97-19 Output Prices'!B20:Z123, LEFT('97-19 Output Prices'!B20:B123, 7)="CPA_C21", "nothing")</f>
        <v>CPA_C21</v>
      </c>
      <c r="C39" s="101" t="str">
        <v xml:space="preserve">Basic pharmaceutical products and pharmaceutical preparations          </v>
      </c>
      <c r="D39" s="102">
        <v>9079</v>
      </c>
      <c r="E39" s="102">
        <v>9343</v>
      </c>
      <c r="F39" s="102">
        <v>10102</v>
      </c>
      <c r="G39" s="102">
        <v>10617</v>
      </c>
      <c r="H39" s="102">
        <v>11479</v>
      </c>
      <c r="I39" s="102">
        <v>13117</v>
      </c>
      <c r="J39" s="102">
        <v>12847</v>
      </c>
      <c r="K39" s="102">
        <v>13670</v>
      </c>
      <c r="L39" s="102">
        <v>14315</v>
      </c>
      <c r="M39" s="102">
        <v>16441</v>
      </c>
      <c r="N39" s="102">
        <v>15996</v>
      </c>
      <c r="O39" s="102">
        <v>17709</v>
      </c>
      <c r="P39" s="102">
        <v>19534</v>
      </c>
      <c r="Q39" s="102">
        <v>20886</v>
      </c>
      <c r="R39" s="102">
        <v>20388</v>
      </c>
      <c r="S39" s="102">
        <v>19524</v>
      </c>
      <c r="T39" s="102">
        <v>18838</v>
      </c>
      <c r="U39" s="102">
        <v>18184</v>
      </c>
      <c r="V39" s="102">
        <v>19160</v>
      </c>
      <c r="W39" s="102">
        <v>21553</v>
      </c>
      <c r="X39" s="102">
        <v>21928</v>
      </c>
      <c r="Y39" s="102">
        <v>23819</v>
      </c>
      <c r="Z39" s="102">
        <v>24917</v>
      </c>
    </row>
    <row r="40" spans="1:26" s="96" customFormat="1" x14ac:dyDescent="0.25">
      <c r="A40" s="95">
        <v>22</v>
      </c>
      <c r="B40" s="95" t="str" cm="1">
        <f t="array" ref="B40:Z40">_xlfn._xlws.FILTER('97-19 Output Prices'!B19:Z122, LEFT('97-19 Output Prices'!B19:B122, 7)="CPA_C" &amp; A40, "nothing")</f>
        <v>CPA_C22</v>
      </c>
      <c r="C40" s="97" t="str">
        <v xml:space="preserve">Rubber and plastic products            </v>
      </c>
      <c r="D40" s="96">
        <v>16809</v>
      </c>
      <c r="E40" s="96">
        <v>16959</v>
      </c>
      <c r="F40" s="96">
        <v>16851</v>
      </c>
      <c r="G40" s="96">
        <v>17538</v>
      </c>
      <c r="H40" s="96">
        <v>17715</v>
      </c>
      <c r="I40" s="96">
        <v>17702</v>
      </c>
      <c r="J40" s="96">
        <v>18289</v>
      </c>
      <c r="K40" s="96">
        <v>18892</v>
      </c>
      <c r="L40" s="96">
        <v>19054</v>
      </c>
      <c r="M40" s="96">
        <v>19165</v>
      </c>
      <c r="N40" s="96">
        <v>19158</v>
      </c>
      <c r="O40" s="96">
        <v>18788</v>
      </c>
      <c r="P40" s="96">
        <v>17257</v>
      </c>
      <c r="Q40" s="96">
        <v>17738</v>
      </c>
      <c r="R40" s="96">
        <v>19183</v>
      </c>
      <c r="S40" s="96">
        <v>19402</v>
      </c>
      <c r="T40" s="96">
        <v>19232</v>
      </c>
      <c r="U40" s="96">
        <v>19941</v>
      </c>
      <c r="V40" s="96">
        <v>20083</v>
      </c>
      <c r="W40" s="96">
        <v>20753</v>
      </c>
      <c r="X40" s="96">
        <v>21169</v>
      </c>
      <c r="Y40" s="96">
        <v>22167</v>
      </c>
      <c r="Z40" s="96">
        <v>20900</v>
      </c>
    </row>
    <row r="41" spans="1:26" s="105" customFormat="1" ht="36.75" x14ac:dyDescent="0.25">
      <c r="A41" s="103">
        <v>23</v>
      </c>
      <c r="B41" s="103" t="str" cm="1">
        <f t="array" ref="B41:Z42">_xlfn._xlws.FILTER('97-19 Output Prices'!B20:Z123, LEFT('97-19 Output Prices'!B20:B123, 7)="CPA_C" &amp; A41, "nothing")</f>
        <v>CPA_C235_6</v>
      </c>
      <c r="C41" s="104" t="str">
        <v xml:space="preserve">Manufacture of cement, lime, plaster and articles of concrete, cement and plaster </v>
      </c>
      <c r="D41" s="105">
        <v>4599</v>
      </c>
      <c r="E41" s="105">
        <v>4620</v>
      </c>
      <c r="F41" s="105">
        <v>4910</v>
      </c>
      <c r="G41" s="105">
        <v>5002</v>
      </c>
      <c r="H41" s="105">
        <v>4845</v>
      </c>
      <c r="I41" s="105">
        <v>4965</v>
      </c>
      <c r="J41" s="105">
        <v>5516</v>
      </c>
      <c r="K41" s="105">
        <v>5981</v>
      </c>
      <c r="L41" s="105">
        <v>5713</v>
      </c>
      <c r="M41" s="105">
        <v>6086</v>
      </c>
      <c r="N41" s="105">
        <v>6604</v>
      </c>
      <c r="O41" s="105">
        <v>6617</v>
      </c>
      <c r="P41" s="105">
        <v>6159</v>
      </c>
      <c r="Q41" s="105">
        <v>6341</v>
      </c>
      <c r="R41" s="105">
        <v>6566</v>
      </c>
      <c r="S41" s="105">
        <v>5944</v>
      </c>
      <c r="T41" s="105">
        <v>6257</v>
      </c>
      <c r="U41" s="105">
        <v>7127</v>
      </c>
      <c r="V41" s="105">
        <v>7727</v>
      </c>
      <c r="W41" s="105">
        <v>7998</v>
      </c>
      <c r="X41" s="105">
        <v>8254</v>
      </c>
      <c r="Y41" s="105">
        <v>8571</v>
      </c>
      <c r="Z41" s="105">
        <v>8809</v>
      </c>
    </row>
    <row r="42" spans="1:26" s="105" customFormat="1" ht="48.75" x14ac:dyDescent="0.25">
      <c r="A42" s="103">
        <v>23</v>
      </c>
      <c r="B42" s="103" t="str">
        <v>CPA_C23OTHER</v>
      </c>
      <c r="C42" s="104" t="str">
        <v>Glass, refractory, clay, other porcelain and ceramic, stone and abrasive products - 23.1-4/7-9</v>
      </c>
      <c r="D42" s="105">
        <v>6120</v>
      </c>
      <c r="E42" s="105">
        <v>5875</v>
      </c>
      <c r="F42" s="105">
        <v>5740</v>
      </c>
      <c r="G42" s="105">
        <v>5965</v>
      </c>
      <c r="H42" s="105">
        <v>5737</v>
      </c>
      <c r="I42" s="105">
        <v>5780</v>
      </c>
      <c r="J42" s="105">
        <v>5778</v>
      </c>
      <c r="K42" s="105">
        <v>5804</v>
      </c>
      <c r="L42" s="105">
        <v>5974</v>
      </c>
      <c r="M42" s="105">
        <v>5824</v>
      </c>
      <c r="N42" s="105">
        <v>5805</v>
      </c>
      <c r="O42" s="105">
        <v>5464</v>
      </c>
      <c r="P42" s="105">
        <v>5241</v>
      </c>
      <c r="Q42" s="105">
        <v>5631</v>
      </c>
      <c r="R42" s="105">
        <v>5821</v>
      </c>
      <c r="S42" s="105">
        <v>5628</v>
      </c>
      <c r="T42" s="105">
        <v>5642</v>
      </c>
      <c r="U42" s="105">
        <v>5621</v>
      </c>
      <c r="V42" s="105">
        <v>6289</v>
      </c>
      <c r="W42" s="105">
        <v>6503</v>
      </c>
      <c r="X42" s="105">
        <v>6814</v>
      </c>
      <c r="Y42" s="105">
        <v>6969</v>
      </c>
      <c r="Z42" s="105">
        <v>7088</v>
      </c>
    </row>
    <row r="43" spans="1:26" s="35" customFormat="1" ht="30" x14ac:dyDescent="0.25">
      <c r="A43" s="2" t="s">
        <v>1636</v>
      </c>
      <c r="B43" s="41"/>
      <c r="C43" s="98"/>
      <c r="D43" s="35">
        <f>SUM(D40:D42)</f>
        <v>27528</v>
      </c>
      <c r="E43" s="35">
        <f t="shared" ref="E43:Z43" si="7">SUM(E40:E42)</f>
        <v>27454</v>
      </c>
      <c r="F43" s="35">
        <f t="shared" si="7"/>
        <v>27501</v>
      </c>
      <c r="G43" s="35">
        <f t="shared" si="7"/>
        <v>28505</v>
      </c>
      <c r="H43" s="35">
        <f t="shared" si="7"/>
        <v>28297</v>
      </c>
      <c r="I43" s="35">
        <f t="shared" si="7"/>
        <v>28447</v>
      </c>
      <c r="J43" s="35">
        <f t="shared" si="7"/>
        <v>29583</v>
      </c>
      <c r="K43" s="35">
        <f t="shared" si="7"/>
        <v>30677</v>
      </c>
      <c r="L43" s="35">
        <f t="shared" si="7"/>
        <v>30741</v>
      </c>
      <c r="M43" s="35">
        <f t="shared" si="7"/>
        <v>31075</v>
      </c>
      <c r="N43" s="35">
        <f t="shared" si="7"/>
        <v>31567</v>
      </c>
      <c r="O43" s="35">
        <f t="shared" si="7"/>
        <v>30869</v>
      </c>
      <c r="P43" s="35">
        <f t="shared" si="7"/>
        <v>28657</v>
      </c>
      <c r="Q43" s="35">
        <f t="shared" si="7"/>
        <v>29710</v>
      </c>
      <c r="R43" s="35">
        <f t="shared" si="7"/>
        <v>31570</v>
      </c>
      <c r="S43" s="35">
        <f t="shared" si="7"/>
        <v>30974</v>
      </c>
      <c r="T43" s="35">
        <f t="shared" si="7"/>
        <v>31131</v>
      </c>
      <c r="U43" s="35">
        <f t="shared" si="7"/>
        <v>32689</v>
      </c>
      <c r="V43" s="35">
        <f t="shared" si="7"/>
        <v>34099</v>
      </c>
      <c r="W43" s="35">
        <f t="shared" si="7"/>
        <v>35254</v>
      </c>
      <c r="X43" s="35">
        <f t="shared" si="7"/>
        <v>36237</v>
      </c>
      <c r="Y43" s="35">
        <f t="shared" si="7"/>
        <v>37707</v>
      </c>
      <c r="Z43" s="35">
        <f t="shared" si="7"/>
        <v>36797</v>
      </c>
    </row>
    <row r="44" spans="1:26" s="96" customFormat="1" x14ac:dyDescent="0.25">
      <c r="A44" s="95">
        <v>24</v>
      </c>
      <c r="B44" s="95" t="str" cm="1">
        <f t="array" ref="B44:Z45">_xlfn._xlws.FILTER('97-19 Output Prices'!B24:Z127, LEFT('97-19 Output Prices'!B24:B127, 7)="CPA_C" &amp; A44, "nothing")</f>
        <v>CPA_C241_3</v>
      </c>
      <c r="C44" s="97" t="str">
        <v xml:space="preserve">Basic iron and steel            </v>
      </c>
      <c r="D44" s="96">
        <v>9167</v>
      </c>
      <c r="E44" s="96">
        <v>8774</v>
      </c>
      <c r="F44" s="96">
        <v>7617</v>
      </c>
      <c r="G44" s="96">
        <v>7245</v>
      </c>
      <c r="H44" s="96">
        <v>7136</v>
      </c>
      <c r="I44" s="96">
        <v>6902</v>
      </c>
      <c r="J44" s="96">
        <v>7277</v>
      </c>
      <c r="K44" s="96">
        <v>7717</v>
      </c>
      <c r="L44" s="96">
        <v>8301</v>
      </c>
      <c r="M44" s="96">
        <v>9594</v>
      </c>
      <c r="N44" s="96">
        <v>9645</v>
      </c>
      <c r="O44" s="96">
        <v>9935</v>
      </c>
      <c r="P44" s="96">
        <v>8216</v>
      </c>
      <c r="Q44" s="96">
        <v>9034</v>
      </c>
      <c r="R44" s="96">
        <v>8516</v>
      </c>
      <c r="S44" s="96">
        <v>8319</v>
      </c>
      <c r="T44" s="96">
        <v>8825</v>
      </c>
      <c r="U44" s="96">
        <v>8435</v>
      </c>
      <c r="V44" s="96">
        <v>7512</v>
      </c>
      <c r="W44" s="96">
        <v>7483</v>
      </c>
      <c r="X44" s="96">
        <v>7770</v>
      </c>
      <c r="Y44" s="96">
        <v>7848</v>
      </c>
      <c r="Z44" s="96">
        <v>8206</v>
      </c>
    </row>
    <row r="45" spans="1:26" s="96" customFormat="1" x14ac:dyDescent="0.25">
      <c r="A45" s="95">
        <v>25</v>
      </c>
      <c r="B45" s="95" t="str">
        <v>CPA_C244_5</v>
      </c>
      <c r="C45" s="97" t="str">
        <v xml:space="preserve">Other basic metals and casting           </v>
      </c>
      <c r="D45" s="96">
        <v>7508</v>
      </c>
      <c r="E45" s="96">
        <v>7405</v>
      </c>
      <c r="F45" s="96">
        <v>7056</v>
      </c>
      <c r="G45" s="96">
        <v>7304</v>
      </c>
      <c r="H45" s="96">
        <v>7278</v>
      </c>
      <c r="I45" s="96">
        <v>6518</v>
      </c>
      <c r="J45" s="96">
        <v>6169</v>
      </c>
      <c r="K45" s="96">
        <v>6553</v>
      </c>
      <c r="L45" s="96">
        <v>7640</v>
      </c>
      <c r="M45" s="96">
        <v>8238</v>
      </c>
      <c r="N45" s="96">
        <v>8252</v>
      </c>
      <c r="O45" s="96">
        <v>8412</v>
      </c>
      <c r="P45" s="96">
        <v>6147</v>
      </c>
      <c r="Q45" s="96">
        <v>5926</v>
      </c>
      <c r="R45" s="96">
        <v>5970</v>
      </c>
      <c r="S45" s="96">
        <v>5727</v>
      </c>
      <c r="T45" s="96">
        <v>5976</v>
      </c>
      <c r="U45" s="96">
        <v>6285</v>
      </c>
      <c r="V45" s="96">
        <v>6226</v>
      </c>
      <c r="W45" s="96">
        <v>5918</v>
      </c>
      <c r="X45" s="96">
        <v>6085</v>
      </c>
      <c r="Y45" s="96">
        <v>6475</v>
      </c>
      <c r="Z45" s="96">
        <v>6000</v>
      </c>
    </row>
    <row r="46" spans="1:26" s="35" customFormat="1" ht="30" x14ac:dyDescent="0.25">
      <c r="A46" s="2" t="s">
        <v>1637</v>
      </c>
      <c r="B46" s="41"/>
      <c r="C46" s="98"/>
      <c r="D46" s="35">
        <f>SUM(D44:D45)</f>
        <v>16675</v>
      </c>
      <c r="E46" s="35">
        <f t="shared" ref="E46:Z46" si="8">SUM(E44:E45)</f>
        <v>16179</v>
      </c>
      <c r="F46" s="35">
        <f t="shared" si="8"/>
        <v>14673</v>
      </c>
      <c r="G46" s="35">
        <f t="shared" si="8"/>
        <v>14549</v>
      </c>
      <c r="H46" s="35">
        <f t="shared" si="8"/>
        <v>14414</v>
      </c>
      <c r="I46" s="35">
        <f t="shared" si="8"/>
        <v>13420</v>
      </c>
      <c r="J46" s="35">
        <f t="shared" si="8"/>
        <v>13446</v>
      </c>
      <c r="K46" s="35">
        <f t="shared" si="8"/>
        <v>14270</v>
      </c>
      <c r="L46" s="35">
        <f t="shared" si="8"/>
        <v>15941</v>
      </c>
      <c r="M46" s="35">
        <f t="shared" si="8"/>
        <v>17832</v>
      </c>
      <c r="N46" s="35">
        <f t="shared" si="8"/>
        <v>17897</v>
      </c>
      <c r="O46" s="35">
        <f t="shared" si="8"/>
        <v>18347</v>
      </c>
      <c r="P46" s="35">
        <f t="shared" si="8"/>
        <v>14363</v>
      </c>
      <c r="Q46" s="35">
        <f t="shared" si="8"/>
        <v>14960</v>
      </c>
      <c r="R46" s="35">
        <f t="shared" si="8"/>
        <v>14486</v>
      </c>
      <c r="S46" s="35">
        <f t="shared" si="8"/>
        <v>14046</v>
      </c>
      <c r="T46" s="35">
        <f t="shared" si="8"/>
        <v>14801</v>
      </c>
      <c r="U46" s="35">
        <f t="shared" si="8"/>
        <v>14720</v>
      </c>
      <c r="V46" s="35">
        <f t="shared" si="8"/>
        <v>13738</v>
      </c>
      <c r="W46" s="35">
        <f t="shared" si="8"/>
        <v>13401</v>
      </c>
      <c r="X46" s="35">
        <f t="shared" si="8"/>
        <v>13855</v>
      </c>
      <c r="Y46" s="35">
        <f t="shared" si="8"/>
        <v>14323</v>
      </c>
      <c r="Z46" s="35">
        <f t="shared" si="8"/>
        <v>14206</v>
      </c>
    </row>
    <row r="47" spans="1:26" s="102" customFormat="1" ht="24.75" x14ac:dyDescent="0.25">
      <c r="A47" s="99" t="s">
        <v>1645</v>
      </c>
      <c r="B47" s="100" t="str" cm="1">
        <f t="array" ref="B47:Z47">_xlfn._xlws.FILTER('97-19 Output Prices'!B29:Z132, LEFT('97-19 Output Prices'!B29:B132, 7)="CPA_C26", "nothing")</f>
        <v>CPA_C26</v>
      </c>
      <c r="C47" s="101" t="str">
        <v xml:space="preserve">Computer, electronic and optical products           </v>
      </c>
      <c r="D47" s="102">
        <v>26338</v>
      </c>
      <c r="E47" s="102">
        <v>26968</v>
      </c>
      <c r="F47" s="102">
        <v>25632</v>
      </c>
      <c r="G47" s="102">
        <v>26331</v>
      </c>
      <c r="H47" s="102">
        <v>25237</v>
      </c>
      <c r="I47" s="102">
        <v>24700</v>
      </c>
      <c r="J47" s="102">
        <v>22235</v>
      </c>
      <c r="K47" s="102">
        <v>21929</v>
      </c>
      <c r="L47" s="102">
        <v>20438</v>
      </c>
      <c r="M47" s="102">
        <v>21201</v>
      </c>
      <c r="N47" s="102">
        <v>20558</v>
      </c>
      <c r="O47" s="102">
        <v>20323</v>
      </c>
      <c r="P47" s="102">
        <v>19404</v>
      </c>
      <c r="Q47" s="102">
        <v>21132</v>
      </c>
      <c r="R47" s="102">
        <v>21180</v>
      </c>
      <c r="S47" s="102">
        <v>20344</v>
      </c>
      <c r="T47" s="102">
        <v>21806</v>
      </c>
      <c r="U47" s="102">
        <v>21014</v>
      </c>
      <c r="V47" s="102">
        <v>19912</v>
      </c>
      <c r="W47" s="102">
        <v>21935</v>
      </c>
      <c r="X47" s="102">
        <v>23216</v>
      </c>
      <c r="Y47" s="102">
        <v>22706</v>
      </c>
      <c r="Z47" s="102">
        <v>24823</v>
      </c>
    </row>
    <row r="48" spans="1:26" s="102" customFormat="1" x14ac:dyDescent="0.25">
      <c r="A48" s="99" t="s">
        <v>1646</v>
      </c>
      <c r="B48" s="100" t="str" cm="1">
        <f t="array" ref="B48:Z48">_xlfn._xlws.FILTER('97-19 Output Prices'!B30:Z133, LEFT('97-19 Output Prices'!B30:B133, 7)="CPA_C27", "nothing")</f>
        <v>CPA_C27</v>
      </c>
      <c r="C48" s="101" t="str">
        <v xml:space="preserve">Electrical equipment              </v>
      </c>
      <c r="D48" s="102">
        <v>13080</v>
      </c>
      <c r="E48" s="102">
        <v>12680</v>
      </c>
      <c r="F48" s="102">
        <v>12550</v>
      </c>
      <c r="G48" s="102">
        <v>12743</v>
      </c>
      <c r="H48" s="102">
        <v>12594</v>
      </c>
      <c r="I48" s="102">
        <v>11645</v>
      </c>
      <c r="J48" s="102">
        <v>11393</v>
      </c>
      <c r="K48" s="102">
        <v>11583</v>
      </c>
      <c r="L48" s="102">
        <v>11797</v>
      </c>
      <c r="M48" s="102">
        <v>12129</v>
      </c>
      <c r="N48" s="102">
        <v>12251</v>
      </c>
      <c r="O48" s="102">
        <v>12554</v>
      </c>
      <c r="P48" s="102">
        <v>10693</v>
      </c>
      <c r="Q48" s="102">
        <v>11891</v>
      </c>
      <c r="R48" s="102">
        <v>12215</v>
      </c>
      <c r="S48" s="102">
        <v>12927</v>
      </c>
      <c r="T48" s="102">
        <v>12310</v>
      </c>
      <c r="U48" s="102">
        <v>12181</v>
      </c>
      <c r="V48" s="102">
        <v>12036</v>
      </c>
      <c r="W48" s="102">
        <v>12119</v>
      </c>
      <c r="X48" s="102">
        <v>12706</v>
      </c>
      <c r="Y48" s="102">
        <v>13143</v>
      </c>
      <c r="Z48" s="102">
        <v>12655</v>
      </c>
    </row>
    <row r="49" spans="1:26" s="102" customFormat="1" ht="24.75" x14ac:dyDescent="0.25">
      <c r="A49" s="99" t="s">
        <v>1647</v>
      </c>
      <c r="B49" s="100" t="str" cm="1">
        <f t="array" ref="B49:Z49">_xlfn._xlws.FILTER('97-19 Output Prices'!B31:Z134, LEFT('97-19 Output Prices'!B31:B134, 7)="CPA_C28", "nothing")</f>
        <v>CPA_C28</v>
      </c>
      <c r="C49" s="101" t="str">
        <v xml:space="preserve">Machinery and equipment n.e.c.            </v>
      </c>
      <c r="D49" s="102">
        <v>23096</v>
      </c>
      <c r="E49" s="102">
        <v>22783</v>
      </c>
      <c r="F49" s="102">
        <v>21032</v>
      </c>
      <c r="G49" s="102">
        <v>21381</v>
      </c>
      <c r="H49" s="102">
        <v>20624</v>
      </c>
      <c r="I49" s="102">
        <v>19854</v>
      </c>
      <c r="J49" s="102">
        <v>19551</v>
      </c>
      <c r="K49" s="102">
        <v>19751</v>
      </c>
      <c r="L49" s="102">
        <v>19717</v>
      </c>
      <c r="M49" s="102">
        <v>20554</v>
      </c>
      <c r="N49" s="102">
        <v>21184</v>
      </c>
      <c r="O49" s="102">
        <v>21610</v>
      </c>
      <c r="P49" s="102">
        <v>17197</v>
      </c>
      <c r="Q49" s="102">
        <v>20351</v>
      </c>
      <c r="R49" s="102">
        <v>22856</v>
      </c>
      <c r="S49" s="102">
        <v>25150</v>
      </c>
      <c r="T49" s="102">
        <v>26120</v>
      </c>
      <c r="U49" s="102">
        <v>26956</v>
      </c>
      <c r="V49" s="102">
        <v>26418</v>
      </c>
      <c r="W49" s="102">
        <v>26526</v>
      </c>
      <c r="X49" s="102">
        <v>28180</v>
      </c>
      <c r="Y49" s="102">
        <v>30209</v>
      </c>
      <c r="Z49" s="102">
        <v>29644</v>
      </c>
    </row>
    <row r="50" spans="1:26" s="96" customFormat="1" ht="24.75" x14ac:dyDescent="0.25">
      <c r="A50" s="95">
        <v>29</v>
      </c>
      <c r="B50" s="95" t="str" cm="1">
        <f t="array" ref="B50:Z50">_xlfn._xlws.FILTER('97-19 Output Prices'!B30:Z133, LEFT('97-19 Output Prices'!B30:B133, 7)="CPA_C" &amp; A50, "nothing")</f>
        <v>CPA_C29</v>
      </c>
      <c r="C50" s="97" t="str">
        <v xml:space="preserve">Motor vehicles, trailers and semi-trailers      </v>
      </c>
      <c r="D50" s="96">
        <v>32340</v>
      </c>
      <c r="E50" s="96">
        <v>33666</v>
      </c>
      <c r="F50" s="96">
        <v>32727</v>
      </c>
      <c r="G50" s="96">
        <v>33771</v>
      </c>
      <c r="H50" s="96">
        <v>32812</v>
      </c>
      <c r="I50" s="96">
        <v>32995</v>
      </c>
      <c r="J50" s="96">
        <v>33876</v>
      </c>
      <c r="K50" s="96">
        <v>35041</v>
      </c>
      <c r="L50" s="96">
        <v>36441</v>
      </c>
      <c r="M50" s="96">
        <v>37009</v>
      </c>
      <c r="N50" s="96">
        <v>37904</v>
      </c>
      <c r="O50" s="96">
        <v>38176</v>
      </c>
      <c r="P50" s="96">
        <v>31386</v>
      </c>
      <c r="Q50" s="96">
        <v>38515</v>
      </c>
      <c r="R50" s="96">
        <v>40288</v>
      </c>
      <c r="S50" s="96">
        <v>43621</v>
      </c>
      <c r="T50" s="96">
        <v>46795</v>
      </c>
      <c r="U50" s="96">
        <v>49107</v>
      </c>
      <c r="V50" s="96">
        <v>50583</v>
      </c>
      <c r="W50" s="96">
        <v>56887</v>
      </c>
      <c r="X50" s="96">
        <v>59906</v>
      </c>
      <c r="Y50" s="96">
        <v>60005</v>
      </c>
      <c r="Z50" s="96">
        <v>57610</v>
      </c>
    </row>
    <row r="51" spans="1:26" s="105" customFormat="1" x14ac:dyDescent="0.25">
      <c r="A51" s="103">
        <v>30</v>
      </c>
      <c r="B51" s="103" t="str" cm="1">
        <f t="array" ref="B51:Z53">_xlfn._xlws.FILTER('97-19 Output Prices'!B31:Z134, LEFT('97-19 Output Prices'!B31:B134, 7)="CPA_C" &amp; A51, "nothing")</f>
        <v>CPA_C301</v>
      </c>
      <c r="C51" s="104" t="str">
        <v xml:space="preserve">Ships and boats             </v>
      </c>
      <c r="D51" s="105">
        <v>2410</v>
      </c>
      <c r="E51" s="105">
        <v>2595</v>
      </c>
      <c r="F51" s="105">
        <v>2773</v>
      </c>
      <c r="G51" s="105">
        <v>2224</v>
      </c>
      <c r="H51" s="105">
        <v>2351</v>
      </c>
      <c r="I51" s="105">
        <v>2251</v>
      </c>
      <c r="J51" s="105">
        <v>2314</v>
      </c>
      <c r="K51" s="105">
        <v>2596</v>
      </c>
      <c r="L51" s="105">
        <v>2206</v>
      </c>
      <c r="M51" s="105">
        <v>2441</v>
      </c>
      <c r="N51" s="105">
        <v>3077</v>
      </c>
      <c r="O51" s="105">
        <v>3355</v>
      </c>
      <c r="P51" s="105">
        <v>3402</v>
      </c>
      <c r="Q51" s="105">
        <v>3650</v>
      </c>
      <c r="R51" s="105">
        <v>3994</v>
      </c>
      <c r="S51" s="105">
        <v>4514</v>
      </c>
      <c r="T51" s="105">
        <v>4751</v>
      </c>
      <c r="U51" s="105">
        <v>4660</v>
      </c>
      <c r="V51" s="105">
        <v>4891</v>
      </c>
      <c r="W51" s="105">
        <v>4252</v>
      </c>
      <c r="X51" s="105">
        <v>4288</v>
      </c>
      <c r="Y51" s="105">
        <v>4453</v>
      </c>
      <c r="Z51" s="105">
        <v>4739</v>
      </c>
    </row>
    <row r="52" spans="1:26" s="107" customFormat="1" ht="24.75" x14ac:dyDescent="0.25">
      <c r="A52" s="103">
        <v>30</v>
      </c>
      <c r="B52" s="106" t="str">
        <v>CPA_C303</v>
      </c>
      <c r="C52" s="104" t="str">
        <v xml:space="preserve">Air and spacecraft and related machinery          </v>
      </c>
      <c r="D52" s="107">
        <v>10842</v>
      </c>
      <c r="E52" s="107">
        <v>11586</v>
      </c>
      <c r="F52" s="107">
        <v>12421</v>
      </c>
      <c r="G52" s="107">
        <v>13259</v>
      </c>
      <c r="H52" s="107">
        <v>12839</v>
      </c>
      <c r="I52" s="107">
        <v>11269</v>
      </c>
      <c r="J52" s="107">
        <v>12388</v>
      </c>
      <c r="K52" s="107">
        <v>12639</v>
      </c>
      <c r="L52" s="107">
        <v>12921</v>
      </c>
      <c r="M52" s="107">
        <v>14626</v>
      </c>
      <c r="N52" s="107">
        <v>14289</v>
      </c>
      <c r="O52" s="107">
        <v>16482</v>
      </c>
      <c r="P52" s="107">
        <v>16995</v>
      </c>
      <c r="Q52" s="107">
        <v>16826</v>
      </c>
      <c r="R52" s="107">
        <v>18773</v>
      </c>
      <c r="S52" s="107">
        <v>19519</v>
      </c>
      <c r="T52" s="107">
        <v>19420</v>
      </c>
      <c r="U52" s="107">
        <v>20108</v>
      </c>
      <c r="V52" s="107">
        <v>20721</v>
      </c>
      <c r="W52" s="107">
        <v>23309</v>
      </c>
      <c r="X52" s="107">
        <v>24065</v>
      </c>
      <c r="Y52" s="107">
        <v>24905</v>
      </c>
      <c r="Z52" s="107">
        <v>23355</v>
      </c>
    </row>
    <row r="53" spans="1:26" s="107" customFormat="1" ht="24.75" x14ac:dyDescent="0.25">
      <c r="A53" s="103">
        <v>30</v>
      </c>
      <c r="B53" s="106" t="str">
        <v>CPA_C30OTHER</v>
      </c>
      <c r="C53" s="104" t="str">
        <v xml:space="preserve">Other transport equipment - 30.2/4/9           </v>
      </c>
      <c r="D53" s="107">
        <v>1393</v>
      </c>
      <c r="E53" s="107">
        <v>1389</v>
      </c>
      <c r="F53" s="107">
        <v>1506</v>
      </c>
      <c r="G53" s="107">
        <v>1580</v>
      </c>
      <c r="H53" s="107">
        <v>1577</v>
      </c>
      <c r="I53" s="107">
        <v>1703</v>
      </c>
      <c r="J53" s="107">
        <v>1762</v>
      </c>
      <c r="K53" s="107">
        <v>1855</v>
      </c>
      <c r="L53" s="107">
        <v>2060</v>
      </c>
      <c r="M53" s="107">
        <v>2299</v>
      </c>
      <c r="N53" s="107">
        <v>2326</v>
      </c>
      <c r="O53" s="107">
        <v>2467</v>
      </c>
      <c r="P53" s="107">
        <v>2491</v>
      </c>
      <c r="Q53" s="107">
        <v>2497</v>
      </c>
      <c r="R53" s="107">
        <v>2658</v>
      </c>
      <c r="S53" s="107">
        <v>2745</v>
      </c>
      <c r="T53" s="107">
        <v>3146</v>
      </c>
      <c r="U53" s="107">
        <v>2597</v>
      </c>
      <c r="V53" s="107">
        <v>2477</v>
      </c>
      <c r="W53" s="107">
        <v>2229</v>
      </c>
      <c r="X53" s="107">
        <v>2515</v>
      </c>
      <c r="Y53" s="107">
        <v>2678</v>
      </c>
      <c r="Z53" s="107">
        <v>2685</v>
      </c>
    </row>
    <row r="54" spans="1:26" s="35" customFormat="1" ht="30" x14ac:dyDescent="0.25">
      <c r="A54" s="2" t="s">
        <v>1638</v>
      </c>
      <c r="B54" s="41"/>
      <c r="C54" s="98"/>
      <c r="D54" s="35">
        <f>SUM(D50:D53)</f>
        <v>46985</v>
      </c>
      <c r="E54" s="35">
        <f t="shared" ref="E54:Z54" si="9">SUM(E50:E53)</f>
        <v>49236</v>
      </c>
      <c r="F54" s="35">
        <f t="shared" si="9"/>
        <v>49427</v>
      </c>
      <c r="G54" s="35">
        <f t="shared" si="9"/>
        <v>50834</v>
      </c>
      <c r="H54" s="35">
        <f t="shared" si="9"/>
        <v>49579</v>
      </c>
      <c r="I54" s="35">
        <f t="shared" si="9"/>
        <v>48218</v>
      </c>
      <c r="J54" s="35">
        <f t="shared" si="9"/>
        <v>50340</v>
      </c>
      <c r="K54" s="35">
        <f t="shared" si="9"/>
        <v>52131</v>
      </c>
      <c r="L54" s="35">
        <f t="shared" si="9"/>
        <v>53628</v>
      </c>
      <c r="M54" s="35">
        <f t="shared" si="9"/>
        <v>56375</v>
      </c>
      <c r="N54" s="35">
        <f t="shared" si="9"/>
        <v>57596</v>
      </c>
      <c r="O54" s="35">
        <f t="shared" si="9"/>
        <v>60480</v>
      </c>
      <c r="P54" s="35">
        <f t="shared" si="9"/>
        <v>54274</v>
      </c>
      <c r="Q54" s="35">
        <f t="shared" si="9"/>
        <v>61488</v>
      </c>
      <c r="R54" s="35">
        <f t="shared" si="9"/>
        <v>65713</v>
      </c>
      <c r="S54" s="35">
        <f t="shared" si="9"/>
        <v>70399</v>
      </c>
      <c r="T54" s="35">
        <f t="shared" si="9"/>
        <v>74112</v>
      </c>
      <c r="U54" s="35">
        <f t="shared" si="9"/>
        <v>76472</v>
      </c>
      <c r="V54" s="35">
        <f t="shared" si="9"/>
        <v>78672</v>
      </c>
      <c r="W54" s="35">
        <f t="shared" si="9"/>
        <v>86677</v>
      </c>
      <c r="X54" s="35">
        <f t="shared" si="9"/>
        <v>90774</v>
      </c>
      <c r="Y54" s="35">
        <f t="shared" si="9"/>
        <v>92041</v>
      </c>
      <c r="Z54" s="35">
        <f t="shared" si="9"/>
        <v>88389</v>
      </c>
    </row>
    <row r="55" spans="1:26" s="96" customFormat="1" x14ac:dyDescent="0.25">
      <c r="A55" s="95">
        <v>31</v>
      </c>
      <c r="B55" s="95" t="str" cm="1">
        <f t="array" ref="B55:Z55">_xlfn._xlws.FILTER('97-19 Output Prices'!B36:Z139, LEFT('97-19 Output Prices'!B36:B139, 7)="CPA_C" &amp; A55, "nothing")</f>
        <v>CPA_C31</v>
      </c>
      <c r="C55" s="97" t="str">
        <v xml:space="preserve">Furniture               </v>
      </c>
      <c r="D55" s="96">
        <v>7035</v>
      </c>
      <c r="E55" s="96">
        <v>7140</v>
      </c>
      <c r="F55" s="96">
        <v>7399</v>
      </c>
      <c r="G55" s="96">
        <v>7529</v>
      </c>
      <c r="H55" s="96">
        <v>7767</v>
      </c>
      <c r="I55" s="96">
        <v>8016</v>
      </c>
      <c r="J55" s="96">
        <v>7844</v>
      </c>
      <c r="K55" s="96">
        <v>7611</v>
      </c>
      <c r="L55" s="96">
        <v>7775</v>
      </c>
      <c r="M55" s="96">
        <v>7942</v>
      </c>
      <c r="N55" s="96">
        <v>8461</v>
      </c>
      <c r="O55" s="96">
        <v>7854</v>
      </c>
      <c r="P55" s="96">
        <v>6999</v>
      </c>
      <c r="Q55" s="96">
        <v>7241</v>
      </c>
      <c r="R55" s="96">
        <v>6766</v>
      </c>
      <c r="S55" s="96">
        <v>6540</v>
      </c>
      <c r="T55" s="96">
        <v>7302</v>
      </c>
      <c r="U55" s="96">
        <v>8066</v>
      </c>
      <c r="V55" s="96">
        <v>7695</v>
      </c>
      <c r="W55" s="96">
        <v>8100</v>
      </c>
      <c r="X55" s="96">
        <v>8666</v>
      </c>
      <c r="Y55" s="96">
        <v>8603</v>
      </c>
      <c r="Z55" s="96">
        <v>8163</v>
      </c>
    </row>
    <row r="56" spans="1:26" s="96" customFormat="1" x14ac:dyDescent="0.25">
      <c r="A56" s="95">
        <v>32</v>
      </c>
      <c r="B56" s="95" t="str" cm="1">
        <f t="array" ref="B56:Z56">_xlfn._xlws.FILTER('97-19 Output Prices'!B37:Z140, LEFT('97-19 Output Prices'!B37:B140, 7)="CPA_C" &amp; A56, "nothing")</f>
        <v>CPA_C32</v>
      </c>
      <c r="C56" s="97" t="str">
        <v xml:space="preserve">Other manufactured goods             </v>
      </c>
      <c r="D56" s="96">
        <v>6315</v>
      </c>
      <c r="E56" s="96">
        <v>6516</v>
      </c>
      <c r="F56" s="96">
        <v>6657</v>
      </c>
      <c r="G56" s="96">
        <v>6824</v>
      </c>
      <c r="H56" s="96">
        <v>6766</v>
      </c>
      <c r="I56" s="96">
        <v>6996</v>
      </c>
      <c r="J56" s="96">
        <v>7003</v>
      </c>
      <c r="K56" s="96">
        <v>7243</v>
      </c>
      <c r="L56" s="96">
        <v>7244</v>
      </c>
      <c r="M56" s="96">
        <v>7387</v>
      </c>
      <c r="N56" s="96">
        <v>7842</v>
      </c>
      <c r="O56" s="96">
        <v>7981</v>
      </c>
      <c r="P56" s="96">
        <v>7401</v>
      </c>
      <c r="Q56" s="96">
        <v>7715</v>
      </c>
      <c r="R56" s="96">
        <v>8086</v>
      </c>
      <c r="S56" s="96">
        <v>8091</v>
      </c>
      <c r="T56" s="96">
        <v>7957</v>
      </c>
      <c r="U56" s="96">
        <v>8158</v>
      </c>
      <c r="V56" s="96">
        <v>8667</v>
      </c>
      <c r="W56" s="96">
        <v>8764</v>
      </c>
      <c r="X56" s="96">
        <v>9221</v>
      </c>
      <c r="Y56" s="96">
        <v>9608</v>
      </c>
      <c r="Z56" s="96">
        <v>9814</v>
      </c>
    </row>
    <row r="57" spans="1:26" s="105" customFormat="1" ht="24.75" x14ac:dyDescent="0.25">
      <c r="A57" s="103">
        <v>33</v>
      </c>
      <c r="B57" s="103" t="str" cm="1">
        <f t="array" ref="B57:Z59">_xlfn._xlws.FILTER('97-19 Output Prices'!B38:Z141, LEFT('97-19 Output Prices'!B38:B141, 7)="CPA_C" &amp; A57, "nothing")</f>
        <v>CPA_C3315</v>
      </c>
      <c r="C57" s="104" t="str">
        <v xml:space="preserve">Repair and maintenance of ships and boats         </v>
      </c>
      <c r="D57" s="105">
        <v>556</v>
      </c>
      <c r="E57" s="105">
        <v>574</v>
      </c>
      <c r="F57" s="105">
        <v>648</v>
      </c>
      <c r="G57" s="105">
        <v>553</v>
      </c>
      <c r="H57" s="105">
        <v>602</v>
      </c>
      <c r="I57" s="105">
        <v>504</v>
      </c>
      <c r="J57" s="105">
        <v>553</v>
      </c>
      <c r="K57" s="105">
        <v>587</v>
      </c>
      <c r="L57" s="105">
        <v>509</v>
      </c>
      <c r="M57" s="105">
        <v>596</v>
      </c>
      <c r="N57" s="105">
        <v>747</v>
      </c>
      <c r="O57" s="105">
        <v>733</v>
      </c>
      <c r="P57" s="105">
        <v>714</v>
      </c>
      <c r="Q57" s="105">
        <v>659</v>
      </c>
      <c r="R57" s="105">
        <v>756</v>
      </c>
      <c r="S57" s="105">
        <v>852</v>
      </c>
      <c r="T57" s="105">
        <v>888</v>
      </c>
      <c r="U57" s="105">
        <v>861</v>
      </c>
      <c r="V57" s="105">
        <v>797</v>
      </c>
      <c r="W57" s="105">
        <v>689</v>
      </c>
      <c r="X57" s="105">
        <v>718</v>
      </c>
      <c r="Y57" s="105">
        <v>748</v>
      </c>
      <c r="Z57" s="105">
        <v>791</v>
      </c>
    </row>
    <row r="58" spans="1:26" s="107" customFormat="1" ht="24.75" x14ac:dyDescent="0.25">
      <c r="A58" s="103">
        <v>33</v>
      </c>
      <c r="B58" s="106" t="str">
        <v>CPA_C3316</v>
      </c>
      <c r="C58" s="104" t="str">
        <v xml:space="preserve">Repair and maintenance of aircraft and spacecraft         </v>
      </c>
      <c r="D58" s="107">
        <v>2274</v>
      </c>
      <c r="E58" s="107">
        <v>2433</v>
      </c>
      <c r="F58" s="107">
        <v>2640</v>
      </c>
      <c r="G58" s="107">
        <v>2463</v>
      </c>
      <c r="H58" s="107">
        <v>2589</v>
      </c>
      <c r="I58" s="107">
        <v>2512</v>
      </c>
      <c r="J58" s="107">
        <v>2435</v>
      </c>
      <c r="K58" s="107">
        <v>2599</v>
      </c>
      <c r="L58" s="107">
        <v>2653</v>
      </c>
      <c r="M58" s="107">
        <v>2791</v>
      </c>
      <c r="N58" s="107">
        <v>3074</v>
      </c>
      <c r="O58" s="107">
        <v>2953</v>
      </c>
      <c r="P58" s="107">
        <v>2919</v>
      </c>
      <c r="Q58" s="107">
        <v>3068</v>
      </c>
      <c r="R58" s="107">
        <v>3119</v>
      </c>
      <c r="S58" s="107">
        <v>3612</v>
      </c>
      <c r="T58" s="107">
        <v>3761</v>
      </c>
      <c r="U58" s="107">
        <v>3900</v>
      </c>
      <c r="V58" s="107">
        <v>4331</v>
      </c>
      <c r="W58" s="107">
        <v>4739</v>
      </c>
      <c r="X58" s="107">
        <v>4987</v>
      </c>
      <c r="Y58" s="107">
        <v>5094</v>
      </c>
      <c r="Z58" s="107">
        <v>4526</v>
      </c>
    </row>
    <row r="59" spans="1:26" s="107" customFormat="1" ht="24.75" x14ac:dyDescent="0.25">
      <c r="A59" s="103">
        <v>33</v>
      </c>
      <c r="B59" s="106" t="str">
        <v>CPA_C33OTHER</v>
      </c>
      <c r="C59" s="104" t="str">
        <v xml:space="preserve">Rest of repair; Installation - 33.11-14/17/19/20          </v>
      </c>
      <c r="D59" s="107">
        <v>11350</v>
      </c>
      <c r="E59" s="107">
        <v>11769</v>
      </c>
      <c r="F59" s="107">
        <v>12210</v>
      </c>
      <c r="G59" s="107">
        <v>12435</v>
      </c>
      <c r="H59" s="107">
        <v>12593</v>
      </c>
      <c r="I59" s="107">
        <v>12650</v>
      </c>
      <c r="J59" s="107">
        <v>12515</v>
      </c>
      <c r="K59" s="107">
        <v>12768</v>
      </c>
      <c r="L59" s="107">
        <v>13025</v>
      </c>
      <c r="M59" s="107">
        <v>14388</v>
      </c>
      <c r="N59" s="107">
        <v>14596</v>
      </c>
      <c r="O59" s="107">
        <v>14832</v>
      </c>
      <c r="P59" s="107">
        <v>14091</v>
      </c>
      <c r="Q59" s="107">
        <v>15481</v>
      </c>
      <c r="R59" s="107">
        <v>15641</v>
      </c>
      <c r="S59" s="107">
        <v>16570</v>
      </c>
      <c r="T59" s="107">
        <v>17652</v>
      </c>
      <c r="U59" s="107">
        <v>18306</v>
      </c>
      <c r="V59" s="107">
        <v>18579</v>
      </c>
      <c r="W59" s="107">
        <v>19055</v>
      </c>
      <c r="X59" s="107">
        <v>20283</v>
      </c>
      <c r="Y59" s="107">
        <v>20969</v>
      </c>
      <c r="Z59" s="107">
        <v>21114</v>
      </c>
    </row>
    <row r="60" spans="1:26" s="35" customFormat="1" ht="30" x14ac:dyDescent="0.25">
      <c r="A60" s="2" t="s">
        <v>1639</v>
      </c>
      <c r="B60" s="41"/>
      <c r="C60" s="98"/>
      <c r="D60" s="35">
        <f>SUM(D55:D59)</f>
        <v>27530</v>
      </c>
      <c r="E60" s="35">
        <f t="shared" ref="E60:Z60" si="10">SUM(E55:E59)</f>
        <v>28432</v>
      </c>
      <c r="F60" s="35">
        <f t="shared" si="10"/>
        <v>29554</v>
      </c>
      <c r="G60" s="35">
        <f t="shared" si="10"/>
        <v>29804</v>
      </c>
      <c r="H60" s="35">
        <f t="shared" si="10"/>
        <v>30317</v>
      </c>
      <c r="I60" s="35">
        <f t="shared" si="10"/>
        <v>30678</v>
      </c>
      <c r="J60" s="35">
        <f t="shared" si="10"/>
        <v>30350</v>
      </c>
      <c r="K60" s="35">
        <f t="shared" si="10"/>
        <v>30808</v>
      </c>
      <c r="L60" s="35">
        <f t="shared" si="10"/>
        <v>31206</v>
      </c>
      <c r="M60" s="35">
        <f t="shared" si="10"/>
        <v>33104</v>
      </c>
      <c r="N60" s="35">
        <f t="shared" si="10"/>
        <v>34720</v>
      </c>
      <c r="O60" s="35">
        <f t="shared" si="10"/>
        <v>34353</v>
      </c>
      <c r="P60" s="35">
        <f t="shared" si="10"/>
        <v>32124</v>
      </c>
      <c r="Q60" s="35">
        <f t="shared" si="10"/>
        <v>34164</v>
      </c>
      <c r="R60" s="35">
        <f t="shared" si="10"/>
        <v>34368</v>
      </c>
      <c r="S60" s="35">
        <f t="shared" si="10"/>
        <v>35665</v>
      </c>
      <c r="T60" s="35">
        <f t="shared" si="10"/>
        <v>37560</v>
      </c>
      <c r="U60" s="35">
        <f t="shared" si="10"/>
        <v>39291</v>
      </c>
      <c r="V60" s="35">
        <f t="shared" si="10"/>
        <v>40069</v>
      </c>
      <c r="W60" s="35">
        <f t="shared" si="10"/>
        <v>41347</v>
      </c>
      <c r="X60" s="35">
        <f t="shared" si="10"/>
        <v>43875</v>
      </c>
      <c r="Y60" s="35">
        <f t="shared" si="10"/>
        <v>45022</v>
      </c>
      <c r="Z60" s="35">
        <f t="shared" si="10"/>
        <v>44408</v>
      </c>
    </row>
    <row r="61" spans="1:26" ht="24.75" x14ac:dyDescent="0.25">
      <c r="A61" s="1" t="str" cm="1">
        <f t="array" ref="A61:Z62">_xlfn._xlws.FILTER('97-19 Output Prices'!A4:Z107, '97-19 Output Prices'!A4:A107="D", "nothing")</f>
        <v>D</v>
      </c>
      <c r="B61" s="95" t="str">
        <v>CPA_D351</v>
      </c>
      <c r="C61" s="97" t="str">
        <v>Electricity, transmission and distribution</v>
      </c>
      <c r="D61">
        <v>27699</v>
      </c>
      <c r="E61">
        <v>28801</v>
      </c>
      <c r="F61">
        <v>30634</v>
      </c>
      <c r="G61">
        <v>32230</v>
      </c>
      <c r="H61">
        <v>28042</v>
      </c>
      <c r="I61">
        <v>28771</v>
      </c>
      <c r="J61">
        <v>30300</v>
      </c>
      <c r="K61">
        <v>32135</v>
      </c>
      <c r="L61">
        <v>35655</v>
      </c>
      <c r="M61">
        <v>44867</v>
      </c>
      <c r="N61">
        <v>46971</v>
      </c>
      <c r="O61">
        <v>54440</v>
      </c>
      <c r="P61">
        <v>58013</v>
      </c>
      <c r="Q61">
        <v>62148</v>
      </c>
      <c r="R61">
        <v>64855</v>
      </c>
      <c r="S61">
        <v>67387</v>
      </c>
      <c r="T61">
        <v>70508</v>
      </c>
      <c r="U61">
        <v>73376</v>
      </c>
      <c r="V61">
        <v>71085</v>
      </c>
      <c r="W61">
        <v>72452</v>
      </c>
      <c r="X61">
        <v>73453</v>
      </c>
      <c r="Y61">
        <v>78012</v>
      </c>
      <c r="Z61">
        <v>81241</v>
      </c>
    </row>
    <row r="62" spans="1:26" ht="36.75" x14ac:dyDescent="0.25">
      <c r="A62" s="1" t="str">
        <v>D</v>
      </c>
      <c r="B62" s="1" t="str">
        <v>CPA_D352_3</v>
      </c>
      <c r="C62" s="97" t="str">
        <v xml:space="preserve">Gas; distribution of gaseous fuels through mains; steam and air conditioning supply    </v>
      </c>
      <c r="D62">
        <v>11282</v>
      </c>
      <c r="E62">
        <v>12214</v>
      </c>
      <c r="F62">
        <v>12183</v>
      </c>
      <c r="G62">
        <v>12502</v>
      </c>
      <c r="H62">
        <v>13902</v>
      </c>
      <c r="I62">
        <v>14261</v>
      </c>
      <c r="J62">
        <v>14831</v>
      </c>
      <c r="K62">
        <v>14529</v>
      </c>
      <c r="L62">
        <v>21479</v>
      </c>
      <c r="M62">
        <v>25879</v>
      </c>
      <c r="N62">
        <v>29067</v>
      </c>
      <c r="O62">
        <v>34057</v>
      </c>
      <c r="P62">
        <v>32197</v>
      </c>
      <c r="Q62">
        <v>36314</v>
      </c>
      <c r="R62">
        <v>37132</v>
      </c>
      <c r="S62">
        <v>41831</v>
      </c>
      <c r="T62">
        <v>44828</v>
      </c>
      <c r="U62">
        <v>42175</v>
      </c>
      <c r="V62">
        <v>41835</v>
      </c>
      <c r="W62">
        <v>39663</v>
      </c>
      <c r="X62">
        <v>40671</v>
      </c>
      <c r="Y62">
        <v>41538</v>
      </c>
      <c r="Z62">
        <v>40645</v>
      </c>
    </row>
    <row r="63" spans="1:26" s="35" customFormat="1" x14ac:dyDescent="0.25">
      <c r="A63" s="2" t="s">
        <v>1648</v>
      </c>
      <c r="B63" s="41"/>
      <c r="C63" s="98"/>
      <c r="D63" s="35">
        <f>SUM(D61:D62)</f>
        <v>38981</v>
      </c>
      <c r="E63" s="35">
        <f t="shared" ref="E63:Z63" si="11">SUM(E61:E62)</f>
        <v>41015</v>
      </c>
      <c r="F63" s="35">
        <f t="shared" si="11"/>
        <v>42817</v>
      </c>
      <c r="G63" s="35">
        <f t="shared" si="11"/>
        <v>44732</v>
      </c>
      <c r="H63" s="35">
        <f t="shared" si="11"/>
        <v>41944</v>
      </c>
      <c r="I63" s="35">
        <f t="shared" si="11"/>
        <v>43032</v>
      </c>
      <c r="J63" s="35">
        <f t="shared" si="11"/>
        <v>45131</v>
      </c>
      <c r="K63" s="35">
        <f t="shared" si="11"/>
        <v>46664</v>
      </c>
      <c r="L63" s="35">
        <f t="shared" si="11"/>
        <v>57134</v>
      </c>
      <c r="M63" s="35">
        <f t="shared" si="11"/>
        <v>70746</v>
      </c>
      <c r="N63" s="35">
        <f t="shared" si="11"/>
        <v>76038</v>
      </c>
      <c r="O63" s="35">
        <f t="shared" si="11"/>
        <v>88497</v>
      </c>
      <c r="P63" s="35">
        <f t="shared" si="11"/>
        <v>90210</v>
      </c>
      <c r="Q63" s="35">
        <f t="shared" si="11"/>
        <v>98462</v>
      </c>
      <c r="R63" s="35">
        <f t="shared" si="11"/>
        <v>101987</v>
      </c>
      <c r="S63" s="35">
        <f t="shared" si="11"/>
        <v>109218</v>
      </c>
      <c r="T63" s="35">
        <f t="shared" si="11"/>
        <v>115336</v>
      </c>
      <c r="U63" s="35">
        <f t="shared" si="11"/>
        <v>115551</v>
      </c>
      <c r="V63" s="35">
        <f t="shared" si="11"/>
        <v>112920</v>
      </c>
      <c r="W63" s="35">
        <f t="shared" si="11"/>
        <v>112115</v>
      </c>
      <c r="X63" s="35">
        <f t="shared" si="11"/>
        <v>114124</v>
      </c>
      <c r="Y63" s="35">
        <f t="shared" si="11"/>
        <v>119550</v>
      </c>
      <c r="Z63" s="35">
        <f t="shared" si="11"/>
        <v>121886</v>
      </c>
    </row>
    <row r="64" spans="1:26" ht="24.75" x14ac:dyDescent="0.25">
      <c r="A64" s="1" t="str" cm="1">
        <f t="array" ref="A64:Z67">_xlfn._xlws.FILTER('97-19 Output Prices'!A4:Z107, '97-19 Output Prices'!A4:A107="E", "nothing")</f>
        <v>E</v>
      </c>
      <c r="B64" s="95" t="str">
        <v>CPA_E36</v>
      </c>
      <c r="C64" s="97" t="str">
        <v xml:space="preserve">Natural water; water treatment and supply services         </v>
      </c>
      <c r="D64">
        <v>5236</v>
      </c>
      <c r="E64">
        <v>5603</v>
      </c>
      <c r="F64">
        <v>5677</v>
      </c>
      <c r="G64">
        <v>5736</v>
      </c>
      <c r="H64">
        <v>5892</v>
      </c>
      <c r="I64">
        <v>6105</v>
      </c>
      <c r="J64">
        <v>6496</v>
      </c>
      <c r="K64">
        <v>6941</v>
      </c>
      <c r="L64">
        <v>7382</v>
      </c>
      <c r="M64">
        <v>7602</v>
      </c>
      <c r="N64">
        <v>8166</v>
      </c>
      <c r="O64">
        <v>8149</v>
      </c>
      <c r="P64">
        <v>8162</v>
      </c>
      <c r="Q64">
        <v>8291</v>
      </c>
      <c r="R64">
        <v>8527</v>
      </c>
      <c r="S64">
        <v>8820</v>
      </c>
      <c r="T64">
        <v>9390</v>
      </c>
      <c r="U64">
        <v>9299</v>
      </c>
      <c r="V64">
        <v>9286</v>
      </c>
      <c r="W64">
        <v>9679</v>
      </c>
      <c r="X64">
        <v>9965</v>
      </c>
      <c r="Y64">
        <v>10958</v>
      </c>
      <c r="Z64">
        <v>11041</v>
      </c>
    </row>
    <row r="65" spans="1:26" ht="24.75" x14ac:dyDescent="0.25">
      <c r="A65" s="1" t="str">
        <v>E</v>
      </c>
      <c r="B65" s="95" t="str">
        <v>CPA_E37</v>
      </c>
      <c r="C65" s="97" t="str">
        <v xml:space="preserve">Sewerage services; sewage sludge            </v>
      </c>
      <c r="D65">
        <v>4252</v>
      </c>
      <c r="E65">
        <v>4792</v>
      </c>
      <c r="F65">
        <v>4946</v>
      </c>
      <c r="G65">
        <v>5343</v>
      </c>
      <c r="H65">
        <v>5513</v>
      </c>
      <c r="I65">
        <v>5849</v>
      </c>
      <c r="J65">
        <v>6129</v>
      </c>
      <c r="K65">
        <v>6470</v>
      </c>
      <c r="L65">
        <v>7070</v>
      </c>
      <c r="M65">
        <v>7423</v>
      </c>
      <c r="N65">
        <v>7698</v>
      </c>
      <c r="O65">
        <v>7989</v>
      </c>
      <c r="P65">
        <v>8415</v>
      </c>
      <c r="Q65">
        <v>8522</v>
      </c>
      <c r="R65">
        <v>8627</v>
      </c>
      <c r="S65">
        <v>8775</v>
      </c>
      <c r="T65">
        <v>9162</v>
      </c>
      <c r="U65">
        <v>9289</v>
      </c>
      <c r="V65">
        <v>9394</v>
      </c>
      <c r="W65">
        <v>9498</v>
      </c>
      <c r="X65">
        <v>9470</v>
      </c>
      <c r="Y65">
        <v>9603</v>
      </c>
      <c r="Z65">
        <v>9733</v>
      </c>
    </row>
    <row r="66" spans="1:26" ht="36.75" x14ac:dyDescent="0.25">
      <c r="A66" s="1" t="str">
        <v>E</v>
      </c>
      <c r="B66" s="95" t="str">
        <v>CPA_E38</v>
      </c>
      <c r="C66" s="97" t="str">
        <v xml:space="preserve">Waste collection, treatment and disposal services; materials recovery services       </v>
      </c>
      <c r="D66">
        <v>8617</v>
      </c>
      <c r="E66">
        <v>9471</v>
      </c>
      <c r="F66">
        <v>9924</v>
      </c>
      <c r="G66">
        <v>10178</v>
      </c>
      <c r="H66">
        <v>10738</v>
      </c>
      <c r="I66">
        <v>11916</v>
      </c>
      <c r="J66">
        <v>13223</v>
      </c>
      <c r="K66">
        <v>14035</v>
      </c>
      <c r="L66">
        <v>15383</v>
      </c>
      <c r="M66">
        <v>16343</v>
      </c>
      <c r="N66">
        <v>16905</v>
      </c>
      <c r="O66">
        <v>17630</v>
      </c>
      <c r="P66">
        <v>16956</v>
      </c>
      <c r="Q66">
        <v>18649</v>
      </c>
      <c r="R66">
        <v>19194</v>
      </c>
      <c r="S66">
        <v>18356</v>
      </c>
      <c r="T66">
        <v>18726</v>
      </c>
      <c r="U66">
        <v>18622</v>
      </c>
      <c r="V66">
        <v>18190</v>
      </c>
      <c r="W66">
        <v>18474</v>
      </c>
      <c r="X66">
        <v>20041</v>
      </c>
      <c r="Y66">
        <v>20466</v>
      </c>
      <c r="Z66">
        <v>21393</v>
      </c>
    </row>
    <row r="67" spans="1:26" s="96" customFormat="1" ht="36.75" x14ac:dyDescent="0.25">
      <c r="A67" s="95" t="str">
        <v>E</v>
      </c>
      <c r="B67" s="95" t="str">
        <v>CPA_E39</v>
      </c>
      <c r="C67" s="97" t="str">
        <v xml:space="preserve">Remediation services and other waste management services         </v>
      </c>
      <c r="D67" s="96">
        <v>99</v>
      </c>
      <c r="E67" s="96">
        <v>111</v>
      </c>
      <c r="F67" s="96">
        <v>118</v>
      </c>
      <c r="G67" s="96">
        <v>117</v>
      </c>
      <c r="H67" s="96">
        <v>136</v>
      </c>
      <c r="I67" s="96">
        <v>141</v>
      </c>
      <c r="J67" s="96">
        <v>142</v>
      </c>
      <c r="K67" s="96">
        <v>143</v>
      </c>
      <c r="L67" s="96">
        <v>155</v>
      </c>
      <c r="M67" s="96">
        <v>160</v>
      </c>
      <c r="N67" s="96">
        <v>167</v>
      </c>
      <c r="O67" s="96">
        <v>157</v>
      </c>
      <c r="P67" s="96">
        <v>150</v>
      </c>
      <c r="Q67" s="96">
        <v>221</v>
      </c>
      <c r="R67" s="96">
        <v>196</v>
      </c>
      <c r="S67" s="96">
        <v>322</v>
      </c>
      <c r="T67" s="96">
        <v>403</v>
      </c>
      <c r="U67" s="96">
        <v>547</v>
      </c>
      <c r="V67" s="96">
        <v>532</v>
      </c>
      <c r="W67" s="96">
        <v>637</v>
      </c>
      <c r="X67" s="96">
        <v>757</v>
      </c>
      <c r="Y67" s="96">
        <v>797</v>
      </c>
      <c r="Z67" s="96">
        <v>753</v>
      </c>
    </row>
    <row r="68" spans="1:26" s="35" customFormat="1" x14ac:dyDescent="0.25">
      <c r="A68" s="2" t="s">
        <v>1640</v>
      </c>
      <c r="B68" s="41"/>
      <c r="C68" s="98"/>
      <c r="D68" s="35">
        <f>SUM(D64:D67)</f>
        <v>18204</v>
      </c>
      <c r="E68" s="35">
        <f t="shared" ref="E68:Z68" si="12">SUM(E64:E67)</f>
        <v>19977</v>
      </c>
      <c r="F68" s="35">
        <f t="shared" si="12"/>
        <v>20665</v>
      </c>
      <c r="G68" s="35">
        <f t="shared" si="12"/>
        <v>21374</v>
      </c>
      <c r="H68" s="35">
        <f t="shared" si="12"/>
        <v>22279</v>
      </c>
      <c r="I68" s="35">
        <f t="shared" si="12"/>
        <v>24011</v>
      </c>
      <c r="J68" s="35">
        <f t="shared" si="12"/>
        <v>25990</v>
      </c>
      <c r="K68" s="35">
        <f t="shared" si="12"/>
        <v>27589</v>
      </c>
      <c r="L68" s="35">
        <f t="shared" si="12"/>
        <v>29990</v>
      </c>
      <c r="M68" s="35">
        <f t="shared" si="12"/>
        <v>31528</v>
      </c>
      <c r="N68" s="35">
        <f t="shared" si="12"/>
        <v>32936</v>
      </c>
      <c r="O68" s="35">
        <f t="shared" si="12"/>
        <v>33925</v>
      </c>
      <c r="P68" s="35">
        <f t="shared" si="12"/>
        <v>33683</v>
      </c>
      <c r="Q68" s="35">
        <f t="shared" si="12"/>
        <v>35683</v>
      </c>
      <c r="R68" s="35">
        <f t="shared" si="12"/>
        <v>36544</v>
      </c>
      <c r="S68" s="35">
        <f t="shared" si="12"/>
        <v>36273</v>
      </c>
      <c r="T68" s="35">
        <f t="shared" si="12"/>
        <v>37681</v>
      </c>
      <c r="U68" s="35">
        <f t="shared" si="12"/>
        <v>37757</v>
      </c>
      <c r="V68" s="35">
        <f t="shared" si="12"/>
        <v>37402</v>
      </c>
      <c r="W68" s="35">
        <f t="shared" si="12"/>
        <v>38288</v>
      </c>
      <c r="X68" s="35">
        <f t="shared" si="12"/>
        <v>40233</v>
      </c>
      <c r="Y68" s="35">
        <f t="shared" si="12"/>
        <v>41824</v>
      </c>
      <c r="Z68" s="35">
        <f t="shared" si="12"/>
        <v>42920</v>
      </c>
    </row>
    <row r="69" spans="1:26" s="108" customFormat="1" x14ac:dyDescent="0.25">
      <c r="A69" s="108">
        <v>49</v>
      </c>
      <c r="B69" s="109" t="str" cm="1">
        <f t="array" ref="B69:Z70">_xlfn._xlws.FILTER('97-19 Output Prices'!B51:Z154, LEFT('97-19 Output Prices'!B51:B154, 7)="CPA_H" &amp; A69, "nothing")</f>
        <v>CPA_H491_2</v>
      </c>
      <c r="C69" s="97" t="str">
        <v xml:space="preserve">Rail transport services             </v>
      </c>
      <c r="D69" s="108">
        <v>6087</v>
      </c>
      <c r="E69" s="108">
        <v>5805</v>
      </c>
      <c r="F69" s="108">
        <v>6055</v>
      </c>
      <c r="G69" s="108">
        <v>6287</v>
      </c>
      <c r="H69" s="108">
        <v>6507</v>
      </c>
      <c r="I69" s="108">
        <v>6942</v>
      </c>
      <c r="J69" s="108">
        <v>7237</v>
      </c>
      <c r="K69" s="108">
        <v>7992</v>
      </c>
      <c r="L69" s="108">
        <v>8431</v>
      </c>
      <c r="M69" s="108">
        <v>8995</v>
      </c>
      <c r="N69" s="108">
        <v>9203</v>
      </c>
      <c r="O69" s="108">
        <v>9200</v>
      </c>
      <c r="P69" s="108">
        <v>9378</v>
      </c>
      <c r="Q69" s="108">
        <v>9891</v>
      </c>
      <c r="R69" s="108">
        <v>10517</v>
      </c>
      <c r="S69" s="108">
        <v>10846</v>
      </c>
      <c r="T69" s="108">
        <v>11701</v>
      </c>
      <c r="U69" s="108">
        <v>11284</v>
      </c>
      <c r="V69" s="108">
        <v>11346</v>
      </c>
      <c r="W69" s="108">
        <v>11948</v>
      </c>
      <c r="X69" s="108">
        <v>12658</v>
      </c>
      <c r="Y69" s="108">
        <v>13842</v>
      </c>
      <c r="Z69" s="108">
        <v>15340</v>
      </c>
    </row>
    <row r="70" spans="1:26" s="108" customFormat="1" ht="48.75" x14ac:dyDescent="0.25">
      <c r="A70" s="108">
        <v>49</v>
      </c>
      <c r="B70" s="108" t="str">
        <v>CPA_H493_5</v>
      </c>
      <c r="C70" s="97" t="str">
        <v xml:space="preserve">Land transport services and transport services via pipelines, excluding rail transport     </v>
      </c>
      <c r="D70" s="108">
        <v>30327</v>
      </c>
      <c r="E70" s="108">
        <v>30941</v>
      </c>
      <c r="F70" s="108">
        <v>32684</v>
      </c>
      <c r="G70" s="108">
        <v>34843</v>
      </c>
      <c r="H70" s="108">
        <v>36678</v>
      </c>
      <c r="I70" s="108">
        <v>37178</v>
      </c>
      <c r="J70" s="108">
        <v>38336</v>
      </c>
      <c r="K70" s="108">
        <v>39333</v>
      </c>
      <c r="L70" s="108">
        <v>40797</v>
      </c>
      <c r="M70" s="108">
        <v>42284</v>
      </c>
      <c r="N70" s="108">
        <v>44753</v>
      </c>
      <c r="O70" s="108">
        <v>45752</v>
      </c>
      <c r="P70" s="108">
        <v>43026</v>
      </c>
      <c r="Q70" s="108">
        <v>43731</v>
      </c>
      <c r="R70" s="108">
        <v>44304</v>
      </c>
      <c r="S70" s="108">
        <v>45496</v>
      </c>
      <c r="T70" s="108">
        <v>47444</v>
      </c>
      <c r="U70" s="108">
        <v>48708</v>
      </c>
      <c r="V70" s="108">
        <v>49357</v>
      </c>
      <c r="W70" s="108">
        <v>49557</v>
      </c>
      <c r="X70" s="108">
        <v>50145</v>
      </c>
      <c r="Y70" s="108">
        <v>52644</v>
      </c>
      <c r="Z70" s="108">
        <v>53480</v>
      </c>
    </row>
    <row r="71" spans="1:26" s="35" customFormat="1" x14ac:dyDescent="0.25">
      <c r="A71" s="35" t="s">
        <v>1649</v>
      </c>
      <c r="B71" s="40"/>
      <c r="C71" s="98"/>
      <c r="D71" s="35">
        <f>SUM(D69:D70)</f>
        <v>36414</v>
      </c>
      <c r="E71" s="35">
        <f t="shared" ref="E71:Z71" si="13">SUM(E69:E70)</f>
        <v>36746</v>
      </c>
      <c r="F71" s="35">
        <f t="shared" si="13"/>
        <v>38739</v>
      </c>
      <c r="G71" s="35">
        <f t="shared" si="13"/>
        <v>41130</v>
      </c>
      <c r="H71" s="35">
        <f t="shared" si="13"/>
        <v>43185</v>
      </c>
      <c r="I71" s="35">
        <f t="shared" si="13"/>
        <v>44120</v>
      </c>
      <c r="J71" s="35">
        <f t="shared" si="13"/>
        <v>45573</v>
      </c>
      <c r="K71" s="35">
        <f t="shared" si="13"/>
        <v>47325</v>
      </c>
      <c r="L71" s="35">
        <f t="shared" si="13"/>
        <v>49228</v>
      </c>
      <c r="M71" s="35">
        <f t="shared" si="13"/>
        <v>51279</v>
      </c>
      <c r="N71" s="35">
        <f t="shared" si="13"/>
        <v>53956</v>
      </c>
      <c r="O71" s="35">
        <f t="shared" si="13"/>
        <v>54952</v>
      </c>
      <c r="P71" s="35">
        <f t="shared" si="13"/>
        <v>52404</v>
      </c>
      <c r="Q71" s="35">
        <f t="shared" si="13"/>
        <v>53622</v>
      </c>
      <c r="R71" s="35">
        <f t="shared" si="13"/>
        <v>54821</v>
      </c>
      <c r="S71" s="35">
        <f t="shared" si="13"/>
        <v>56342</v>
      </c>
      <c r="T71" s="35">
        <f t="shared" si="13"/>
        <v>59145</v>
      </c>
      <c r="U71" s="35">
        <f t="shared" si="13"/>
        <v>59992</v>
      </c>
      <c r="V71" s="35">
        <f t="shared" si="13"/>
        <v>60703</v>
      </c>
      <c r="W71" s="35">
        <f t="shared" si="13"/>
        <v>61505</v>
      </c>
      <c r="X71" s="35">
        <f t="shared" si="13"/>
        <v>62803</v>
      </c>
      <c r="Y71" s="35">
        <f t="shared" si="13"/>
        <v>66486</v>
      </c>
      <c r="Z71" s="35">
        <f t="shared" si="13"/>
        <v>68820</v>
      </c>
    </row>
    <row r="72" spans="1:26" x14ac:dyDescent="0.25">
      <c r="A72" s="1">
        <v>68</v>
      </c>
      <c r="B72" s="109" t="str" cm="1">
        <f t="array" ref="B72:Z74">_xlfn._xlws.FILTER('97-19 Output Prices'!B45:Z148, LEFT('97-19 Output Prices'!B45:B148, 7)="CPA_L" &amp; A72, "nothing")</f>
        <v>CPA_L68BXL683</v>
      </c>
      <c r="C72" s="97" t="str">
        <v>Real estate services, excluding on a fee or contract basis and excluding imputed rent</v>
      </c>
      <c r="D72">
        <v>46177</v>
      </c>
      <c r="E72">
        <v>49987</v>
      </c>
      <c r="F72">
        <v>51856</v>
      </c>
      <c r="G72">
        <v>53951</v>
      </c>
      <c r="H72">
        <v>56082</v>
      </c>
      <c r="I72">
        <v>59278</v>
      </c>
      <c r="J72">
        <v>61902</v>
      </c>
      <c r="K72">
        <v>63376</v>
      </c>
      <c r="L72">
        <v>66911</v>
      </c>
      <c r="M72">
        <v>71227</v>
      </c>
      <c r="N72">
        <v>76167</v>
      </c>
      <c r="O72">
        <v>80592</v>
      </c>
      <c r="P72">
        <v>85080</v>
      </c>
      <c r="Q72">
        <v>89991</v>
      </c>
      <c r="R72">
        <v>96432</v>
      </c>
      <c r="S72">
        <v>106132</v>
      </c>
      <c r="T72">
        <v>112793</v>
      </c>
      <c r="U72">
        <v>117920</v>
      </c>
      <c r="V72">
        <v>122564</v>
      </c>
      <c r="W72">
        <v>127786</v>
      </c>
      <c r="X72">
        <v>131107</v>
      </c>
      <c r="Y72">
        <v>136039</v>
      </c>
      <c r="Z72">
        <v>138923</v>
      </c>
    </row>
    <row r="73" spans="1:26" ht="24.75" x14ac:dyDescent="0.25">
      <c r="A73" s="1">
        <v>68</v>
      </c>
      <c r="B73" s="1" t="str">
        <v>CPA_L68A</v>
      </c>
      <c r="C73" s="97" t="str">
        <v>Imputed rents of owner-occupied dwellings</v>
      </c>
      <c r="D73">
        <v>113655</v>
      </c>
      <c r="E73">
        <v>117670</v>
      </c>
      <c r="F73">
        <v>124121</v>
      </c>
      <c r="G73">
        <v>127794</v>
      </c>
      <c r="H73">
        <v>133243</v>
      </c>
      <c r="I73">
        <v>135983</v>
      </c>
      <c r="J73">
        <v>139653</v>
      </c>
      <c r="K73">
        <v>144166</v>
      </c>
      <c r="L73">
        <v>149350</v>
      </c>
      <c r="M73">
        <v>153806</v>
      </c>
      <c r="N73">
        <v>158296</v>
      </c>
      <c r="O73">
        <v>163142</v>
      </c>
      <c r="P73">
        <v>163813</v>
      </c>
      <c r="Q73">
        <v>165416</v>
      </c>
      <c r="R73">
        <v>166840</v>
      </c>
      <c r="S73">
        <v>172454</v>
      </c>
      <c r="T73">
        <v>178497</v>
      </c>
      <c r="U73">
        <v>185103</v>
      </c>
      <c r="V73">
        <v>192260</v>
      </c>
      <c r="W73">
        <v>202294</v>
      </c>
      <c r="X73">
        <v>204858</v>
      </c>
      <c r="Y73">
        <v>210543</v>
      </c>
      <c r="Z73">
        <v>215265</v>
      </c>
    </row>
    <row r="74" spans="1:26" ht="24.75" x14ac:dyDescent="0.25">
      <c r="A74" s="1">
        <v>68</v>
      </c>
      <c r="B74" s="1" t="str">
        <v>CPA_L683</v>
      </c>
      <c r="C74" s="97" t="str">
        <v xml:space="preserve">Real estate activities on a fee or contract basis       </v>
      </c>
      <c r="D74">
        <v>3234</v>
      </c>
      <c r="E74">
        <v>3518</v>
      </c>
      <c r="F74">
        <v>3159</v>
      </c>
      <c r="G74">
        <v>3910</v>
      </c>
      <c r="H74">
        <v>4588</v>
      </c>
      <c r="I74">
        <v>5052</v>
      </c>
      <c r="J74">
        <v>5019</v>
      </c>
      <c r="K74">
        <v>6150</v>
      </c>
      <c r="L74">
        <v>6508</v>
      </c>
      <c r="M74">
        <v>7271</v>
      </c>
      <c r="N74">
        <v>9795</v>
      </c>
      <c r="O74">
        <v>8037</v>
      </c>
      <c r="P74">
        <v>7820</v>
      </c>
      <c r="Q74">
        <v>7064</v>
      </c>
      <c r="R74">
        <v>6598</v>
      </c>
      <c r="S74">
        <v>7038</v>
      </c>
      <c r="T74">
        <v>7213</v>
      </c>
      <c r="U74">
        <v>8624</v>
      </c>
      <c r="V74">
        <v>9675</v>
      </c>
      <c r="W74">
        <v>9898</v>
      </c>
      <c r="X74">
        <v>9889</v>
      </c>
      <c r="Y74">
        <v>10038</v>
      </c>
      <c r="Z74">
        <v>10121</v>
      </c>
    </row>
    <row r="75" spans="1:26" s="35" customFormat="1" x14ac:dyDescent="0.25">
      <c r="A75" s="2" t="s">
        <v>1651</v>
      </c>
      <c r="B75" s="41"/>
      <c r="C75" s="98"/>
      <c r="D75" s="35">
        <f>SUM(D72,D74,D73)</f>
        <v>163066</v>
      </c>
      <c r="E75" s="35">
        <f t="shared" ref="E75:Z75" si="14">SUM(E72,E74,E73)</f>
        <v>171175</v>
      </c>
      <c r="F75" s="35">
        <f t="shared" si="14"/>
        <v>179136</v>
      </c>
      <c r="G75" s="35">
        <f t="shared" si="14"/>
        <v>185655</v>
      </c>
      <c r="H75" s="35">
        <f t="shared" si="14"/>
        <v>193913</v>
      </c>
      <c r="I75" s="35">
        <f t="shared" si="14"/>
        <v>200313</v>
      </c>
      <c r="J75" s="35">
        <f t="shared" si="14"/>
        <v>206574</v>
      </c>
      <c r="K75" s="35">
        <f t="shared" si="14"/>
        <v>213692</v>
      </c>
      <c r="L75" s="35">
        <f t="shared" si="14"/>
        <v>222769</v>
      </c>
      <c r="M75" s="35">
        <f t="shared" si="14"/>
        <v>232304</v>
      </c>
      <c r="N75" s="35">
        <f t="shared" si="14"/>
        <v>244258</v>
      </c>
      <c r="O75" s="35">
        <f t="shared" si="14"/>
        <v>251771</v>
      </c>
      <c r="P75" s="35">
        <f t="shared" si="14"/>
        <v>256713</v>
      </c>
      <c r="Q75" s="35">
        <f t="shared" si="14"/>
        <v>262471</v>
      </c>
      <c r="R75" s="35">
        <f t="shared" si="14"/>
        <v>269870</v>
      </c>
      <c r="S75" s="35">
        <f t="shared" si="14"/>
        <v>285624</v>
      </c>
      <c r="T75" s="35">
        <f t="shared" si="14"/>
        <v>298503</v>
      </c>
      <c r="U75" s="35">
        <f t="shared" si="14"/>
        <v>311647</v>
      </c>
      <c r="V75" s="35">
        <f t="shared" si="14"/>
        <v>324499</v>
      </c>
      <c r="W75" s="35">
        <f t="shared" si="14"/>
        <v>339978</v>
      </c>
      <c r="X75" s="35">
        <f t="shared" si="14"/>
        <v>345854</v>
      </c>
      <c r="Y75" s="35">
        <f t="shared" si="14"/>
        <v>356620</v>
      </c>
      <c r="Z75" s="35">
        <f t="shared" si="14"/>
        <v>364309</v>
      </c>
    </row>
    <row r="76" spans="1:26" x14ac:dyDescent="0.25">
      <c r="A76" s="1">
        <v>69</v>
      </c>
      <c r="B76" s="109" t="str" cm="1">
        <f t="array" ref="B76:Z77">_xlfn._xlws.FILTER('97-19 Output Prices'!B54:Z157, LEFT('97-19 Output Prices'!B54:B157, 7)="CPA_M" &amp; A76, "nothing")</f>
        <v>CPA_M691</v>
      </c>
      <c r="C76" s="97" t="str">
        <v xml:space="preserve">Legal services              </v>
      </c>
      <c r="D76">
        <v>11845</v>
      </c>
      <c r="E76">
        <v>12840</v>
      </c>
      <c r="F76">
        <v>13857</v>
      </c>
      <c r="G76">
        <v>14743</v>
      </c>
      <c r="H76">
        <v>15572</v>
      </c>
      <c r="I76">
        <v>16774</v>
      </c>
      <c r="J76">
        <v>18614</v>
      </c>
      <c r="K76">
        <v>19955</v>
      </c>
      <c r="L76">
        <v>20301</v>
      </c>
      <c r="M76">
        <v>22630</v>
      </c>
      <c r="N76">
        <v>23415</v>
      </c>
      <c r="O76">
        <v>23864</v>
      </c>
      <c r="P76">
        <v>25050</v>
      </c>
      <c r="Q76">
        <v>25552</v>
      </c>
      <c r="R76">
        <v>27132</v>
      </c>
      <c r="S76">
        <v>28129</v>
      </c>
      <c r="T76">
        <v>30607</v>
      </c>
      <c r="U76">
        <v>31797</v>
      </c>
      <c r="V76">
        <v>32881</v>
      </c>
      <c r="W76">
        <v>33956</v>
      </c>
      <c r="X76">
        <v>35950</v>
      </c>
      <c r="Y76">
        <v>36618</v>
      </c>
      <c r="Z76">
        <v>38401</v>
      </c>
    </row>
    <row r="77" spans="1:26" s="96" customFormat="1" ht="36.75" x14ac:dyDescent="0.25">
      <c r="A77" s="1">
        <v>69</v>
      </c>
      <c r="B77" s="96" t="str">
        <v>CPA_M692</v>
      </c>
      <c r="C77" s="97" t="str">
        <v xml:space="preserve">Accounting, bookkeeping and auditing services; tax consulting services        </v>
      </c>
      <c r="D77" s="96">
        <v>6844</v>
      </c>
      <c r="E77" s="96">
        <v>7876</v>
      </c>
      <c r="F77" s="96">
        <v>8689</v>
      </c>
      <c r="G77" s="96">
        <v>9453</v>
      </c>
      <c r="H77" s="96">
        <v>9738</v>
      </c>
      <c r="I77" s="96">
        <v>10180</v>
      </c>
      <c r="J77" s="96">
        <v>10411</v>
      </c>
      <c r="K77" s="96">
        <v>11056</v>
      </c>
      <c r="L77" s="96">
        <v>11955</v>
      </c>
      <c r="M77" s="96">
        <v>13169</v>
      </c>
      <c r="N77" s="96">
        <v>13862</v>
      </c>
      <c r="O77" s="96">
        <v>14407</v>
      </c>
      <c r="P77" s="96">
        <v>14986</v>
      </c>
      <c r="Q77" s="96">
        <v>15525</v>
      </c>
      <c r="R77" s="96">
        <v>16314</v>
      </c>
      <c r="S77" s="96">
        <v>16740</v>
      </c>
      <c r="T77" s="96">
        <v>17765</v>
      </c>
      <c r="U77" s="96">
        <v>18866</v>
      </c>
      <c r="V77" s="96">
        <v>19638</v>
      </c>
      <c r="W77" s="96">
        <v>20514</v>
      </c>
      <c r="X77" s="96">
        <v>21525</v>
      </c>
      <c r="Y77" s="96">
        <v>22680</v>
      </c>
      <c r="Z77" s="96">
        <v>23908</v>
      </c>
    </row>
    <row r="78" spans="1:26" s="35" customFormat="1" x14ac:dyDescent="0.25">
      <c r="A78" s="2" t="s">
        <v>1650</v>
      </c>
      <c r="B78" s="41"/>
      <c r="C78" s="98"/>
      <c r="D78" s="35">
        <f>SUM(D76:D77)</f>
        <v>18689</v>
      </c>
      <c r="E78" s="35">
        <f t="shared" ref="E78:Z78" si="15">SUM(E76:E77)</f>
        <v>20716</v>
      </c>
      <c r="F78" s="35">
        <f t="shared" si="15"/>
        <v>22546</v>
      </c>
      <c r="G78" s="35">
        <f t="shared" si="15"/>
        <v>24196</v>
      </c>
      <c r="H78" s="35">
        <f t="shared" si="15"/>
        <v>25310</v>
      </c>
      <c r="I78" s="35">
        <f t="shared" si="15"/>
        <v>26954</v>
      </c>
      <c r="J78" s="35">
        <f t="shared" si="15"/>
        <v>29025</v>
      </c>
      <c r="K78" s="35">
        <f t="shared" si="15"/>
        <v>31011</v>
      </c>
      <c r="L78" s="35">
        <f t="shared" si="15"/>
        <v>32256</v>
      </c>
      <c r="M78" s="35">
        <f t="shared" si="15"/>
        <v>35799</v>
      </c>
      <c r="N78" s="35">
        <f t="shared" si="15"/>
        <v>37277</v>
      </c>
      <c r="O78" s="35">
        <f t="shared" si="15"/>
        <v>38271</v>
      </c>
      <c r="P78" s="35">
        <f t="shared" si="15"/>
        <v>40036</v>
      </c>
      <c r="Q78" s="35">
        <f t="shared" si="15"/>
        <v>41077</v>
      </c>
      <c r="R78" s="35">
        <f t="shared" si="15"/>
        <v>43446</v>
      </c>
      <c r="S78" s="35">
        <f t="shared" si="15"/>
        <v>44869</v>
      </c>
      <c r="T78" s="35">
        <f t="shared" si="15"/>
        <v>48372</v>
      </c>
      <c r="U78" s="35">
        <f t="shared" si="15"/>
        <v>50663</v>
      </c>
      <c r="V78" s="35">
        <f t="shared" si="15"/>
        <v>52519</v>
      </c>
      <c r="W78" s="35">
        <f t="shared" si="15"/>
        <v>54470</v>
      </c>
      <c r="X78" s="35">
        <f t="shared" si="15"/>
        <v>57475</v>
      </c>
      <c r="Y78" s="35">
        <f t="shared" si="15"/>
        <v>59298</v>
      </c>
      <c r="Z78" s="35">
        <f t="shared" si="15"/>
        <v>62309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7449-36D1-4FC4-A6DA-E2B1E9A1DDF6}">
  <sheetPr>
    <tabColor theme="8" tint="0.79998168889431442"/>
  </sheetPr>
  <dimension ref="A1:Z78"/>
  <sheetViews>
    <sheetView workbookViewId="0">
      <selection activeCell="D60" sqref="D60:Z60"/>
    </sheetView>
  </sheetViews>
  <sheetFormatPr defaultRowHeight="15" x14ac:dyDescent="0.25"/>
  <cols>
    <col min="1" max="1" width="9.140625" style="95"/>
    <col min="2" max="2" width="18.7109375" style="95" customWidth="1"/>
    <col min="3" max="3" width="22.7109375" style="97" customWidth="1"/>
    <col min="4" max="16384" width="9.140625" style="96"/>
  </cols>
  <sheetData>
    <row r="1" spans="1:26" s="85" customFormat="1" x14ac:dyDescent="0.25">
      <c r="A1" s="86"/>
      <c r="B1" s="86"/>
      <c r="C1" s="84"/>
    </row>
    <row r="2" spans="1:26" s="85" customFormat="1" x14ac:dyDescent="0.25">
      <c r="A2" s="86" t="s">
        <v>1521</v>
      </c>
      <c r="B2" s="86" t="s">
        <v>356</v>
      </c>
      <c r="C2" s="84" t="s">
        <v>1522</v>
      </c>
      <c r="D2" s="85">
        <v>1997</v>
      </c>
      <c r="E2" s="85">
        <f>D2+1</f>
        <v>1998</v>
      </c>
      <c r="F2" s="85">
        <f t="shared" ref="F2:Y2" si="0">E2+1</f>
        <v>1999</v>
      </c>
      <c r="G2" s="85">
        <f t="shared" si="0"/>
        <v>2000</v>
      </c>
      <c r="H2" s="85">
        <f t="shared" si="0"/>
        <v>2001</v>
      </c>
      <c r="I2" s="85">
        <f t="shared" si="0"/>
        <v>2002</v>
      </c>
      <c r="J2" s="85">
        <f t="shared" si="0"/>
        <v>2003</v>
      </c>
      <c r="K2" s="85">
        <f t="shared" si="0"/>
        <v>2004</v>
      </c>
      <c r="L2" s="85">
        <f t="shared" si="0"/>
        <v>2005</v>
      </c>
      <c r="M2" s="85">
        <f t="shared" si="0"/>
        <v>2006</v>
      </c>
      <c r="N2" s="85">
        <f t="shared" si="0"/>
        <v>2007</v>
      </c>
      <c r="O2" s="85">
        <f t="shared" si="0"/>
        <v>2008</v>
      </c>
      <c r="P2" s="85">
        <f t="shared" si="0"/>
        <v>2009</v>
      </c>
      <c r="Q2" s="85">
        <f t="shared" si="0"/>
        <v>2010</v>
      </c>
      <c r="R2" s="85">
        <f t="shared" si="0"/>
        <v>2011</v>
      </c>
      <c r="S2" s="85">
        <f t="shared" si="0"/>
        <v>2012</v>
      </c>
      <c r="T2" s="85">
        <f>S2+1</f>
        <v>2013</v>
      </c>
      <c r="U2" s="85">
        <f t="shared" si="0"/>
        <v>2014</v>
      </c>
      <c r="V2" s="85">
        <f t="shared" si="0"/>
        <v>2015</v>
      </c>
      <c r="W2" s="85">
        <f t="shared" si="0"/>
        <v>2016</v>
      </c>
      <c r="X2" s="85">
        <f t="shared" si="0"/>
        <v>2017</v>
      </c>
      <c r="Y2" s="85">
        <f t="shared" si="0"/>
        <v>2018</v>
      </c>
      <c r="Z2" s="85">
        <f>Y2+1</f>
        <v>2019</v>
      </c>
    </row>
    <row r="3" spans="1:26" ht="24.75" x14ac:dyDescent="0.25">
      <c r="A3" s="95" t="str">
        <f>'Aggregating Exp. PPI Deflator'!A3</f>
        <v>A</v>
      </c>
      <c r="B3" s="95" t="str">
        <f>'Aggregating Exp. PPI Deflator'!B3</f>
        <v>CPA_A01</v>
      </c>
      <c r="C3" s="97" t="str">
        <f>'Aggregating Exp. PPI Deflator'!C3</f>
        <v xml:space="preserve">Products of agriculture, hunting and related services         </v>
      </c>
      <c r="D3" s="96">
        <f>'Aggregating Exp. PPI Deflator'!D3/'Aggregating Exp. PPI Deflator'!D$6</f>
        <v>0.93186413263243029</v>
      </c>
      <c r="E3" s="96">
        <f>'Aggregating Exp. PPI Deflator'!E3/'Aggregating Exp. PPI Deflator'!E$6</f>
        <v>0.92951360263808736</v>
      </c>
      <c r="F3" s="96">
        <f>'Aggregating Exp. PPI Deflator'!F3/'Aggregating Exp. PPI Deflator'!F$6</f>
        <v>0.92325767690253668</v>
      </c>
      <c r="G3" s="96">
        <f>'Aggregating Exp. PPI Deflator'!G3/'Aggregating Exp. PPI Deflator'!G$6</f>
        <v>0.918427862842355</v>
      </c>
      <c r="H3" s="96">
        <f>'Aggregating Exp. PPI Deflator'!H3/'Aggregating Exp. PPI Deflator'!H$6</f>
        <v>0.9078887107854362</v>
      </c>
      <c r="I3" s="96">
        <f>'Aggregating Exp. PPI Deflator'!I3/'Aggregating Exp. PPI Deflator'!I$6</f>
        <v>0.91814226449458669</v>
      </c>
      <c r="J3" s="96">
        <f>'Aggregating Exp. PPI Deflator'!J3/'Aggregating Exp. PPI Deflator'!J$6</f>
        <v>0.9240442401898894</v>
      </c>
      <c r="K3" s="96">
        <f>'Aggregating Exp. PPI Deflator'!K3/'Aggregating Exp. PPI Deflator'!K$6</f>
        <v>0.91917450623060637</v>
      </c>
      <c r="L3" s="96">
        <f>'Aggregating Exp. PPI Deflator'!L3/'Aggregating Exp. PPI Deflator'!L$6</f>
        <v>0.91066862521081549</v>
      </c>
      <c r="M3" s="96">
        <f>'Aggregating Exp. PPI Deflator'!M3/'Aggregating Exp. PPI Deflator'!M$6</f>
        <v>0.91283419662010146</v>
      </c>
      <c r="N3" s="96">
        <f>'Aggregating Exp. PPI Deflator'!N3/'Aggregating Exp. PPI Deflator'!N$6</f>
        <v>0.9129618652440229</v>
      </c>
      <c r="O3" s="96">
        <f>'Aggregating Exp. PPI Deflator'!O3/'Aggregating Exp. PPI Deflator'!O$6</f>
        <v>0.92218627617912485</v>
      </c>
      <c r="P3" s="96">
        <f>'Aggregating Exp. PPI Deflator'!P3/'Aggregating Exp. PPI Deflator'!P$6</f>
        <v>0.91328373145368313</v>
      </c>
      <c r="Q3" s="96">
        <f>'Aggregating Exp. PPI Deflator'!Q3/'Aggregating Exp. PPI Deflator'!Q$6</f>
        <v>0.91150210084033612</v>
      </c>
      <c r="R3" s="96">
        <f>'Aggregating Exp. PPI Deflator'!R3/'Aggregating Exp. PPI Deflator'!R$6</f>
        <v>0.89938367300639011</v>
      </c>
      <c r="S3" s="96">
        <f>'Aggregating Exp. PPI Deflator'!S3/'Aggregating Exp. PPI Deflator'!S$6</f>
        <v>0.88930508408443565</v>
      </c>
      <c r="T3" s="96">
        <f>'Aggregating Exp. PPI Deflator'!T3/'Aggregating Exp. PPI Deflator'!T$6</f>
        <v>0.89660892001474379</v>
      </c>
      <c r="U3" s="96">
        <f>'Aggregating Exp. PPI Deflator'!U3/'Aggregating Exp. PPI Deflator'!U$6</f>
        <v>0.8992353145637817</v>
      </c>
      <c r="V3" s="96">
        <f>'Aggregating Exp. PPI Deflator'!V3/'Aggregating Exp. PPI Deflator'!V$6</f>
        <v>0.89225601257906584</v>
      </c>
      <c r="W3" s="96">
        <f>'Aggregating Exp. PPI Deflator'!W3/'Aggregating Exp. PPI Deflator'!W$6</f>
        <v>0.89729690132591022</v>
      </c>
      <c r="X3" s="96">
        <f>'Aggregating Exp. PPI Deflator'!X3/'Aggregating Exp. PPI Deflator'!X$6</f>
        <v>0.88299142897288185</v>
      </c>
      <c r="Y3" s="96">
        <f>'Aggregating Exp. PPI Deflator'!Y3/'Aggregating Exp. PPI Deflator'!Y$6</f>
        <v>0.89100890406373434</v>
      </c>
      <c r="Z3" s="96">
        <f>'Aggregating Exp. PPI Deflator'!Z3/'Aggregating Exp. PPI Deflator'!Z$6</f>
        <v>0.88482249076451069</v>
      </c>
    </row>
    <row r="4" spans="1:26" ht="24.75" x14ac:dyDescent="0.25">
      <c r="A4" s="95" t="str">
        <f>'Aggregating Exp. PPI Deflator'!A4</f>
        <v>A</v>
      </c>
      <c r="B4" s="95" t="str">
        <f>'Aggregating Exp. PPI Deflator'!B4</f>
        <v>CPA_A02</v>
      </c>
      <c r="C4" s="97" t="str">
        <f>'Aggregating Exp. PPI Deflator'!C4</f>
        <v xml:space="preserve">Products of forestry, logging and related services         </v>
      </c>
      <c r="D4" s="96">
        <f>'Aggregating Exp. PPI Deflator'!D4/'Aggregating Exp. PPI Deflator'!D$6</f>
        <v>2.4059846340477153E-2</v>
      </c>
      <c r="E4" s="96">
        <f>'Aggregating Exp. PPI Deflator'!E4/'Aggregating Exp. PPI Deflator'!E$6</f>
        <v>2.498969497114592E-2</v>
      </c>
      <c r="F4" s="96">
        <f>'Aggregating Exp. PPI Deflator'!F4/'Aggregating Exp. PPI Deflator'!F$6</f>
        <v>2.6755674232309748E-2</v>
      </c>
      <c r="G4" s="96">
        <f>'Aggregating Exp. PPI Deflator'!G4/'Aggregating Exp. PPI Deflator'!G$6</f>
        <v>3.1647616993745957E-2</v>
      </c>
      <c r="H4" s="96">
        <f>'Aggregating Exp. PPI Deflator'!H4/'Aggregating Exp. PPI Deflator'!H$6</f>
        <v>3.0398442866956719E-2</v>
      </c>
      <c r="I4" s="96">
        <f>'Aggregating Exp. PPI Deflator'!I4/'Aggregating Exp. PPI Deflator'!I$6</f>
        <v>2.7724375189719722E-2</v>
      </c>
      <c r="J4" s="96">
        <f>'Aggregating Exp. PPI Deflator'!J4/'Aggregating Exp. PPI Deflator'!J$6</f>
        <v>2.6665319933336699E-2</v>
      </c>
      <c r="K4" s="96">
        <f>'Aggregating Exp. PPI Deflator'!K4/'Aggregating Exp. PPI Deflator'!K$6</f>
        <v>2.7926907353593065E-2</v>
      </c>
      <c r="L4" s="96">
        <f>'Aggregating Exp. PPI Deflator'!L4/'Aggregating Exp. PPI Deflator'!L$6</f>
        <v>3.0629454327838528E-2</v>
      </c>
      <c r="M4" s="96">
        <f>'Aggregating Exp. PPI Deflator'!M4/'Aggregating Exp. PPI Deflator'!M$6</f>
        <v>3.0084235860409144E-2</v>
      </c>
      <c r="N4" s="96">
        <f>'Aggregating Exp. PPI Deflator'!N4/'Aggregating Exp. PPI Deflator'!N$6</f>
        <v>3.2849239280774552E-2</v>
      </c>
      <c r="O4" s="96">
        <f>'Aggregating Exp. PPI Deflator'!O4/'Aggregating Exp. PPI Deflator'!O$6</f>
        <v>2.6008854077983996E-2</v>
      </c>
      <c r="P4" s="96">
        <f>'Aggregating Exp. PPI Deflator'!P4/'Aggregating Exp. PPI Deflator'!P$6</f>
        <v>3.7549493103598314E-2</v>
      </c>
      <c r="Q4" s="96">
        <f>'Aggregating Exp. PPI Deflator'!Q4/'Aggregating Exp. PPI Deflator'!Q$6</f>
        <v>3.2081582633053218E-2</v>
      </c>
      <c r="R4" s="96">
        <f>'Aggregating Exp. PPI Deflator'!R4/'Aggregating Exp. PPI Deflator'!R$6</f>
        <v>4.2386660112678186E-2</v>
      </c>
      <c r="S4" s="96">
        <f>'Aggregating Exp. PPI Deflator'!S4/'Aggregating Exp. PPI Deflator'!S$6</f>
        <v>4.4597916422802295E-2</v>
      </c>
      <c r="T4" s="96">
        <f>'Aggregating Exp. PPI Deflator'!T4/'Aggregating Exp. PPI Deflator'!T$6</f>
        <v>3.9550313306302987E-2</v>
      </c>
      <c r="U4" s="96">
        <f>'Aggregating Exp. PPI Deflator'!U4/'Aggregating Exp. PPI Deflator'!U$6</f>
        <v>3.5384080639555095E-2</v>
      </c>
      <c r="V4" s="96">
        <f>'Aggregating Exp. PPI Deflator'!V4/'Aggregating Exp. PPI Deflator'!V$6</f>
        <v>4.0989171997284066E-2</v>
      </c>
      <c r="W4" s="96">
        <f>'Aggregating Exp. PPI Deflator'!W4/'Aggregating Exp. PPI Deflator'!W$6</f>
        <v>4.0033697165042854E-2</v>
      </c>
      <c r="X4" s="96">
        <f>'Aggregating Exp. PPI Deflator'!X4/'Aggregating Exp. PPI Deflator'!X$6</f>
        <v>4.9529296051707181E-2</v>
      </c>
      <c r="Y4" s="96">
        <f>'Aggregating Exp. PPI Deflator'!Y4/'Aggregating Exp. PPI Deflator'!Y$6</f>
        <v>4.6696123719622416E-2</v>
      </c>
      <c r="Z4" s="96">
        <f>'Aggregating Exp. PPI Deflator'!Z4/'Aggregating Exp. PPI Deflator'!Z$6</f>
        <v>4.7147955669651243E-2</v>
      </c>
    </row>
    <row r="5" spans="1:26" ht="36.75" x14ac:dyDescent="0.25">
      <c r="A5" s="95" t="str">
        <f>'Aggregating Exp. PPI Deflator'!A5</f>
        <v>A</v>
      </c>
      <c r="B5" s="95" t="str">
        <f>'Aggregating Exp. PPI Deflator'!B5</f>
        <v>CPA_A03</v>
      </c>
      <c r="C5" s="97" t="str">
        <f>'Aggregating Exp. PPI Deflator'!C5</f>
        <v xml:space="preserve">Fish and other fishing products; aquaculture products; support services to fishing     </v>
      </c>
      <c r="D5" s="96">
        <f>'Aggregating Exp. PPI Deflator'!D5/'Aggregating Exp. PPI Deflator'!D$6</f>
        <v>4.4076021027092599E-2</v>
      </c>
      <c r="E5" s="96">
        <f>'Aggregating Exp. PPI Deflator'!E5/'Aggregating Exp. PPI Deflator'!E$6</f>
        <v>4.5496702390766697E-2</v>
      </c>
      <c r="F5" s="96">
        <f>'Aggregating Exp. PPI Deflator'!F5/'Aggregating Exp. PPI Deflator'!F$6</f>
        <v>4.9986648865153541E-2</v>
      </c>
      <c r="G5" s="96">
        <f>'Aggregating Exp. PPI Deflator'!G5/'Aggregating Exp. PPI Deflator'!G$6</f>
        <v>4.9924520163899075E-2</v>
      </c>
      <c r="H5" s="96">
        <f>'Aggregating Exp. PPI Deflator'!H5/'Aggregating Exp. PPI Deflator'!H$6</f>
        <v>6.1712846347607056E-2</v>
      </c>
      <c r="I5" s="96">
        <f>'Aggregating Exp. PPI Deflator'!I5/'Aggregating Exp. PPI Deflator'!I$6</f>
        <v>5.4133360315693616E-2</v>
      </c>
      <c r="J5" s="96">
        <f>'Aggregating Exp. PPI Deflator'!J5/'Aggregating Exp. PPI Deflator'!J$6</f>
        <v>4.9290439876773902E-2</v>
      </c>
      <c r="K5" s="96">
        <f>'Aggregating Exp. PPI Deflator'!K5/'Aggregating Exp. PPI Deflator'!K$6</f>
        <v>5.2898586415800621E-2</v>
      </c>
      <c r="L5" s="96">
        <f>'Aggregating Exp. PPI Deflator'!L5/'Aggregating Exp. PPI Deflator'!L$6</f>
        <v>5.8701920461345952E-2</v>
      </c>
      <c r="M5" s="96">
        <f>'Aggregating Exp. PPI Deflator'!M5/'Aggregating Exp. PPI Deflator'!M$6</f>
        <v>5.7081567519489354E-2</v>
      </c>
      <c r="N5" s="96">
        <f>'Aggregating Exp. PPI Deflator'!N5/'Aggregating Exp. PPI Deflator'!N$6</f>
        <v>5.4188895475202531E-2</v>
      </c>
      <c r="O5" s="96">
        <f>'Aggregating Exp. PPI Deflator'!O5/'Aggregating Exp. PPI Deflator'!O$6</f>
        <v>5.1804869742891196E-2</v>
      </c>
      <c r="P5" s="96">
        <f>'Aggregating Exp. PPI Deflator'!P5/'Aggregating Exp. PPI Deflator'!P$6</f>
        <v>4.9166775442718531E-2</v>
      </c>
      <c r="Q5" s="96">
        <f>'Aggregating Exp. PPI Deflator'!Q5/'Aggregating Exp. PPI Deflator'!Q$6</f>
        <v>5.6416316526610645E-2</v>
      </c>
      <c r="R5" s="96">
        <f>'Aggregating Exp. PPI Deflator'!R5/'Aggregating Exp. PPI Deflator'!R$6</f>
        <v>5.8229666880931674E-2</v>
      </c>
      <c r="S5" s="96">
        <f>'Aggregating Exp. PPI Deflator'!S5/'Aggregating Exp. PPI Deflator'!S$6</f>
        <v>6.6096999492762099E-2</v>
      </c>
      <c r="T5" s="96">
        <f>'Aggregating Exp. PPI Deflator'!T5/'Aggregating Exp. PPI Deflator'!T$6</f>
        <v>6.3840766678953192E-2</v>
      </c>
      <c r="U5" s="96">
        <f>'Aggregating Exp. PPI Deflator'!U5/'Aggregating Exp. PPI Deflator'!U$6</f>
        <v>6.5380604796663189E-2</v>
      </c>
      <c r="V5" s="96">
        <f>'Aggregating Exp. PPI Deflator'!V5/'Aggregating Exp. PPI Deflator'!V$6</f>
        <v>6.6754815423650068E-2</v>
      </c>
      <c r="W5" s="96">
        <f>'Aggregating Exp. PPI Deflator'!W5/'Aggregating Exp. PPI Deflator'!W$6</f>
        <v>6.2669401509046957E-2</v>
      </c>
      <c r="X5" s="96">
        <f>'Aggregating Exp. PPI Deflator'!X5/'Aggregating Exp. PPI Deflator'!X$6</f>
        <v>6.7479274975410994E-2</v>
      </c>
      <c r="Y5" s="96">
        <f>'Aggregating Exp. PPI Deflator'!Y5/'Aggregating Exp. PPI Deflator'!Y$6</f>
        <v>6.2294972216643235E-2</v>
      </c>
      <c r="Z5" s="96">
        <f>'Aggregating Exp. PPI Deflator'!Z5/'Aggregating Exp. PPI Deflator'!Z$6</f>
        <v>6.8029553565838077E-2</v>
      </c>
    </row>
    <row r="6" spans="1:26" x14ac:dyDescent="0.25">
      <c r="A6" s="95" t="str">
        <f>'Aggregating Exp. PPI Deflator'!A6</f>
        <v>A Total</v>
      </c>
      <c r="B6" s="95">
        <f>'Aggregating Exp. PPI Deflator'!B6</f>
        <v>0</v>
      </c>
      <c r="C6" s="97">
        <f>'Aggregating Exp. PPI Deflator'!C6</f>
        <v>0</v>
      </c>
      <c r="D6" s="96">
        <f>'Aggregating Exp. PPI Deflator'!D6/'Aggregating Exp. PPI Deflator'!D$6</f>
        <v>1</v>
      </c>
      <c r="E6" s="96">
        <f>'Aggregating Exp. PPI Deflator'!E6/'Aggregating Exp. PPI Deflator'!E$6</f>
        <v>1</v>
      </c>
      <c r="F6" s="96">
        <f>'Aggregating Exp. PPI Deflator'!F6/'Aggregating Exp. PPI Deflator'!F$6</f>
        <v>1</v>
      </c>
      <c r="G6" s="96">
        <f>'Aggregating Exp. PPI Deflator'!G6/'Aggregating Exp. PPI Deflator'!G$6</f>
        <v>1</v>
      </c>
      <c r="H6" s="96">
        <f>'Aggregating Exp. PPI Deflator'!H6/'Aggregating Exp. PPI Deflator'!H$6</f>
        <v>1</v>
      </c>
      <c r="I6" s="96">
        <f>'Aggregating Exp. PPI Deflator'!I6/'Aggregating Exp. PPI Deflator'!I$6</f>
        <v>1</v>
      </c>
      <c r="J6" s="96">
        <f>'Aggregating Exp. PPI Deflator'!J6/'Aggregating Exp. PPI Deflator'!J$6</f>
        <v>1</v>
      </c>
      <c r="K6" s="96">
        <f>'Aggregating Exp. PPI Deflator'!K6/'Aggregating Exp. PPI Deflator'!K$6</f>
        <v>1</v>
      </c>
      <c r="L6" s="96">
        <f>'Aggregating Exp. PPI Deflator'!L6/'Aggregating Exp. PPI Deflator'!L$6</f>
        <v>1</v>
      </c>
      <c r="M6" s="96">
        <f>'Aggregating Exp. PPI Deflator'!M6/'Aggregating Exp. PPI Deflator'!M$6</f>
        <v>1</v>
      </c>
      <c r="N6" s="96">
        <f>'Aggregating Exp. PPI Deflator'!N6/'Aggregating Exp. PPI Deflator'!N$6</f>
        <v>1</v>
      </c>
      <c r="O6" s="96">
        <f>'Aggregating Exp. PPI Deflator'!O6/'Aggregating Exp. PPI Deflator'!O$6</f>
        <v>1</v>
      </c>
      <c r="P6" s="96">
        <f>'Aggregating Exp. PPI Deflator'!P6/'Aggregating Exp. PPI Deflator'!P$6</f>
        <v>1</v>
      </c>
      <c r="Q6" s="96">
        <f>'Aggregating Exp. PPI Deflator'!Q6/'Aggregating Exp. PPI Deflator'!Q$6</f>
        <v>1</v>
      </c>
      <c r="R6" s="96">
        <f>'Aggregating Exp. PPI Deflator'!R6/'Aggregating Exp. PPI Deflator'!R$6</f>
        <v>1</v>
      </c>
      <c r="S6" s="96">
        <f>'Aggregating Exp. PPI Deflator'!S6/'Aggregating Exp. PPI Deflator'!S$6</f>
        <v>1</v>
      </c>
      <c r="T6" s="96">
        <f>'Aggregating Exp. PPI Deflator'!T6/'Aggregating Exp. PPI Deflator'!T$6</f>
        <v>1</v>
      </c>
      <c r="U6" s="96">
        <f>'Aggregating Exp. PPI Deflator'!U6/'Aggregating Exp. PPI Deflator'!U$6</f>
        <v>1</v>
      </c>
      <c r="V6" s="96">
        <f>'Aggregating Exp. PPI Deflator'!V6/'Aggregating Exp. PPI Deflator'!V$6</f>
        <v>1</v>
      </c>
      <c r="W6" s="96">
        <f>'Aggregating Exp. PPI Deflator'!W6/'Aggregating Exp. PPI Deflator'!W$6</f>
        <v>1</v>
      </c>
      <c r="X6" s="96">
        <f>'Aggregating Exp. PPI Deflator'!X6/'Aggregating Exp. PPI Deflator'!X$6</f>
        <v>1</v>
      </c>
      <c r="Y6" s="96">
        <f>'Aggregating Exp. PPI Deflator'!Y6/'Aggregating Exp. PPI Deflator'!Y$6</f>
        <v>1</v>
      </c>
      <c r="Z6" s="96">
        <f>'Aggregating Exp. PPI Deflator'!Z6/'Aggregating Exp. PPI Deflator'!Z$6</f>
        <v>1</v>
      </c>
    </row>
    <row r="7" spans="1:26" x14ac:dyDescent="0.25">
      <c r="A7" s="95" t="str">
        <f>'Aggregating Exp. PPI Deflator'!A7</f>
        <v>B</v>
      </c>
      <c r="B7" s="95" t="str">
        <f>'Aggregating Exp. PPI Deflator'!B7</f>
        <v>CPA_B05</v>
      </c>
      <c r="C7" s="97" t="str">
        <f>'Aggregating Exp. PPI Deflator'!C7</f>
        <v xml:space="preserve">Coal and lignite             </v>
      </c>
      <c r="D7" s="96">
        <f>'Aggregating Exp. PPI Deflator'!D7/'Aggregating Exp. PPI Deflator'!D$11</f>
        <v>7.1753587679383973E-2</v>
      </c>
      <c r="E7" s="96">
        <f>'Aggregating Exp. PPI Deflator'!E7/'Aggregating Exp. PPI Deflator'!E$11</f>
        <v>6.7068613284169618E-2</v>
      </c>
      <c r="F7" s="96">
        <f>'Aggregating Exp. PPI Deflator'!F7/'Aggregating Exp. PPI Deflator'!F$11</f>
        <v>5.3790399781191593E-2</v>
      </c>
      <c r="G7" s="96">
        <f>'Aggregating Exp. PPI Deflator'!G7/'Aggregating Exp. PPI Deflator'!G$11</f>
        <v>3.2968513217713422E-2</v>
      </c>
      <c r="H7" s="96">
        <f>'Aggregating Exp. PPI Deflator'!H7/'Aggregating Exp. PPI Deflator'!H$11</f>
        <v>3.0524131467969742E-2</v>
      </c>
      <c r="I7" s="96">
        <f>'Aggregating Exp. PPI Deflator'!I7/'Aggregating Exp. PPI Deflator'!I$11</f>
        <v>3.1695270582382834E-2</v>
      </c>
      <c r="J7" s="96">
        <f>'Aggregating Exp. PPI Deflator'!J7/'Aggregating Exp. PPI Deflator'!J$11</f>
        <v>2.4857192314350008E-2</v>
      </c>
      <c r="K7" s="96">
        <f>'Aggregating Exp. PPI Deflator'!K7/'Aggregating Exp. PPI Deflator'!K$11</f>
        <v>1.7592027659141755E-2</v>
      </c>
      <c r="L7" s="96">
        <f>'Aggregating Exp. PPI Deflator'!L7/'Aggregating Exp. PPI Deflator'!L$11</f>
        <v>1.3926660888795912E-2</v>
      </c>
      <c r="M7" s="96">
        <f>'Aggregating Exp. PPI Deflator'!M7/'Aggregating Exp. PPI Deflator'!M$11</f>
        <v>1.6106047161947783E-2</v>
      </c>
      <c r="N7" s="96">
        <f>'Aggregating Exp. PPI Deflator'!N7/'Aggregating Exp. PPI Deflator'!N$11</f>
        <v>1.666125716758628E-2</v>
      </c>
      <c r="O7" s="96">
        <f>'Aggregating Exp. PPI Deflator'!O7/'Aggregating Exp. PPI Deflator'!O$11</f>
        <v>1.3802510808498833E-2</v>
      </c>
      <c r="P7" s="96">
        <f>'Aggregating Exp. PPI Deflator'!P7/'Aggregating Exp. PPI Deflator'!P$11</f>
        <v>2.2348242324461112E-2</v>
      </c>
      <c r="Q7" s="96">
        <f>'Aggregating Exp. PPI Deflator'!Q7/'Aggregating Exp. PPI Deflator'!Q$11</f>
        <v>2.5499340971306905E-2</v>
      </c>
      <c r="R7" s="96">
        <f>'Aggregating Exp. PPI Deflator'!R7/'Aggregating Exp. PPI Deflator'!R$11</f>
        <v>2.4883867503909987E-2</v>
      </c>
      <c r="S7" s="96">
        <f>'Aggregating Exp. PPI Deflator'!S7/'Aggregating Exp. PPI Deflator'!S$11</f>
        <v>2.5296538368433794E-2</v>
      </c>
      <c r="T7" s="96">
        <f>'Aggregating Exp. PPI Deflator'!T7/'Aggregating Exp. PPI Deflator'!T$11</f>
        <v>1.4155217593613009E-2</v>
      </c>
      <c r="U7" s="96">
        <f>'Aggregating Exp. PPI Deflator'!U7/'Aggregating Exp. PPI Deflator'!U$11</f>
        <v>1.3132999443516973E-2</v>
      </c>
      <c r="V7" s="96">
        <f>'Aggregating Exp. PPI Deflator'!V7/'Aggregating Exp. PPI Deflator'!V$11</f>
        <v>1.228039041703638E-2</v>
      </c>
      <c r="W7" s="96">
        <f>'Aggregating Exp. PPI Deflator'!W7/'Aggregating Exp. PPI Deflator'!W$11</f>
        <v>8.4196379160407942E-3</v>
      </c>
      <c r="X7" s="96">
        <f>'Aggregating Exp. PPI Deflator'!X7/'Aggregating Exp. PPI Deflator'!X$11</f>
        <v>1.1031584476984701E-2</v>
      </c>
      <c r="Y7" s="96">
        <f>'Aggregating Exp. PPI Deflator'!Y7/'Aggregating Exp. PPI Deflator'!Y$11</f>
        <v>4.4982243851111403E-3</v>
      </c>
      <c r="Z7" s="96">
        <f>'Aggregating Exp. PPI Deflator'!Z7/'Aggregating Exp. PPI Deflator'!Z$11</f>
        <v>6.484688928917833E-3</v>
      </c>
    </row>
    <row r="8" spans="1:26" ht="24.75" x14ac:dyDescent="0.25">
      <c r="A8" s="95" t="str">
        <f>'Aggregating Exp. PPI Deflator'!A8</f>
        <v>B</v>
      </c>
      <c r="B8" s="95" t="str">
        <f>'Aggregating Exp. PPI Deflator'!B8</f>
        <v>CPA_B06 &amp; B07</v>
      </c>
      <c r="C8" s="97" t="str">
        <f>'Aggregating Exp. PPI Deflator'!C8</f>
        <v>Crude Petroleum And Natural Gas &amp; Metal Ores</v>
      </c>
      <c r="D8" s="96">
        <f>'Aggregating Exp. PPI Deflator'!D8/'Aggregating Exp. PPI Deflator'!D$11</f>
        <v>0.70099754987749385</v>
      </c>
      <c r="E8" s="96">
        <f>'Aggregating Exp. PPI Deflator'!E8/'Aggregating Exp. PPI Deflator'!E$11</f>
        <v>0.67262942847177243</v>
      </c>
      <c r="F8" s="96">
        <f>'Aggregating Exp. PPI Deflator'!F8/'Aggregating Exp. PPI Deflator'!F$11</f>
        <v>0.71331540320007292</v>
      </c>
      <c r="G8" s="96">
        <f>'Aggregating Exp. PPI Deflator'!G8/'Aggregating Exp. PPI Deflator'!G$11</f>
        <v>0.77612392658696749</v>
      </c>
      <c r="H8" s="96">
        <f>'Aggregating Exp. PPI Deflator'!H8/'Aggregating Exp. PPI Deflator'!H$11</f>
        <v>0.76193185621527548</v>
      </c>
      <c r="I8" s="96">
        <f>'Aggregating Exp. PPI Deflator'!I8/'Aggregating Exp. PPI Deflator'!I$11</f>
        <v>0.74100131471413855</v>
      </c>
      <c r="J8" s="96">
        <f>'Aggregating Exp. PPI Deflator'!J8/'Aggregating Exp. PPI Deflator'!J$11</f>
        <v>0.74159598407477934</v>
      </c>
      <c r="K8" s="96">
        <f>'Aggregating Exp. PPI Deflator'!K8/'Aggregating Exp. PPI Deflator'!K$11</f>
        <v>0.75266083655345395</v>
      </c>
      <c r="L8" s="96">
        <f>'Aggregating Exp. PPI Deflator'!L8/'Aggregating Exp. PPI Deflator'!L$11</f>
        <v>0.76647440303637071</v>
      </c>
      <c r="M8" s="96">
        <f>'Aggregating Exp. PPI Deflator'!M8/'Aggregating Exp. PPI Deflator'!M$11</f>
        <v>0.7631147320588314</v>
      </c>
      <c r="N8" s="96">
        <f>'Aggregating Exp. PPI Deflator'!N8/'Aggregating Exp. PPI Deflator'!N$11</f>
        <v>0.76682354213999782</v>
      </c>
      <c r="O8" s="96">
        <f>'Aggregating Exp. PPI Deflator'!O8/'Aggregating Exp. PPI Deflator'!O$11</f>
        <v>0.78140244607310472</v>
      </c>
      <c r="P8" s="96">
        <f>'Aggregating Exp. PPI Deflator'!P8/'Aggregating Exp. PPI Deflator'!P$11</f>
        <v>0.74304094637031615</v>
      </c>
      <c r="Q8" s="96">
        <f>'Aggregating Exp. PPI Deflator'!Q8/'Aggregating Exp. PPI Deflator'!Q$11</f>
        <v>0.77263510088208454</v>
      </c>
      <c r="R8" s="96">
        <f>'Aggregating Exp. PPI Deflator'!R8/'Aggregating Exp. PPI Deflator'!R$11</f>
        <v>0.79602698475688038</v>
      </c>
      <c r="S8" s="96">
        <f>'Aggregating Exp. PPI Deflator'!S8/'Aggregating Exp. PPI Deflator'!S$11</f>
        <v>0.75419995158557251</v>
      </c>
      <c r="T8" s="96">
        <f>'Aggregating Exp. PPI Deflator'!T8/'Aggregating Exp. PPI Deflator'!T$11</f>
        <v>0.75076531236989685</v>
      </c>
      <c r="U8" s="96">
        <f>'Aggregating Exp. PPI Deflator'!U8/'Aggregating Exp. PPI Deflator'!U$11</f>
        <v>0.7140233722871453</v>
      </c>
      <c r="V8" s="96">
        <f>'Aggregating Exp. PPI Deflator'!V8/'Aggregating Exp. PPI Deflator'!V$11</f>
        <v>0.64713398402839395</v>
      </c>
      <c r="W8" s="96">
        <f>'Aggregating Exp. PPI Deflator'!W8/'Aggregating Exp. PPI Deflator'!W$11</f>
        <v>0.67384773499881412</v>
      </c>
      <c r="X8" s="96">
        <f>'Aggregating Exp. PPI Deflator'!X8/'Aggregating Exp. PPI Deflator'!X$11</f>
        <v>0.72979184450719026</v>
      </c>
      <c r="Y8" s="96">
        <f>'Aggregating Exp. PPI Deflator'!Y8/'Aggregating Exp. PPI Deflator'!Y$11</f>
        <v>0.76964356175194004</v>
      </c>
      <c r="Z8" s="96">
        <f>'Aggregating Exp. PPI Deflator'!Z8/'Aggregating Exp. PPI Deflator'!Z$11</f>
        <v>0.75834834418733543</v>
      </c>
    </row>
    <row r="9" spans="1:26" ht="24.75" x14ac:dyDescent="0.25">
      <c r="A9" s="95" t="str">
        <f>'Aggregating Exp. PPI Deflator'!A9</f>
        <v>B</v>
      </c>
      <c r="B9" s="95" t="str">
        <f>'Aggregating Exp. PPI Deflator'!B9</f>
        <v>CPA_B08</v>
      </c>
      <c r="C9" s="97" t="str">
        <f>'Aggregating Exp. PPI Deflator'!C9</f>
        <v xml:space="preserve">Other mining and quarrying products           </v>
      </c>
      <c r="D9" s="96">
        <f>'Aggregating Exp. PPI Deflator'!D9/'Aggregating Exp. PPI Deflator'!D$11</f>
        <v>0.14306965348267414</v>
      </c>
      <c r="E9" s="96">
        <f>'Aggregating Exp. PPI Deflator'!E9/'Aggregating Exp. PPI Deflator'!E$11</f>
        <v>0.16722308037271413</v>
      </c>
      <c r="F9" s="96">
        <f>'Aggregating Exp. PPI Deflator'!F9/'Aggregating Exp. PPI Deflator'!F$11</f>
        <v>0.14514290924009665</v>
      </c>
      <c r="G9" s="96">
        <f>'Aggregating Exp. PPI Deflator'!G9/'Aggregating Exp. PPI Deflator'!G$11</f>
        <v>0.12103047651119717</v>
      </c>
      <c r="H9" s="96">
        <f>'Aggregating Exp. PPI Deflator'!H9/'Aggregating Exp. PPI Deflator'!H$11</f>
        <v>0.12872347546689872</v>
      </c>
      <c r="I9" s="96">
        <f>'Aggregating Exp. PPI Deflator'!I9/'Aggregating Exp. PPI Deflator'!I$11</f>
        <v>0.13889777209252746</v>
      </c>
      <c r="J9" s="96">
        <f>'Aggregating Exp. PPI Deflator'!J9/'Aggregating Exp. PPI Deflator'!J$11</f>
        <v>0.14758525186082741</v>
      </c>
      <c r="K9" s="96">
        <f>'Aggregating Exp. PPI Deflator'!K9/'Aggregating Exp. PPI Deflator'!K$11</f>
        <v>0.14144803742119177</v>
      </c>
      <c r="L9" s="96">
        <f>'Aggregating Exp. PPI Deflator'!L9/'Aggregating Exp. PPI Deflator'!L$11</f>
        <v>0.13594931412689398</v>
      </c>
      <c r="M9" s="96">
        <f>'Aggregating Exp. PPI Deflator'!M9/'Aggregating Exp. PPI Deflator'!M$11</f>
        <v>0.1212658976634132</v>
      </c>
      <c r="N9" s="96">
        <f>'Aggregating Exp. PPI Deflator'!N9/'Aggregating Exp. PPI Deflator'!N$11</f>
        <v>0.10773017418587039</v>
      </c>
      <c r="O9" s="96">
        <f>'Aggregating Exp. PPI Deflator'!O9/'Aggregating Exp. PPI Deflator'!O$11</f>
        <v>8.7069105033176886E-2</v>
      </c>
      <c r="P9" s="96">
        <f>'Aggregating Exp. PPI Deflator'!P9/'Aggregating Exp. PPI Deflator'!P$11</f>
        <v>7.7990182627519125E-2</v>
      </c>
      <c r="Q9" s="96">
        <f>'Aggregating Exp. PPI Deflator'!Q9/'Aggregating Exp. PPI Deflator'!Q$11</f>
        <v>6.7778566359119941E-2</v>
      </c>
      <c r="R9" s="96">
        <f>'Aggregating Exp. PPI Deflator'!R9/'Aggregating Exp. PPI Deflator'!R$11</f>
        <v>6.6598193235136202E-2</v>
      </c>
      <c r="S9" s="96">
        <f>'Aggregating Exp. PPI Deflator'!S9/'Aggregating Exp. PPI Deflator'!S$11</f>
        <v>9.2277898813846529E-2</v>
      </c>
      <c r="T9" s="96">
        <f>'Aggregating Exp. PPI Deflator'!T9/'Aggregating Exp. PPI Deflator'!T$11</f>
        <v>8.5494575465922165E-2</v>
      </c>
      <c r="U9" s="96">
        <f>'Aggregating Exp. PPI Deflator'!U9/'Aggregating Exp. PPI Deflator'!U$11</f>
        <v>0.10233722871452421</v>
      </c>
      <c r="V9" s="96">
        <f>'Aggregating Exp. PPI Deflator'!V9/'Aggregating Exp. PPI Deflator'!V$11</f>
        <v>0.13114463176574978</v>
      </c>
      <c r="W9" s="96">
        <f>'Aggregating Exp. PPI Deflator'!W9/'Aggregating Exp. PPI Deflator'!W$11</f>
        <v>0.14507075658154794</v>
      </c>
      <c r="X9" s="96">
        <f>'Aggregating Exp. PPI Deflator'!X9/'Aggregating Exp. PPI Deflator'!X$11</f>
        <v>0.12420382165605096</v>
      </c>
      <c r="Y9" s="96">
        <f>'Aggregating Exp. PPI Deflator'!Y9/'Aggregating Exp. PPI Deflator'!Y$11</f>
        <v>0.11432329343680127</v>
      </c>
      <c r="Z9" s="96">
        <f>'Aggregating Exp. PPI Deflator'!Z9/'Aggregating Exp. PPI Deflator'!Z$11</f>
        <v>0.11148676735485659</v>
      </c>
    </row>
    <row r="10" spans="1:26" x14ac:dyDescent="0.25">
      <c r="A10" s="95" t="str">
        <f>'Aggregating Exp. PPI Deflator'!A10</f>
        <v>B</v>
      </c>
      <c r="B10" s="95" t="str">
        <f>'Aggregating Exp. PPI Deflator'!B10</f>
        <v>CPA_B09</v>
      </c>
      <c r="C10" s="97" t="str">
        <f>'Aggregating Exp. PPI Deflator'!C10</f>
        <v xml:space="preserve">Mining support services             </v>
      </c>
      <c r="D10" s="96">
        <f>'Aggregating Exp. PPI Deflator'!D10/'Aggregating Exp. PPI Deflator'!D$11</f>
        <v>8.4179208960448018E-2</v>
      </c>
      <c r="E10" s="96">
        <f>'Aggregating Exp. PPI Deflator'!E10/'Aggregating Exp. PPI Deflator'!E$11</f>
        <v>9.3078877871343862E-2</v>
      </c>
      <c r="F10" s="96">
        <f>'Aggregating Exp. PPI Deflator'!F10/'Aggregating Exp. PPI Deflator'!F$11</f>
        <v>8.7751287778638831E-2</v>
      </c>
      <c r="G10" s="96">
        <f>'Aggregating Exp. PPI Deflator'!G10/'Aggregating Exp. PPI Deflator'!G$11</f>
        <v>6.9877083684121905E-2</v>
      </c>
      <c r="H10" s="96">
        <f>'Aggregating Exp. PPI Deflator'!H10/'Aggregating Exp. PPI Deflator'!H$11</f>
        <v>7.8820536849856085E-2</v>
      </c>
      <c r="I10" s="96">
        <f>'Aggregating Exp. PPI Deflator'!I10/'Aggregating Exp. PPI Deflator'!I$11</f>
        <v>8.8405642610951213E-2</v>
      </c>
      <c r="J10" s="96">
        <f>'Aggregating Exp. PPI Deflator'!J10/'Aggregating Exp. PPI Deflator'!J$11</f>
        <v>8.5961571750043278E-2</v>
      </c>
      <c r="K10" s="96">
        <f>'Aggregating Exp. PPI Deflator'!K10/'Aggregating Exp. PPI Deflator'!K$11</f>
        <v>8.8299098366212456E-2</v>
      </c>
      <c r="L10" s="96">
        <f>'Aggregating Exp. PPI Deflator'!L10/'Aggregating Exp. PPI Deflator'!L$11</f>
        <v>8.3649621947939387E-2</v>
      </c>
      <c r="M10" s="96">
        <f>'Aggregating Exp. PPI Deflator'!M10/'Aggregating Exp. PPI Deflator'!M$11</f>
        <v>9.9513323115807586E-2</v>
      </c>
      <c r="N10" s="96">
        <f>'Aggregating Exp. PPI Deflator'!N10/'Aggregating Exp. PPI Deflator'!N$11</f>
        <v>0.10878502650654549</v>
      </c>
      <c r="O10" s="96">
        <f>'Aggregating Exp. PPI Deflator'!O10/'Aggregating Exp. PPI Deflator'!O$11</f>
        <v>0.11772593808521953</v>
      </c>
      <c r="P10" s="96">
        <f>'Aggregating Exp. PPI Deflator'!P10/'Aggregating Exp. PPI Deflator'!P$11</f>
        <v>0.1566206286777036</v>
      </c>
      <c r="Q10" s="96">
        <f>'Aggregating Exp. PPI Deflator'!Q10/'Aggregating Exp. PPI Deflator'!Q$11</f>
        <v>0.13408699178748859</v>
      </c>
      <c r="R10" s="96">
        <f>'Aggregating Exp. PPI Deflator'!R10/'Aggregating Exp. PPI Deflator'!R$11</f>
        <v>0.11249095450407338</v>
      </c>
      <c r="S10" s="96">
        <f>'Aggregating Exp. PPI Deflator'!S10/'Aggregating Exp. PPI Deflator'!S$11</f>
        <v>0.12822561123214718</v>
      </c>
      <c r="T10" s="96">
        <f>'Aggregating Exp. PPI Deflator'!T10/'Aggregating Exp. PPI Deflator'!T$11</f>
        <v>0.14958489457056792</v>
      </c>
      <c r="U10" s="96">
        <f>'Aggregating Exp. PPI Deflator'!U10/'Aggregating Exp. PPI Deflator'!U$11</f>
        <v>0.17050639955481359</v>
      </c>
      <c r="V10" s="96">
        <f>'Aggregating Exp. PPI Deflator'!V10/'Aggregating Exp. PPI Deflator'!V$11</f>
        <v>0.20944099378881986</v>
      </c>
      <c r="W10" s="96">
        <f>'Aggregating Exp. PPI Deflator'!W10/'Aggregating Exp. PPI Deflator'!W$11</f>
        <v>0.17266187050359713</v>
      </c>
      <c r="X10" s="96">
        <f>'Aggregating Exp. PPI Deflator'!X10/'Aggregating Exp. PPI Deflator'!X$11</f>
        <v>0.1349727493597741</v>
      </c>
      <c r="Y10" s="96">
        <f>'Aggregating Exp. PPI Deflator'!Y10/'Aggregating Exp. PPI Deflator'!Y$11</f>
        <v>0.11153492042614757</v>
      </c>
      <c r="Z10" s="96">
        <f>'Aggregating Exp. PPI Deflator'!Z10/'Aggregating Exp. PPI Deflator'!Z$11</f>
        <v>0.12368019952889012</v>
      </c>
    </row>
    <row r="11" spans="1:26" x14ac:dyDescent="0.25">
      <c r="A11" s="95" t="str">
        <f>'Aggregating Exp. PPI Deflator'!A11</f>
        <v>B Total</v>
      </c>
      <c r="B11" s="95">
        <f>'Aggregating Exp. PPI Deflator'!B11</f>
        <v>0</v>
      </c>
      <c r="C11" s="97">
        <f>'Aggregating Exp. PPI Deflator'!C11</f>
        <v>0</v>
      </c>
      <c r="D11" s="96">
        <f>'Aggregating Exp. PPI Deflator'!D11/'Aggregating Exp. PPI Deflator'!D$11</f>
        <v>1</v>
      </c>
      <c r="E11" s="96">
        <f>'Aggregating Exp. PPI Deflator'!E11/'Aggregating Exp. PPI Deflator'!E$11</f>
        <v>1</v>
      </c>
      <c r="F11" s="96">
        <f>'Aggregating Exp. PPI Deflator'!F11/'Aggregating Exp. PPI Deflator'!F$11</f>
        <v>1</v>
      </c>
      <c r="G11" s="96">
        <f>'Aggregating Exp. PPI Deflator'!G11/'Aggregating Exp. PPI Deflator'!G$11</f>
        <v>1</v>
      </c>
      <c r="H11" s="96">
        <f>'Aggregating Exp. PPI Deflator'!H11/'Aggregating Exp. PPI Deflator'!H$11</f>
        <v>1</v>
      </c>
      <c r="I11" s="96">
        <f>'Aggregating Exp. PPI Deflator'!I11/'Aggregating Exp. PPI Deflator'!I$11</f>
        <v>1</v>
      </c>
      <c r="J11" s="96">
        <f>'Aggregating Exp. PPI Deflator'!J11/'Aggregating Exp. PPI Deflator'!J$11</f>
        <v>1</v>
      </c>
      <c r="K11" s="96">
        <f>'Aggregating Exp. PPI Deflator'!K11/'Aggregating Exp. PPI Deflator'!K$11</f>
        <v>1</v>
      </c>
      <c r="L11" s="96">
        <f>'Aggregating Exp. PPI Deflator'!L11/'Aggregating Exp. PPI Deflator'!L$11</f>
        <v>1</v>
      </c>
      <c r="M11" s="96">
        <f>'Aggregating Exp. PPI Deflator'!M11/'Aggregating Exp. PPI Deflator'!M$11</f>
        <v>1</v>
      </c>
      <c r="N11" s="96">
        <f>'Aggregating Exp. PPI Deflator'!N11/'Aggregating Exp. PPI Deflator'!N$11</f>
        <v>1</v>
      </c>
      <c r="O11" s="96">
        <f>'Aggregating Exp. PPI Deflator'!O11/'Aggregating Exp. PPI Deflator'!O$11</f>
        <v>1</v>
      </c>
      <c r="P11" s="96">
        <f>'Aggregating Exp. PPI Deflator'!P11/'Aggregating Exp. PPI Deflator'!P$11</f>
        <v>1</v>
      </c>
      <c r="Q11" s="96">
        <f>'Aggregating Exp. PPI Deflator'!Q11/'Aggregating Exp. PPI Deflator'!Q$11</f>
        <v>1</v>
      </c>
      <c r="R11" s="96">
        <f>'Aggregating Exp. PPI Deflator'!R11/'Aggregating Exp. PPI Deflator'!R$11</f>
        <v>1</v>
      </c>
      <c r="S11" s="96">
        <f>'Aggregating Exp. PPI Deflator'!S11/'Aggregating Exp. PPI Deflator'!S$11</f>
        <v>1</v>
      </c>
      <c r="T11" s="96">
        <f>'Aggregating Exp. PPI Deflator'!T11/'Aggregating Exp. PPI Deflator'!T$11</f>
        <v>1</v>
      </c>
      <c r="U11" s="96">
        <f>'Aggregating Exp. PPI Deflator'!U11/'Aggregating Exp. PPI Deflator'!U$11</f>
        <v>1</v>
      </c>
      <c r="V11" s="96">
        <f>'Aggregating Exp. PPI Deflator'!V11/'Aggregating Exp. PPI Deflator'!V$11</f>
        <v>1</v>
      </c>
      <c r="W11" s="96">
        <f>'Aggregating Exp. PPI Deflator'!W11/'Aggregating Exp. PPI Deflator'!W$11</f>
        <v>1</v>
      </c>
      <c r="X11" s="96">
        <f>'Aggregating Exp. PPI Deflator'!X11/'Aggregating Exp. PPI Deflator'!X$11</f>
        <v>1</v>
      </c>
      <c r="Y11" s="96">
        <f>'Aggregating Exp. PPI Deflator'!Y11/'Aggregating Exp. PPI Deflator'!Y$11</f>
        <v>1</v>
      </c>
      <c r="Z11" s="96">
        <f>'Aggregating Exp. PPI Deflator'!Z11/'Aggregating Exp. PPI Deflator'!Z$11</f>
        <v>1</v>
      </c>
    </row>
    <row r="12" spans="1:26" ht="24.75" x14ac:dyDescent="0.25">
      <c r="A12" s="95">
        <f>'Aggregating Exp. PPI Deflator'!A12</f>
        <v>10</v>
      </c>
      <c r="B12" s="95" t="str">
        <f>'Aggregating Exp. PPI Deflator'!B12</f>
        <v>CPA_C101</v>
      </c>
      <c r="C12" s="97" t="str">
        <f>'Aggregating Exp. PPI Deflator'!C12</f>
        <v xml:space="preserve">Preserved meat and meat products           </v>
      </c>
      <c r="D12" s="96">
        <f>'Aggregating Exp. PPI Deflator'!D12/'Aggregating Exp. PPI Deflator'!D$22</f>
        <v>0.18395096873587086</v>
      </c>
      <c r="E12" s="96">
        <f>'Aggregating Exp. PPI Deflator'!E12/'Aggregating Exp. PPI Deflator'!E$22</f>
        <v>0.18712970711297072</v>
      </c>
      <c r="F12" s="96">
        <f>'Aggregating Exp. PPI Deflator'!F12/'Aggregating Exp. PPI Deflator'!F$22</f>
        <v>0.18968792401628223</v>
      </c>
      <c r="G12" s="96">
        <f>'Aggregating Exp. PPI Deflator'!G12/'Aggregating Exp. PPI Deflator'!G$22</f>
        <v>0.18979314008699405</v>
      </c>
      <c r="H12" s="96">
        <f>'Aggregating Exp. PPI Deflator'!H12/'Aggregating Exp. PPI Deflator'!H$22</f>
        <v>0.18797104817557023</v>
      </c>
      <c r="I12" s="96">
        <f>'Aggregating Exp. PPI Deflator'!I12/'Aggregating Exp. PPI Deflator'!I$22</f>
        <v>0.19058549622075388</v>
      </c>
      <c r="J12" s="96">
        <f>'Aggregating Exp. PPI Deflator'!J12/'Aggregating Exp. PPI Deflator'!J$22</f>
        <v>0.19125508146346148</v>
      </c>
      <c r="K12" s="96">
        <f>'Aggregating Exp. PPI Deflator'!K12/'Aggregating Exp. PPI Deflator'!K$22</f>
        <v>0.19585306777333805</v>
      </c>
      <c r="L12" s="96">
        <f>'Aggregating Exp. PPI Deflator'!L12/'Aggregating Exp. PPI Deflator'!L$22</f>
        <v>0.19967979802644745</v>
      </c>
      <c r="M12" s="96">
        <f>'Aggregating Exp. PPI Deflator'!M12/'Aggregating Exp. PPI Deflator'!M$22</f>
        <v>0.19415076821707747</v>
      </c>
      <c r="N12" s="96">
        <f>'Aggregating Exp. PPI Deflator'!N12/'Aggregating Exp. PPI Deflator'!N$22</f>
        <v>0.19558046530636075</v>
      </c>
      <c r="O12" s="96">
        <f>'Aggregating Exp. PPI Deflator'!O12/'Aggregating Exp. PPI Deflator'!O$22</f>
        <v>0.19431702694536765</v>
      </c>
      <c r="P12" s="96">
        <f>'Aggregating Exp. PPI Deflator'!P12/'Aggregating Exp. PPI Deflator'!P$22</f>
        <v>0.20066735248344808</v>
      </c>
      <c r="Q12" s="96">
        <f>'Aggregating Exp. PPI Deflator'!Q12/'Aggregating Exp. PPI Deflator'!Q$22</f>
        <v>0.2011819247032452</v>
      </c>
      <c r="R12" s="96">
        <f>'Aggregating Exp. PPI Deflator'!R12/'Aggregating Exp. PPI Deflator'!R$22</f>
        <v>0.2041941222158194</v>
      </c>
      <c r="S12" s="96">
        <f>'Aggregating Exp. PPI Deflator'!S12/'Aggregating Exp. PPI Deflator'!S$22</f>
        <v>0.20893823632687161</v>
      </c>
      <c r="T12" s="96">
        <f>'Aggregating Exp. PPI Deflator'!T12/'Aggregating Exp. PPI Deflator'!T$22</f>
        <v>0.21035587313879403</v>
      </c>
      <c r="U12" s="96">
        <f>'Aggregating Exp. PPI Deflator'!U12/'Aggregating Exp. PPI Deflator'!U$22</f>
        <v>0.20468608774247377</v>
      </c>
      <c r="V12" s="96">
        <f>'Aggregating Exp. PPI Deflator'!V12/'Aggregating Exp. PPI Deflator'!V$22</f>
        <v>0.21906118303545372</v>
      </c>
      <c r="W12" s="96">
        <f>'Aggregating Exp. PPI Deflator'!W12/'Aggregating Exp. PPI Deflator'!W$22</f>
        <v>0.21247829609908553</v>
      </c>
      <c r="X12" s="96">
        <f>'Aggregating Exp. PPI Deflator'!X12/'Aggregating Exp. PPI Deflator'!X$22</f>
        <v>0.20712436093220901</v>
      </c>
      <c r="Y12" s="96">
        <f>'Aggregating Exp. PPI Deflator'!Y12/'Aggregating Exp. PPI Deflator'!Y$22</f>
        <v>0.20838039068055381</v>
      </c>
      <c r="Z12" s="96">
        <f>'Aggregating Exp. PPI Deflator'!Z12/'Aggregating Exp. PPI Deflator'!Z$22</f>
        <v>0.21236062374120138</v>
      </c>
    </row>
    <row r="13" spans="1:26" ht="36.75" x14ac:dyDescent="0.25">
      <c r="A13" s="95">
        <f>'Aggregating Exp. PPI Deflator'!A13</f>
        <v>10</v>
      </c>
      <c r="B13" s="95" t="str">
        <f>'Aggregating Exp. PPI Deflator'!B13</f>
        <v>CPA_C102_3</v>
      </c>
      <c r="C13" s="97" t="str">
        <f>'Aggregating Exp. PPI Deflator'!C13</f>
        <v xml:space="preserve">Processed and preserved fish, crustaceans, molluscs, fruit and vegetables       </v>
      </c>
      <c r="D13" s="96">
        <f>'Aggregating Exp. PPI Deflator'!D13/'Aggregating Exp. PPI Deflator'!D$22</f>
        <v>0.10005526064604719</v>
      </c>
      <c r="E13" s="96">
        <f>'Aggregating Exp. PPI Deflator'!E13/'Aggregating Exp. PPI Deflator'!E$22</f>
        <v>9.9799163179916314E-2</v>
      </c>
      <c r="F13" s="96">
        <f>'Aggregating Exp. PPI Deflator'!F13/'Aggregating Exp. PPI Deflator'!F$22</f>
        <v>0.10050881953867029</v>
      </c>
      <c r="G13" s="96">
        <f>'Aggregating Exp. PPI Deflator'!G13/'Aggregating Exp. PPI Deflator'!G$22</f>
        <v>0.10452568316897433</v>
      </c>
      <c r="H13" s="96">
        <f>'Aggregating Exp. PPI Deflator'!H13/'Aggregating Exp. PPI Deflator'!H$22</f>
        <v>0.11122547229323683</v>
      </c>
      <c r="I13" s="96">
        <f>'Aggregating Exp. PPI Deflator'!I13/'Aggregating Exp. PPI Deflator'!I$22</f>
        <v>0.10767162368218262</v>
      </c>
      <c r="J13" s="96">
        <f>'Aggregating Exp. PPI Deflator'!J13/'Aggregating Exp. PPI Deflator'!J$22</f>
        <v>0.10604654140392433</v>
      </c>
      <c r="K13" s="96">
        <f>'Aggregating Exp. PPI Deflator'!K13/'Aggregating Exp. PPI Deflator'!K$22</f>
        <v>0.10819358521421188</v>
      </c>
      <c r="L13" s="96">
        <f>'Aggregating Exp. PPI Deflator'!L13/'Aggregating Exp. PPI Deflator'!L$22</f>
        <v>0.11016179436259795</v>
      </c>
      <c r="M13" s="96">
        <f>'Aggregating Exp. PPI Deflator'!M13/'Aggregating Exp. PPI Deflator'!M$22</f>
        <v>0.11045553924945341</v>
      </c>
      <c r="N13" s="96">
        <f>'Aggregating Exp. PPI Deflator'!N13/'Aggregating Exp. PPI Deflator'!N$22</f>
        <v>0.10923314942931371</v>
      </c>
      <c r="O13" s="96">
        <f>'Aggregating Exp. PPI Deflator'!O13/'Aggregating Exp. PPI Deflator'!O$22</f>
        <v>0.10153267228829621</v>
      </c>
      <c r="P13" s="96">
        <f>'Aggregating Exp. PPI Deflator'!P13/'Aggregating Exp. PPI Deflator'!P$22</f>
        <v>9.9535754794123077E-2</v>
      </c>
      <c r="Q13" s="96">
        <f>'Aggregating Exp. PPI Deflator'!Q13/'Aggregating Exp. PPI Deflator'!Q$22</f>
        <v>9.8833358805848495E-2</v>
      </c>
      <c r="R13" s="96">
        <f>'Aggregating Exp. PPI Deflator'!R13/'Aggregating Exp. PPI Deflator'!R$22</f>
        <v>9.6823090221231173E-2</v>
      </c>
      <c r="S13" s="96">
        <f>'Aggregating Exp. PPI Deflator'!S13/'Aggregating Exp. PPI Deflator'!S$22</f>
        <v>9.8935693615372508E-2</v>
      </c>
      <c r="T13" s="96">
        <f>'Aggregating Exp. PPI Deflator'!T13/'Aggregating Exp. PPI Deflator'!T$22</f>
        <v>0.1032419303741772</v>
      </c>
      <c r="U13" s="96">
        <f>'Aggregating Exp. PPI Deflator'!U13/'Aggregating Exp. PPI Deflator'!U$22</f>
        <v>0.10123061948133213</v>
      </c>
      <c r="V13" s="96">
        <f>'Aggregating Exp. PPI Deflator'!V13/'Aggregating Exp. PPI Deflator'!V$22</f>
        <v>0.10108450753551791</v>
      </c>
      <c r="W13" s="96">
        <f>'Aggregating Exp. PPI Deflator'!W13/'Aggregating Exp. PPI Deflator'!W$22</f>
        <v>0.10333371918046071</v>
      </c>
      <c r="X13" s="96">
        <f>'Aggregating Exp. PPI Deflator'!X13/'Aggregating Exp. PPI Deflator'!X$22</f>
        <v>9.9827368700617494E-2</v>
      </c>
      <c r="Y13" s="96">
        <f>'Aggregating Exp. PPI Deflator'!Y13/'Aggregating Exp. PPI Deflator'!Y$22</f>
        <v>0.1015183837369808</v>
      </c>
      <c r="Z13" s="96">
        <f>'Aggregating Exp. PPI Deflator'!Z13/'Aggregating Exp. PPI Deflator'!Z$22</f>
        <v>9.6862606673449467E-2</v>
      </c>
    </row>
    <row r="14" spans="1:26" ht="24.75" x14ac:dyDescent="0.25">
      <c r="A14" s="95">
        <f>'Aggregating Exp. PPI Deflator'!A14</f>
        <v>10</v>
      </c>
      <c r="B14" s="95" t="str">
        <f>'Aggregating Exp. PPI Deflator'!B14</f>
        <v>CPA_C104</v>
      </c>
      <c r="C14" s="97" t="str">
        <f>'Aggregating Exp. PPI Deflator'!C14</f>
        <v xml:space="preserve">Vegetable and animal oils and fats          </v>
      </c>
      <c r="D14" s="96">
        <f>'Aggregating Exp. PPI Deflator'!D14/'Aggregating Exp. PPI Deflator'!D$22</f>
        <v>2.7027479612170738E-2</v>
      </c>
      <c r="E14" s="96">
        <f>'Aggregating Exp. PPI Deflator'!E14/'Aggregating Exp. PPI Deflator'!E$22</f>
        <v>2.7196652719665274E-2</v>
      </c>
      <c r="F14" s="96">
        <f>'Aggregating Exp. PPI Deflator'!F14/'Aggregating Exp. PPI Deflator'!F$22</f>
        <v>2.6475576662143827E-2</v>
      </c>
      <c r="G14" s="96">
        <f>'Aggregating Exp. PPI Deflator'!G14/'Aggregating Exp. PPI Deflator'!G$22</f>
        <v>2.6031809277152439E-2</v>
      </c>
      <c r="H14" s="96">
        <f>'Aggregating Exp. PPI Deflator'!H14/'Aggregating Exp. PPI Deflator'!H$22</f>
        <v>2.6129685580530561E-2</v>
      </c>
      <c r="I14" s="96">
        <f>'Aggregating Exp. PPI Deflator'!I14/'Aggregating Exp. PPI Deflator'!I$22</f>
        <v>2.8545195192733352E-2</v>
      </c>
      <c r="J14" s="96">
        <f>'Aggregating Exp. PPI Deflator'!J14/'Aggregating Exp. PPI Deflator'!J$22</f>
        <v>2.6823725232867066E-2</v>
      </c>
      <c r="K14" s="96">
        <f>'Aggregating Exp. PPI Deflator'!K14/'Aggregating Exp. PPI Deflator'!K$22</f>
        <v>2.7214242737468954E-2</v>
      </c>
      <c r="L14" s="96">
        <f>'Aggregating Exp. PPI Deflator'!L14/'Aggregating Exp. PPI Deflator'!L$22</f>
        <v>2.6801520959374374E-2</v>
      </c>
      <c r="M14" s="96">
        <f>'Aggregating Exp. PPI Deflator'!M14/'Aggregating Exp. PPI Deflator'!M$22</f>
        <v>2.4109736739644793E-2</v>
      </c>
      <c r="N14" s="96">
        <f>'Aggregating Exp. PPI Deflator'!N14/'Aggregating Exp. PPI Deflator'!N$22</f>
        <v>2.1280322269901043E-2</v>
      </c>
      <c r="O14" s="96">
        <f>'Aggregating Exp. PPI Deflator'!O14/'Aggregating Exp. PPI Deflator'!O$22</f>
        <v>2.2481940286208695E-2</v>
      </c>
      <c r="P14" s="96">
        <f>'Aggregating Exp. PPI Deflator'!P14/'Aggregating Exp. PPI Deflator'!P$22</f>
        <v>2.3383714489198387E-2</v>
      </c>
      <c r="Q14" s="96">
        <f>'Aggregating Exp. PPI Deflator'!Q14/'Aggregating Exp. PPI Deflator'!Q$22</f>
        <v>2.0849253655305926E-2</v>
      </c>
      <c r="R14" s="96">
        <f>'Aggregating Exp. PPI Deflator'!R14/'Aggregating Exp. PPI Deflator'!R$22</f>
        <v>2.1897627339463332E-2</v>
      </c>
      <c r="S14" s="96">
        <f>'Aggregating Exp. PPI Deflator'!S14/'Aggregating Exp. PPI Deflator'!S$22</f>
        <v>1.8355955393575416E-2</v>
      </c>
      <c r="T14" s="96">
        <f>'Aggregating Exp. PPI Deflator'!T14/'Aggregating Exp. PPI Deflator'!T$22</f>
        <v>1.8433125652668754E-2</v>
      </c>
      <c r="U14" s="96">
        <f>'Aggregating Exp. PPI Deflator'!U14/'Aggregating Exp. PPI Deflator'!U$22</f>
        <v>1.7439569862569237E-2</v>
      </c>
      <c r="V14" s="96">
        <f>'Aggregating Exp. PPI Deflator'!V14/'Aggregating Exp. PPI Deflator'!V$22</f>
        <v>1.8036212512111696E-2</v>
      </c>
      <c r="W14" s="96">
        <f>'Aggregating Exp. PPI Deflator'!W14/'Aggregating Exp. PPI Deflator'!W$22</f>
        <v>1.7606204421808078E-2</v>
      </c>
      <c r="X14" s="96">
        <f>'Aggregating Exp. PPI Deflator'!X14/'Aggregating Exp. PPI Deflator'!X$22</f>
        <v>1.8546798574685171E-2</v>
      </c>
      <c r="Y14" s="96">
        <f>'Aggregating Exp. PPI Deflator'!Y14/'Aggregating Exp. PPI Deflator'!Y$22</f>
        <v>1.7160245953068139E-2</v>
      </c>
      <c r="Z14" s="96">
        <f>'Aggregating Exp. PPI Deflator'!Z14/'Aggregating Exp. PPI Deflator'!Z$22</f>
        <v>1.7898299453914992E-2</v>
      </c>
    </row>
    <row r="15" spans="1:26" x14ac:dyDescent="0.25">
      <c r="A15" s="95">
        <f>'Aggregating Exp. PPI Deflator'!A15</f>
        <v>10</v>
      </c>
      <c r="B15" s="95" t="str">
        <f>'Aggregating Exp. PPI Deflator'!B15</f>
        <v>CPA_C105</v>
      </c>
      <c r="C15" s="97" t="str">
        <f>'Aggregating Exp. PPI Deflator'!C15</f>
        <v xml:space="preserve">Dairy products              </v>
      </c>
      <c r="D15" s="96">
        <f>'Aggregating Exp. PPI Deflator'!D15/'Aggregating Exp. PPI Deflator'!D$22</f>
        <v>0.10455984058140898</v>
      </c>
      <c r="E15" s="96">
        <f>'Aggregating Exp. PPI Deflator'!E15/'Aggregating Exp. PPI Deflator'!E$22</f>
        <v>0.10625941422594143</v>
      </c>
      <c r="F15" s="96">
        <f>'Aggregating Exp. PPI Deflator'!F15/'Aggregating Exp. PPI Deflator'!F$22</f>
        <v>0.10398575305291723</v>
      </c>
      <c r="G15" s="96">
        <f>'Aggregating Exp. PPI Deflator'!G15/'Aggregating Exp. PPI Deflator'!G$22</f>
        <v>0.10261646246306073</v>
      </c>
      <c r="H15" s="96">
        <f>'Aggregating Exp. PPI Deflator'!H15/'Aggregating Exp. PPI Deflator'!H$22</f>
        <v>9.982071117899001E-2</v>
      </c>
      <c r="I15" s="96">
        <f>'Aggregating Exp. PPI Deflator'!I15/'Aggregating Exp. PPI Deflator'!I$22</f>
        <v>0.10232657277303209</v>
      </c>
      <c r="J15" s="96">
        <f>'Aggregating Exp. PPI Deflator'!J15/'Aggregating Exp. PPI Deflator'!J$22</f>
        <v>0.10334176242757914</v>
      </c>
      <c r="K15" s="96">
        <f>'Aggregating Exp. PPI Deflator'!K15/'Aggregating Exp. PPI Deflator'!K$22</f>
        <v>9.9770129128804827E-2</v>
      </c>
      <c r="L15" s="96">
        <f>'Aggregating Exp. PPI Deflator'!L15/'Aggregating Exp. PPI Deflator'!L$22</f>
        <v>0.10009390538647454</v>
      </c>
      <c r="M15" s="96">
        <f>'Aggregating Exp. PPI Deflator'!M15/'Aggregating Exp. PPI Deflator'!M$22</f>
        <v>0.10350714307107131</v>
      </c>
      <c r="N15" s="96">
        <f>'Aggregating Exp. PPI Deflator'!N15/'Aggregating Exp. PPI Deflator'!N$22</f>
        <v>0.10460635782467817</v>
      </c>
      <c r="O15" s="96">
        <f>'Aggregating Exp. PPI Deflator'!O15/'Aggregating Exp. PPI Deflator'!O$22</f>
        <v>0.10986898123987145</v>
      </c>
      <c r="P15" s="96">
        <f>'Aggregating Exp. PPI Deflator'!P15/'Aggregating Exp. PPI Deflator'!P$22</f>
        <v>0.10110522012080926</v>
      </c>
      <c r="Q15" s="96">
        <f>'Aggregating Exp. PPI Deflator'!Q15/'Aggregating Exp. PPI Deflator'!Q$22</f>
        <v>0.1043481583371542</v>
      </c>
      <c r="R15" s="96">
        <f>'Aggregating Exp. PPI Deflator'!R15/'Aggregating Exp. PPI Deflator'!R$22</f>
        <v>0.10090697266554756</v>
      </c>
      <c r="S15" s="96">
        <f>'Aggregating Exp. PPI Deflator'!S15/'Aggregating Exp. PPI Deflator'!S$22</f>
        <v>0.10313722166390198</v>
      </c>
      <c r="T15" s="96">
        <f>'Aggregating Exp. PPI Deflator'!T15/'Aggregating Exp. PPI Deflator'!T$22</f>
        <v>0.10369953183850188</v>
      </c>
      <c r="U15" s="96">
        <f>'Aggregating Exp. PPI Deflator'!U15/'Aggregating Exp. PPI Deflator'!U$22</f>
        <v>0.10254003569028251</v>
      </c>
      <c r="V15" s="96">
        <f>'Aggregating Exp. PPI Deflator'!V15/'Aggregating Exp. PPI Deflator'!V$22</f>
        <v>9.8854788059910575E-2</v>
      </c>
      <c r="W15" s="96">
        <f>'Aggregating Exp. PPI Deflator'!W15/'Aggregating Exp. PPI Deflator'!W$22</f>
        <v>9.9305475170737359E-2</v>
      </c>
      <c r="X15" s="96">
        <f>'Aggregating Exp. PPI Deflator'!X15/'Aggregating Exp. PPI Deflator'!X$22</f>
        <v>9.7636279131531764E-2</v>
      </c>
      <c r="Y15" s="96">
        <f>'Aggregating Exp. PPI Deflator'!Y15/'Aggregating Exp. PPI Deflator'!Y$22</f>
        <v>0.1001589492617225</v>
      </c>
      <c r="Z15" s="96">
        <f>'Aggregating Exp. PPI Deflator'!Z15/'Aggregating Exp. PPI Deflator'!Z$22</f>
        <v>0.1011918357176969</v>
      </c>
    </row>
    <row r="16" spans="1:26" ht="24.75" x14ac:dyDescent="0.25">
      <c r="A16" s="95">
        <f>'Aggregating Exp. PPI Deflator'!A16</f>
        <v>10</v>
      </c>
      <c r="B16" s="95" t="str">
        <f>'Aggregating Exp. PPI Deflator'!B16</f>
        <v>CPA_C106</v>
      </c>
      <c r="C16" s="97" t="str">
        <f>'Aggregating Exp. PPI Deflator'!C16</f>
        <v xml:space="preserve">Grain mill products, starches and starch products         </v>
      </c>
      <c r="D16" s="96">
        <f>'Aggregating Exp. PPI Deflator'!D16/'Aggregating Exp. PPI Deflator'!D$22</f>
        <v>6.7317514275666901E-2</v>
      </c>
      <c r="E16" s="96">
        <f>'Aggregating Exp. PPI Deflator'!E16/'Aggregating Exp. PPI Deflator'!E$22</f>
        <v>6.7347280334728032E-2</v>
      </c>
      <c r="F16" s="96">
        <f>'Aggregating Exp. PPI Deflator'!F16/'Aggregating Exp. PPI Deflator'!F$22</f>
        <v>6.3432835820895525E-2</v>
      </c>
      <c r="G16" s="96">
        <f>'Aggregating Exp. PPI Deflator'!G16/'Aggregating Exp. PPI Deflator'!G$22</f>
        <v>6.4780688647607665E-2</v>
      </c>
      <c r="H16" s="96">
        <f>'Aggregating Exp. PPI Deflator'!H16/'Aggregating Exp. PPI Deflator'!H$22</f>
        <v>6.5639629469769908E-2</v>
      </c>
      <c r="I16" s="96">
        <f>'Aggregating Exp. PPI Deflator'!I16/'Aggregating Exp. PPI Deflator'!I$22</f>
        <v>6.7928054958928369E-2</v>
      </c>
      <c r="J16" s="96">
        <f>'Aggregating Exp. PPI Deflator'!J16/'Aggregating Exp. PPI Deflator'!J$22</f>
        <v>7.0500304087577223E-2</v>
      </c>
      <c r="K16" s="96">
        <f>'Aggregating Exp. PPI Deflator'!K16/'Aggregating Exp. PPI Deflator'!K$22</f>
        <v>7.4684891775559634E-2</v>
      </c>
      <c r="L16" s="96">
        <f>'Aggregating Exp. PPI Deflator'!L16/'Aggregating Exp. PPI Deflator'!L$22</f>
        <v>7.0921658276759184E-2</v>
      </c>
      <c r="M16" s="96">
        <f>'Aggregating Exp. PPI Deflator'!M16/'Aggregating Exp. PPI Deflator'!M$22</f>
        <v>7.1969810416604274E-2</v>
      </c>
      <c r="N16" s="96">
        <f>'Aggregating Exp. PPI Deflator'!N16/'Aggregating Exp. PPI Deflator'!N$22</f>
        <v>7.2393963277578299E-2</v>
      </c>
      <c r="O16" s="96">
        <f>'Aggregating Exp. PPI Deflator'!O16/'Aggregating Exp. PPI Deflator'!O$22</f>
        <v>7.07693575411322E-2</v>
      </c>
      <c r="P16" s="96">
        <f>'Aggregating Exp. PPI Deflator'!P16/'Aggregating Exp. PPI Deflator'!P$22</f>
        <v>6.8357468808525224E-2</v>
      </c>
      <c r="Q16" s="96">
        <f>'Aggregating Exp. PPI Deflator'!Q16/'Aggregating Exp. PPI Deflator'!Q$22</f>
        <v>6.6916297315196896E-2</v>
      </c>
      <c r="R16" s="96">
        <f>'Aggregating Exp. PPI Deflator'!R16/'Aggregating Exp. PPI Deflator'!R$22</f>
        <v>7.0227745346127829E-2</v>
      </c>
      <c r="S16" s="96">
        <f>'Aggregating Exp. PPI Deflator'!S16/'Aggregating Exp. PPI Deflator'!S$22</f>
        <v>6.8992238675852718E-2</v>
      </c>
      <c r="T16" s="96">
        <f>'Aggregating Exp. PPI Deflator'!T16/'Aggregating Exp. PPI Deflator'!T$22</f>
        <v>6.9262088305349245E-2</v>
      </c>
      <c r="U16" s="96">
        <f>'Aggregating Exp. PPI Deflator'!U16/'Aggregating Exp. PPI Deflator'!U$22</f>
        <v>6.7174210294560707E-2</v>
      </c>
      <c r="V16" s="96">
        <f>'Aggregating Exp. PPI Deflator'!V16/'Aggregating Exp. PPI Deflator'!V$22</f>
        <v>6.3903059735468878E-2</v>
      </c>
      <c r="W16" s="96">
        <f>'Aggregating Exp. PPI Deflator'!W16/'Aggregating Exp. PPI Deflator'!W$22</f>
        <v>6.4938071536057421E-2</v>
      </c>
      <c r="X16" s="96">
        <f>'Aggregating Exp. PPI Deflator'!X16/'Aggregating Exp. PPI Deflator'!X$22</f>
        <v>6.1925945599008478E-2</v>
      </c>
      <c r="Y16" s="96">
        <f>'Aggregating Exp. PPI Deflator'!Y16/'Aggregating Exp. PPI Deflator'!Y$22</f>
        <v>5.7347220479357509E-2</v>
      </c>
      <c r="Z16" s="96">
        <f>'Aggregating Exp. PPI Deflator'!Z16/'Aggregating Exp. PPI Deflator'!Z$22</f>
        <v>5.8024127405992401E-2</v>
      </c>
    </row>
    <row r="17" spans="1:26" ht="24.75" x14ac:dyDescent="0.25">
      <c r="A17" s="95">
        <f>'Aggregating Exp. PPI Deflator'!A17</f>
        <v>10</v>
      </c>
      <c r="B17" s="95" t="str">
        <f>'Aggregating Exp. PPI Deflator'!B17</f>
        <v>CPA_C107</v>
      </c>
      <c r="C17" s="97" t="str">
        <f>'Aggregating Exp. PPI Deflator'!C17</f>
        <v xml:space="preserve">Bakery and farinaceous products            </v>
      </c>
      <c r="D17" s="96">
        <f>'Aggregating Exp. PPI Deflator'!D17/'Aggregating Exp. PPI Deflator'!D$22</f>
        <v>0.11331781569737261</v>
      </c>
      <c r="E17" s="96">
        <f>'Aggregating Exp. PPI Deflator'!E17/'Aggregating Exp. PPI Deflator'!E$22</f>
        <v>0.11261924686192469</v>
      </c>
      <c r="F17" s="96">
        <f>'Aggregating Exp. PPI Deflator'!F17/'Aggregating Exp. PPI Deflator'!F$22</f>
        <v>0.1158921302578019</v>
      </c>
      <c r="G17" s="96">
        <f>'Aggregating Exp. PPI Deflator'!G17/'Aggregating Exp. PPI Deflator'!G$22</f>
        <v>0.11564896902081881</v>
      </c>
      <c r="H17" s="96">
        <f>'Aggregating Exp. PPI Deflator'!H17/'Aggregating Exp. PPI Deflator'!H$22</f>
        <v>0.11613931405425147</v>
      </c>
      <c r="I17" s="96">
        <f>'Aggregating Exp. PPI Deflator'!I17/'Aggregating Exp. PPI Deflator'!I$22</f>
        <v>0.11754193241625814</v>
      </c>
      <c r="J17" s="96">
        <f>'Aggregating Exp. PPI Deflator'!J17/'Aggregating Exp. PPI Deflator'!J$22</f>
        <v>0.11811401683684901</v>
      </c>
      <c r="K17" s="96">
        <f>'Aggregating Exp. PPI Deflator'!K17/'Aggregating Exp. PPI Deflator'!K$22</f>
        <v>0.11653990342337894</v>
      </c>
      <c r="L17" s="96">
        <f>'Aggregating Exp. PPI Deflator'!L17/'Aggregating Exp. PPI Deflator'!L$22</f>
        <v>0.1171816068597115</v>
      </c>
      <c r="M17" s="96">
        <f>'Aggregating Exp. PPI Deflator'!M17/'Aggregating Exp. PPI Deflator'!M$22</f>
        <v>0.11394471233040822</v>
      </c>
      <c r="N17" s="96">
        <f>'Aggregating Exp. PPI Deflator'!N17/'Aggregating Exp. PPI Deflator'!N$22</f>
        <v>0.11365560323437546</v>
      </c>
      <c r="O17" s="96">
        <f>'Aggregating Exp. PPI Deflator'!O17/'Aggregating Exp. PPI Deflator'!O$22</f>
        <v>0.11273930837476309</v>
      </c>
      <c r="P17" s="96">
        <f>'Aggregating Exp. PPI Deflator'!P17/'Aggregating Exp. PPI Deflator'!P$22</f>
        <v>0.1061829020600881</v>
      </c>
      <c r="Q17" s="96">
        <f>'Aggregating Exp. PPI Deflator'!Q17/'Aggregating Exp. PPI Deflator'!Q$22</f>
        <v>0.10869122217127719</v>
      </c>
      <c r="R17" s="96">
        <f>'Aggregating Exp. PPI Deflator'!R17/'Aggregating Exp. PPI Deflator'!R$22</f>
        <v>0.10670708791621777</v>
      </c>
      <c r="S17" s="96">
        <f>'Aggregating Exp. PPI Deflator'!S17/'Aggregating Exp. PPI Deflator'!S$22</f>
        <v>0.11150395331097361</v>
      </c>
      <c r="T17" s="96">
        <f>'Aggregating Exp. PPI Deflator'!T17/'Aggregating Exp. PPI Deflator'!T$22</f>
        <v>0.10920248278127824</v>
      </c>
      <c r="U17" s="96">
        <f>'Aggregating Exp. PPI Deflator'!U17/'Aggregating Exp. PPI Deflator'!U$22</f>
        <v>0.11160165936638161</v>
      </c>
      <c r="V17" s="96">
        <f>'Aggregating Exp. PPI Deflator'!V17/'Aggregating Exp. PPI Deflator'!V$22</f>
        <v>0.11326041022168781</v>
      </c>
      <c r="W17" s="96">
        <f>'Aggregating Exp. PPI Deflator'!W17/'Aggregating Exp. PPI Deflator'!W$22</f>
        <v>0.11444611644866304</v>
      </c>
      <c r="X17" s="96">
        <f>'Aggregating Exp. PPI Deflator'!X17/'Aggregating Exp. PPI Deflator'!X$22</f>
        <v>0.11593962330965187</v>
      </c>
      <c r="Y17" s="96">
        <f>'Aggregating Exp. PPI Deflator'!Y17/'Aggregating Exp. PPI Deflator'!Y$22</f>
        <v>0.10687246413184423</v>
      </c>
      <c r="Z17" s="96">
        <f>'Aggregating Exp. PPI Deflator'!Z17/'Aggregating Exp. PPI Deflator'!Z$22</f>
        <v>0.10901974626772699</v>
      </c>
    </row>
    <row r="18" spans="1:26" x14ac:dyDescent="0.25">
      <c r="A18" s="95">
        <f>'Aggregating Exp. PPI Deflator'!A18</f>
        <v>10</v>
      </c>
      <c r="B18" s="95" t="str">
        <f>'Aggregating Exp. PPI Deflator'!B18</f>
        <v>CPA_C108</v>
      </c>
      <c r="C18" s="97" t="str">
        <f>'Aggregating Exp. PPI Deflator'!C18</f>
        <v xml:space="preserve">Other food products             </v>
      </c>
      <c r="D18" s="96">
        <f>'Aggregating Exp. PPI Deflator'!D18/'Aggregating Exp. PPI Deflator'!D$22</f>
        <v>0.14717752063901401</v>
      </c>
      <c r="E18" s="96">
        <f>'Aggregating Exp. PPI Deflator'!E18/'Aggregating Exp. PPI Deflator'!E$22</f>
        <v>0.15148117154811716</v>
      </c>
      <c r="F18" s="96">
        <f>'Aggregating Exp. PPI Deflator'!F18/'Aggregating Exp. PPI Deflator'!F$22</f>
        <v>0.15524084124830392</v>
      </c>
      <c r="G18" s="96">
        <f>'Aggregating Exp. PPI Deflator'!G18/'Aggregating Exp. PPI Deflator'!G$22</f>
        <v>0.1564398844506425</v>
      </c>
      <c r="H18" s="96">
        <f>'Aggregating Exp. PPI Deflator'!H18/'Aggregating Exp. PPI Deflator'!H$22</f>
        <v>0.16418207775822571</v>
      </c>
      <c r="I18" s="96">
        <f>'Aggregating Exp. PPI Deflator'!I18/'Aggregating Exp. PPI Deflator'!I$22</f>
        <v>0.16264694791034742</v>
      </c>
      <c r="J18" s="96">
        <f>'Aggregating Exp. PPI Deflator'!J18/'Aggregating Exp. PPI Deflator'!J$22</f>
        <v>0.16025415319612049</v>
      </c>
      <c r="K18" s="96">
        <f>'Aggregating Exp. PPI Deflator'!K18/'Aggregating Exp. PPI Deflator'!K$22</f>
        <v>0.15816350144247829</v>
      </c>
      <c r="L18" s="96">
        <f>'Aggregating Exp. PPI Deflator'!L18/'Aggregating Exp. PPI Deflator'!L$22</f>
        <v>0.15623701103773149</v>
      </c>
      <c r="M18" s="96">
        <f>'Aggregating Exp. PPI Deflator'!M18/'Aggregating Exp. PPI Deflator'!M$22</f>
        <v>0.15394291533139656</v>
      </c>
      <c r="N18" s="96">
        <f>'Aggregating Exp. PPI Deflator'!N18/'Aggregating Exp. PPI Deflator'!N$22</f>
        <v>0.15246518959628688</v>
      </c>
      <c r="O18" s="96">
        <f>'Aggregating Exp. PPI Deflator'!O18/'Aggregating Exp. PPI Deflator'!O$22</f>
        <v>0.14833685829648144</v>
      </c>
      <c r="P18" s="96">
        <f>'Aggregating Exp. PPI Deflator'!P18/'Aggregating Exp. PPI Deflator'!P$22</f>
        <v>0.15657724670939832</v>
      </c>
      <c r="Q18" s="96">
        <f>'Aggregating Exp. PPI Deflator'!Q18/'Aggregating Exp. PPI Deflator'!Q$22</f>
        <v>0.15740740740740741</v>
      </c>
      <c r="R18" s="96">
        <f>'Aggregating Exp. PPI Deflator'!R18/'Aggregating Exp. PPI Deflator'!R$22</f>
        <v>0.15365920877909453</v>
      </c>
      <c r="S18" s="96">
        <f>'Aggregating Exp. PPI Deflator'!S18/'Aggregating Exp. PPI Deflator'!S$22</f>
        <v>0.14914819164779813</v>
      </c>
      <c r="T18" s="96">
        <f>'Aggregating Exp. PPI Deflator'!T18/'Aggregating Exp. PPI Deflator'!T$22</f>
        <v>0.15043354805402043</v>
      </c>
      <c r="U18" s="96">
        <f>'Aggregating Exp. PPI Deflator'!U18/'Aggregating Exp. PPI Deflator'!U$22</f>
        <v>0.15390854944494659</v>
      </c>
      <c r="V18" s="96">
        <f>'Aggregating Exp. PPI Deflator'!V18/'Aggregating Exp. PPI Deflator'!V$22</f>
        <v>0.15566010203009537</v>
      </c>
      <c r="W18" s="96">
        <f>'Aggregating Exp. PPI Deflator'!W18/'Aggregating Exp. PPI Deflator'!W$22</f>
        <v>0.15821275610603078</v>
      </c>
      <c r="X18" s="96">
        <f>'Aggregating Exp. PPI Deflator'!X18/'Aggregating Exp. PPI Deflator'!X$22</f>
        <v>0.16024832348449639</v>
      </c>
      <c r="Y18" s="96">
        <f>'Aggregating Exp. PPI Deflator'!Y18/'Aggregating Exp. PPI Deflator'!Y$22</f>
        <v>0.1601100096206132</v>
      </c>
      <c r="Z18" s="96">
        <f>'Aggregating Exp. PPI Deflator'!Z18/'Aggregating Exp. PPI Deflator'!Z$22</f>
        <v>0.15854114324868671</v>
      </c>
    </row>
    <row r="19" spans="1:26" x14ac:dyDescent="0.25">
      <c r="A19" s="95">
        <f>'Aggregating Exp. PPI Deflator'!A19</f>
        <v>10</v>
      </c>
      <c r="B19" s="95" t="str">
        <f>'Aggregating Exp. PPI Deflator'!B19</f>
        <v>CPA_C109</v>
      </c>
      <c r="C19" s="97" t="str">
        <f>'Aggregating Exp. PPI Deflator'!C19</f>
        <v xml:space="preserve">Prepared animal feeds             </v>
      </c>
      <c r="D19" s="96">
        <f>'Aggregating Exp. PPI Deflator'!D19/'Aggregating Exp. PPI Deflator'!D$22</f>
        <v>6.9126044509938547E-2</v>
      </c>
      <c r="E19" s="96">
        <f>'Aggregating Exp. PPI Deflator'!E19/'Aggregating Exp. PPI Deflator'!E$22</f>
        <v>5.984937238493724E-2</v>
      </c>
      <c r="F19" s="96">
        <f>'Aggregating Exp. PPI Deflator'!F19/'Aggregating Exp. PPI Deflator'!F$22</f>
        <v>5.4155359565807325E-2</v>
      </c>
      <c r="G19" s="96">
        <f>'Aggregating Exp. PPI Deflator'!G19/'Aggregating Exp. PPI Deflator'!G$22</f>
        <v>5.4205266128764487E-2</v>
      </c>
      <c r="H19" s="96">
        <f>'Aggregating Exp. PPI Deflator'!H19/'Aggregating Exp. PPI Deflator'!H$22</f>
        <v>4.8690195557621434E-2</v>
      </c>
      <c r="I19" s="96">
        <f>'Aggregating Exp. PPI Deflator'!I19/'Aggregating Exp. PPI Deflator'!I$22</f>
        <v>5.1974881539899327E-2</v>
      </c>
      <c r="J19" s="96">
        <f>'Aggregating Exp. PPI Deflator'!J19/'Aggregating Exp. PPI Deflator'!J$22</f>
        <v>4.5309049006113759E-2</v>
      </c>
      <c r="K19" s="96">
        <f>'Aggregating Exp. PPI Deflator'!K19/'Aggregating Exp. PPI Deflator'!K$22</f>
        <v>4.7285518135114703E-2</v>
      </c>
      <c r="L19" s="96">
        <f>'Aggregating Exp. PPI Deflator'!L19/'Aggregating Exp. PPI Deflator'!L$22</f>
        <v>4.5351683369509996E-2</v>
      </c>
      <c r="M19" s="96">
        <f>'Aggregating Exp. PPI Deflator'!M19/'Aggregating Exp. PPI Deflator'!M$22</f>
        <v>4.6317649525292763E-2</v>
      </c>
      <c r="N19" s="96">
        <f>'Aggregating Exp. PPI Deflator'!N19/'Aggregating Exp. PPI Deflator'!N$22</f>
        <v>4.9449747496861957E-2</v>
      </c>
      <c r="O19" s="96">
        <f>'Aggregating Exp. PPI Deflator'!O19/'Aggregating Exp. PPI Deflator'!O$22</f>
        <v>5.0429862389101E-2</v>
      </c>
      <c r="P19" s="96">
        <f>'Aggregating Exp. PPI Deflator'!P19/'Aggregating Exp. PPI Deflator'!P$22</f>
        <v>5.1739600643612674E-2</v>
      </c>
      <c r="Q19" s="96">
        <f>'Aggregating Exp. PPI Deflator'!Q19/'Aggregating Exp. PPI Deflator'!Q$22</f>
        <v>5.8917927556166899E-2</v>
      </c>
      <c r="R19" s="96">
        <f>'Aggregating Exp. PPI Deflator'!R19/'Aggregating Exp. PPI Deflator'!R$22</f>
        <v>5.8552351364217173E-2</v>
      </c>
      <c r="S19" s="96">
        <f>'Aggregating Exp. PPI Deflator'!S19/'Aggregating Exp. PPI Deflator'!S$22</f>
        <v>6.1170373778590366E-2</v>
      </c>
      <c r="T19" s="96">
        <f>'Aggregating Exp. PPI Deflator'!T19/'Aggregating Exp. PPI Deflator'!T$22</f>
        <v>6.2609267016321121E-2</v>
      </c>
      <c r="U19" s="96">
        <f>'Aggregating Exp. PPI Deflator'!U19/'Aggregating Exp. PPI Deflator'!U$22</f>
        <v>6.2979443324294879E-2</v>
      </c>
      <c r="V19" s="96">
        <f>'Aggregating Exp. PPI Deflator'!V19/'Aggregating Exp. PPI Deflator'!V$22</f>
        <v>5.9455294708210274E-2</v>
      </c>
      <c r="W19" s="96">
        <f>'Aggregating Exp. PPI Deflator'!W19/'Aggregating Exp. PPI Deflator'!W$22</f>
        <v>6.0446810973492304E-2</v>
      </c>
      <c r="X19" s="96">
        <f>'Aggregating Exp. PPI Deflator'!X19/'Aggregating Exp. PPI Deflator'!X$22</f>
        <v>6.6584777460549319E-2</v>
      </c>
      <c r="Y19" s="96">
        <f>'Aggregating Exp. PPI Deflator'!Y19/'Aggregating Exp. PPI Deflator'!Y$22</f>
        <v>6.6298573639519812E-2</v>
      </c>
      <c r="Z19" s="96">
        <f>'Aggregating Exp. PPI Deflator'!Z19/'Aggregating Exp. PPI Deflator'!Z$22</f>
        <v>6.548867340794419E-2</v>
      </c>
    </row>
    <row r="20" spans="1:26" ht="24.75" x14ac:dyDescent="0.25">
      <c r="A20" s="95" t="str">
        <f>'Aggregating Exp. PPI Deflator'!A20</f>
        <v>11 12</v>
      </c>
      <c r="B20" s="95" t="str">
        <f>'Aggregating Exp. PPI Deflator'!B20</f>
        <v>CPA_C11.01-6 &amp; C12</v>
      </c>
      <c r="C20" s="97" t="str">
        <f>'Aggregating Exp. PPI Deflator'!C20</f>
        <v>Alcoholic beverages  &amp; Tobacco products</v>
      </c>
      <c r="D20" s="96">
        <f>'Aggregating Exp. PPI Deflator'!D20/'Aggregating Exp. PPI Deflator'!D$22</f>
        <v>0.14181891253746839</v>
      </c>
      <c r="E20" s="96">
        <f>'Aggregating Exp. PPI Deflator'!E20/'Aggregating Exp. PPI Deflator'!E$22</f>
        <v>0.13695397489539748</v>
      </c>
      <c r="F20" s="96">
        <f>'Aggregating Exp. PPI Deflator'!F20/'Aggregating Exp. PPI Deflator'!F$22</f>
        <v>0.13666892808683853</v>
      </c>
      <c r="G20" s="96">
        <f>'Aggregating Exp. PPI Deflator'!G20/'Aggregating Exp. PPI Deflator'!G$22</f>
        <v>0.1327655476973138</v>
      </c>
      <c r="H20" s="96">
        <f>'Aggregating Exp. PPI Deflator'!H20/'Aggregating Exp. PPI Deflator'!H$22</f>
        <v>0.12523656163883262</v>
      </c>
      <c r="I20" s="96">
        <f>'Aggregating Exp. PPI Deflator'!I20/'Aggregating Exp. PPI Deflator'!I$22</f>
        <v>0.11857487170238232</v>
      </c>
      <c r="J20" s="96">
        <f>'Aggregating Exp. PPI Deflator'!J20/'Aggregating Exp. PPI Deflator'!J$22</f>
        <v>0.12318747799366217</v>
      </c>
      <c r="K20" s="96">
        <f>'Aggregating Exp. PPI Deflator'!K20/'Aggregating Exp. PPI Deflator'!K$22</f>
        <v>0.11839121245313874</v>
      </c>
      <c r="L20" s="96">
        <f>'Aggregating Exp. PPI Deflator'!L20/'Aggregating Exp. PPI Deflator'!L$22</f>
        <v>0.11864406779661017</v>
      </c>
      <c r="M20" s="96">
        <f>'Aggregating Exp. PPI Deflator'!M20/'Aggregating Exp. PPI Deflator'!M$22</f>
        <v>0.1291293539788553</v>
      </c>
      <c r="N20" s="96">
        <f>'Aggregating Exp. PPI Deflator'!N20/'Aggregating Exp. PPI Deflator'!N$22</f>
        <v>0.12895174708818635</v>
      </c>
      <c r="O20" s="96">
        <f>'Aggregating Exp. PPI Deflator'!O20/'Aggregating Exp. PPI Deflator'!O$22</f>
        <v>0.13626500398275057</v>
      </c>
      <c r="P20" s="96">
        <f>'Aggregating Exp. PPI Deflator'!P20/'Aggregating Exp. PPI Deflator'!P$22</f>
        <v>0.13899659729366148</v>
      </c>
      <c r="Q20" s="96">
        <f>'Aggregating Exp. PPI Deflator'!Q20/'Aggregating Exp. PPI Deflator'!Q$22</f>
        <v>0.13370523205461307</v>
      </c>
      <c r="R20" s="96">
        <f>'Aggregating Exp. PPI Deflator'!R20/'Aggregating Exp. PPI Deflator'!R$22</f>
        <v>0.13331496003808282</v>
      </c>
      <c r="S20" s="96">
        <f>'Aggregating Exp. PPI Deflator'!S20/'Aggregating Exp. PPI Deflator'!S$22</f>
        <v>0.13318964995338362</v>
      </c>
      <c r="T20" s="96">
        <f>'Aggregating Exp. PPI Deflator'!T20/'Aggregating Exp. PPI Deflator'!T$22</f>
        <v>0.12566440212608682</v>
      </c>
      <c r="U20" s="96">
        <f>'Aggregating Exp. PPI Deflator'!U20/'Aggregating Exp. PPI Deflator'!U$22</f>
        <v>0.12674685392477231</v>
      </c>
      <c r="V20" s="96">
        <f>'Aggregating Exp. PPI Deflator'!V20/'Aggregating Exp. PPI Deflator'!V$22</f>
        <v>0.12338170229159127</v>
      </c>
      <c r="W20" s="96">
        <f>'Aggregating Exp. PPI Deflator'!W20/'Aggregating Exp. PPI Deflator'!W$22</f>
        <v>0.12301192267623567</v>
      </c>
      <c r="X20" s="96">
        <f>'Aggregating Exp. PPI Deflator'!X20/'Aggregating Exp. PPI Deflator'!X$22</f>
        <v>0.12308832968151738</v>
      </c>
      <c r="Y20" s="96">
        <f>'Aggregating Exp. PPI Deflator'!Y20/'Aggregating Exp. PPI Deflator'!Y$22</f>
        <v>0.13265989040866691</v>
      </c>
      <c r="Z20" s="96">
        <f>'Aggregating Exp. PPI Deflator'!Z20/'Aggregating Exp. PPI Deflator'!Z$22</f>
        <v>0.12848570420049418</v>
      </c>
    </row>
    <row r="21" spans="1:26" x14ac:dyDescent="0.25">
      <c r="A21" s="95">
        <f>'Aggregating Exp. PPI Deflator'!A21</f>
        <v>11</v>
      </c>
      <c r="B21" s="95" t="str">
        <f>'Aggregating Exp. PPI Deflator'!B21</f>
        <v>CPA_C1107</v>
      </c>
      <c r="C21" s="97" t="str">
        <f>'Aggregating Exp. PPI Deflator'!C21</f>
        <v xml:space="preserve">Soft drinks              </v>
      </c>
      <c r="D21" s="96">
        <f>'Aggregating Exp. PPI Deflator'!D21/'Aggregating Exp. PPI Deflator'!D$22</f>
        <v>4.5648642765041783E-2</v>
      </c>
      <c r="E21" s="96">
        <f>'Aggregating Exp. PPI Deflator'!E21/'Aggregating Exp. PPI Deflator'!E$22</f>
        <v>5.1364016736401674E-2</v>
      </c>
      <c r="F21" s="96">
        <f>'Aggregating Exp. PPI Deflator'!F21/'Aggregating Exp. PPI Deflator'!F$22</f>
        <v>5.3951831750339213E-2</v>
      </c>
      <c r="G21" s="96">
        <f>'Aggregating Exp. PPI Deflator'!G21/'Aggregating Exp. PPI Deflator'!G$22</f>
        <v>5.3192549058671185E-2</v>
      </c>
      <c r="H21" s="96">
        <f>'Aggregating Exp. PPI Deflator'!H21/'Aggregating Exp. PPI Deflator'!H$22</f>
        <v>5.4965304292971216E-2</v>
      </c>
      <c r="I21" s="96">
        <f>'Aggregating Exp. PPI Deflator'!I21/'Aggregating Exp. PPI Deflator'!I$22</f>
        <v>5.2204423603482479E-2</v>
      </c>
      <c r="J21" s="96">
        <f>'Aggregating Exp. PPI Deflator'!J21/'Aggregating Exp. PPI Deflator'!J$22</f>
        <v>5.5167888351845329E-2</v>
      </c>
      <c r="K21" s="96">
        <f>'Aggregating Exp. PPI Deflator'!K21/'Aggregating Exp. PPI Deflator'!K$22</f>
        <v>5.3903947916505962E-2</v>
      </c>
      <c r="L21" s="96">
        <f>'Aggregating Exp. PPI Deflator'!L21/'Aggregating Exp. PPI Deflator'!L$22</f>
        <v>5.4926953924783327E-2</v>
      </c>
      <c r="M21" s="96">
        <f>'Aggregating Exp. PPI Deflator'!M21/'Aggregating Exp. PPI Deflator'!M$22</f>
        <v>5.2472371140195873E-2</v>
      </c>
      <c r="N21" s="96">
        <f>'Aggregating Exp. PPI Deflator'!N21/'Aggregating Exp. PPI Deflator'!N$22</f>
        <v>5.238345447645737E-2</v>
      </c>
      <c r="O21" s="96">
        <f>'Aggregating Exp. PPI Deflator'!O21/'Aggregating Exp. PPI Deflator'!O$22</f>
        <v>5.3258988656027684E-2</v>
      </c>
      <c r="P21" s="96">
        <f>'Aggregating Exp. PPI Deflator'!P21/'Aggregating Exp. PPI Deflator'!P$22</f>
        <v>5.3454142597135393E-2</v>
      </c>
      <c r="Q21" s="96">
        <f>'Aggregating Exp. PPI Deflator'!Q21/'Aggregating Exp. PPI Deflator'!Q$22</f>
        <v>4.9149217993784709E-2</v>
      </c>
      <c r="R21" s="96">
        <f>'Aggregating Exp. PPI Deflator'!R21/'Aggregating Exp. PPI Deflator'!R$22</f>
        <v>5.3716834114198385E-2</v>
      </c>
      <c r="S21" s="96">
        <f>'Aggregating Exp. PPI Deflator'!S21/'Aggregating Exp. PPI Deflator'!S$22</f>
        <v>4.6628485633680029E-2</v>
      </c>
      <c r="T21" s="96">
        <f>'Aggregating Exp. PPI Deflator'!T21/'Aggregating Exp. PPI Deflator'!T$22</f>
        <v>4.7097750712802283E-2</v>
      </c>
      <c r="U21" s="96">
        <f>'Aggregating Exp. PPI Deflator'!U21/'Aggregating Exp. PPI Deflator'!U$22</f>
        <v>5.1692970868386291E-2</v>
      </c>
      <c r="V21" s="96">
        <f>'Aggregating Exp. PPI Deflator'!V21/'Aggregating Exp. PPI Deflator'!V$22</f>
        <v>4.7302739869952488E-2</v>
      </c>
      <c r="W21" s="96">
        <f>'Aggregating Exp. PPI Deflator'!W21/'Aggregating Exp. PPI Deflator'!W$22</f>
        <v>4.6220627387429103E-2</v>
      </c>
      <c r="X21" s="96">
        <f>'Aggregating Exp. PPI Deflator'!X21/'Aggregating Exp. PPI Deflator'!X$22</f>
        <v>4.9078193125733131E-2</v>
      </c>
      <c r="Y21" s="96">
        <f>'Aggregating Exp. PPI Deflator'!Y21/'Aggregating Exp. PPI Deflator'!Y$22</f>
        <v>4.9493872087673065E-2</v>
      </c>
      <c r="Z21" s="96">
        <f>'Aggregating Exp. PPI Deflator'!Z21/'Aggregating Exp. PPI Deflator'!Z$22</f>
        <v>5.2127239882892799E-2</v>
      </c>
    </row>
    <row r="22" spans="1:26" ht="30" x14ac:dyDescent="0.25">
      <c r="A22" s="95" t="str">
        <f>'Aggregating Exp. PPI Deflator'!A22</f>
        <v>10 11 12 Total</v>
      </c>
      <c r="B22" s="95">
        <f>'Aggregating Exp. PPI Deflator'!B22</f>
        <v>0</v>
      </c>
      <c r="C22" s="97">
        <f>'Aggregating Exp. PPI Deflator'!C22</f>
        <v>0</v>
      </c>
      <c r="D22" s="96">
        <f>SUM(D12:D21)</f>
        <v>1</v>
      </c>
      <c r="E22" s="96">
        <f t="shared" ref="E22:Z22" si="1">SUM(E12:E21)</f>
        <v>1</v>
      </c>
      <c r="F22" s="96">
        <f t="shared" si="1"/>
        <v>1</v>
      </c>
      <c r="G22" s="96">
        <f t="shared" si="1"/>
        <v>1</v>
      </c>
      <c r="H22" s="96">
        <f t="shared" si="1"/>
        <v>1</v>
      </c>
      <c r="I22" s="96">
        <f t="shared" si="1"/>
        <v>1</v>
      </c>
      <c r="J22" s="96">
        <f t="shared" si="1"/>
        <v>1</v>
      </c>
      <c r="K22" s="96">
        <f t="shared" si="1"/>
        <v>1</v>
      </c>
      <c r="L22" s="96">
        <f t="shared" si="1"/>
        <v>1</v>
      </c>
      <c r="M22" s="96">
        <f t="shared" si="1"/>
        <v>1</v>
      </c>
      <c r="N22" s="96">
        <f t="shared" si="1"/>
        <v>1</v>
      </c>
      <c r="O22" s="96">
        <f t="shared" si="1"/>
        <v>1</v>
      </c>
      <c r="P22" s="96">
        <f t="shared" si="1"/>
        <v>1</v>
      </c>
      <c r="Q22" s="96">
        <f t="shared" si="1"/>
        <v>1</v>
      </c>
      <c r="R22" s="96">
        <f t="shared" si="1"/>
        <v>1</v>
      </c>
      <c r="S22" s="96">
        <f t="shared" si="1"/>
        <v>1</v>
      </c>
      <c r="T22" s="96">
        <f t="shared" si="1"/>
        <v>1</v>
      </c>
      <c r="U22" s="96">
        <f t="shared" si="1"/>
        <v>1</v>
      </c>
      <c r="V22" s="96">
        <f t="shared" si="1"/>
        <v>1.0000000000000002</v>
      </c>
      <c r="W22" s="96">
        <f t="shared" si="1"/>
        <v>0.99999999999999978</v>
      </c>
      <c r="X22" s="96">
        <f t="shared" si="1"/>
        <v>1</v>
      </c>
      <c r="Y22" s="96">
        <f t="shared" si="1"/>
        <v>1</v>
      </c>
      <c r="Z22" s="96">
        <f t="shared" si="1"/>
        <v>1</v>
      </c>
    </row>
    <row r="23" spans="1:26" x14ac:dyDescent="0.25">
      <c r="A23" s="95">
        <f>'Aggregating Exp. PPI Deflator'!A23</f>
        <v>13</v>
      </c>
      <c r="B23" s="95" t="str">
        <f>'Aggregating Exp. PPI Deflator'!B23</f>
        <v>CPA_C13</v>
      </c>
      <c r="C23" s="97" t="str">
        <f>'Aggregating Exp. PPI Deflator'!C23</f>
        <v xml:space="preserve">Textiles               </v>
      </c>
      <c r="D23" s="96">
        <f>'Aggregating Exp. PPI Deflator'!D23/'Aggregating Exp. PPI Deflator'!D$26</f>
        <v>0.47569076193134247</v>
      </c>
      <c r="E23" s="96">
        <f>'Aggregating Exp. PPI Deflator'!E23/'Aggregating Exp. PPI Deflator'!E$26</f>
        <v>0.47480806142034548</v>
      </c>
      <c r="F23" s="96">
        <f>'Aggregating Exp. PPI Deflator'!F23/'Aggregating Exp. PPI Deflator'!F$26</f>
        <v>0.49343266026269361</v>
      </c>
      <c r="G23" s="96">
        <f>'Aggregating Exp. PPI Deflator'!G23/'Aggregating Exp. PPI Deflator'!G$26</f>
        <v>0.52542979942693413</v>
      </c>
      <c r="H23" s="96">
        <f>'Aggregating Exp. PPI Deflator'!H23/'Aggregating Exp. PPI Deflator'!H$26</f>
        <v>0.53920198726905755</v>
      </c>
      <c r="I23" s="96">
        <f>'Aggregating Exp. PPI Deflator'!I23/'Aggregating Exp. PPI Deflator'!I$26</f>
        <v>0.53425436814303129</v>
      </c>
      <c r="J23" s="96">
        <f>'Aggregating Exp. PPI Deflator'!J23/'Aggregating Exp. PPI Deflator'!J$26</f>
        <v>0.55293794114950956</v>
      </c>
      <c r="K23" s="96">
        <f>'Aggregating Exp. PPI Deflator'!K23/'Aggregating Exp. PPI Deflator'!K$26</f>
        <v>0.58533514141805498</v>
      </c>
      <c r="L23" s="96">
        <f>'Aggregating Exp. PPI Deflator'!L23/'Aggregating Exp. PPI Deflator'!L$26</f>
        <v>0.62442607897153357</v>
      </c>
      <c r="M23" s="96">
        <f>'Aggregating Exp. PPI Deflator'!M23/'Aggregating Exp. PPI Deflator'!M$26</f>
        <v>0.64235959947757948</v>
      </c>
      <c r="N23" s="96">
        <f>'Aggregating Exp. PPI Deflator'!N23/'Aggregating Exp. PPI Deflator'!N$26</f>
        <v>0.67813108371187536</v>
      </c>
      <c r="O23" s="96">
        <f>'Aggregating Exp. PPI Deflator'!O23/'Aggregating Exp. PPI Deflator'!O$26</f>
        <v>0.67577081815974749</v>
      </c>
      <c r="P23" s="96">
        <f>'Aggregating Exp. PPI Deflator'!P23/'Aggregating Exp. PPI Deflator'!P$26</f>
        <v>0.68530392408309826</v>
      </c>
      <c r="Q23" s="96">
        <f>'Aggregating Exp. PPI Deflator'!Q23/'Aggregating Exp. PPI Deflator'!Q$26</f>
        <v>0.6456630336058129</v>
      </c>
      <c r="R23" s="96">
        <f>'Aggregating Exp. PPI Deflator'!R23/'Aggregating Exp. PPI Deflator'!R$26</f>
        <v>0.61767992847563702</v>
      </c>
      <c r="S23" s="96">
        <f>'Aggregating Exp. PPI Deflator'!S23/'Aggregating Exp. PPI Deflator'!S$26</f>
        <v>0.60666452373299051</v>
      </c>
      <c r="T23" s="96">
        <f>'Aggregating Exp. PPI Deflator'!T23/'Aggregating Exp. PPI Deflator'!T$26</f>
        <v>0.61694915254237293</v>
      </c>
      <c r="U23" s="96">
        <f>'Aggregating Exp. PPI Deflator'!U23/'Aggregating Exp. PPI Deflator'!U$26</f>
        <v>0.57490290364342522</v>
      </c>
      <c r="V23" s="96">
        <f>'Aggregating Exp. PPI Deflator'!V23/'Aggregating Exp. PPI Deflator'!V$26</f>
        <v>0.52745168864005776</v>
      </c>
      <c r="W23" s="96">
        <f>'Aggregating Exp. PPI Deflator'!W23/'Aggregating Exp. PPI Deflator'!W$26</f>
        <v>0.59970074812967578</v>
      </c>
      <c r="X23" s="96">
        <f>'Aggregating Exp. PPI Deflator'!X23/'Aggregating Exp. PPI Deflator'!X$26</f>
        <v>0.57100111139608445</v>
      </c>
      <c r="Y23" s="96">
        <f>'Aggregating Exp. PPI Deflator'!Y23/'Aggregating Exp. PPI Deflator'!Y$26</f>
        <v>0.5619897959183674</v>
      </c>
      <c r="Z23" s="96">
        <f>'Aggregating Exp. PPI Deflator'!Z23/'Aggregating Exp. PPI Deflator'!Z$26</f>
        <v>0.58196721311475408</v>
      </c>
    </row>
    <row r="24" spans="1:26" x14ac:dyDescent="0.25">
      <c r="A24" s="95">
        <f>'Aggregating Exp. PPI Deflator'!A24</f>
        <v>14</v>
      </c>
      <c r="B24" s="95" t="str">
        <f>'Aggregating Exp. PPI Deflator'!B24</f>
        <v>CPA_C14</v>
      </c>
      <c r="C24" s="97" t="str">
        <f>'Aggregating Exp. PPI Deflator'!C24</f>
        <v xml:space="preserve">Wearing apparel              </v>
      </c>
      <c r="D24" s="96">
        <f>'Aggregating Exp. PPI Deflator'!D24/'Aggregating Exp. PPI Deflator'!D$26</f>
        <v>0.43287747697460227</v>
      </c>
      <c r="E24" s="96">
        <f>'Aggregating Exp. PPI Deflator'!E24/'Aggregating Exp. PPI Deflator'!E$26</f>
        <v>0.44019913627639157</v>
      </c>
      <c r="F24" s="96">
        <f>'Aggregating Exp. PPI Deflator'!F24/'Aggregating Exp. PPI Deflator'!F$26</f>
        <v>0.41488597007122785</v>
      </c>
      <c r="G24" s="96">
        <f>'Aggregating Exp. PPI Deflator'!G24/'Aggregating Exp. PPI Deflator'!G$26</f>
        <v>0.38946991404011461</v>
      </c>
      <c r="H24" s="96">
        <f>'Aggregating Exp. PPI Deflator'!H24/'Aggregating Exp. PPI Deflator'!H$26</f>
        <v>0.37222480981214096</v>
      </c>
      <c r="I24" s="96">
        <f>'Aggregating Exp. PPI Deflator'!I24/'Aggregating Exp. PPI Deflator'!I$26</f>
        <v>0.38585940674522551</v>
      </c>
      <c r="J24" s="96">
        <f>'Aggregating Exp. PPI Deflator'!J24/'Aggregating Exp. PPI Deflator'!J$26</f>
        <v>0.37409478412320102</v>
      </c>
      <c r="K24" s="96">
        <f>'Aggregating Exp. PPI Deflator'!K24/'Aggregating Exp. PPI Deflator'!K$26</f>
        <v>0.33233242929097251</v>
      </c>
      <c r="L24" s="96">
        <f>'Aggregating Exp. PPI Deflator'!L24/'Aggregating Exp. PPI Deflator'!L$26</f>
        <v>0.29854096520763185</v>
      </c>
      <c r="M24" s="96">
        <f>'Aggregating Exp. PPI Deflator'!M24/'Aggregating Exp. PPI Deflator'!M$26</f>
        <v>0.28232477144101004</v>
      </c>
      <c r="N24" s="96">
        <f>'Aggregating Exp. PPI Deflator'!N24/'Aggregating Exp. PPI Deflator'!N$26</f>
        <v>0.25773307376162663</v>
      </c>
      <c r="O24" s="96">
        <f>'Aggregating Exp. PPI Deflator'!O24/'Aggregating Exp. PPI Deflator'!O$26</f>
        <v>0.25309541150764747</v>
      </c>
      <c r="P24" s="96">
        <f>'Aggregating Exp. PPI Deflator'!P24/'Aggregating Exp. PPI Deflator'!P$26</f>
        <v>0.23865093613747115</v>
      </c>
      <c r="Q24" s="96">
        <f>'Aggregating Exp. PPI Deflator'!Q24/'Aggregating Exp. PPI Deflator'!Q$26</f>
        <v>0.26941416893732972</v>
      </c>
      <c r="R24" s="96">
        <f>'Aggregating Exp. PPI Deflator'!R24/'Aggregating Exp. PPI Deflator'!R$26</f>
        <v>0.30699597675458201</v>
      </c>
      <c r="S24" s="96">
        <f>'Aggregating Exp. PPI Deflator'!S24/'Aggregating Exp. PPI Deflator'!S$26</f>
        <v>0.31018964963034396</v>
      </c>
      <c r="T24" s="96">
        <f>'Aggregating Exp. PPI Deflator'!T24/'Aggregating Exp. PPI Deflator'!T$26</f>
        <v>0.28529250956807001</v>
      </c>
      <c r="U24" s="96">
        <f>'Aggregating Exp. PPI Deflator'!U24/'Aggregating Exp. PPI Deflator'!U$26</f>
        <v>0.34057702977621601</v>
      </c>
      <c r="V24" s="96">
        <f>'Aggregating Exp. PPI Deflator'!V24/'Aggregating Exp. PPI Deflator'!V$26</f>
        <v>0.38712299078923607</v>
      </c>
      <c r="W24" s="96">
        <f>'Aggregating Exp. PPI Deflator'!W24/'Aggregating Exp. PPI Deflator'!W$26</f>
        <v>0.30164588528678304</v>
      </c>
      <c r="X24" s="96">
        <f>'Aggregating Exp. PPI Deflator'!X24/'Aggregating Exp. PPI Deflator'!X$26</f>
        <v>0.34273745404804651</v>
      </c>
      <c r="Y24" s="96">
        <f>'Aggregating Exp. PPI Deflator'!Y24/'Aggregating Exp. PPI Deflator'!Y$26</f>
        <v>0.36224489795918369</v>
      </c>
      <c r="Z24" s="96">
        <f>'Aggregating Exp. PPI Deflator'!Z24/'Aggregating Exp. PPI Deflator'!Z$26</f>
        <v>0.33187811831789021</v>
      </c>
    </row>
    <row r="25" spans="1:26" x14ac:dyDescent="0.25">
      <c r="A25" s="95">
        <f>'Aggregating Exp. PPI Deflator'!A25</f>
        <v>15</v>
      </c>
      <c r="B25" s="95" t="str">
        <f>'Aggregating Exp. PPI Deflator'!B25</f>
        <v>CPA_C15</v>
      </c>
      <c r="C25" s="97" t="str">
        <f>'Aggregating Exp. PPI Deflator'!C25</f>
        <v xml:space="preserve">Leather and related products            </v>
      </c>
      <c r="D25" s="96">
        <f>'Aggregating Exp. PPI Deflator'!D25/'Aggregating Exp. PPI Deflator'!D$26</f>
        <v>9.1431761094055264E-2</v>
      </c>
      <c r="E25" s="96">
        <f>'Aggregating Exp. PPI Deflator'!E25/'Aggregating Exp. PPI Deflator'!E$26</f>
        <v>8.4992802303262963E-2</v>
      </c>
      <c r="F25" s="96">
        <f>'Aggregating Exp. PPI Deflator'!F25/'Aggregating Exp. PPI Deflator'!F$26</f>
        <v>9.1681369666078552E-2</v>
      </c>
      <c r="G25" s="96">
        <f>'Aggregating Exp. PPI Deflator'!G25/'Aggregating Exp. PPI Deflator'!G$26</f>
        <v>8.5100286532951291E-2</v>
      </c>
      <c r="H25" s="96">
        <f>'Aggregating Exp. PPI Deflator'!H25/'Aggregating Exp. PPI Deflator'!H$26</f>
        <v>8.8573202918801427E-2</v>
      </c>
      <c r="I25" s="96">
        <f>'Aggregating Exp. PPI Deflator'!I25/'Aggregating Exp. PPI Deflator'!I$26</f>
        <v>7.9886225111743189E-2</v>
      </c>
      <c r="J25" s="96">
        <f>'Aggregating Exp. PPI Deflator'!J25/'Aggregating Exp. PPI Deflator'!J$26</f>
        <v>7.2967274727289394E-2</v>
      </c>
      <c r="K25" s="96">
        <f>'Aggregating Exp. PPI Deflator'!K25/'Aggregating Exp. PPI Deflator'!K$26</f>
        <v>8.2332429290972495E-2</v>
      </c>
      <c r="L25" s="96">
        <f>'Aggregating Exp. PPI Deflator'!L25/'Aggregating Exp. PPI Deflator'!L$26</f>
        <v>7.7032955820834609E-2</v>
      </c>
      <c r="M25" s="96">
        <f>'Aggregating Exp. PPI Deflator'!M25/'Aggregating Exp. PPI Deflator'!M$26</f>
        <v>7.531562908141054E-2</v>
      </c>
      <c r="N25" s="96">
        <f>'Aggregating Exp. PPI Deflator'!N25/'Aggregating Exp. PPI Deflator'!N$26</f>
        <v>6.4135842526497941E-2</v>
      </c>
      <c r="O25" s="96">
        <f>'Aggregating Exp. PPI Deflator'!O25/'Aggregating Exp. PPI Deflator'!O$26</f>
        <v>7.1133770332604998E-2</v>
      </c>
      <c r="P25" s="96">
        <f>'Aggregating Exp. PPI Deflator'!P25/'Aggregating Exp. PPI Deflator'!P$26</f>
        <v>7.6045139779430629E-2</v>
      </c>
      <c r="Q25" s="96">
        <f>'Aggregating Exp. PPI Deflator'!Q25/'Aggregating Exp. PPI Deflator'!Q$26</f>
        <v>8.4922797456857407E-2</v>
      </c>
      <c r="R25" s="96">
        <f>'Aggregating Exp. PPI Deflator'!R25/'Aggregating Exp. PPI Deflator'!R$26</f>
        <v>7.5324094769780955E-2</v>
      </c>
      <c r="S25" s="96">
        <f>'Aggregating Exp. PPI Deflator'!S25/'Aggregating Exp. PPI Deflator'!S$26</f>
        <v>8.3145826636665601E-2</v>
      </c>
      <c r="T25" s="96">
        <f>'Aggregating Exp. PPI Deflator'!T25/'Aggregating Exp. PPI Deflator'!T$26</f>
        <v>9.7758337889557137E-2</v>
      </c>
      <c r="U25" s="96">
        <f>'Aggregating Exp. PPI Deflator'!U25/'Aggregating Exp. PPI Deflator'!U$26</f>
        <v>8.4520066580358794E-2</v>
      </c>
      <c r="V25" s="96">
        <f>'Aggregating Exp. PPI Deflator'!V25/'Aggregating Exp. PPI Deflator'!V$26</f>
        <v>8.5425320570706162E-2</v>
      </c>
      <c r="W25" s="96">
        <f>'Aggregating Exp. PPI Deflator'!W25/'Aggregating Exp. PPI Deflator'!W$26</f>
        <v>9.8653366583541152E-2</v>
      </c>
      <c r="X25" s="96">
        <f>'Aggregating Exp. PPI Deflator'!X25/'Aggregating Exp. PPI Deflator'!X$26</f>
        <v>8.6261434555869029E-2</v>
      </c>
      <c r="Y25" s="96">
        <f>'Aggregating Exp. PPI Deflator'!Y25/'Aggregating Exp. PPI Deflator'!Y$26</f>
        <v>7.5765306122448986E-2</v>
      </c>
      <c r="Z25" s="96">
        <f>'Aggregating Exp. PPI Deflator'!Z25/'Aggregating Exp. PPI Deflator'!Z$26</f>
        <v>8.6154668567355666E-2</v>
      </c>
    </row>
    <row r="26" spans="1:26" ht="30" x14ac:dyDescent="0.25">
      <c r="A26" s="95" t="str">
        <f>'Aggregating Exp. PPI Deflator'!A26</f>
        <v>13 14 15 Total</v>
      </c>
      <c r="B26" s="95">
        <f>'Aggregating Exp. PPI Deflator'!B26</f>
        <v>0</v>
      </c>
      <c r="C26" s="97">
        <f>'Aggregating Exp. PPI Deflator'!C26</f>
        <v>0</v>
      </c>
      <c r="D26" s="96">
        <f>'Aggregating Exp. PPI Deflator'!D26/'Aggregating Exp. PPI Deflator'!D$26</f>
        <v>1</v>
      </c>
      <c r="E26" s="96">
        <f>'Aggregating Exp. PPI Deflator'!E26/'Aggregating Exp. PPI Deflator'!E$26</f>
        <v>1</v>
      </c>
      <c r="F26" s="96">
        <f>'Aggregating Exp. PPI Deflator'!F26/'Aggregating Exp. PPI Deflator'!F$26</f>
        <v>1</v>
      </c>
      <c r="G26" s="96">
        <f>'Aggregating Exp. PPI Deflator'!G26/'Aggregating Exp. PPI Deflator'!G$26</f>
        <v>1</v>
      </c>
      <c r="H26" s="96">
        <f>'Aggregating Exp. PPI Deflator'!H26/'Aggregating Exp. PPI Deflator'!H$26</f>
        <v>1</v>
      </c>
      <c r="I26" s="96">
        <f>'Aggregating Exp. PPI Deflator'!I26/'Aggregating Exp. PPI Deflator'!I$26</f>
        <v>1</v>
      </c>
      <c r="J26" s="96">
        <f>'Aggregating Exp. PPI Deflator'!J26/'Aggregating Exp. PPI Deflator'!J$26</f>
        <v>1</v>
      </c>
      <c r="K26" s="96">
        <f>'Aggregating Exp. PPI Deflator'!K26/'Aggregating Exp. PPI Deflator'!K$26</f>
        <v>1</v>
      </c>
      <c r="L26" s="96">
        <f>'Aggregating Exp. PPI Deflator'!L26/'Aggregating Exp. PPI Deflator'!L$26</f>
        <v>1</v>
      </c>
      <c r="M26" s="96">
        <f>'Aggregating Exp. PPI Deflator'!M26/'Aggregating Exp. PPI Deflator'!M$26</f>
        <v>1</v>
      </c>
      <c r="N26" s="96">
        <f>'Aggregating Exp. PPI Deflator'!N26/'Aggregating Exp. PPI Deflator'!N$26</f>
        <v>1</v>
      </c>
      <c r="O26" s="96">
        <f>'Aggregating Exp. PPI Deflator'!O26/'Aggregating Exp. PPI Deflator'!O$26</f>
        <v>1</v>
      </c>
      <c r="P26" s="96">
        <f>'Aggregating Exp. PPI Deflator'!P26/'Aggregating Exp. PPI Deflator'!P$26</f>
        <v>1</v>
      </c>
      <c r="Q26" s="96">
        <f>'Aggregating Exp. PPI Deflator'!Q26/'Aggregating Exp. PPI Deflator'!Q$26</f>
        <v>1</v>
      </c>
      <c r="R26" s="96">
        <f>'Aggregating Exp. PPI Deflator'!R26/'Aggregating Exp. PPI Deflator'!R$26</f>
        <v>1</v>
      </c>
      <c r="S26" s="96">
        <f>'Aggregating Exp. PPI Deflator'!S26/'Aggregating Exp. PPI Deflator'!S$26</f>
        <v>1</v>
      </c>
      <c r="T26" s="96">
        <f>'Aggregating Exp. PPI Deflator'!T26/'Aggregating Exp. PPI Deflator'!T$26</f>
        <v>1</v>
      </c>
      <c r="U26" s="96">
        <f>'Aggregating Exp. PPI Deflator'!U26/'Aggregating Exp. PPI Deflator'!U$26</f>
        <v>1</v>
      </c>
      <c r="V26" s="96">
        <f>'Aggregating Exp. PPI Deflator'!V26/'Aggregating Exp. PPI Deflator'!V$26</f>
        <v>1</v>
      </c>
      <c r="W26" s="96">
        <f>'Aggregating Exp. PPI Deflator'!W26/'Aggregating Exp. PPI Deflator'!W$26</f>
        <v>1</v>
      </c>
      <c r="X26" s="96">
        <f>'Aggregating Exp. PPI Deflator'!X26/'Aggregating Exp. PPI Deflator'!X$26</f>
        <v>1</v>
      </c>
      <c r="Y26" s="96">
        <f>'Aggregating Exp. PPI Deflator'!Y26/'Aggregating Exp. PPI Deflator'!Y$26</f>
        <v>1</v>
      </c>
      <c r="Z26" s="96">
        <f>'Aggregating Exp. PPI Deflator'!Z26/'Aggregating Exp. PPI Deflator'!Z$26</f>
        <v>1</v>
      </c>
    </row>
    <row r="27" spans="1:26" ht="48.75" x14ac:dyDescent="0.25">
      <c r="A27" s="95">
        <f>'Aggregating Exp. PPI Deflator'!A27</f>
        <v>16</v>
      </c>
      <c r="B27" s="95" t="str">
        <f>'Aggregating Exp. PPI Deflator'!B27</f>
        <v>CPA_C16</v>
      </c>
      <c r="C27" s="97" t="str">
        <f>'Aggregating Exp. PPI Deflator'!C27</f>
        <v>Wood and of products of wood and cork, except furniture; articles of straw and plaiting materials</v>
      </c>
      <c r="D27" s="96">
        <f>'Aggregating Exp. PPI Deflator'!D27/'Aggregating Exp. PPI Deflator'!D$30</f>
        <v>0.19775353275091589</v>
      </c>
      <c r="E27" s="96">
        <f>'Aggregating Exp. PPI Deflator'!E27/'Aggregating Exp. PPI Deflator'!E$30</f>
        <v>0.19153974929565962</v>
      </c>
      <c r="F27" s="96">
        <f>'Aggregating Exp. PPI Deflator'!F27/'Aggregating Exp. PPI Deflator'!F$30</f>
        <v>0.1922121298521445</v>
      </c>
      <c r="G27" s="96">
        <f>'Aggregating Exp. PPI Deflator'!G27/'Aggregating Exp. PPI Deflator'!G$30</f>
        <v>0.19234766542207168</v>
      </c>
      <c r="H27" s="96">
        <f>'Aggregating Exp. PPI Deflator'!H27/'Aggregating Exp. PPI Deflator'!H$30</f>
        <v>0.20129460056836124</v>
      </c>
      <c r="I27" s="96">
        <f>'Aggregating Exp. PPI Deflator'!I27/'Aggregating Exp. PPI Deflator'!I$30</f>
        <v>0.20514886433394722</v>
      </c>
      <c r="J27" s="96">
        <f>'Aggregating Exp. PPI Deflator'!J27/'Aggregating Exp. PPI Deflator'!J$30</f>
        <v>0.20423513075676927</v>
      </c>
      <c r="K27" s="96">
        <f>'Aggregating Exp. PPI Deflator'!K27/'Aggregating Exp. PPI Deflator'!K$30</f>
        <v>0.21741122565864834</v>
      </c>
      <c r="L27" s="96">
        <f>'Aggregating Exp. PPI Deflator'!L27/'Aggregating Exp. PPI Deflator'!L$30</f>
        <v>0.2281258361683422</v>
      </c>
      <c r="M27" s="96">
        <f>'Aggregating Exp. PPI Deflator'!M27/'Aggregating Exp. PPI Deflator'!M$30</f>
        <v>0.23474990597969161</v>
      </c>
      <c r="N27" s="96">
        <f>'Aggregating Exp. PPI Deflator'!N27/'Aggregating Exp. PPI Deflator'!N$30</f>
        <v>0.23788036992840095</v>
      </c>
      <c r="O27" s="96">
        <f>'Aggregating Exp. PPI Deflator'!O27/'Aggregating Exp. PPI Deflator'!O$30</f>
        <v>0.24343574343574342</v>
      </c>
      <c r="P27" s="96">
        <f>'Aggregating Exp. PPI Deflator'!P27/'Aggregating Exp. PPI Deflator'!P$30</f>
        <v>0.20361972629362701</v>
      </c>
      <c r="Q27" s="96">
        <f>'Aggregating Exp. PPI Deflator'!Q27/'Aggregating Exp. PPI Deflator'!Q$30</f>
        <v>0.22937413974576956</v>
      </c>
      <c r="R27" s="96">
        <f>'Aggregating Exp. PPI Deflator'!R27/'Aggregating Exp. PPI Deflator'!R$30</f>
        <v>0.22436651125076018</v>
      </c>
      <c r="S27" s="96">
        <f>'Aggregating Exp. PPI Deflator'!S27/'Aggregating Exp. PPI Deflator'!S$30</f>
        <v>0.23981595335369482</v>
      </c>
      <c r="T27" s="96">
        <f>'Aggregating Exp. PPI Deflator'!T27/'Aggregating Exp. PPI Deflator'!T$30</f>
        <v>0.22954518465740412</v>
      </c>
      <c r="U27" s="96">
        <f>'Aggregating Exp. PPI Deflator'!U27/'Aggregating Exp. PPI Deflator'!U$30</f>
        <v>0.25323691981524948</v>
      </c>
      <c r="V27" s="96">
        <f>'Aggregating Exp. PPI Deflator'!V27/'Aggregating Exp. PPI Deflator'!V$30</f>
        <v>0.26388530571628643</v>
      </c>
      <c r="W27" s="96">
        <f>'Aggregating Exp. PPI Deflator'!W27/'Aggregating Exp. PPI Deflator'!W$30</f>
        <v>0.27716202159331399</v>
      </c>
      <c r="X27" s="96">
        <f>'Aggregating Exp. PPI Deflator'!X27/'Aggregating Exp. PPI Deflator'!X$30</f>
        <v>0.2669283276450512</v>
      </c>
      <c r="Y27" s="96">
        <f>'Aggregating Exp. PPI Deflator'!Y27/'Aggregating Exp. PPI Deflator'!Y$30</f>
        <v>0.26730825886281057</v>
      </c>
      <c r="Z27" s="96">
        <f>'Aggregating Exp. PPI Deflator'!Z27/'Aggregating Exp. PPI Deflator'!Z$30</f>
        <v>0.28011335222537087</v>
      </c>
    </row>
    <row r="28" spans="1:26" x14ac:dyDescent="0.25">
      <c r="A28" s="95">
        <f>'Aggregating Exp. PPI Deflator'!A28</f>
        <v>17</v>
      </c>
      <c r="B28" s="95" t="str">
        <f>'Aggregating Exp. PPI Deflator'!B28</f>
        <v>CPA_C17</v>
      </c>
      <c r="C28" s="97" t="str">
        <f>'Aggregating Exp. PPI Deflator'!C28</f>
        <v xml:space="preserve">Paper and paper products            </v>
      </c>
      <c r="D28" s="96">
        <f>'Aggregating Exp. PPI Deflator'!D28/'Aggregating Exp. PPI Deflator'!D$30</f>
        <v>0.45219211723499336</v>
      </c>
      <c r="E28" s="96">
        <f>'Aggregating Exp. PPI Deflator'!E28/'Aggregating Exp. PPI Deflator'!E$30</f>
        <v>0.45812747539912618</v>
      </c>
      <c r="F28" s="96">
        <f>'Aggregating Exp. PPI Deflator'!F28/'Aggregating Exp. PPI Deflator'!F$30</f>
        <v>0.44405523196611135</v>
      </c>
      <c r="G28" s="96">
        <f>'Aggregating Exp. PPI Deflator'!G28/'Aggregating Exp. PPI Deflator'!G$30</f>
        <v>0.44031717926017166</v>
      </c>
      <c r="H28" s="96">
        <f>'Aggregating Exp. PPI Deflator'!H28/'Aggregating Exp. PPI Deflator'!H$30</f>
        <v>0.42749447426586673</v>
      </c>
      <c r="I28" s="96">
        <f>'Aggregating Exp. PPI Deflator'!I28/'Aggregating Exp. PPI Deflator'!I$30</f>
        <v>0.43350982197667282</v>
      </c>
      <c r="J28" s="96">
        <f>'Aggregating Exp. PPI Deflator'!J28/'Aggregating Exp. PPI Deflator'!J$30</f>
        <v>0.42922163079534059</v>
      </c>
      <c r="K28" s="96">
        <f>'Aggregating Exp. PPI Deflator'!K28/'Aggregating Exp. PPI Deflator'!K$30</f>
        <v>0.40565101183657887</v>
      </c>
      <c r="L28" s="96">
        <f>'Aggregating Exp. PPI Deflator'!L28/'Aggregating Exp. PPI Deflator'!L$30</f>
        <v>0.39673559879209508</v>
      </c>
      <c r="M28" s="96">
        <f>'Aggregating Exp. PPI Deflator'!M28/'Aggregating Exp. PPI Deflator'!M$30</f>
        <v>0.38845430613012411</v>
      </c>
      <c r="N28" s="96">
        <f>'Aggregating Exp. PPI Deflator'!N28/'Aggregating Exp. PPI Deflator'!N$30</f>
        <v>0.38685859188544153</v>
      </c>
      <c r="O28" s="96">
        <f>'Aggregating Exp. PPI Deflator'!O28/'Aggregating Exp. PPI Deflator'!O$30</f>
        <v>0.39936089936089936</v>
      </c>
      <c r="P28" s="96">
        <f>'Aggregating Exp. PPI Deflator'!P28/'Aggregating Exp. PPI Deflator'!P$30</f>
        <v>0.43752530569276865</v>
      </c>
      <c r="Q28" s="96">
        <f>'Aggregating Exp. PPI Deflator'!Q28/'Aggregating Exp. PPI Deflator'!Q$30</f>
        <v>0.42518824386689336</v>
      </c>
      <c r="R28" s="96">
        <f>'Aggregating Exp. PPI Deflator'!R28/'Aggregating Exp. PPI Deflator'!R$30</f>
        <v>0.43466450435840259</v>
      </c>
      <c r="S28" s="96">
        <f>'Aggregating Exp. PPI Deflator'!S28/'Aggregating Exp. PPI Deflator'!S$30</f>
        <v>0.44119630320098369</v>
      </c>
      <c r="T28" s="96">
        <f>'Aggregating Exp. PPI Deflator'!T28/'Aggregating Exp. PPI Deflator'!T$30</f>
        <v>0.43557772236076475</v>
      </c>
      <c r="U28" s="96">
        <f>'Aggregating Exp. PPI Deflator'!U28/'Aggregating Exp. PPI Deflator'!U$30</f>
        <v>0.43257363519345804</v>
      </c>
      <c r="V28" s="96">
        <f>'Aggregating Exp. PPI Deflator'!V28/'Aggregating Exp. PPI Deflator'!V$30</f>
        <v>0.41661445472303099</v>
      </c>
      <c r="W28" s="96">
        <f>'Aggregating Exp. PPI Deflator'!W28/'Aggregating Exp. PPI Deflator'!W$30</f>
        <v>0.41185121417554432</v>
      </c>
      <c r="X28" s="96">
        <f>'Aggregating Exp. PPI Deflator'!X28/'Aggregating Exp. PPI Deflator'!X$30</f>
        <v>0.42269624573378839</v>
      </c>
      <c r="Y28" s="96">
        <f>'Aggregating Exp. PPI Deflator'!Y28/'Aggregating Exp. PPI Deflator'!Y$30</f>
        <v>0.41346688925987757</v>
      </c>
      <c r="Z28" s="96">
        <f>'Aggregating Exp. PPI Deflator'!Z28/'Aggregating Exp. PPI Deflator'!Z$30</f>
        <v>0.41610268378063009</v>
      </c>
    </row>
    <row r="29" spans="1:26" x14ac:dyDescent="0.25">
      <c r="A29" s="95">
        <f>'Aggregating Exp. PPI Deflator'!A29</f>
        <v>18</v>
      </c>
      <c r="B29" s="95" t="str">
        <f>'Aggregating Exp. PPI Deflator'!B29</f>
        <v>CPA_C18</v>
      </c>
      <c r="C29" s="97" t="str">
        <f>'Aggregating Exp. PPI Deflator'!C29</f>
        <v xml:space="preserve">Printing and recording services            </v>
      </c>
      <c r="D29" s="96">
        <f>'Aggregating Exp. PPI Deflator'!D29/'Aggregating Exp. PPI Deflator'!D$30</f>
        <v>0.35005435001409074</v>
      </c>
      <c r="E29" s="96">
        <f>'Aggregating Exp. PPI Deflator'!E29/'Aggregating Exp. PPI Deflator'!E$30</f>
        <v>0.35033277530521417</v>
      </c>
      <c r="F29" s="96">
        <f>'Aggregating Exp. PPI Deflator'!F29/'Aggregating Exp. PPI Deflator'!F$30</f>
        <v>0.36373263818174412</v>
      </c>
      <c r="G29" s="96">
        <f>'Aggregating Exp. PPI Deflator'!G29/'Aggregating Exp. PPI Deflator'!G$30</f>
        <v>0.36733515531775662</v>
      </c>
      <c r="H29" s="96">
        <f>'Aggregating Exp. PPI Deflator'!H29/'Aggregating Exp. PPI Deflator'!H$30</f>
        <v>0.37121092516577203</v>
      </c>
      <c r="I29" s="96">
        <f>'Aggregating Exp. PPI Deflator'!I29/'Aggregating Exp. PPI Deflator'!I$30</f>
        <v>0.36134131368937999</v>
      </c>
      <c r="J29" s="96">
        <f>'Aggregating Exp. PPI Deflator'!J29/'Aggregating Exp. PPI Deflator'!J$30</f>
        <v>0.36654323844789016</v>
      </c>
      <c r="K29" s="96">
        <f>'Aggregating Exp. PPI Deflator'!K29/'Aggregating Exp. PPI Deflator'!K$30</f>
        <v>0.37693776250477279</v>
      </c>
      <c r="L29" s="96">
        <f>'Aggregating Exp. PPI Deflator'!L29/'Aggregating Exp. PPI Deflator'!L$30</f>
        <v>0.37513856503956272</v>
      </c>
      <c r="M29" s="96">
        <f>'Aggregating Exp. PPI Deflator'!M29/'Aggregating Exp. PPI Deflator'!M$30</f>
        <v>0.37679578789018425</v>
      </c>
      <c r="N29" s="96">
        <f>'Aggregating Exp. PPI Deflator'!N29/'Aggregating Exp. PPI Deflator'!N$30</f>
        <v>0.37526103818615753</v>
      </c>
      <c r="O29" s="96">
        <f>'Aggregating Exp. PPI Deflator'!O29/'Aggregating Exp. PPI Deflator'!O$30</f>
        <v>0.35720335720335722</v>
      </c>
      <c r="P29" s="96">
        <f>'Aggregating Exp. PPI Deflator'!P29/'Aggregating Exp. PPI Deflator'!P$30</f>
        <v>0.35885496801360434</v>
      </c>
      <c r="Q29" s="96">
        <f>'Aggregating Exp. PPI Deflator'!Q29/'Aggregating Exp. PPI Deflator'!Q$30</f>
        <v>0.34543761638733705</v>
      </c>
      <c r="R29" s="96">
        <f>'Aggregating Exp. PPI Deflator'!R29/'Aggregating Exp. PPI Deflator'!R$30</f>
        <v>0.34096898439083723</v>
      </c>
      <c r="S29" s="96">
        <f>'Aggregating Exp. PPI Deflator'!S29/'Aggregating Exp. PPI Deflator'!S$30</f>
        <v>0.31898774344532149</v>
      </c>
      <c r="T29" s="96">
        <f>'Aggregating Exp. PPI Deflator'!T29/'Aggregating Exp. PPI Deflator'!T$30</f>
        <v>0.33487709298183116</v>
      </c>
      <c r="U29" s="96">
        <f>'Aggregating Exp. PPI Deflator'!U29/'Aggregating Exp. PPI Deflator'!U$30</f>
        <v>0.31418944499129248</v>
      </c>
      <c r="V29" s="96">
        <f>'Aggregating Exp. PPI Deflator'!V29/'Aggregating Exp. PPI Deflator'!V$30</f>
        <v>0.31950023956068258</v>
      </c>
      <c r="W29" s="96">
        <f>'Aggregating Exp. PPI Deflator'!W29/'Aggregating Exp. PPI Deflator'!W$30</f>
        <v>0.31098676423114174</v>
      </c>
      <c r="X29" s="96">
        <f>'Aggregating Exp. PPI Deflator'!X29/'Aggregating Exp. PPI Deflator'!X$30</f>
        <v>0.31037542662116041</v>
      </c>
      <c r="Y29" s="96">
        <f>'Aggregating Exp. PPI Deflator'!Y29/'Aggregating Exp. PPI Deflator'!Y$30</f>
        <v>0.31922485187731187</v>
      </c>
      <c r="Z29" s="96">
        <f>'Aggregating Exp. PPI Deflator'!Z29/'Aggregating Exp. PPI Deflator'!Z$30</f>
        <v>0.30378396399399898</v>
      </c>
    </row>
    <row r="30" spans="1:26" ht="30" x14ac:dyDescent="0.25">
      <c r="A30" s="95" t="str">
        <f>'Aggregating Exp. PPI Deflator'!A30</f>
        <v>16 17 18 Total</v>
      </c>
      <c r="B30" s="95">
        <f>'Aggregating Exp. PPI Deflator'!B30</f>
        <v>0</v>
      </c>
      <c r="C30" s="97">
        <f>'Aggregating Exp. PPI Deflator'!C30</f>
        <v>0</v>
      </c>
      <c r="D30" s="96">
        <f>'Aggregating Exp. PPI Deflator'!D30/'Aggregating Exp. PPI Deflator'!D$30</f>
        <v>1</v>
      </c>
      <c r="E30" s="96">
        <f>'Aggregating Exp. PPI Deflator'!E30/'Aggregating Exp. PPI Deflator'!E$30</f>
        <v>1</v>
      </c>
      <c r="F30" s="96">
        <f>'Aggregating Exp. PPI Deflator'!F30/'Aggregating Exp. PPI Deflator'!F$30</f>
        <v>1</v>
      </c>
      <c r="G30" s="96">
        <f>'Aggregating Exp. PPI Deflator'!G30/'Aggregating Exp. PPI Deflator'!G$30</f>
        <v>1</v>
      </c>
      <c r="H30" s="96">
        <f>'Aggregating Exp. PPI Deflator'!H30/'Aggregating Exp. PPI Deflator'!H$30</f>
        <v>1</v>
      </c>
      <c r="I30" s="96">
        <f>'Aggregating Exp. PPI Deflator'!I30/'Aggregating Exp. PPI Deflator'!I$30</f>
        <v>1</v>
      </c>
      <c r="J30" s="96">
        <f>'Aggregating Exp. PPI Deflator'!J30/'Aggregating Exp. PPI Deflator'!J$30</f>
        <v>1</v>
      </c>
      <c r="K30" s="96">
        <f>'Aggregating Exp. PPI Deflator'!K30/'Aggregating Exp. PPI Deflator'!K$30</f>
        <v>1</v>
      </c>
      <c r="L30" s="96">
        <f>'Aggregating Exp. PPI Deflator'!L30/'Aggregating Exp. PPI Deflator'!L$30</f>
        <v>1</v>
      </c>
      <c r="M30" s="96">
        <f>'Aggregating Exp. PPI Deflator'!M30/'Aggregating Exp. PPI Deflator'!M$30</f>
        <v>1</v>
      </c>
      <c r="N30" s="96">
        <f>'Aggregating Exp. PPI Deflator'!N30/'Aggregating Exp. PPI Deflator'!N$30</f>
        <v>1</v>
      </c>
      <c r="O30" s="96">
        <f>'Aggregating Exp. PPI Deflator'!O30/'Aggregating Exp. PPI Deflator'!O$30</f>
        <v>1</v>
      </c>
      <c r="P30" s="96">
        <f>'Aggregating Exp. PPI Deflator'!P30/'Aggregating Exp. PPI Deflator'!P$30</f>
        <v>1</v>
      </c>
      <c r="Q30" s="96">
        <f>'Aggregating Exp. PPI Deflator'!Q30/'Aggregating Exp. PPI Deflator'!Q$30</f>
        <v>1</v>
      </c>
      <c r="R30" s="96">
        <f>'Aggregating Exp. PPI Deflator'!R30/'Aggregating Exp. PPI Deflator'!R$30</f>
        <v>1</v>
      </c>
      <c r="S30" s="96">
        <f>'Aggregating Exp. PPI Deflator'!S30/'Aggregating Exp. PPI Deflator'!S$30</f>
        <v>1</v>
      </c>
      <c r="T30" s="96">
        <f>'Aggregating Exp. PPI Deflator'!T30/'Aggregating Exp. PPI Deflator'!T$30</f>
        <v>1</v>
      </c>
      <c r="U30" s="96">
        <f>'Aggregating Exp. PPI Deflator'!U30/'Aggregating Exp. PPI Deflator'!U$30</f>
        <v>1</v>
      </c>
      <c r="V30" s="96">
        <f>'Aggregating Exp. PPI Deflator'!V30/'Aggregating Exp. PPI Deflator'!V$30</f>
        <v>1</v>
      </c>
      <c r="W30" s="96">
        <f>'Aggregating Exp. PPI Deflator'!W30/'Aggregating Exp. PPI Deflator'!W$30</f>
        <v>1</v>
      </c>
      <c r="X30" s="96">
        <f>'Aggregating Exp. PPI Deflator'!X30/'Aggregating Exp. PPI Deflator'!X$30</f>
        <v>1</v>
      </c>
      <c r="Y30" s="96">
        <f>'Aggregating Exp. PPI Deflator'!Y30/'Aggregating Exp. PPI Deflator'!Y$30</f>
        <v>1</v>
      </c>
      <c r="Z30" s="96">
        <f>'Aggregating Exp. PPI Deflator'!Z30/'Aggregating Exp. PPI Deflator'!Z$30</f>
        <v>1</v>
      </c>
    </row>
    <row r="31" spans="1:26" s="110" customFormat="1" ht="24.75" x14ac:dyDescent="0.25">
      <c r="A31" s="100" t="str">
        <f>'Aggregating Exp. PPI Deflator'!A31</f>
        <v>19 Total</v>
      </c>
      <c r="B31" s="100" t="str">
        <f>'Aggregating Exp. PPI Deflator'!B31</f>
        <v>CPA_C19</v>
      </c>
      <c r="C31" s="111" t="str">
        <f>'Aggregating Exp. PPI Deflator'!C31</f>
        <v xml:space="preserve">Coke and refined petroleum products           </v>
      </c>
      <c r="D31" s="110">
        <f>'Aggregating Exp. PPI Deflator'!D31/'Aggregating Exp. PPI Deflator'!D31</f>
        <v>1</v>
      </c>
      <c r="E31" s="110">
        <f>'Aggregating Exp. PPI Deflator'!E31/'Aggregating Exp. PPI Deflator'!E31</f>
        <v>1</v>
      </c>
      <c r="F31" s="110">
        <f>'Aggregating Exp. PPI Deflator'!F31/'Aggregating Exp. PPI Deflator'!F31</f>
        <v>1</v>
      </c>
      <c r="G31" s="110">
        <f>'Aggregating Exp. PPI Deflator'!G31/'Aggregating Exp. PPI Deflator'!G31</f>
        <v>1</v>
      </c>
      <c r="H31" s="110">
        <f>'Aggregating Exp. PPI Deflator'!H31/'Aggregating Exp. PPI Deflator'!H31</f>
        <v>1</v>
      </c>
      <c r="I31" s="110">
        <f>'Aggregating Exp. PPI Deflator'!I31/'Aggregating Exp. PPI Deflator'!I31</f>
        <v>1</v>
      </c>
      <c r="J31" s="110">
        <f>'Aggregating Exp. PPI Deflator'!J31/'Aggregating Exp. PPI Deflator'!J31</f>
        <v>1</v>
      </c>
      <c r="K31" s="110">
        <f>'Aggregating Exp. PPI Deflator'!K31/'Aggregating Exp. PPI Deflator'!K31</f>
        <v>1</v>
      </c>
      <c r="L31" s="110">
        <f>'Aggregating Exp. PPI Deflator'!L31/'Aggregating Exp. PPI Deflator'!L31</f>
        <v>1</v>
      </c>
      <c r="M31" s="110">
        <f>'Aggregating Exp. PPI Deflator'!M31/'Aggregating Exp. PPI Deflator'!M31</f>
        <v>1</v>
      </c>
      <c r="N31" s="110">
        <f>'Aggregating Exp. PPI Deflator'!N31/'Aggregating Exp. PPI Deflator'!N31</f>
        <v>1</v>
      </c>
      <c r="O31" s="110">
        <f>'Aggregating Exp. PPI Deflator'!O31/'Aggregating Exp. PPI Deflator'!O31</f>
        <v>1</v>
      </c>
      <c r="P31" s="110">
        <f>'Aggregating Exp. PPI Deflator'!P31/'Aggregating Exp. PPI Deflator'!P31</f>
        <v>1</v>
      </c>
      <c r="Q31" s="110">
        <f>'Aggregating Exp. PPI Deflator'!Q31/'Aggregating Exp. PPI Deflator'!Q31</f>
        <v>1</v>
      </c>
      <c r="R31" s="110">
        <f>'Aggregating Exp. PPI Deflator'!R31/'Aggregating Exp. PPI Deflator'!R31</f>
        <v>1</v>
      </c>
      <c r="S31" s="110">
        <f>'Aggregating Exp. PPI Deflator'!S31/'Aggregating Exp. PPI Deflator'!S31</f>
        <v>1</v>
      </c>
      <c r="T31" s="110">
        <f>'Aggregating Exp. PPI Deflator'!T31/'Aggregating Exp. PPI Deflator'!T31</f>
        <v>1</v>
      </c>
      <c r="U31" s="110">
        <f>'Aggregating Exp. PPI Deflator'!U31/'Aggregating Exp. PPI Deflator'!U31</f>
        <v>1</v>
      </c>
      <c r="V31" s="110">
        <f>'Aggregating Exp. PPI Deflator'!V31/'Aggregating Exp. PPI Deflator'!V31</f>
        <v>1</v>
      </c>
      <c r="W31" s="110">
        <f>'Aggregating Exp. PPI Deflator'!W31/'Aggregating Exp. PPI Deflator'!W31</f>
        <v>1</v>
      </c>
      <c r="X31" s="110">
        <f>'Aggregating Exp. PPI Deflator'!X31/'Aggregating Exp. PPI Deflator'!X31</f>
        <v>1</v>
      </c>
      <c r="Y31" s="110">
        <f>'Aggregating Exp. PPI Deflator'!Y31/'Aggregating Exp. PPI Deflator'!Y31</f>
        <v>1</v>
      </c>
      <c r="Z31" s="110">
        <f>'Aggregating Exp. PPI Deflator'!Z31/'Aggregating Exp. PPI Deflator'!Z31</f>
        <v>1</v>
      </c>
    </row>
    <row r="32" spans="1:26" ht="36.75" x14ac:dyDescent="0.25">
      <c r="A32" s="95">
        <f>'Aggregating Exp. PPI Deflator'!A32</f>
        <v>20</v>
      </c>
      <c r="B32" s="95" t="str">
        <f>'Aggregating Exp. PPI Deflator'!B32</f>
        <v>CPA_C203</v>
      </c>
      <c r="C32" s="97" t="str">
        <f>'Aggregating Exp. PPI Deflator'!C32</f>
        <v xml:space="preserve">Paints, varnishes and similar coatings, printing ink and mastics       </v>
      </c>
      <c r="D32" s="96">
        <f>'Aggregating Exp. PPI Deflator'!D32/'Aggregating Exp. PPI Deflator'!D$38</f>
        <v>9.7411831626848688E-2</v>
      </c>
      <c r="E32" s="96">
        <f>'Aggregating Exp. PPI Deflator'!E32/'Aggregating Exp. PPI Deflator'!E$38</f>
        <v>9.6738242068504343E-2</v>
      </c>
      <c r="F32" s="96">
        <f>'Aggregating Exp. PPI Deflator'!F32/'Aggregating Exp. PPI Deflator'!F$38</f>
        <v>9.813888020018767E-2</v>
      </c>
      <c r="G32" s="96">
        <f>'Aggregating Exp. PPI Deflator'!G32/'Aggregating Exp. PPI Deflator'!G$38</f>
        <v>9.9962078119074704E-2</v>
      </c>
      <c r="H32" s="96">
        <f>'Aggregating Exp. PPI Deflator'!H32/'Aggregating Exp. PPI Deflator'!H$38</f>
        <v>9.9387074249359914E-2</v>
      </c>
      <c r="I32" s="96">
        <f>'Aggregating Exp. PPI Deflator'!I32/'Aggregating Exp. PPI Deflator'!I$38</f>
        <v>9.6407653260445134E-2</v>
      </c>
      <c r="J32" s="96">
        <f>'Aggregating Exp. PPI Deflator'!J32/'Aggregating Exp. PPI Deflator'!J$38</f>
        <v>9.3004145967952784E-2</v>
      </c>
      <c r="K32" s="96">
        <f>'Aggregating Exp. PPI Deflator'!K32/'Aggregating Exp. PPI Deflator'!K$38</f>
        <v>9.6110462854920267E-2</v>
      </c>
      <c r="L32" s="96">
        <f>'Aggregating Exp. PPI Deflator'!L32/'Aggregating Exp. PPI Deflator'!L$38</f>
        <v>8.5197391487272983E-2</v>
      </c>
      <c r="M32" s="96">
        <f>'Aggregating Exp. PPI Deflator'!M32/'Aggregating Exp. PPI Deflator'!M$38</f>
        <v>8.2731131922615775E-2</v>
      </c>
      <c r="N32" s="96">
        <f>'Aggregating Exp. PPI Deflator'!N32/'Aggregating Exp. PPI Deflator'!N$38</f>
        <v>8.4956390582989053E-2</v>
      </c>
      <c r="O32" s="96">
        <f>'Aggregating Exp. PPI Deflator'!O32/'Aggregating Exp. PPI Deflator'!O$38</f>
        <v>7.9873779706143372E-2</v>
      </c>
      <c r="P32" s="96">
        <f>'Aggregating Exp. PPI Deflator'!P32/'Aggregating Exp. PPI Deflator'!P$38</f>
        <v>7.1281565450328307E-2</v>
      </c>
      <c r="Q32" s="96">
        <f>'Aggregating Exp. PPI Deflator'!Q32/'Aggregating Exp. PPI Deflator'!Q$38</f>
        <v>8.3893161977087599E-2</v>
      </c>
      <c r="R32" s="96">
        <f>'Aggregating Exp. PPI Deflator'!R32/'Aggregating Exp. PPI Deflator'!R$38</f>
        <v>8.3022086286504135E-2</v>
      </c>
      <c r="S32" s="96">
        <f>'Aggregating Exp. PPI Deflator'!S32/'Aggregating Exp. PPI Deflator'!S$38</f>
        <v>9.2581217581217581E-2</v>
      </c>
      <c r="T32" s="96">
        <f>'Aggregating Exp. PPI Deflator'!T32/'Aggregating Exp. PPI Deflator'!T$38</f>
        <v>0.10252870678295789</v>
      </c>
      <c r="U32" s="96">
        <f>'Aggregating Exp. PPI Deflator'!U32/'Aggregating Exp. PPI Deflator'!U$38</f>
        <v>0.10239155846207311</v>
      </c>
      <c r="V32" s="96">
        <f>'Aggregating Exp. PPI Deflator'!V32/'Aggregating Exp. PPI Deflator'!V$38</f>
        <v>9.2561205273069685E-2</v>
      </c>
      <c r="W32" s="96">
        <f>'Aggregating Exp. PPI Deflator'!W32/'Aggregating Exp. PPI Deflator'!W$38</f>
        <v>9.7714432460195177E-2</v>
      </c>
      <c r="X32" s="96">
        <f>'Aggregating Exp. PPI Deflator'!X32/'Aggregating Exp. PPI Deflator'!X$38</f>
        <v>8.9939939939939942E-2</v>
      </c>
      <c r="Y32" s="96">
        <f>'Aggregating Exp. PPI Deflator'!Y32/'Aggregating Exp. PPI Deflator'!Y$38</f>
        <v>9.0673648860175884E-2</v>
      </c>
      <c r="Z32" s="96">
        <f>'Aggregating Exp. PPI Deflator'!Z32/'Aggregating Exp. PPI Deflator'!Z$38</f>
        <v>9.3378406428846775E-2</v>
      </c>
    </row>
    <row r="33" spans="1:26" ht="48.75" x14ac:dyDescent="0.25">
      <c r="A33" s="95">
        <f>'Aggregating Exp. PPI Deflator'!A33</f>
        <v>20</v>
      </c>
      <c r="B33" s="95" t="str">
        <f>'Aggregating Exp. PPI Deflator'!B33</f>
        <v>CPA_C204</v>
      </c>
      <c r="C33" s="97" t="str">
        <f>'Aggregating Exp. PPI Deflator'!C33</f>
        <v xml:space="preserve">Soap and detergents, cleaning and polishing preparations, perfumes and toilet preparations     </v>
      </c>
      <c r="D33" s="96">
        <f>'Aggregating Exp. PPI Deflator'!D33/'Aggregating Exp. PPI Deflator'!D$38</f>
        <v>0.1892420364050057</v>
      </c>
      <c r="E33" s="96">
        <f>'Aggregating Exp. PPI Deflator'!E33/'Aggregating Exp. PPI Deflator'!E$38</f>
        <v>0.20072070733338288</v>
      </c>
      <c r="F33" s="96">
        <f>'Aggregating Exp. PPI Deflator'!F33/'Aggregating Exp. PPI Deflator'!F$38</f>
        <v>0.21211291836096341</v>
      </c>
      <c r="G33" s="96">
        <f>'Aggregating Exp. PPI Deflator'!G33/'Aggregating Exp. PPI Deflator'!G$38</f>
        <v>0.20663632916192642</v>
      </c>
      <c r="H33" s="96">
        <f>'Aggregating Exp. PPI Deflator'!H33/'Aggregating Exp. PPI Deflator'!H$38</f>
        <v>0.20424392893164714</v>
      </c>
      <c r="I33" s="96">
        <f>'Aggregating Exp. PPI Deflator'!I33/'Aggregating Exp. PPI Deflator'!I$38</f>
        <v>0.21870363139398671</v>
      </c>
      <c r="J33" s="96">
        <f>'Aggregating Exp. PPI Deflator'!J33/'Aggregating Exp. PPI Deflator'!J$38</f>
        <v>0.20759720614051469</v>
      </c>
      <c r="K33" s="96">
        <f>'Aggregating Exp. PPI Deflator'!K33/'Aggregating Exp. PPI Deflator'!K$38</f>
        <v>0.2205756514974718</v>
      </c>
      <c r="L33" s="96">
        <f>'Aggregating Exp. PPI Deflator'!L33/'Aggregating Exp. PPI Deflator'!L$38</f>
        <v>0.19598906107566089</v>
      </c>
      <c r="M33" s="96">
        <f>'Aggregating Exp. PPI Deflator'!M33/'Aggregating Exp. PPI Deflator'!M$38</f>
        <v>0.18843773291422275</v>
      </c>
      <c r="N33" s="96">
        <f>'Aggregating Exp. PPI Deflator'!N33/'Aggregating Exp. PPI Deflator'!N$38</f>
        <v>0.19814414059938357</v>
      </c>
      <c r="O33" s="96">
        <f>'Aggregating Exp. PPI Deflator'!O33/'Aggregating Exp. PPI Deflator'!O$38</f>
        <v>0.1836439535877461</v>
      </c>
      <c r="P33" s="96">
        <f>'Aggregating Exp. PPI Deflator'!P33/'Aggregating Exp. PPI Deflator'!P$38</f>
        <v>0.19502793113586619</v>
      </c>
      <c r="Q33" s="96">
        <f>'Aggregating Exp. PPI Deflator'!Q33/'Aggregating Exp. PPI Deflator'!Q$38</f>
        <v>0.18829714730795444</v>
      </c>
      <c r="R33" s="96">
        <f>'Aggregating Exp. PPI Deflator'!R33/'Aggregating Exp. PPI Deflator'!R$38</f>
        <v>0.19468870393788784</v>
      </c>
      <c r="S33" s="96">
        <f>'Aggregating Exp. PPI Deflator'!S33/'Aggregating Exp. PPI Deflator'!S$38</f>
        <v>0.22556647556647558</v>
      </c>
      <c r="T33" s="96">
        <f>'Aggregating Exp. PPI Deflator'!T33/'Aggregating Exp. PPI Deflator'!T$38</f>
        <v>0.24148208571249294</v>
      </c>
      <c r="U33" s="96">
        <f>'Aggregating Exp. PPI Deflator'!U33/'Aggregating Exp. PPI Deflator'!U$38</f>
        <v>0.23508040312134712</v>
      </c>
      <c r="V33" s="96">
        <f>'Aggregating Exp. PPI Deflator'!V33/'Aggregating Exp. PPI Deflator'!V$38</f>
        <v>0.21544256120527308</v>
      </c>
      <c r="W33" s="96">
        <f>'Aggregating Exp. PPI Deflator'!W33/'Aggregating Exp. PPI Deflator'!W$38</f>
        <v>0.23462378017462762</v>
      </c>
      <c r="X33" s="96">
        <f>'Aggregating Exp. PPI Deflator'!X33/'Aggregating Exp. PPI Deflator'!X$38</f>
        <v>0.24096096096096095</v>
      </c>
      <c r="Y33" s="96">
        <f>'Aggregating Exp. PPI Deflator'!Y33/'Aggregating Exp. PPI Deflator'!Y$38</f>
        <v>0.23661667188433844</v>
      </c>
      <c r="Z33" s="96">
        <f>'Aggregating Exp. PPI Deflator'!Z33/'Aggregating Exp. PPI Deflator'!Z$38</f>
        <v>0.24805029208552026</v>
      </c>
    </row>
    <row r="34" spans="1:26" x14ac:dyDescent="0.25">
      <c r="A34" s="95">
        <f>'Aggregating Exp. PPI Deflator'!A34</f>
        <v>20</v>
      </c>
      <c r="B34" s="95" t="str">
        <f>'Aggregating Exp. PPI Deflator'!B34</f>
        <v>CPA_C205</v>
      </c>
      <c r="C34" s="97" t="str">
        <f>'Aggregating Exp. PPI Deflator'!C34</f>
        <v xml:space="preserve">Other chemical products             </v>
      </c>
      <c r="D34" s="96">
        <f>'Aggregating Exp. PPI Deflator'!D34/'Aggregating Exp. PPI Deflator'!D$38</f>
        <v>0.14849971558589306</v>
      </c>
      <c r="E34" s="96">
        <f>'Aggregating Exp. PPI Deflator'!E34/'Aggregating Exp. PPI Deflator'!E$38</f>
        <v>0.1510513411100379</v>
      </c>
      <c r="F34" s="96">
        <f>'Aggregating Exp. PPI Deflator'!F34/'Aggregating Exp. PPI Deflator'!F$38</f>
        <v>0.15221301219893651</v>
      </c>
      <c r="G34" s="96">
        <f>'Aggregating Exp. PPI Deflator'!G34/'Aggregating Exp. PPI Deflator'!G$38</f>
        <v>0.12897231702692455</v>
      </c>
      <c r="H34" s="96">
        <f>'Aggregating Exp. PPI Deflator'!H34/'Aggregating Exp. PPI Deflator'!H$38</f>
        <v>0.12545581503607728</v>
      </c>
      <c r="I34" s="96">
        <f>'Aggregating Exp. PPI Deflator'!I34/'Aggregating Exp. PPI Deflator'!I$38</f>
        <v>0.1065989847715736</v>
      </c>
      <c r="J34" s="96">
        <f>'Aggregating Exp. PPI Deflator'!J34/'Aggregating Exp. PPI Deflator'!J$38</f>
        <v>0.11257610279012438</v>
      </c>
      <c r="K34" s="96">
        <f>'Aggregating Exp. PPI Deflator'!K34/'Aggregating Exp. PPI Deflator'!K$38</f>
        <v>0.11656942823803967</v>
      </c>
      <c r="L34" s="96">
        <f>'Aggregating Exp. PPI Deflator'!L34/'Aggregating Exp. PPI Deflator'!L$38</f>
        <v>0.11047612369399061</v>
      </c>
      <c r="M34" s="96">
        <f>'Aggregating Exp. PPI Deflator'!M34/'Aggregating Exp. PPI Deflator'!M$38</f>
        <v>0.11714572734048413</v>
      </c>
      <c r="N34" s="96">
        <f>'Aggregating Exp. PPI Deflator'!N34/'Aggregating Exp. PPI Deflator'!N$38</f>
        <v>0.11322053905174109</v>
      </c>
      <c r="O34" s="96">
        <f>'Aggregating Exp. PPI Deflator'!O34/'Aggregating Exp. PPI Deflator'!O$38</f>
        <v>0.12276895769647964</v>
      </c>
      <c r="P34" s="96">
        <f>'Aggregating Exp. PPI Deflator'!P34/'Aggregating Exp. PPI Deflator'!P$38</f>
        <v>0.12609846133742772</v>
      </c>
      <c r="Q34" s="96">
        <f>'Aggregating Exp. PPI Deflator'!Q34/'Aggregating Exp. PPI Deflator'!Q$38</f>
        <v>0.12968552234446501</v>
      </c>
      <c r="R34" s="96">
        <f>'Aggregating Exp. PPI Deflator'!R34/'Aggregating Exp. PPI Deflator'!R$38</f>
        <v>0.14166397082610357</v>
      </c>
      <c r="S34" s="96">
        <f>'Aggregating Exp. PPI Deflator'!S34/'Aggregating Exp. PPI Deflator'!S$38</f>
        <v>0.15458640458640457</v>
      </c>
      <c r="T34" s="96">
        <f>'Aggregating Exp. PPI Deflator'!T34/'Aggregating Exp. PPI Deflator'!T$38</f>
        <v>0.15768337830206439</v>
      </c>
      <c r="U34" s="96">
        <f>'Aggregating Exp. PPI Deflator'!U34/'Aggregating Exp. PPI Deflator'!U$38</f>
        <v>0.15963731715793131</v>
      </c>
      <c r="V34" s="96">
        <f>'Aggregating Exp. PPI Deflator'!V34/'Aggregating Exp. PPI Deflator'!V$38</f>
        <v>0.14613935969868172</v>
      </c>
      <c r="W34" s="96">
        <f>'Aggregating Exp. PPI Deflator'!W34/'Aggregating Exp. PPI Deflator'!W$38</f>
        <v>0.16027863379558294</v>
      </c>
      <c r="X34" s="96">
        <f>'Aggregating Exp. PPI Deflator'!X34/'Aggregating Exp. PPI Deflator'!X$38</f>
        <v>0.1609009009009009</v>
      </c>
      <c r="Y34" s="96">
        <f>'Aggregating Exp. PPI Deflator'!Y34/'Aggregating Exp. PPI Deflator'!Y$38</f>
        <v>0.15550559239548054</v>
      </c>
      <c r="Z34" s="96">
        <f>'Aggregating Exp. PPI Deflator'!Z34/'Aggregating Exp. PPI Deflator'!Z$38</f>
        <v>0.17747531358420068</v>
      </c>
    </row>
    <row r="35" spans="1:26" ht="36.75" x14ac:dyDescent="0.25">
      <c r="A35" s="95">
        <f>'Aggregating Exp. PPI Deflator'!A35</f>
        <v>20</v>
      </c>
      <c r="B35" s="95" t="str">
        <f>'Aggregating Exp. PPI Deflator'!B35</f>
        <v>CPA_C20A</v>
      </c>
      <c r="C35" s="97" t="str">
        <f>'Aggregating Exp. PPI Deflator'!C35</f>
        <v xml:space="preserve">Industrial gases, inorganics and fertilisers (all inorganic chemicals) - 20.11/13/15      </v>
      </c>
      <c r="D35" s="96">
        <f>'Aggregating Exp. PPI Deflator'!D35/'Aggregating Exp. PPI Deflator'!D$38</f>
        <v>9.762514220705347E-2</v>
      </c>
      <c r="E35" s="96">
        <f>'Aggregating Exp. PPI Deflator'!E35/'Aggregating Exp. PPI Deflator'!E$38</f>
        <v>9.4583550040864856E-2</v>
      </c>
      <c r="F35" s="96">
        <f>'Aggregating Exp. PPI Deflator'!F35/'Aggregating Exp. PPI Deflator'!F$38</f>
        <v>0.10157960588051299</v>
      </c>
      <c r="G35" s="96">
        <f>'Aggregating Exp. PPI Deflator'!G35/'Aggregating Exp. PPI Deflator'!G$38</f>
        <v>0.10428517254455821</v>
      </c>
      <c r="H35" s="96">
        <f>'Aggregating Exp. PPI Deflator'!H35/'Aggregating Exp. PPI Deflator'!H$38</f>
        <v>0.10668011482659633</v>
      </c>
      <c r="I35" s="96">
        <f>'Aggregating Exp. PPI Deflator'!I35/'Aggregating Exp. PPI Deflator'!I$38</f>
        <v>0.10593518156969933</v>
      </c>
      <c r="J35" s="96">
        <f>'Aggregating Exp. PPI Deflator'!J35/'Aggregating Exp. PPI Deflator'!J$38</f>
        <v>0.10742165614611736</v>
      </c>
      <c r="K35" s="96">
        <f>'Aggregating Exp. PPI Deflator'!K35/'Aggregating Exp. PPI Deflator'!K$38</f>
        <v>0.11100739012057566</v>
      </c>
      <c r="L35" s="96">
        <f>'Aggregating Exp. PPI Deflator'!L35/'Aggregating Exp. PPI Deflator'!L$38</f>
        <v>0.10486641890470513</v>
      </c>
      <c r="M35" s="96">
        <f>'Aggregating Exp. PPI Deflator'!M35/'Aggregating Exp. PPI Deflator'!M$38</f>
        <v>0.10739168475971353</v>
      </c>
      <c r="N35" s="96">
        <f>'Aggregating Exp. PPI Deflator'!N35/'Aggregating Exp. PPI Deflator'!N$38</f>
        <v>0.107449668830743</v>
      </c>
      <c r="O35" s="96">
        <f>'Aggregating Exp. PPI Deflator'!O35/'Aggregating Exp. PPI Deflator'!O$38</f>
        <v>0.10508496860927588</v>
      </c>
      <c r="P35" s="96">
        <f>'Aggregating Exp. PPI Deflator'!P35/'Aggregating Exp. PPI Deflator'!P$38</f>
        <v>0.11156120348894188</v>
      </c>
      <c r="Q35" s="96">
        <f>'Aggregating Exp. PPI Deflator'!Q35/'Aggregating Exp. PPI Deflator'!Q$38</f>
        <v>0.10592931554863207</v>
      </c>
      <c r="R35" s="96">
        <f>'Aggregating Exp. PPI Deflator'!R35/'Aggregating Exp. PPI Deflator'!R$38</f>
        <v>9.9020674646354737E-2</v>
      </c>
      <c r="S35" s="96">
        <f>'Aggregating Exp. PPI Deflator'!S35/'Aggregating Exp. PPI Deflator'!S$38</f>
        <v>0.11124761124761125</v>
      </c>
      <c r="T35" s="96">
        <f>'Aggregating Exp. PPI Deflator'!T35/'Aggregating Exp. PPI Deflator'!T$38</f>
        <v>0.10977599297232854</v>
      </c>
      <c r="U35" s="96">
        <f>'Aggregating Exp. PPI Deflator'!U35/'Aggregating Exp. PPI Deflator'!U$38</f>
        <v>0.10905759327709853</v>
      </c>
      <c r="V35" s="96">
        <f>'Aggregating Exp. PPI Deflator'!V35/'Aggregating Exp. PPI Deflator'!V$38</f>
        <v>0.10467671060891399</v>
      </c>
      <c r="W35" s="96">
        <f>'Aggregating Exp. PPI Deflator'!W35/'Aggregating Exp. PPI Deflator'!W$38</f>
        <v>0.10082819722650231</v>
      </c>
      <c r="X35" s="96">
        <f>'Aggregating Exp. PPI Deflator'!X35/'Aggregating Exp. PPI Deflator'!X$38</f>
        <v>8.8468468468468467E-2</v>
      </c>
      <c r="Y35" s="96">
        <f>'Aggregating Exp. PPI Deflator'!Y35/'Aggregating Exp. PPI Deflator'!Y$38</f>
        <v>8.1822580186128577E-2</v>
      </c>
      <c r="Z35" s="96">
        <f>'Aggregating Exp. PPI Deflator'!Z35/'Aggregating Exp. PPI Deflator'!Z$38</f>
        <v>8.6617442101829617E-2</v>
      </c>
    </row>
    <row r="36" spans="1:26" ht="24.75" x14ac:dyDescent="0.25">
      <c r="A36" s="95">
        <f>'Aggregating Exp. PPI Deflator'!A36</f>
        <v>20</v>
      </c>
      <c r="B36" s="95" t="str">
        <f>'Aggregating Exp. PPI Deflator'!B36</f>
        <v>CPA_C20B</v>
      </c>
      <c r="C36" s="97" t="str">
        <f>'Aggregating Exp. PPI Deflator'!C36</f>
        <v xml:space="preserve">Petrochemicals - 20.14/16/17/60             </v>
      </c>
      <c r="D36" s="96">
        <f>'Aggregating Exp. PPI Deflator'!D36/'Aggregating Exp. PPI Deflator'!D$38</f>
        <v>0.38289249146757681</v>
      </c>
      <c r="E36" s="96">
        <f>'Aggregating Exp. PPI Deflator'!E36/'Aggregating Exp. PPI Deflator'!E$38</f>
        <v>0.3769968051118211</v>
      </c>
      <c r="F36" s="96">
        <f>'Aggregating Exp. PPI Deflator'!F36/'Aggregating Exp. PPI Deflator'!F$38</f>
        <v>0.36131529558961528</v>
      </c>
      <c r="G36" s="96">
        <f>'Aggregating Exp. PPI Deflator'!G36/'Aggregating Exp. PPI Deflator'!G$38</f>
        <v>0.3908229048160789</v>
      </c>
      <c r="H36" s="96">
        <f>'Aggregating Exp. PPI Deflator'!H36/'Aggregating Exp. PPI Deflator'!H$38</f>
        <v>0.40216463651175421</v>
      </c>
      <c r="I36" s="96">
        <f>'Aggregating Exp. PPI Deflator'!I36/'Aggregating Exp. PPI Deflator'!I$38</f>
        <v>0.41101132370167903</v>
      </c>
      <c r="J36" s="96">
        <f>'Aggregating Exp. PPI Deflator'!J36/'Aggregating Exp. PPI Deflator'!J$38</f>
        <v>0.4256900608822321</v>
      </c>
      <c r="K36" s="96">
        <f>'Aggregating Exp. PPI Deflator'!K36/'Aggregating Exp. PPI Deflator'!K$38</f>
        <v>0.41209646052119797</v>
      </c>
      <c r="L36" s="96">
        <f>'Aggregating Exp. PPI Deflator'!L36/'Aggregating Exp. PPI Deflator'!L$38</f>
        <v>0.45252787322067178</v>
      </c>
      <c r="M36" s="96">
        <f>'Aggregating Exp. PPI Deflator'!M36/'Aggregating Exp. PPI Deflator'!M$38</f>
        <v>0.45996305777892998</v>
      </c>
      <c r="N36" s="96">
        <f>'Aggregating Exp. PPI Deflator'!N36/'Aggregating Exp. PPI Deflator'!N$38</f>
        <v>0.45363630401993571</v>
      </c>
      <c r="O36" s="96">
        <f>'Aggregating Exp. PPI Deflator'!O36/'Aggregating Exp. PPI Deflator'!O$38</f>
        <v>0.46017815468559969</v>
      </c>
      <c r="P36" s="96">
        <f>'Aggregating Exp. PPI Deflator'!P36/'Aggregating Exp. PPI Deflator'!P$38</f>
        <v>0.45222305707098753</v>
      </c>
      <c r="Q36" s="96">
        <f>'Aggregating Exp. PPI Deflator'!Q36/'Aggregating Exp. PPI Deflator'!Q$38</f>
        <v>0.43890565670333948</v>
      </c>
      <c r="R36" s="96">
        <f>'Aggregating Exp. PPI Deflator'!R36/'Aggregating Exp. PPI Deflator'!R$38</f>
        <v>0.41837484927800489</v>
      </c>
      <c r="S36" s="96">
        <f>'Aggregating Exp. PPI Deflator'!S36/'Aggregating Exp. PPI Deflator'!S$38</f>
        <v>0.35339885339885341</v>
      </c>
      <c r="T36" s="96">
        <f>'Aggregating Exp. PPI Deflator'!T36/'Aggregating Exp. PPI Deflator'!T$38</f>
        <v>0.32129635439543203</v>
      </c>
      <c r="U36" s="96">
        <f>'Aggregating Exp. PPI Deflator'!U36/'Aggregating Exp. PPI Deflator'!U$38</f>
        <v>0.32145452247812212</v>
      </c>
      <c r="V36" s="96">
        <f>'Aggregating Exp. PPI Deflator'!V36/'Aggregating Exp. PPI Deflator'!V$38</f>
        <v>0.3714061519146265</v>
      </c>
      <c r="W36" s="96">
        <f>'Aggregating Exp. PPI Deflator'!W36/'Aggregating Exp. PPI Deflator'!W$38</f>
        <v>0.34033127889060094</v>
      </c>
      <c r="X36" s="96">
        <f>'Aggregating Exp. PPI Deflator'!X36/'Aggregating Exp. PPI Deflator'!X$38</f>
        <v>0.35141141141141141</v>
      </c>
      <c r="Y36" s="96">
        <f>'Aggregating Exp. PPI Deflator'!Y36/'Aggregating Exp. PPI Deflator'!Y$38</f>
        <v>0.36585365853658536</v>
      </c>
      <c r="Z36" s="96">
        <f>'Aggregating Exp. PPI Deflator'!Z36/'Aggregating Exp. PPI Deflator'!Z$38</f>
        <v>0.32173887257954514</v>
      </c>
    </row>
    <row r="37" spans="1:26" ht="24.75" x14ac:dyDescent="0.25">
      <c r="A37" s="95">
        <f>'Aggregating Exp. PPI Deflator'!A37</f>
        <v>20</v>
      </c>
      <c r="B37" s="95" t="str">
        <f>'Aggregating Exp. PPI Deflator'!B37</f>
        <v>CPA_C20C</v>
      </c>
      <c r="C37" s="97" t="str">
        <f>'Aggregating Exp. PPI Deflator'!C37</f>
        <v xml:space="preserve">Dyestuffs, agro-chemicals - 20.12/20            </v>
      </c>
      <c r="D37" s="96">
        <f>'Aggregating Exp. PPI Deflator'!D37/'Aggregating Exp. PPI Deflator'!D$38</f>
        <v>8.4328782707622299E-2</v>
      </c>
      <c r="E37" s="96">
        <f>'Aggregating Exp. PPI Deflator'!E37/'Aggregating Exp. PPI Deflator'!E$38</f>
        <v>7.9909354335388955E-2</v>
      </c>
      <c r="F37" s="96">
        <f>'Aggregating Exp. PPI Deflator'!F37/'Aggregating Exp. PPI Deflator'!F$38</f>
        <v>7.4640287769784167E-2</v>
      </c>
      <c r="G37" s="96">
        <f>'Aggregating Exp. PPI Deflator'!G37/'Aggregating Exp. PPI Deflator'!G$38</f>
        <v>6.9321198331437239E-2</v>
      </c>
      <c r="H37" s="96">
        <f>'Aggregating Exp. PPI Deflator'!H37/'Aggregating Exp. PPI Deflator'!H$38</f>
        <v>6.2068430444565136E-2</v>
      </c>
      <c r="I37" s="96">
        <f>'Aggregating Exp. PPI Deflator'!I37/'Aggregating Exp. PPI Deflator'!I$38</f>
        <v>6.1343225302616163E-2</v>
      </c>
      <c r="J37" s="96">
        <f>'Aggregating Exp. PPI Deflator'!J37/'Aggregating Exp. PPI Deflator'!J$38</f>
        <v>5.3710828073058679E-2</v>
      </c>
      <c r="K37" s="96">
        <f>'Aggregating Exp. PPI Deflator'!K37/'Aggregating Exp. PPI Deflator'!K$38</f>
        <v>4.3640606767794632E-2</v>
      </c>
      <c r="L37" s="96">
        <f>'Aggregating Exp. PPI Deflator'!L37/'Aggregating Exp. PPI Deflator'!L$38</f>
        <v>5.0943131617698617E-2</v>
      </c>
      <c r="M37" s="96">
        <f>'Aggregating Exp. PPI Deflator'!M37/'Aggregating Exp. PPI Deflator'!M$38</f>
        <v>4.4330665284033829E-2</v>
      </c>
      <c r="N37" s="96">
        <f>'Aggregating Exp. PPI Deflator'!N37/'Aggregating Exp. PPI Deflator'!N$38</f>
        <v>4.2592956915207557E-2</v>
      </c>
      <c r="O37" s="96">
        <f>'Aggregating Exp. PPI Deflator'!O37/'Aggregating Exp. PPI Deflator'!O$38</f>
        <v>4.8450185714755283E-2</v>
      </c>
      <c r="P37" s="96">
        <f>'Aggregating Exp. PPI Deflator'!P37/'Aggregating Exp. PPI Deflator'!P$38</f>
        <v>4.3807781516448333E-2</v>
      </c>
      <c r="Q37" s="96">
        <f>'Aggregating Exp. PPI Deflator'!Q37/'Aggregating Exp. PPI Deflator'!Q$38</f>
        <v>5.3289196118521405E-2</v>
      </c>
      <c r="R37" s="96">
        <f>'Aggregating Exp. PPI Deflator'!R37/'Aggregating Exp. PPI Deflator'!R$38</f>
        <v>6.3229715025144836E-2</v>
      </c>
      <c r="S37" s="96">
        <f>'Aggregating Exp. PPI Deflator'!S37/'Aggregating Exp. PPI Deflator'!S$38</f>
        <v>6.2619437619437626E-2</v>
      </c>
      <c r="T37" s="96">
        <f>'Aggregating Exp. PPI Deflator'!T37/'Aggregating Exp. PPI Deflator'!T$38</f>
        <v>6.7233481834724232E-2</v>
      </c>
      <c r="U37" s="96">
        <f>'Aggregating Exp. PPI Deflator'!U37/'Aggregating Exp. PPI Deflator'!U$38</f>
        <v>7.2378605503427798E-2</v>
      </c>
      <c r="V37" s="96">
        <f>'Aggregating Exp. PPI Deflator'!V37/'Aggregating Exp. PPI Deflator'!V$38</f>
        <v>6.9774011299435029E-2</v>
      </c>
      <c r="W37" s="96">
        <f>'Aggregating Exp. PPI Deflator'!W37/'Aggregating Exp. PPI Deflator'!W$38</f>
        <v>6.6223677452491012E-2</v>
      </c>
      <c r="X37" s="96">
        <f>'Aggregating Exp. PPI Deflator'!X37/'Aggregating Exp. PPI Deflator'!X$38</f>
        <v>6.8318318318318319E-2</v>
      </c>
      <c r="Y37" s="96">
        <f>'Aggregating Exp. PPI Deflator'!Y37/'Aggregating Exp. PPI Deflator'!Y$38</f>
        <v>6.9527848137291168E-2</v>
      </c>
      <c r="Z37" s="96">
        <f>'Aggregating Exp. PPI Deflator'!Z37/'Aggregating Exp. PPI Deflator'!Z$38</f>
        <v>7.2739673220057532E-2</v>
      </c>
    </row>
    <row r="38" spans="1:26" x14ac:dyDescent="0.25">
      <c r="A38" s="95" t="str">
        <f>'Aggregating Exp. PPI Deflator'!A38</f>
        <v>20 Total</v>
      </c>
      <c r="B38" s="95">
        <f>'Aggregating Exp. PPI Deflator'!B38</f>
        <v>0</v>
      </c>
      <c r="C38" s="97">
        <f>'Aggregating Exp. PPI Deflator'!C38</f>
        <v>0</v>
      </c>
      <c r="D38" s="96">
        <f>'Aggregating Exp. PPI Deflator'!D38/'Aggregating Exp. PPI Deflator'!D$38</f>
        <v>1</v>
      </c>
      <c r="E38" s="96">
        <f>'Aggregating Exp. PPI Deflator'!E38/'Aggregating Exp. PPI Deflator'!E$38</f>
        <v>1</v>
      </c>
      <c r="F38" s="96">
        <f>'Aggregating Exp. PPI Deflator'!F38/'Aggregating Exp. PPI Deflator'!F$38</f>
        <v>1</v>
      </c>
      <c r="G38" s="96">
        <f>'Aggregating Exp. PPI Deflator'!G38/'Aggregating Exp. PPI Deflator'!G$38</f>
        <v>1</v>
      </c>
      <c r="H38" s="96">
        <f>'Aggregating Exp. PPI Deflator'!H38/'Aggregating Exp. PPI Deflator'!H$38</f>
        <v>1</v>
      </c>
      <c r="I38" s="96">
        <f>'Aggregating Exp. PPI Deflator'!I38/'Aggregating Exp. PPI Deflator'!I$38</f>
        <v>1</v>
      </c>
      <c r="J38" s="96">
        <f>'Aggregating Exp. PPI Deflator'!J38/'Aggregating Exp. PPI Deflator'!J$38</f>
        <v>1</v>
      </c>
      <c r="K38" s="96">
        <f>'Aggregating Exp. PPI Deflator'!K38/'Aggregating Exp. PPI Deflator'!K$38</f>
        <v>1</v>
      </c>
      <c r="L38" s="96">
        <f>'Aggregating Exp. PPI Deflator'!L38/'Aggregating Exp. PPI Deflator'!L$38</f>
        <v>1</v>
      </c>
      <c r="M38" s="96">
        <f>'Aggregating Exp. PPI Deflator'!M38/'Aggregating Exp. PPI Deflator'!M$38</f>
        <v>1</v>
      </c>
      <c r="N38" s="96">
        <f>'Aggregating Exp. PPI Deflator'!N38/'Aggregating Exp. PPI Deflator'!N$38</f>
        <v>1</v>
      </c>
      <c r="O38" s="96">
        <f>'Aggregating Exp. PPI Deflator'!O38/'Aggregating Exp. PPI Deflator'!O$38</f>
        <v>1</v>
      </c>
      <c r="P38" s="96">
        <f>'Aggregating Exp. PPI Deflator'!P38/'Aggregating Exp. PPI Deflator'!P$38</f>
        <v>1</v>
      </c>
      <c r="Q38" s="96">
        <f>'Aggregating Exp. PPI Deflator'!Q38/'Aggregating Exp. PPI Deflator'!Q$38</f>
        <v>1</v>
      </c>
      <c r="R38" s="96">
        <f>'Aggregating Exp. PPI Deflator'!R38/'Aggregating Exp. PPI Deflator'!R$38</f>
        <v>1</v>
      </c>
      <c r="S38" s="96">
        <f>'Aggregating Exp. PPI Deflator'!S38/'Aggregating Exp. PPI Deflator'!S$38</f>
        <v>1</v>
      </c>
      <c r="T38" s="96">
        <f>'Aggregating Exp. PPI Deflator'!T38/'Aggregating Exp. PPI Deflator'!T$38</f>
        <v>1</v>
      </c>
      <c r="U38" s="96">
        <f>'Aggregating Exp. PPI Deflator'!U38/'Aggregating Exp. PPI Deflator'!U$38</f>
        <v>1</v>
      </c>
      <c r="V38" s="96">
        <f>'Aggregating Exp. PPI Deflator'!V38/'Aggregating Exp. PPI Deflator'!V$38</f>
        <v>1</v>
      </c>
      <c r="W38" s="96">
        <f>'Aggregating Exp. PPI Deflator'!W38/'Aggregating Exp. PPI Deflator'!W$38</f>
        <v>1</v>
      </c>
      <c r="X38" s="96">
        <f>'Aggregating Exp. PPI Deflator'!X38/'Aggregating Exp. PPI Deflator'!X$38</f>
        <v>1</v>
      </c>
      <c r="Y38" s="96">
        <f>'Aggregating Exp. PPI Deflator'!Y38/'Aggregating Exp. PPI Deflator'!Y$38</f>
        <v>1</v>
      </c>
      <c r="Z38" s="96">
        <f>'Aggregating Exp. PPI Deflator'!Z38/'Aggregating Exp. PPI Deflator'!Z$38</f>
        <v>1</v>
      </c>
    </row>
    <row r="39" spans="1:26" s="110" customFormat="1" ht="36.75" x14ac:dyDescent="0.25">
      <c r="A39" s="100" t="str">
        <f>'Aggregating Exp. PPI Deflator'!A39</f>
        <v>21 Total</v>
      </c>
      <c r="B39" s="100" t="str">
        <f>'Aggregating Exp. PPI Deflator'!B39</f>
        <v>CPA_C21</v>
      </c>
      <c r="C39" s="111" t="str">
        <f>'Aggregating Exp. PPI Deflator'!C39</f>
        <v xml:space="preserve">Basic pharmaceutical products and pharmaceutical preparations          </v>
      </c>
      <c r="D39" s="110">
        <f>'Aggregating Exp. PPI Deflator'!D39/'Aggregating Exp. PPI Deflator'!D39</f>
        <v>1</v>
      </c>
      <c r="E39" s="110">
        <f>'Aggregating Exp. PPI Deflator'!E39/'Aggregating Exp. PPI Deflator'!E39</f>
        <v>1</v>
      </c>
      <c r="F39" s="110">
        <f>'Aggregating Exp. PPI Deflator'!F39/'Aggregating Exp. PPI Deflator'!F39</f>
        <v>1</v>
      </c>
      <c r="G39" s="110">
        <f>'Aggregating Exp. PPI Deflator'!G39/'Aggregating Exp. PPI Deflator'!G39</f>
        <v>1</v>
      </c>
      <c r="H39" s="110">
        <f>'Aggregating Exp. PPI Deflator'!H39/'Aggregating Exp. PPI Deflator'!H39</f>
        <v>1</v>
      </c>
      <c r="I39" s="110">
        <f>'Aggregating Exp. PPI Deflator'!I39/'Aggregating Exp. PPI Deflator'!I39</f>
        <v>1</v>
      </c>
      <c r="J39" s="110">
        <f>'Aggregating Exp. PPI Deflator'!J39/'Aggregating Exp. PPI Deflator'!J39</f>
        <v>1</v>
      </c>
      <c r="K39" s="110">
        <f>'Aggregating Exp. PPI Deflator'!K39/'Aggregating Exp. PPI Deflator'!K39</f>
        <v>1</v>
      </c>
      <c r="L39" s="110">
        <f>'Aggregating Exp. PPI Deflator'!L39/'Aggregating Exp. PPI Deflator'!L39</f>
        <v>1</v>
      </c>
      <c r="M39" s="110">
        <f>'Aggregating Exp. PPI Deflator'!M39/'Aggregating Exp. PPI Deflator'!M39</f>
        <v>1</v>
      </c>
      <c r="N39" s="110">
        <f>'Aggregating Exp. PPI Deflator'!N39/'Aggregating Exp. PPI Deflator'!N39</f>
        <v>1</v>
      </c>
      <c r="O39" s="110">
        <f>'Aggregating Exp. PPI Deflator'!O39/'Aggregating Exp. PPI Deflator'!O39</f>
        <v>1</v>
      </c>
      <c r="P39" s="110">
        <f>'Aggregating Exp. PPI Deflator'!P39/'Aggregating Exp. PPI Deflator'!P39</f>
        <v>1</v>
      </c>
      <c r="Q39" s="110">
        <f>'Aggregating Exp. PPI Deflator'!Q39/'Aggregating Exp. PPI Deflator'!Q39</f>
        <v>1</v>
      </c>
      <c r="R39" s="110">
        <f>'Aggregating Exp. PPI Deflator'!R39/'Aggregating Exp. PPI Deflator'!R39</f>
        <v>1</v>
      </c>
      <c r="S39" s="110">
        <f>'Aggregating Exp. PPI Deflator'!S39/'Aggregating Exp. PPI Deflator'!S39</f>
        <v>1</v>
      </c>
      <c r="T39" s="110">
        <f>'Aggregating Exp. PPI Deflator'!T39/'Aggregating Exp. PPI Deflator'!T39</f>
        <v>1</v>
      </c>
      <c r="U39" s="110">
        <f>'Aggregating Exp. PPI Deflator'!U39/'Aggregating Exp. PPI Deflator'!U39</f>
        <v>1</v>
      </c>
      <c r="V39" s="110">
        <f>'Aggregating Exp. PPI Deflator'!V39/'Aggregating Exp. PPI Deflator'!V39</f>
        <v>1</v>
      </c>
      <c r="W39" s="110">
        <f>'Aggregating Exp. PPI Deflator'!W39/'Aggregating Exp. PPI Deflator'!W39</f>
        <v>1</v>
      </c>
      <c r="X39" s="110">
        <f>'Aggregating Exp. PPI Deflator'!X39/'Aggregating Exp. PPI Deflator'!X39</f>
        <v>1</v>
      </c>
      <c r="Y39" s="110">
        <f>'Aggregating Exp. PPI Deflator'!Y39/'Aggregating Exp. PPI Deflator'!Y39</f>
        <v>1</v>
      </c>
      <c r="Z39" s="110">
        <f>'Aggregating Exp. PPI Deflator'!Z39/'Aggregating Exp. PPI Deflator'!Z39</f>
        <v>1</v>
      </c>
    </row>
    <row r="40" spans="1:26" x14ac:dyDescent="0.25">
      <c r="A40" s="95">
        <f>'Aggregating Exp. PPI Deflator'!A40</f>
        <v>22</v>
      </c>
      <c r="B40" s="95" t="str">
        <f>'Aggregating Exp. PPI Deflator'!B40</f>
        <v>CPA_C22</v>
      </c>
      <c r="C40" s="97" t="str">
        <f>'Aggregating Exp. PPI Deflator'!C40</f>
        <v xml:space="preserve">Rubber and plastic products            </v>
      </c>
      <c r="D40" s="96">
        <f>'Aggregating Exp. PPI Deflator'!D40/'Aggregating Exp. PPI Deflator'!D$43</f>
        <v>0.61061464690496947</v>
      </c>
      <c r="E40" s="96">
        <f>'Aggregating Exp. PPI Deflator'!E40/'Aggregating Exp. PPI Deflator'!E$43</f>
        <v>0.61772419319589134</v>
      </c>
      <c r="F40" s="96">
        <f>'Aggregating Exp. PPI Deflator'!F40/'Aggregating Exp. PPI Deflator'!F$43</f>
        <v>0.61274135485982328</v>
      </c>
      <c r="G40" s="96">
        <f>'Aggregating Exp. PPI Deflator'!G40/'Aggregating Exp. PPI Deflator'!G$43</f>
        <v>0.61526048061743555</v>
      </c>
      <c r="H40" s="96">
        <f>'Aggregating Exp. PPI Deflator'!H40/'Aggregating Exp. PPI Deflator'!H$43</f>
        <v>0.62603809591122739</v>
      </c>
      <c r="I40" s="96">
        <f>'Aggregating Exp. PPI Deflator'!I40/'Aggregating Exp. PPI Deflator'!I$43</f>
        <v>0.62228002952859707</v>
      </c>
      <c r="J40" s="96">
        <f>'Aggregating Exp. PPI Deflator'!J40/'Aggregating Exp. PPI Deflator'!J$43</f>
        <v>0.61822668424432947</v>
      </c>
      <c r="K40" s="96">
        <f>'Aggregating Exp. PPI Deflator'!K40/'Aggregating Exp. PPI Deflator'!K$43</f>
        <v>0.6158359683150243</v>
      </c>
      <c r="L40" s="96">
        <f>'Aggregating Exp. PPI Deflator'!L40/'Aggregating Exp. PPI Deflator'!L$43</f>
        <v>0.61982368823395462</v>
      </c>
      <c r="M40" s="96">
        <f>'Aggregating Exp. PPI Deflator'!M40/'Aggregating Exp. PPI Deflator'!M$43</f>
        <v>0.61673370876910705</v>
      </c>
      <c r="N40" s="96">
        <f>'Aggregating Exp. PPI Deflator'!N40/'Aggregating Exp. PPI Deflator'!N$43</f>
        <v>0.60689961035258344</v>
      </c>
      <c r="O40" s="96">
        <f>'Aggregating Exp. PPI Deflator'!O40/'Aggregating Exp. PPI Deflator'!O$43</f>
        <v>0.6086364961611973</v>
      </c>
      <c r="P40" s="96">
        <f>'Aggregating Exp. PPI Deflator'!P40/'Aggregating Exp. PPI Deflator'!P$43</f>
        <v>0.60219143664724151</v>
      </c>
      <c r="Q40" s="96">
        <f>'Aggregating Exp. PPI Deflator'!Q40/'Aggregating Exp. PPI Deflator'!Q$43</f>
        <v>0.59703803433187475</v>
      </c>
      <c r="R40" s="96">
        <f>'Aggregating Exp. PPI Deflator'!R40/'Aggregating Exp. PPI Deflator'!R$43</f>
        <v>0.60763382958504908</v>
      </c>
      <c r="S40" s="96">
        <f>'Aggregating Exp. PPI Deflator'!S40/'Aggregating Exp. PPI Deflator'!S$43</f>
        <v>0.62639633240782588</v>
      </c>
      <c r="T40" s="96">
        <f>'Aggregating Exp. PPI Deflator'!T40/'Aggregating Exp. PPI Deflator'!T$43</f>
        <v>0.61777649288490577</v>
      </c>
      <c r="U40" s="96">
        <f>'Aggregating Exp. PPI Deflator'!U40/'Aggregating Exp. PPI Deflator'!U$43</f>
        <v>0.61002171984459608</v>
      </c>
      <c r="V40" s="96">
        <f>'Aggregating Exp. PPI Deflator'!V40/'Aggregating Exp. PPI Deflator'!V$43</f>
        <v>0.58896155312472509</v>
      </c>
      <c r="W40" s="96">
        <f>'Aggregating Exp. PPI Deflator'!W40/'Aggregating Exp. PPI Deflator'!W$43</f>
        <v>0.58867078913031146</v>
      </c>
      <c r="X40" s="96">
        <f>'Aggregating Exp. PPI Deflator'!X40/'Aggregating Exp. PPI Deflator'!X$43</f>
        <v>0.58418191351381188</v>
      </c>
      <c r="Y40" s="96">
        <f>'Aggregating Exp. PPI Deflator'!Y40/'Aggregating Exp. PPI Deflator'!Y$43</f>
        <v>0.58787493038427874</v>
      </c>
      <c r="Z40" s="96">
        <f>'Aggregating Exp. PPI Deflator'!Z40/'Aggregating Exp. PPI Deflator'!Z$43</f>
        <v>0.56798108541457182</v>
      </c>
    </row>
    <row r="41" spans="1:26" s="105" customFormat="1" ht="36.75" x14ac:dyDescent="0.25">
      <c r="A41" s="103">
        <f>'Aggregating Exp. PPI Deflator'!A41</f>
        <v>23</v>
      </c>
      <c r="B41" s="103" t="str">
        <f>'Aggregating Exp. PPI Deflator'!B41</f>
        <v>CPA_C235_6</v>
      </c>
      <c r="C41" s="104" t="str">
        <f>'Aggregating Exp. PPI Deflator'!C41</f>
        <v xml:space="preserve">Manufacture of cement, lime, plaster and articles of concrete, cement and plaster </v>
      </c>
      <c r="D41" s="105">
        <f>'Aggregating Exp. PPI Deflator'!D41/'Aggregating Exp. PPI Deflator'!D$43</f>
        <v>0.16706625980819528</v>
      </c>
      <c r="E41" s="105">
        <f>'Aggregating Exp. PPI Deflator'!E41/'Aggregating Exp. PPI Deflator'!E$43</f>
        <v>0.16828148903620602</v>
      </c>
      <c r="F41" s="105">
        <f>'Aggregating Exp. PPI Deflator'!F41/'Aggregating Exp. PPI Deflator'!F$43</f>
        <v>0.17853896221955565</v>
      </c>
      <c r="G41" s="105">
        <f>'Aggregating Exp. PPI Deflator'!G41/'Aggregating Exp. PPI Deflator'!G$43</f>
        <v>0.17547798631818978</v>
      </c>
      <c r="H41" s="105">
        <f>'Aggregating Exp. PPI Deflator'!H41/'Aggregating Exp. PPI Deflator'!H$43</f>
        <v>0.17121956391136869</v>
      </c>
      <c r="I41" s="105">
        <f>'Aggregating Exp. PPI Deflator'!I41/'Aggregating Exp. PPI Deflator'!I$43</f>
        <v>0.17453510036207684</v>
      </c>
      <c r="J41" s="105">
        <f>'Aggregating Exp. PPI Deflator'!J41/'Aggregating Exp. PPI Deflator'!J$43</f>
        <v>0.1864584389683264</v>
      </c>
      <c r="K41" s="105">
        <f>'Aggregating Exp. PPI Deflator'!K41/'Aggregating Exp. PPI Deflator'!K$43</f>
        <v>0.19496691332268476</v>
      </c>
      <c r="L41" s="105">
        <f>'Aggregating Exp. PPI Deflator'!L41/'Aggregating Exp. PPI Deflator'!L$43</f>
        <v>0.18584301096255815</v>
      </c>
      <c r="M41" s="105">
        <f>'Aggregating Exp. PPI Deflator'!M41/'Aggregating Exp. PPI Deflator'!M$43</f>
        <v>0.19584875301689461</v>
      </c>
      <c r="N41" s="105">
        <f>'Aggregating Exp. PPI Deflator'!N41/'Aggregating Exp. PPI Deflator'!N$43</f>
        <v>0.2092058162004625</v>
      </c>
      <c r="O41" s="105">
        <f>'Aggregating Exp. PPI Deflator'!O41/'Aggregating Exp. PPI Deflator'!O$43</f>
        <v>0.2143574459814053</v>
      </c>
      <c r="P41" s="105">
        <f>'Aggregating Exp. PPI Deflator'!P41/'Aggregating Exp. PPI Deflator'!P$43</f>
        <v>0.21492131067452977</v>
      </c>
      <c r="Q41" s="105">
        <f>'Aggregating Exp. PPI Deflator'!Q41/'Aggregating Exp. PPI Deflator'!Q$43</f>
        <v>0.21342982160888591</v>
      </c>
      <c r="R41" s="105">
        <f>'Aggregating Exp. PPI Deflator'!R41/'Aggregating Exp. PPI Deflator'!R$43</f>
        <v>0.20798226164079822</v>
      </c>
      <c r="S41" s="105">
        <f>'Aggregating Exp. PPI Deflator'!S41/'Aggregating Exp. PPI Deflator'!S$43</f>
        <v>0.19190288629172855</v>
      </c>
      <c r="T41" s="105">
        <f>'Aggregating Exp. PPI Deflator'!T41/'Aggregating Exp. PPI Deflator'!T$43</f>
        <v>0.20098936751148372</v>
      </c>
      <c r="U41" s="105">
        <f>'Aggregating Exp. PPI Deflator'!U41/'Aggregating Exp. PPI Deflator'!U$43</f>
        <v>0.21802441188167274</v>
      </c>
      <c r="V41" s="105">
        <f>'Aggregating Exp. PPI Deflator'!V41/'Aggregating Exp. PPI Deflator'!V$43</f>
        <v>0.22660488577377635</v>
      </c>
      <c r="W41" s="105">
        <f>'Aggregating Exp. PPI Deflator'!W41/'Aggregating Exp. PPI Deflator'!W$43</f>
        <v>0.22686787314914619</v>
      </c>
      <c r="X41" s="105">
        <f>'Aggregating Exp. PPI Deflator'!X41/'Aggregating Exp. PPI Deflator'!X$43</f>
        <v>0.22777823771283495</v>
      </c>
      <c r="Y41" s="105">
        <f>'Aggregating Exp. PPI Deflator'!Y41/'Aggregating Exp. PPI Deflator'!Y$43</f>
        <v>0.22730527488264779</v>
      </c>
      <c r="Z41" s="105">
        <f>'Aggregating Exp. PPI Deflator'!Z41/'Aggregating Exp. PPI Deflator'!Z$43</f>
        <v>0.23939451585727098</v>
      </c>
    </row>
    <row r="42" spans="1:26" s="105" customFormat="1" ht="48.75" x14ac:dyDescent="0.25">
      <c r="A42" s="103">
        <f>'Aggregating Exp. PPI Deflator'!A42</f>
        <v>23</v>
      </c>
      <c r="B42" s="103" t="str">
        <f>'Aggregating Exp. PPI Deflator'!B42</f>
        <v>CPA_C23OTHER</v>
      </c>
      <c r="C42" s="104" t="str">
        <f>'Aggregating Exp. PPI Deflator'!C42</f>
        <v>Glass, refractory, clay, other porcelain and ceramic, stone and abrasive products - 23.1-4/7-9</v>
      </c>
      <c r="D42" s="105">
        <f>'Aggregating Exp. PPI Deflator'!D42/'Aggregating Exp. PPI Deflator'!D$43</f>
        <v>0.22231909328683522</v>
      </c>
      <c r="E42" s="105">
        <f>'Aggregating Exp. PPI Deflator'!E42/'Aggregating Exp. PPI Deflator'!E$43</f>
        <v>0.21399431776790268</v>
      </c>
      <c r="F42" s="105">
        <f>'Aggregating Exp. PPI Deflator'!F42/'Aggregating Exp. PPI Deflator'!F$43</f>
        <v>0.20871968292062107</v>
      </c>
      <c r="G42" s="105">
        <f>'Aggregating Exp. PPI Deflator'!G42/'Aggregating Exp. PPI Deflator'!G$43</f>
        <v>0.20926153306437467</v>
      </c>
      <c r="H42" s="105">
        <f>'Aggregating Exp. PPI Deflator'!H42/'Aggregating Exp. PPI Deflator'!H$43</f>
        <v>0.20274234017740397</v>
      </c>
      <c r="I42" s="105">
        <f>'Aggregating Exp. PPI Deflator'!I42/'Aggregating Exp. PPI Deflator'!I$43</f>
        <v>0.20318487010932612</v>
      </c>
      <c r="J42" s="105">
        <f>'Aggregating Exp. PPI Deflator'!J42/'Aggregating Exp. PPI Deflator'!J$43</f>
        <v>0.19531487678734408</v>
      </c>
      <c r="K42" s="105">
        <f>'Aggregating Exp. PPI Deflator'!K42/'Aggregating Exp. PPI Deflator'!K$43</f>
        <v>0.18919711836229097</v>
      </c>
      <c r="L42" s="105">
        <f>'Aggregating Exp. PPI Deflator'!L42/'Aggregating Exp. PPI Deflator'!L$43</f>
        <v>0.19433330080348721</v>
      </c>
      <c r="M42" s="105">
        <f>'Aggregating Exp. PPI Deflator'!M42/'Aggregating Exp. PPI Deflator'!M$43</f>
        <v>0.1874175382139984</v>
      </c>
      <c r="N42" s="105">
        <f>'Aggregating Exp. PPI Deflator'!N42/'Aggregating Exp. PPI Deflator'!N$43</f>
        <v>0.18389457344695409</v>
      </c>
      <c r="O42" s="105">
        <f>'Aggregating Exp. PPI Deflator'!O42/'Aggregating Exp. PPI Deflator'!O$43</f>
        <v>0.1770060578573974</v>
      </c>
      <c r="P42" s="105">
        <f>'Aggregating Exp. PPI Deflator'!P42/'Aggregating Exp. PPI Deflator'!P$43</f>
        <v>0.1828872526782287</v>
      </c>
      <c r="Q42" s="105">
        <f>'Aggregating Exp. PPI Deflator'!Q42/'Aggregating Exp. PPI Deflator'!Q$43</f>
        <v>0.18953214405923932</v>
      </c>
      <c r="R42" s="105">
        <f>'Aggregating Exp. PPI Deflator'!R42/'Aggregating Exp. PPI Deflator'!R$43</f>
        <v>0.18438390877415267</v>
      </c>
      <c r="S42" s="105">
        <f>'Aggregating Exp. PPI Deflator'!S42/'Aggregating Exp. PPI Deflator'!S$43</f>
        <v>0.18170078130044554</v>
      </c>
      <c r="T42" s="105">
        <f>'Aggregating Exp. PPI Deflator'!T42/'Aggregating Exp. PPI Deflator'!T$43</f>
        <v>0.18123413960361054</v>
      </c>
      <c r="U42" s="105">
        <f>'Aggregating Exp. PPI Deflator'!U42/'Aggregating Exp. PPI Deflator'!U$43</f>
        <v>0.17195386827373121</v>
      </c>
      <c r="V42" s="105">
        <f>'Aggregating Exp. PPI Deflator'!V42/'Aggregating Exp. PPI Deflator'!V$43</f>
        <v>0.18443356110149858</v>
      </c>
      <c r="W42" s="105">
        <f>'Aggregating Exp. PPI Deflator'!W42/'Aggregating Exp. PPI Deflator'!W$43</f>
        <v>0.18446133772054235</v>
      </c>
      <c r="X42" s="105">
        <f>'Aggregating Exp. PPI Deflator'!X42/'Aggregating Exp. PPI Deflator'!X$43</f>
        <v>0.1880398487733532</v>
      </c>
      <c r="Y42" s="105">
        <f>'Aggregating Exp. PPI Deflator'!Y42/'Aggregating Exp. PPI Deflator'!Y$43</f>
        <v>0.18481979473307344</v>
      </c>
      <c r="Z42" s="105">
        <f>'Aggregating Exp. PPI Deflator'!Z42/'Aggregating Exp. PPI Deflator'!Z$43</f>
        <v>0.19262439872815718</v>
      </c>
    </row>
    <row r="43" spans="1:26" ht="30" x14ac:dyDescent="0.25">
      <c r="A43" s="95" t="str">
        <f>'Aggregating Exp. PPI Deflator'!A43</f>
        <v>22 23 Total</v>
      </c>
      <c r="B43" s="95">
        <f>'Aggregating Exp. PPI Deflator'!B43</f>
        <v>0</v>
      </c>
      <c r="C43" s="97">
        <f>'Aggregating Exp. PPI Deflator'!C43</f>
        <v>0</v>
      </c>
      <c r="D43" s="96">
        <f>'Aggregating Exp. PPI Deflator'!D43/'Aggregating Exp. PPI Deflator'!D$43</f>
        <v>1</v>
      </c>
      <c r="E43" s="96">
        <f>'Aggregating Exp. PPI Deflator'!E43/'Aggregating Exp. PPI Deflator'!E$43</f>
        <v>1</v>
      </c>
      <c r="F43" s="96">
        <f>'Aggregating Exp. PPI Deflator'!F43/'Aggregating Exp. PPI Deflator'!F$43</f>
        <v>1</v>
      </c>
      <c r="G43" s="96">
        <f>'Aggregating Exp. PPI Deflator'!G43/'Aggregating Exp. PPI Deflator'!G$43</f>
        <v>1</v>
      </c>
      <c r="H43" s="96">
        <f>'Aggregating Exp. PPI Deflator'!H43/'Aggregating Exp. PPI Deflator'!H$43</f>
        <v>1</v>
      </c>
      <c r="I43" s="96">
        <f>'Aggregating Exp. PPI Deflator'!I43/'Aggregating Exp. PPI Deflator'!I$43</f>
        <v>1</v>
      </c>
      <c r="J43" s="96">
        <f>'Aggregating Exp. PPI Deflator'!J43/'Aggregating Exp. PPI Deflator'!J$43</f>
        <v>1</v>
      </c>
      <c r="K43" s="96">
        <f>'Aggregating Exp. PPI Deflator'!K43/'Aggregating Exp. PPI Deflator'!K$43</f>
        <v>1</v>
      </c>
      <c r="L43" s="96">
        <f>'Aggregating Exp. PPI Deflator'!L43/'Aggregating Exp. PPI Deflator'!L$43</f>
        <v>1</v>
      </c>
      <c r="M43" s="96">
        <f>'Aggregating Exp. PPI Deflator'!M43/'Aggregating Exp. PPI Deflator'!M$43</f>
        <v>1</v>
      </c>
      <c r="N43" s="96">
        <f>'Aggregating Exp. PPI Deflator'!N43/'Aggregating Exp. PPI Deflator'!N$43</f>
        <v>1</v>
      </c>
      <c r="O43" s="96">
        <f>'Aggregating Exp. PPI Deflator'!O43/'Aggregating Exp. PPI Deflator'!O$43</f>
        <v>1</v>
      </c>
      <c r="P43" s="96">
        <f>'Aggregating Exp. PPI Deflator'!P43/'Aggregating Exp. PPI Deflator'!P$43</f>
        <v>1</v>
      </c>
      <c r="Q43" s="96">
        <f>'Aggregating Exp. PPI Deflator'!Q43/'Aggregating Exp. PPI Deflator'!Q$43</f>
        <v>1</v>
      </c>
      <c r="R43" s="96">
        <f>'Aggregating Exp. PPI Deflator'!R43/'Aggregating Exp. PPI Deflator'!R$43</f>
        <v>1</v>
      </c>
      <c r="S43" s="96">
        <f>'Aggregating Exp. PPI Deflator'!S43/'Aggregating Exp. PPI Deflator'!S$43</f>
        <v>1</v>
      </c>
      <c r="T43" s="96">
        <f>'Aggregating Exp. PPI Deflator'!T43/'Aggregating Exp. PPI Deflator'!T$43</f>
        <v>1</v>
      </c>
      <c r="U43" s="96">
        <f>'Aggregating Exp. PPI Deflator'!U43/'Aggregating Exp. PPI Deflator'!U$43</f>
        <v>1</v>
      </c>
      <c r="V43" s="96">
        <f>'Aggregating Exp. PPI Deflator'!V43/'Aggregating Exp. PPI Deflator'!V$43</f>
        <v>1</v>
      </c>
      <c r="W43" s="96">
        <f>'Aggregating Exp. PPI Deflator'!W43/'Aggregating Exp. PPI Deflator'!W$43</f>
        <v>1</v>
      </c>
      <c r="X43" s="96">
        <f>'Aggregating Exp. PPI Deflator'!X43/'Aggregating Exp. PPI Deflator'!X$43</f>
        <v>1</v>
      </c>
      <c r="Y43" s="96">
        <f>'Aggregating Exp. PPI Deflator'!Y43/'Aggregating Exp. PPI Deflator'!Y$43</f>
        <v>1</v>
      </c>
      <c r="Z43" s="96">
        <f>'Aggregating Exp. PPI Deflator'!Z43/'Aggregating Exp. PPI Deflator'!Z$43</f>
        <v>1</v>
      </c>
    </row>
    <row r="44" spans="1:26" x14ac:dyDescent="0.25">
      <c r="A44" s="95">
        <f>'Aggregating Exp. PPI Deflator'!A44</f>
        <v>24</v>
      </c>
      <c r="B44" s="95" t="str">
        <f>'Aggregating Exp. PPI Deflator'!B44</f>
        <v>CPA_C241_3</v>
      </c>
      <c r="C44" s="97" t="str">
        <f>'Aggregating Exp. PPI Deflator'!C44</f>
        <v xml:space="preserve">Basic iron and steel            </v>
      </c>
      <c r="D44" s="96">
        <f>'Aggregating Exp. PPI Deflator'!D44/'Aggregating Exp. PPI Deflator'!D$46</f>
        <v>0.5497451274362819</v>
      </c>
      <c r="E44" s="96">
        <f>'Aggregating Exp. PPI Deflator'!E44/'Aggregating Exp. PPI Deflator'!E$46</f>
        <v>0.54230793003275857</v>
      </c>
      <c r="F44" s="96">
        <f>'Aggregating Exp. PPI Deflator'!F44/'Aggregating Exp. PPI Deflator'!F$46</f>
        <v>0.51911674504191374</v>
      </c>
      <c r="G44" s="96">
        <f>'Aggregating Exp. PPI Deflator'!G44/'Aggregating Exp. PPI Deflator'!G$46</f>
        <v>0.49797236923499899</v>
      </c>
      <c r="H44" s="96">
        <f>'Aggregating Exp. PPI Deflator'!H44/'Aggregating Exp. PPI Deflator'!H$46</f>
        <v>0.49507423338420981</v>
      </c>
      <c r="I44" s="96">
        <f>'Aggregating Exp. PPI Deflator'!I44/'Aggregating Exp. PPI Deflator'!I$46</f>
        <v>0.51430700447093891</v>
      </c>
      <c r="J44" s="96">
        <f>'Aggregating Exp. PPI Deflator'!J44/'Aggregating Exp. PPI Deflator'!J$46</f>
        <v>0.54120184441469577</v>
      </c>
      <c r="K44" s="96">
        <f>'Aggregating Exp. PPI Deflator'!K44/'Aggregating Exp. PPI Deflator'!K$46</f>
        <v>0.54078486334968467</v>
      </c>
      <c r="L44" s="96">
        <f>'Aggregating Exp. PPI Deflator'!L44/'Aggregating Exp. PPI Deflator'!L$46</f>
        <v>0.52073270183802778</v>
      </c>
      <c r="M44" s="96">
        <f>'Aggregating Exp. PPI Deflator'!M44/'Aggregating Exp. PPI Deflator'!M$46</f>
        <v>0.53802153432032307</v>
      </c>
      <c r="N44" s="96">
        <f>'Aggregating Exp. PPI Deflator'!N44/'Aggregating Exp. PPI Deflator'!N$46</f>
        <v>0.53891713695032684</v>
      </c>
      <c r="O44" s="96">
        <f>'Aggregating Exp. PPI Deflator'!O44/'Aggregating Exp. PPI Deflator'!O$46</f>
        <v>0.54150542322995587</v>
      </c>
      <c r="P44" s="96">
        <f>'Aggregating Exp. PPI Deflator'!P44/'Aggregating Exp. PPI Deflator'!P$46</f>
        <v>0.57202534289493834</v>
      </c>
      <c r="Q44" s="96">
        <f>'Aggregating Exp. PPI Deflator'!Q44/'Aggregating Exp. PPI Deflator'!Q$46</f>
        <v>0.60387700534759359</v>
      </c>
      <c r="R44" s="96">
        <f>'Aggregating Exp. PPI Deflator'!R44/'Aggregating Exp. PPI Deflator'!R$46</f>
        <v>0.58787795112522434</v>
      </c>
      <c r="S44" s="96">
        <f>'Aggregating Exp. PPI Deflator'!S44/'Aggregating Exp. PPI Deflator'!S$46</f>
        <v>0.59226826142674072</v>
      </c>
      <c r="T44" s="96">
        <f>'Aggregating Exp. PPI Deflator'!T44/'Aggregating Exp. PPI Deflator'!T$46</f>
        <v>0.59624349706100943</v>
      </c>
      <c r="U44" s="96">
        <f>'Aggregating Exp. PPI Deflator'!U44/'Aggregating Exp. PPI Deflator'!U$46</f>
        <v>0.57302989130434778</v>
      </c>
      <c r="V44" s="96">
        <f>'Aggregating Exp. PPI Deflator'!V44/'Aggregating Exp. PPI Deflator'!V$46</f>
        <v>0.54680448391323333</v>
      </c>
      <c r="W44" s="96">
        <f>'Aggregating Exp. PPI Deflator'!W44/'Aggregating Exp. PPI Deflator'!W$46</f>
        <v>0.55839116483844486</v>
      </c>
      <c r="X44" s="96">
        <f>'Aggregating Exp. PPI Deflator'!X44/'Aggregating Exp. PPI Deflator'!X$46</f>
        <v>0.56080837242872605</v>
      </c>
      <c r="Y44" s="96">
        <f>'Aggregating Exp. PPI Deflator'!Y44/'Aggregating Exp. PPI Deflator'!Y$46</f>
        <v>0.54792990295329191</v>
      </c>
      <c r="Z44" s="96">
        <f>'Aggregating Exp. PPI Deflator'!Z44/'Aggregating Exp. PPI Deflator'!Z$46</f>
        <v>0.57764324933126843</v>
      </c>
    </row>
    <row r="45" spans="1:26" x14ac:dyDescent="0.25">
      <c r="A45" s="95">
        <f>'Aggregating Exp. PPI Deflator'!A45</f>
        <v>25</v>
      </c>
      <c r="B45" s="95" t="str">
        <f>'Aggregating Exp. PPI Deflator'!B45</f>
        <v>CPA_C244_5</v>
      </c>
      <c r="C45" s="97" t="str">
        <f>'Aggregating Exp. PPI Deflator'!C45</f>
        <v xml:space="preserve">Other basic metals and casting           </v>
      </c>
      <c r="D45" s="96">
        <f>'Aggregating Exp. PPI Deflator'!D45/'Aggregating Exp. PPI Deflator'!D$46</f>
        <v>0.45025487256371816</v>
      </c>
      <c r="E45" s="96">
        <f>'Aggregating Exp. PPI Deflator'!E45/'Aggregating Exp. PPI Deflator'!E$46</f>
        <v>0.45769206996724149</v>
      </c>
      <c r="F45" s="96">
        <f>'Aggregating Exp. PPI Deflator'!F45/'Aggregating Exp. PPI Deflator'!F$46</f>
        <v>0.48088325495808626</v>
      </c>
      <c r="G45" s="96">
        <f>'Aggregating Exp. PPI Deflator'!G45/'Aggregating Exp. PPI Deflator'!G$46</f>
        <v>0.50202763076500101</v>
      </c>
      <c r="H45" s="96">
        <f>'Aggregating Exp. PPI Deflator'!H45/'Aggregating Exp. PPI Deflator'!H$46</f>
        <v>0.50492576661579025</v>
      </c>
      <c r="I45" s="96">
        <f>'Aggregating Exp. PPI Deflator'!I45/'Aggregating Exp. PPI Deflator'!I$46</f>
        <v>0.48569299552906109</v>
      </c>
      <c r="J45" s="96">
        <f>'Aggregating Exp. PPI Deflator'!J45/'Aggregating Exp. PPI Deflator'!J$46</f>
        <v>0.45879815558530418</v>
      </c>
      <c r="K45" s="96">
        <f>'Aggregating Exp. PPI Deflator'!K45/'Aggregating Exp. PPI Deflator'!K$46</f>
        <v>0.45921513665031533</v>
      </c>
      <c r="L45" s="96">
        <f>'Aggregating Exp. PPI Deflator'!L45/'Aggregating Exp. PPI Deflator'!L$46</f>
        <v>0.47926729816197228</v>
      </c>
      <c r="M45" s="96">
        <f>'Aggregating Exp. PPI Deflator'!M45/'Aggregating Exp. PPI Deflator'!M$46</f>
        <v>0.46197846567967699</v>
      </c>
      <c r="N45" s="96">
        <f>'Aggregating Exp. PPI Deflator'!N45/'Aggregating Exp. PPI Deflator'!N$46</f>
        <v>0.46108286304967311</v>
      </c>
      <c r="O45" s="96">
        <f>'Aggregating Exp. PPI Deflator'!O45/'Aggregating Exp. PPI Deflator'!O$46</f>
        <v>0.45849457677004413</v>
      </c>
      <c r="P45" s="96">
        <f>'Aggregating Exp. PPI Deflator'!P45/'Aggregating Exp. PPI Deflator'!P$46</f>
        <v>0.42797465710506161</v>
      </c>
      <c r="Q45" s="96">
        <f>'Aggregating Exp. PPI Deflator'!Q45/'Aggregating Exp. PPI Deflator'!Q$46</f>
        <v>0.39612299465240641</v>
      </c>
      <c r="R45" s="96">
        <f>'Aggregating Exp. PPI Deflator'!R45/'Aggregating Exp. PPI Deflator'!R$46</f>
        <v>0.41212204887477566</v>
      </c>
      <c r="S45" s="96">
        <f>'Aggregating Exp. PPI Deflator'!S45/'Aggregating Exp. PPI Deflator'!S$46</f>
        <v>0.40773173857325928</v>
      </c>
      <c r="T45" s="96">
        <f>'Aggregating Exp. PPI Deflator'!T45/'Aggregating Exp. PPI Deflator'!T$46</f>
        <v>0.40375650293899062</v>
      </c>
      <c r="U45" s="96">
        <f>'Aggregating Exp. PPI Deflator'!U45/'Aggregating Exp. PPI Deflator'!U$46</f>
        <v>0.42697010869565216</v>
      </c>
      <c r="V45" s="96">
        <f>'Aggregating Exp. PPI Deflator'!V45/'Aggregating Exp. PPI Deflator'!V$46</f>
        <v>0.45319551608676661</v>
      </c>
      <c r="W45" s="96">
        <f>'Aggregating Exp. PPI Deflator'!W45/'Aggregating Exp. PPI Deflator'!W$46</f>
        <v>0.44160883516155514</v>
      </c>
      <c r="X45" s="96">
        <f>'Aggregating Exp. PPI Deflator'!X45/'Aggregating Exp. PPI Deflator'!X$46</f>
        <v>0.43919162757127389</v>
      </c>
      <c r="Y45" s="96">
        <f>'Aggregating Exp. PPI Deflator'!Y45/'Aggregating Exp. PPI Deflator'!Y$46</f>
        <v>0.45207009704670809</v>
      </c>
      <c r="Z45" s="96">
        <f>'Aggregating Exp. PPI Deflator'!Z45/'Aggregating Exp. PPI Deflator'!Z$46</f>
        <v>0.42235675066873152</v>
      </c>
    </row>
    <row r="46" spans="1:26" ht="30" x14ac:dyDescent="0.25">
      <c r="A46" s="95" t="str">
        <f>'Aggregating Exp. PPI Deflator'!A46</f>
        <v>24 25 Total</v>
      </c>
      <c r="B46" s="95">
        <f>'Aggregating Exp. PPI Deflator'!B46</f>
        <v>0</v>
      </c>
      <c r="C46" s="97">
        <f>'Aggregating Exp. PPI Deflator'!C46</f>
        <v>0</v>
      </c>
      <c r="D46" s="96">
        <f>'Aggregating Exp. PPI Deflator'!D46/'Aggregating Exp. PPI Deflator'!D$46</f>
        <v>1</v>
      </c>
      <c r="E46" s="96">
        <f>'Aggregating Exp. PPI Deflator'!E46/'Aggregating Exp. PPI Deflator'!E$46</f>
        <v>1</v>
      </c>
      <c r="F46" s="96">
        <f>'Aggregating Exp. PPI Deflator'!F46/'Aggregating Exp. PPI Deflator'!F$46</f>
        <v>1</v>
      </c>
      <c r="G46" s="96">
        <f>'Aggregating Exp. PPI Deflator'!G46/'Aggregating Exp. PPI Deflator'!G$46</f>
        <v>1</v>
      </c>
      <c r="H46" s="96">
        <f>'Aggregating Exp. PPI Deflator'!H46/'Aggregating Exp. PPI Deflator'!H$46</f>
        <v>1</v>
      </c>
      <c r="I46" s="96">
        <f>'Aggregating Exp. PPI Deflator'!I46/'Aggregating Exp. PPI Deflator'!I$46</f>
        <v>1</v>
      </c>
      <c r="J46" s="96">
        <f>'Aggregating Exp. PPI Deflator'!J46/'Aggregating Exp. PPI Deflator'!J$46</f>
        <v>1</v>
      </c>
      <c r="K46" s="96">
        <f>'Aggregating Exp. PPI Deflator'!K46/'Aggregating Exp. PPI Deflator'!K$46</f>
        <v>1</v>
      </c>
      <c r="L46" s="96">
        <f>'Aggregating Exp. PPI Deflator'!L46/'Aggregating Exp. PPI Deflator'!L$46</f>
        <v>1</v>
      </c>
      <c r="M46" s="96">
        <f>'Aggregating Exp. PPI Deflator'!M46/'Aggregating Exp. PPI Deflator'!M$46</f>
        <v>1</v>
      </c>
      <c r="N46" s="96">
        <f>'Aggregating Exp. PPI Deflator'!N46/'Aggregating Exp. PPI Deflator'!N$46</f>
        <v>1</v>
      </c>
      <c r="O46" s="96">
        <f>'Aggregating Exp. PPI Deflator'!O46/'Aggregating Exp. PPI Deflator'!O$46</f>
        <v>1</v>
      </c>
      <c r="P46" s="96">
        <f>'Aggregating Exp. PPI Deflator'!P46/'Aggregating Exp. PPI Deflator'!P$46</f>
        <v>1</v>
      </c>
      <c r="Q46" s="96">
        <f>'Aggregating Exp. PPI Deflator'!Q46/'Aggregating Exp. PPI Deflator'!Q$46</f>
        <v>1</v>
      </c>
      <c r="R46" s="96">
        <f>'Aggregating Exp. PPI Deflator'!R46/'Aggregating Exp. PPI Deflator'!R$46</f>
        <v>1</v>
      </c>
      <c r="S46" s="96">
        <f>'Aggregating Exp. PPI Deflator'!S46/'Aggregating Exp. PPI Deflator'!S$46</f>
        <v>1</v>
      </c>
      <c r="T46" s="96">
        <f>'Aggregating Exp. PPI Deflator'!T46/'Aggregating Exp. PPI Deflator'!T$46</f>
        <v>1</v>
      </c>
      <c r="U46" s="96">
        <f>'Aggregating Exp. PPI Deflator'!U46/'Aggregating Exp. PPI Deflator'!U$46</f>
        <v>1</v>
      </c>
      <c r="V46" s="96">
        <f>'Aggregating Exp. PPI Deflator'!V46/'Aggregating Exp. PPI Deflator'!V$46</f>
        <v>1</v>
      </c>
      <c r="W46" s="96">
        <f>'Aggregating Exp. PPI Deflator'!W46/'Aggregating Exp. PPI Deflator'!W$46</f>
        <v>1</v>
      </c>
      <c r="X46" s="96">
        <f>'Aggregating Exp. PPI Deflator'!X46/'Aggregating Exp. PPI Deflator'!X$46</f>
        <v>1</v>
      </c>
      <c r="Y46" s="96">
        <f>'Aggregating Exp. PPI Deflator'!Y46/'Aggregating Exp. PPI Deflator'!Y$46</f>
        <v>1</v>
      </c>
      <c r="Z46" s="96">
        <f>'Aggregating Exp. PPI Deflator'!Z46/'Aggregating Exp. PPI Deflator'!Z$46</f>
        <v>1</v>
      </c>
    </row>
    <row r="47" spans="1:26" s="110" customFormat="1" ht="24.75" x14ac:dyDescent="0.25">
      <c r="A47" s="100" t="str">
        <f>'Aggregating Exp. PPI Deflator'!A47</f>
        <v>26 Total</v>
      </c>
      <c r="B47" s="100" t="str">
        <f>'Aggregating Exp. PPI Deflator'!B47</f>
        <v>CPA_C26</v>
      </c>
      <c r="C47" s="111" t="str">
        <f>'Aggregating Exp. PPI Deflator'!C47</f>
        <v xml:space="preserve">Computer, electronic and optical products           </v>
      </c>
      <c r="D47" s="110">
        <f>'Aggregating Exp. PPI Deflator'!D47/'Aggregating Exp. PPI Deflator'!D47</f>
        <v>1</v>
      </c>
      <c r="E47" s="110">
        <f>'Aggregating Exp. PPI Deflator'!E47/'Aggregating Exp. PPI Deflator'!E47</f>
        <v>1</v>
      </c>
      <c r="F47" s="110">
        <f>'Aggregating Exp. PPI Deflator'!F47/'Aggregating Exp. PPI Deflator'!F47</f>
        <v>1</v>
      </c>
      <c r="G47" s="110">
        <f>'Aggregating Exp. PPI Deflator'!G47/'Aggregating Exp. PPI Deflator'!G47</f>
        <v>1</v>
      </c>
      <c r="H47" s="110">
        <f>'Aggregating Exp. PPI Deflator'!H47/'Aggregating Exp. PPI Deflator'!H47</f>
        <v>1</v>
      </c>
      <c r="I47" s="110">
        <f>'Aggregating Exp. PPI Deflator'!I47/'Aggregating Exp. PPI Deflator'!I47</f>
        <v>1</v>
      </c>
      <c r="J47" s="110">
        <f>'Aggregating Exp. PPI Deflator'!J47/'Aggregating Exp. PPI Deflator'!J47</f>
        <v>1</v>
      </c>
      <c r="K47" s="110">
        <f>'Aggregating Exp. PPI Deflator'!K47/'Aggregating Exp. PPI Deflator'!K47</f>
        <v>1</v>
      </c>
      <c r="L47" s="110">
        <f>'Aggregating Exp. PPI Deflator'!L47/'Aggregating Exp. PPI Deflator'!L47</f>
        <v>1</v>
      </c>
      <c r="M47" s="110">
        <f>'Aggregating Exp. PPI Deflator'!M47/'Aggregating Exp. PPI Deflator'!M47</f>
        <v>1</v>
      </c>
      <c r="N47" s="110">
        <f>'Aggregating Exp. PPI Deflator'!N47/'Aggregating Exp. PPI Deflator'!N47</f>
        <v>1</v>
      </c>
      <c r="O47" s="110">
        <f>'Aggregating Exp. PPI Deflator'!O47/'Aggregating Exp. PPI Deflator'!O47</f>
        <v>1</v>
      </c>
      <c r="P47" s="110">
        <f>'Aggregating Exp. PPI Deflator'!P47/'Aggregating Exp. PPI Deflator'!P47</f>
        <v>1</v>
      </c>
      <c r="Q47" s="110">
        <f>'Aggregating Exp. PPI Deflator'!Q47/'Aggregating Exp. PPI Deflator'!Q47</f>
        <v>1</v>
      </c>
      <c r="R47" s="110">
        <f>'Aggregating Exp. PPI Deflator'!R47/'Aggregating Exp. PPI Deflator'!R47</f>
        <v>1</v>
      </c>
      <c r="S47" s="110">
        <f>'Aggregating Exp. PPI Deflator'!S47/'Aggregating Exp. PPI Deflator'!S47</f>
        <v>1</v>
      </c>
      <c r="T47" s="110">
        <f>'Aggregating Exp. PPI Deflator'!T47/'Aggregating Exp. PPI Deflator'!T47</f>
        <v>1</v>
      </c>
      <c r="U47" s="110">
        <f>'Aggregating Exp. PPI Deflator'!U47/'Aggregating Exp. PPI Deflator'!U47</f>
        <v>1</v>
      </c>
      <c r="V47" s="110">
        <f>'Aggregating Exp. PPI Deflator'!V47/'Aggregating Exp. PPI Deflator'!V47</f>
        <v>1</v>
      </c>
      <c r="W47" s="110">
        <f>'Aggregating Exp. PPI Deflator'!W47/'Aggregating Exp. PPI Deflator'!W47</f>
        <v>1</v>
      </c>
      <c r="X47" s="110">
        <f>'Aggregating Exp. PPI Deflator'!X47/'Aggregating Exp. PPI Deflator'!X47</f>
        <v>1</v>
      </c>
      <c r="Y47" s="110">
        <f>'Aggregating Exp. PPI Deflator'!Y47/'Aggregating Exp. PPI Deflator'!Y47</f>
        <v>1</v>
      </c>
      <c r="Z47" s="110">
        <f>'Aggregating Exp. PPI Deflator'!Z47/'Aggregating Exp. PPI Deflator'!Z47</f>
        <v>1</v>
      </c>
    </row>
    <row r="48" spans="1:26" s="110" customFormat="1" x14ac:dyDescent="0.25">
      <c r="A48" s="100" t="str">
        <f>'Aggregating Exp. PPI Deflator'!A48</f>
        <v>27 Total</v>
      </c>
      <c r="B48" s="100" t="str">
        <f>'Aggregating Exp. PPI Deflator'!B48</f>
        <v>CPA_C27</v>
      </c>
      <c r="C48" s="111" t="str">
        <f>'Aggregating Exp. PPI Deflator'!C48</f>
        <v xml:space="preserve">Electrical equipment              </v>
      </c>
      <c r="D48" s="110">
        <f>'Aggregating Exp. PPI Deflator'!D48/'Aggregating Exp. PPI Deflator'!D48</f>
        <v>1</v>
      </c>
      <c r="E48" s="110">
        <f>'Aggregating Exp. PPI Deflator'!E48/'Aggregating Exp. PPI Deflator'!E48</f>
        <v>1</v>
      </c>
      <c r="F48" s="110">
        <f>'Aggregating Exp. PPI Deflator'!F48/'Aggregating Exp. PPI Deflator'!F48</f>
        <v>1</v>
      </c>
      <c r="G48" s="110">
        <f>'Aggregating Exp. PPI Deflator'!G48/'Aggregating Exp. PPI Deflator'!G48</f>
        <v>1</v>
      </c>
      <c r="H48" s="110">
        <f>'Aggregating Exp. PPI Deflator'!H48/'Aggregating Exp. PPI Deflator'!H48</f>
        <v>1</v>
      </c>
      <c r="I48" s="110">
        <f>'Aggregating Exp. PPI Deflator'!I48/'Aggregating Exp. PPI Deflator'!I48</f>
        <v>1</v>
      </c>
      <c r="J48" s="110">
        <f>'Aggregating Exp. PPI Deflator'!J48/'Aggregating Exp. PPI Deflator'!J48</f>
        <v>1</v>
      </c>
      <c r="K48" s="110">
        <f>'Aggregating Exp. PPI Deflator'!K48/'Aggregating Exp. PPI Deflator'!K48</f>
        <v>1</v>
      </c>
      <c r="L48" s="110">
        <f>'Aggregating Exp. PPI Deflator'!L48/'Aggregating Exp. PPI Deflator'!L48</f>
        <v>1</v>
      </c>
      <c r="M48" s="110">
        <f>'Aggregating Exp. PPI Deflator'!M48/'Aggregating Exp. PPI Deflator'!M48</f>
        <v>1</v>
      </c>
      <c r="N48" s="110">
        <f>'Aggregating Exp. PPI Deflator'!N48/'Aggregating Exp. PPI Deflator'!N48</f>
        <v>1</v>
      </c>
      <c r="O48" s="110">
        <f>'Aggregating Exp. PPI Deflator'!O48/'Aggregating Exp. PPI Deflator'!O48</f>
        <v>1</v>
      </c>
      <c r="P48" s="110">
        <f>'Aggregating Exp. PPI Deflator'!P48/'Aggregating Exp. PPI Deflator'!P48</f>
        <v>1</v>
      </c>
      <c r="Q48" s="110">
        <f>'Aggregating Exp. PPI Deflator'!Q48/'Aggregating Exp. PPI Deflator'!Q48</f>
        <v>1</v>
      </c>
      <c r="R48" s="110">
        <f>'Aggregating Exp. PPI Deflator'!R48/'Aggregating Exp. PPI Deflator'!R48</f>
        <v>1</v>
      </c>
      <c r="S48" s="110">
        <f>'Aggregating Exp. PPI Deflator'!S48/'Aggregating Exp. PPI Deflator'!S48</f>
        <v>1</v>
      </c>
      <c r="T48" s="110">
        <f>'Aggregating Exp. PPI Deflator'!T48/'Aggregating Exp. PPI Deflator'!T48</f>
        <v>1</v>
      </c>
      <c r="U48" s="110">
        <f>'Aggregating Exp. PPI Deflator'!U48/'Aggregating Exp. PPI Deflator'!U48</f>
        <v>1</v>
      </c>
      <c r="V48" s="110">
        <f>'Aggregating Exp. PPI Deflator'!V48/'Aggregating Exp. PPI Deflator'!V48</f>
        <v>1</v>
      </c>
      <c r="W48" s="110">
        <f>'Aggregating Exp. PPI Deflator'!W48/'Aggregating Exp. PPI Deflator'!W48</f>
        <v>1</v>
      </c>
      <c r="X48" s="110">
        <f>'Aggregating Exp. PPI Deflator'!X48/'Aggregating Exp. PPI Deflator'!X48</f>
        <v>1</v>
      </c>
      <c r="Y48" s="110">
        <f>'Aggregating Exp. PPI Deflator'!Y48/'Aggregating Exp. PPI Deflator'!Y48</f>
        <v>1</v>
      </c>
      <c r="Z48" s="110">
        <f>'Aggregating Exp. PPI Deflator'!Z48/'Aggregating Exp. PPI Deflator'!Z48</f>
        <v>1</v>
      </c>
    </row>
    <row r="49" spans="1:26" s="110" customFormat="1" ht="24.75" x14ac:dyDescent="0.25">
      <c r="A49" s="100" t="str">
        <f>'Aggregating Exp. PPI Deflator'!A49</f>
        <v>28 Total</v>
      </c>
      <c r="B49" s="100" t="str">
        <f>'Aggregating Exp. PPI Deflator'!B49</f>
        <v>CPA_C28</v>
      </c>
      <c r="C49" s="111" t="str">
        <f>'Aggregating Exp. PPI Deflator'!C49</f>
        <v xml:space="preserve">Machinery and equipment n.e.c.            </v>
      </c>
      <c r="D49" s="110">
        <f>'Aggregating Exp. PPI Deflator'!D49/'Aggregating Exp. PPI Deflator'!D49</f>
        <v>1</v>
      </c>
      <c r="E49" s="110">
        <f>'Aggregating Exp. PPI Deflator'!E49/'Aggregating Exp. PPI Deflator'!E49</f>
        <v>1</v>
      </c>
      <c r="F49" s="110">
        <f>'Aggregating Exp. PPI Deflator'!F49/'Aggregating Exp. PPI Deflator'!F49</f>
        <v>1</v>
      </c>
      <c r="G49" s="110">
        <f>'Aggregating Exp. PPI Deflator'!G49/'Aggregating Exp. PPI Deflator'!G49</f>
        <v>1</v>
      </c>
      <c r="H49" s="110">
        <f>'Aggregating Exp. PPI Deflator'!H49/'Aggregating Exp. PPI Deflator'!H49</f>
        <v>1</v>
      </c>
      <c r="I49" s="110">
        <f>'Aggregating Exp. PPI Deflator'!I49/'Aggregating Exp. PPI Deflator'!I49</f>
        <v>1</v>
      </c>
      <c r="J49" s="110">
        <f>'Aggregating Exp. PPI Deflator'!J49/'Aggregating Exp. PPI Deflator'!J49</f>
        <v>1</v>
      </c>
      <c r="K49" s="110">
        <f>'Aggregating Exp. PPI Deflator'!K49/'Aggregating Exp. PPI Deflator'!K49</f>
        <v>1</v>
      </c>
      <c r="L49" s="110">
        <f>'Aggregating Exp. PPI Deflator'!L49/'Aggregating Exp. PPI Deflator'!L49</f>
        <v>1</v>
      </c>
      <c r="M49" s="110">
        <f>'Aggregating Exp. PPI Deflator'!M49/'Aggregating Exp. PPI Deflator'!M49</f>
        <v>1</v>
      </c>
      <c r="N49" s="110">
        <f>'Aggregating Exp. PPI Deflator'!N49/'Aggregating Exp. PPI Deflator'!N49</f>
        <v>1</v>
      </c>
      <c r="O49" s="110">
        <f>'Aggregating Exp. PPI Deflator'!O49/'Aggregating Exp. PPI Deflator'!O49</f>
        <v>1</v>
      </c>
      <c r="P49" s="110">
        <f>'Aggregating Exp. PPI Deflator'!P49/'Aggregating Exp. PPI Deflator'!P49</f>
        <v>1</v>
      </c>
      <c r="Q49" s="110">
        <f>'Aggregating Exp. PPI Deflator'!Q49/'Aggregating Exp. PPI Deflator'!Q49</f>
        <v>1</v>
      </c>
      <c r="R49" s="110">
        <f>'Aggregating Exp. PPI Deflator'!R49/'Aggregating Exp. PPI Deflator'!R49</f>
        <v>1</v>
      </c>
      <c r="S49" s="110">
        <f>'Aggregating Exp. PPI Deflator'!S49/'Aggregating Exp. PPI Deflator'!S49</f>
        <v>1</v>
      </c>
      <c r="T49" s="110">
        <f>'Aggregating Exp. PPI Deflator'!T49/'Aggregating Exp. PPI Deflator'!T49</f>
        <v>1</v>
      </c>
      <c r="U49" s="110">
        <f>'Aggregating Exp. PPI Deflator'!U49/'Aggregating Exp. PPI Deflator'!U49</f>
        <v>1</v>
      </c>
      <c r="V49" s="110">
        <f>'Aggregating Exp. PPI Deflator'!V49/'Aggregating Exp. PPI Deflator'!V49</f>
        <v>1</v>
      </c>
      <c r="W49" s="110">
        <f>'Aggregating Exp. PPI Deflator'!W49/'Aggregating Exp. PPI Deflator'!W49</f>
        <v>1</v>
      </c>
      <c r="X49" s="110">
        <f>'Aggregating Exp. PPI Deflator'!X49/'Aggregating Exp. PPI Deflator'!X49</f>
        <v>1</v>
      </c>
      <c r="Y49" s="110">
        <f>'Aggregating Exp. PPI Deflator'!Y49/'Aggregating Exp. PPI Deflator'!Y49</f>
        <v>1</v>
      </c>
      <c r="Z49" s="110">
        <f>'Aggregating Exp. PPI Deflator'!Z49/'Aggregating Exp. PPI Deflator'!Z49</f>
        <v>1</v>
      </c>
    </row>
    <row r="50" spans="1:26" ht="24.75" x14ac:dyDescent="0.25">
      <c r="A50" s="95">
        <f>'Aggregating Exp. PPI Deflator'!A50</f>
        <v>29</v>
      </c>
      <c r="B50" s="95" t="str">
        <f>'Aggregating Exp. PPI Deflator'!B50</f>
        <v>CPA_C29</v>
      </c>
      <c r="C50" s="97" t="str">
        <f>'Aggregating Exp. PPI Deflator'!C50</f>
        <v xml:space="preserve">Motor vehicles, trailers and semi-trailers      </v>
      </c>
      <c r="D50" s="96">
        <f>'Aggregating Exp. PPI Deflator'!D50/'Aggregating Exp. PPI Deflator'!D54</f>
        <v>0.68830477812067681</v>
      </c>
      <c r="E50" s="96">
        <f>'Aggregating Exp. PPI Deflator'!E50/'Aggregating Exp. PPI Deflator'!E54</f>
        <v>0.68376797465269312</v>
      </c>
      <c r="F50" s="96">
        <f>'Aggregating Exp. PPI Deflator'!F50/'Aggregating Exp. PPI Deflator'!F54</f>
        <v>0.66212798672790174</v>
      </c>
      <c r="G50" s="96">
        <f>'Aggregating Exp. PPI Deflator'!G50/'Aggregating Exp. PPI Deflator'!G54</f>
        <v>0.66433882834323488</v>
      </c>
      <c r="H50" s="96">
        <f>'Aggregating Exp. PPI Deflator'!H50/'Aggregating Exp. PPI Deflator'!H54</f>
        <v>0.66181246092095447</v>
      </c>
      <c r="I50" s="96">
        <f>'Aggregating Exp. PPI Deflator'!I50/'Aggregating Exp. PPI Deflator'!I54</f>
        <v>0.68428802521879795</v>
      </c>
      <c r="J50" s="96">
        <f>'Aggregating Exp. PPI Deflator'!J50/'Aggregating Exp. PPI Deflator'!J54</f>
        <v>0.67294398092967822</v>
      </c>
      <c r="K50" s="96">
        <f>'Aggregating Exp. PPI Deflator'!K50/'Aggregating Exp. PPI Deflator'!K54</f>
        <v>0.67217202815982813</v>
      </c>
      <c r="L50" s="96">
        <f>'Aggregating Exp. PPI Deflator'!L50/'Aggregating Exp. PPI Deflator'!L54</f>
        <v>0.67951443275900647</v>
      </c>
      <c r="M50" s="96">
        <f>'Aggregating Exp. PPI Deflator'!M50/'Aggregating Exp. PPI Deflator'!M54</f>
        <v>0.65647893569844784</v>
      </c>
      <c r="N50" s="96">
        <f>'Aggregating Exp. PPI Deflator'!N50/'Aggregating Exp. PPI Deflator'!N54</f>
        <v>0.65810125703173827</v>
      </c>
      <c r="O50" s="96">
        <f>'Aggregating Exp. PPI Deflator'!O50/'Aggregating Exp. PPI Deflator'!O54</f>
        <v>0.63121693121693123</v>
      </c>
      <c r="P50" s="96">
        <f>'Aggregating Exp. PPI Deflator'!P50/'Aggregating Exp. PPI Deflator'!P54</f>
        <v>0.57828794634631686</v>
      </c>
      <c r="Q50" s="96">
        <f>'Aggregating Exp. PPI Deflator'!Q50/'Aggregating Exp. PPI Deflator'!Q54</f>
        <v>0.6263823835545147</v>
      </c>
      <c r="R50" s="96">
        <f>'Aggregating Exp. PPI Deflator'!R50/'Aggregating Exp. PPI Deflator'!R54</f>
        <v>0.6130902561137066</v>
      </c>
      <c r="S50" s="96">
        <f>'Aggregating Exp. PPI Deflator'!S50/'Aggregating Exp. PPI Deflator'!S54</f>
        <v>0.61962527876816431</v>
      </c>
      <c r="T50" s="96">
        <f>'Aggregating Exp. PPI Deflator'!T50/'Aggregating Exp. PPI Deflator'!T54</f>
        <v>0.6314092184801382</v>
      </c>
      <c r="U50" s="96">
        <f>'Aggregating Exp. PPI Deflator'!U50/'Aggregating Exp. PPI Deflator'!U54</f>
        <v>0.64215660633957528</v>
      </c>
      <c r="V50" s="96">
        <f>'Aggregating Exp. PPI Deflator'!V50/'Aggregating Exp. PPI Deflator'!V54</f>
        <v>0.64296064673581454</v>
      </c>
      <c r="W50" s="96">
        <f>'Aggregating Exp. PPI Deflator'!W50/'Aggregating Exp. PPI Deflator'!W54</f>
        <v>0.65631020916736849</v>
      </c>
      <c r="X50" s="96">
        <f>'Aggregating Exp. PPI Deflator'!X50/'Aggregating Exp. PPI Deflator'!X54</f>
        <v>0.65994668076762064</v>
      </c>
      <c r="Y50" s="96">
        <f>'Aggregating Exp. PPI Deflator'!Y50/'Aggregating Exp. PPI Deflator'!Y54</f>
        <v>0.65193772340587341</v>
      </c>
      <c r="Z50" s="96">
        <f>'Aggregating Exp. PPI Deflator'!Z50/'Aggregating Exp. PPI Deflator'!Z54</f>
        <v>0.65177793616852775</v>
      </c>
    </row>
    <row r="51" spans="1:26" s="105" customFormat="1" x14ac:dyDescent="0.25">
      <c r="A51" s="103">
        <f>'Aggregating Exp. PPI Deflator'!A51</f>
        <v>30</v>
      </c>
      <c r="B51" s="103" t="str">
        <f>'Aggregating Exp. PPI Deflator'!B51</f>
        <v>CPA_C301</v>
      </c>
      <c r="C51" s="104" t="str">
        <f>'Aggregating Exp. PPI Deflator'!C51</f>
        <v xml:space="preserve">Ships and boats             </v>
      </c>
      <c r="D51" s="105">
        <f>'Aggregating Exp. PPI Deflator'!D51/'Aggregating Exp. PPI Deflator'!D$54</f>
        <v>5.1292965840161756E-2</v>
      </c>
      <c r="E51" s="105">
        <f>'Aggregating Exp. PPI Deflator'!E51/'Aggregating Exp. PPI Deflator'!E$54</f>
        <v>5.2705337557884473E-2</v>
      </c>
      <c r="F51" s="105">
        <f>'Aggregating Exp. PPI Deflator'!F51/'Aggregating Exp. PPI Deflator'!F$54</f>
        <v>5.6102939688834036E-2</v>
      </c>
      <c r="G51" s="105">
        <f>'Aggregating Exp. PPI Deflator'!G51/'Aggregating Exp. PPI Deflator'!G$54</f>
        <v>4.3750245898414447E-2</v>
      </c>
      <c r="H51" s="105">
        <f>'Aggregating Exp. PPI Deflator'!H51/'Aggregating Exp. PPI Deflator'!H$54</f>
        <v>4.7419270255551746E-2</v>
      </c>
      <c r="I51" s="105">
        <f>'Aggregating Exp. PPI Deflator'!I51/'Aggregating Exp. PPI Deflator'!I$54</f>
        <v>4.6683811024928447E-2</v>
      </c>
      <c r="J51" s="105">
        <f>'Aggregating Exp. PPI Deflator'!J51/'Aggregating Exp. PPI Deflator'!J$54</f>
        <v>4.5967421533571709E-2</v>
      </c>
      <c r="K51" s="105">
        <f>'Aggregating Exp. PPI Deflator'!K51/'Aggregating Exp. PPI Deflator'!K$54</f>
        <v>4.9797625213404695E-2</v>
      </c>
      <c r="L51" s="105">
        <f>'Aggregating Exp. PPI Deflator'!L51/'Aggregating Exp. PPI Deflator'!L$54</f>
        <v>4.1135227866040125E-2</v>
      </c>
      <c r="M51" s="105">
        <f>'Aggregating Exp. PPI Deflator'!M51/'Aggregating Exp. PPI Deflator'!M$54</f>
        <v>4.3299334811529935E-2</v>
      </c>
      <c r="N51" s="105">
        <f>'Aggregating Exp. PPI Deflator'!N51/'Aggregating Exp. PPI Deflator'!N$54</f>
        <v>5.3423848878394332E-2</v>
      </c>
      <c r="O51" s="105">
        <f>'Aggregating Exp. PPI Deflator'!O51/'Aggregating Exp. PPI Deflator'!O$54</f>
        <v>5.5472883597883597E-2</v>
      </c>
      <c r="P51" s="105">
        <f>'Aggregating Exp. PPI Deflator'!P51/'Aggregating Exp. PPI Deflator'!P$54</f>
        <v>6.2681947157018095E-2</v>
      </c>
      <c r="Q51" s="105">
        <f>'Aggregating Exp. PPI Deflator'!Q51/'Aggregating Exp. PPI Deflator'!Q$54</f>
        <v>5.9361176164454854E-2</v>
      </c>
      <c r="R51" s="105">
        <f>'Aggregating Exp. PPI Deflator'!R51/'Aggregating Exp. PPI Deflator'!R$54</f>
        <v>6.0779450032718028E-2</v>
      </c>
      <c r="S51" s="105">
        <f>'Aggregating Exp. PPI Deflator'!S51/'Aggregating Exp. PPI Deflator'!S$54</f>
        <v>6.4120228980525287E-2</v>
      </c>
      <c r="T51" s="105">
        <f>'Aggregating Exp. PPI Deflator'!T51/'Aggregating Exp. PPI Deflator'!T$54</f>
        <v>6.4105677892918822E-2</v>
      </c>
      <c r="U51" s="105">
        <f>'Aggregating Exp. PPI Deflator'!U51/'Aggregating Exp. PPI Deflator'!U$54</f>
        <v>6.0937336541479231E-2</v>
      </c>
      <c r="V51" s="105">
        <f>'Aggregating Exp. PPI Deflator'!V51/'Aggregating Exp. PPI Deflator'!V$54</f>
        <v>6.2169513931258899E-2</v>
      </c>
      <c r="W51" s="105">
        <f>'Aggregating Exp. PPI Deflator'!W51/'Aggregating Exp. PPI Deflator'!W$54</f>
        <v>4.9055689513942569E-2</v>
      </c>
      <c r="X51" s="105">
        <f>'Aggregating Exp. PPI Deflator'!X51/'Aggregating Exp. PPI Deflator'!X$54</f>
        <v>4.7238195959195366E-2</v>
      </c>
      <c r="Y51" s="105">
        <f>'Aggregating Exp. PPI Deflator'!Y51/'Aggregating Exp. PPI Deflator'!Y$54</f>
        <v>4.8380612987690266E-2</v>
      </c>
      <c r="Z51" s="105">
        <f>'Aggregating Exp. PPI Deflator'!Z51/'Aggregating Exp. PPI Deflator'!Z$54</f>
        <v>5.3615268868298094E-2</v>
      </c>
    </row>
    <row r="52" spans="1:26" s="105" customFormat="1" ht="24.75" x14ac:dyDescent="0.25">
      <c r="A52" s="103">
        <f>'Aggregating Exp. PPI Deflator'!A52</f>
        <v>30</v>
      </c>
      <c r="B52" s="103" t="str">
        <f>'Aggregating Exp. PPI Deflator'!B52</f>
        <v>CPA_C303</v>
      </c>
      <c r="C52" s="104" t="str">
        <f>'Aggregating Exp. PPI Deflator'!C52</f>
        <v xml:space="preserve">Air and spacecraft and related machinery          </v>
      </c>
      <c r="D52" s="105">
        <f>'Aggregating Exp. PPI Deflator'!D52/'Aggregating Exp. PPI Deflator'!D$54</f>
        <v>0.23075449611578164</v>
      </c>
      <c r="E52" s="105">
        <f>'Aggregating Exp. PPI Deflator'!E52/'Aggregating Exp. PPI Deflator'!E$54</f>
        <v>0.23531562271508652</v>
      </c>
      <c r="F52" s="105">
        <f>'Aggregating Exp. PPI Deflator'!F52/'Aggregating Exp. PPI Deflator'!F$54</f>
        <v>0.2512998968175289</v>
      </c>
      <c r="G52" s="105">
        <f>'Aggregating Exp. PPI Deflator'!G52/'Aggregating Exp. PPI Deflator'!G$54</f>
        <v>0.26082936617224695</v>
      </c>
      <c r="H52" s="105">
        <f>'Aggregating Exp. PPI Deflator'!H52/'Aggregating Exp. PPI Deflator'!H$54</f>
        <v>0.25896044696343212</v>
      </c>
      <c r="I52" s="105">
        <f>'Aggregating Exp. PPI Deflator'!I52/'Aggregating Exp. PPI Deflator'!I$54</f>
        <v>0.23370940312746277</v>
      </c>
      <c r="J52" s="105">
        <f>'Aggregating Exp. PPI Deflator'!J52/'Aggregating Exp. PPI Deflator'!J$54</f>
        <v>0.24608661104489471</v>
      </c>
      <c r="K52" s="105">
        <f>'Aggregating Exp. PPI Deflator'!K52/'Aggregating Exp. PPI Deflator'!K$54</f>
        <v>0.24244691258560166</v>
      </c>
      <c r="L52" s="105">
        <f>'Aggregating Exp. PPI Deflator'!L52/'Aggregating Exp. PPI Deflator'!L$54</f>
        <v>0.24093756992615797</v>
      </c>
      <c r="M52" s="105">
        <f>'Aggregating Exp. PPI Deflator'!M52/'Aggregating Exp. PPI Deflator'!M$54</f>
        <v>0.2594412416851441</v>
      </c>
      <c r="N52" s="105">
        <f>'Aggregating Exp. PPI Deflator'!N52/'Aggregating Exp. PPI Deflator'!N$54</f>
        <v>0.24809014514896868</v>
      </c>
      <c r="O52" s="105">
        <f>'Aggregating Exp. PPI Deflator'!O52/'Aggregating Exp. PPI Deflator'!O$54</f>
        <v>0.27251984126984125</v>
      </c>
      <c r="P52" s="105">
        <f>'Aggregating Exp. PPI Deflator'!P52/'Aggregating Exp. PPI Deflator'!P$54</f>
        <v>0.31313336035670858</v>
      </c>
      <c r="Q52" s="105">
        <f>'Aggregating Exp. PPI Deflator'!Q52/'Aggregating Exp. PPI Deflator'!Q$54</f>
        <v>0.27364689045016916</v>
      </c>
      <c r="R52" s="105">
        <f>'Aggregating Exp. PPI Deflator'!R52/'Aggregating Exp. PPI Deflator'!R$54</f>
        <v>0.28568167638062486</v>
      </c>
      <c r="S52" s="105">
        <f>'Aggregating Exp. PPI Deflator'!S52/'Aggregating Exp. PPI Deflator'!S$54</f>
        <v>0.27726246111450448</v>
      </c>
      <c r="T52" s="105">
        <f>'Aggregating Exp. PPI Deflator'!T52/'Aggregating Exp. PPI Deflator'!T$54</f>
        <v>0.26203583765112265</v>
      </c>
      <c r="U52" s="105">
        <f>'Aggregating Exp. PPI Deflator'!U52/'Aggregating Exp. PPI Deflator'!U$54</f>
        <v>0.26294591484464902</v>
      </c>
      <c r="V52" s="105">
        <f>'Aggregating Exp. PPI Deflator'!V52/'Aggregating Exp. PPI Deflator'!V$54</f>
        <v>0.26338468578401464</v>
      </c>
      <c r="W52" s="105">
        <f>'Aggregating Exp. PPI Deflator'!W52/'Aggregating Exp. PPI Deflator'!W$54</f>
        <v>0.26891793670754643</v>
      </c>
      <c r="X52" s="105">
        <f>'Aggregating Exp. PPI Deflator'!X52/'Aggregating Exp. PPI Deflator'!X$54</f>
        <v>0.26510895190252715</v>
      </c>
      <c r="Y52" s="105">
        <f>'Aggregating Exp. PPI Deflator'!Y52/'Aggregating Exp. PPI Deflator'!Y$54</f>
        <v>0.27058593452917723</v>
      </c>
      <c r="Z52" s="105">
        <f>'Aggregating Exp. PPI Deflator'!Z52/'Aggregating Exp. PPI Deflator'!Z$54</f>
        <v>0.2642297118419713</v>
      </c>
    </row>
    <row r="53" spans="1:26" s="105" customFormat="1" ht="24.75" x14ac:dyDescent="0.25">
      <c r="A53" s="103">
        <f>'Aggregating Exp. PPI Deflator'!A53</f>
        <v>30</v>
      </c>
      <c r="B53" s="103" t="str">
        <f>'Aggregating Exp. PPI Deflator'!B53</f>
        <v>CPA_C30OTHER</v>
      </c>
      <c r="C53" s="104" t="str">
        <f>'Aggregating Exp. PPI Deflator'!C53</f>
        <v xml:space="preserve">Other transport equipment - 30.2/4/9           </v>
      </c>
      <c r="D53" s="105">
        <f>'Aggregating Exp. PPI Deflator'!D53/'Aggregating Exp. PPI Deflator'!D$54</f>
        <v>2.9647759923379802E-2</v>
      </c>
      <c r="E53" s="105">
        <f>'Aggregating Exp. PPI Deflator'!E53/'Aggregating Exp. PPI Deflator'!E$54</f>
        <v>2.821106507433585E-2</v>
      </c>
      <c r="F53" s="105">
        <f>'Aggregating Exp. PPI Deflator'!F53/'Aggregating Exp. PPI Deflator'!F$54</f>
        <v>3.0469176765735326E-2</v>
      </c>
      <c r="G53" s="105">
        <f>'Aggregating Exp. PPI Deflator'!G53/'Aggregating Exp. PPI Deflator'!G$54</f>
        <v>3.1081559586103789E-2</v>
      </c>
      <c r="H53" s="105">
        <f>'Aggregating Exp. PPI Deflator'!H53/'Aggregating Exp. PPI Deflator'!H$54</f>
        <v>3.1807821860061716E-2</v>
      </c>
      <c r="I53" s="105">
        <f>'Aggregating Exp. PPI Deflator'!I53/'Aggregating Exp. PPI Deflator'!I$54</f>
        <v>3.5318760628810821E-2</v>
      </c>
      <c r="J53" s="105">
        <f>'Aggregating Exp. PPI Deflator'!J53/'Aggregating Exp. PPI Deflator'!J$54</f>
        <v>3.5001986491855382E-2</v>
      </c>
      <c r="K53" s="105">
        <f>'Aggregating Exp. PPI Deflator'!K53/'Aggregating Exp. PPI Deflator'!K$54</f>
        <v>3.5583434041165526E-2</v>
      </c>
      <c r="L53" s="105">
        <f>'Aggregating Exp. PPI Deflator'!L53/'Aggregating Exp. PPI Deflator'!L$54</f>
        <v>3.8412769448795403E-2</v>
      </c>
      <c r="M53" s="105">
        <f>'Aggregating Exp. PPI Deflator'!M53/'Aggregating Exp. PPI Deflator'!M$54</f>
        <v>4.078048780487805E-2</v>
      </c>
      <c r="N53" s="105">
        <f>'Aggregating Exp. PPI Deflator'!N53/'Aggregating Exp. PPI Deflator'!N$54</f>
        <v>4.0384748940898677E-2</v>
      </c>
      <c r="O53" s="105">
        <f>'Aggregating Exp. PPI Deflator'!O53/'Aggregating Exp. PPI Deflator'!O$54</f>
        <v>4.0790343915343918E-2</v>
      </c>
      <c r="P53" s="105">
        <f>'Aggregating Exp. PPI Deflator'!P53/'Aggregating Exp. PPI Deflator'!P$54</f>
        <v>4.5896746139956514E-2</v>
      </c>
      <c r="Q53" s="105">
        <f>'Aggregating Exp. PPI Deflator'!Q53/'Aggregating Exp. PPI Deflator'!Q$54</f>
        <v>4.0609549830861305E-2</v>
      </c>
      <c r="R53" s="105">
        <f>'Aggregating Exp. PPI Deflator'!R53/'Aggregating Exp. PPI Deflator'!R$54</f>
        <v>4.044861747295056E-2</v>
      </c>
      <c r="S53" s="105">
        <f>'Aggregating Exp. PPI Deflator'!S53/'Aggregating Exp. PPI Deflator'!S$54</f>
        <v>3.8992031136805917E-2</v>
      </c>
      <c r="T53" s="105">
        <f>'Aggregating Exp. PPI Deflator'!T53/'Aggregating Exp. PPI Deflator'!T$54</f>
        <v>4.2449265975820383E-2</v>
      </c>
      <c r="U53" s="105">
        <f>'Aggregating Exp. PPI Deflator'!U53/'Aggregating Exp. PPI Deflator'!U$54</f>
        <v>3.3960142274296473E-2</v>
      </c>
      <c r="V53" s="105">
        <f>'Aggregating Exp. PPI Deflator'!V53/'Aggregating Exp. PPI Deflator'!V$54</f>
        <v>3.1485153548911939E-2</v>
      </c>
      <c r="W53" s="105">
        <f>'Aggregating Exp. PPI Deflator'!W53/'Aggregating Exp. PPI Deflator'!W$54</f>
        <v>2.5716164611142518E-2</v>
      </c>
      <c r="X53" s="105">
        <f>'Aggregating Exp. PPI Deflator'!X53/'Aggregating Exp. PPI Deflator'!X$54</f>
        <v>2.7706171370656795E-2</v>
      </c>
      <c r="Y53" s="105">
        <f>'Aggregating Exp. PPI Deflator'!Y53/'Aggregating Exp. PPI Deflator'!Y$54</f>
        <v>2.9095729077259047E-2</v>
      </c>
      <c r="Z53" s="105">
        <f>'Aggregating Exp. PPI Deflator'!Z53/'Aggregating Exp. PPI Deflator'!Z$54</f>
        <v>3.0377083121202863E-2</v>
      </c>
    </row>
    <row r="54" spans="1:26" ht="30" x14ac:dyDescent="0.25">
      <c r="A54" s="95" t="str">
        <f>'Aggregating Exp. PPI Deflator'!A54</f>
        <v>29 30 Total</v>
      </c>
      <c r="B54" s="95">
        <f>'Aggregating Exp. PPI Deflator'!B54</f>
        <v>0</v>
      </c>
      <c r="C54" s="97">
        <f>'Aggregating Exp. PPI Deflator'!C54</f>
        <v>0</v>
      </c>
      <c r="D54" s="96">
        <f>SUM(D50:D53)</f>
        <v>1</v>
      </c>
      <c r="E54" s="96">
        <f t="shared" ref="E54:Z54" si="2">SUM(E50:E53)</f>
        <v>1</v>
      </c>
      <c r="F54" s="96">
        <f t="shared" si="2"/>
        <v>1</v>
      </c>
      <c r="G54" s="96">
        <f t="shared" si="2"/>
        <v>1</v>
      </c>
      <c r="H54" s="96">
        <f t="shared" si="2"/>
        <v>1</v>
      </c>
      <c r="I54" s="96">
        <f t="shared" si="2"/>
        <v>1</v>
      </c>
      <c r="J54" s="96">
        <f t="shared" si="2"/>
        <v>1</v>
      </c>
      <c r="K54" s="96">
        <f t="shared" si="2"/>
        <v>1</v>
      </c>
      <c r="L54" s="96">
        <f t="shared" si="2"/>
        <v>1</v>
      </c>
      <c r="M54" s="96">
        <f t="shared" si="2"/>
        <v>1</v>
      </c>
      <c r="N54" s="96">
        <f t="shared" si="2"/>
        <v>1</v>
      </c>
      <c r="O54" s="96">
        <f t="shared" si="2"/>
        <v>1</v>
      </c>
      <c r="P54" s="96">
        <f t="shared" si="2"/>
        <v>1</v>
      </c>
      <c r="Q54" s="96">
        <f t="shared" si="2"/>
        <v>1.0000000000000002</v>
      </c>
      <c r="R54" s="96">
        <f t="shared" si="2"/>
        <v>1</v>
      </c>
      <c r="S54" s="96">
        <f t="shared" si="2"/>
        <v>1</v>
      </c>
      <c r="T54" s="96">
        <f t="shared" si="2"/>
        <v>1.0000000000000002</v>
      </c>
      <c r="U54" s="96">
        <f t="shared" si="2"/>
        <v>1</v>
      </c>
      <c r="V54" s="96">
        <f t="shared" si="2"/>
        <v>1</v>
      </c>
      <c r="W54" s="96">
        <f t="shared" si="2"/>
        <v>1</v>
      </c>
      <c r="X54" s="96">
        <f t="shared" si="2"/>
        <v>0.99999999999999989</v>
      </c>
      <c r="Y54" s="96">
        <f t="shared" si="2"/>
        <v>1</v>
      </c>
      <c r="Z54" s="96">
        <f t="shared" si="2"/>
        <v>1</v>
      </c>
    </row>
    <row r="55" spans="1:26" x14ac:dyDescent="0.25">
      <c r="A55" s="95">
        <f>'Aggregating Exp. PPI Deflator'!A55</f>
        <v>31</v>
      </c>
      <c r="B55" s="95" t="str">
        <f>'Aggregating Exp. PPI Deflator'!B55</f>
        <v>CPA_C31</v>
      </c>
      <c r="C55" s="97" t="str">
        <f>'Aggregating Exp. PPI Deflator'!C55</f>
        <v xml:space="preserve">Furniture               </v>
      </c>
      <c r="D55" s="96">
        <f>'Aggregating Exp. PPI Deflator'!D55/'Aggregating Exp. PPI Deflator'!D$60</f>
        <v>0.25553941155103521</v>
      </c>
      <c r="E55" s="96">
        <f>'Aggregating Exp. PPI Deflator'!E55/'Aggregating Exp. PPI Deflator'!E$60</f>
        <v>0.25112549240292625</v>
      </c>
      <c r="F55" s="96">
        <f>'Aggregating Exp. PPI Deflator'!F55/'Aggregating Exp. PPI Deflator'!F$60</f>
        <v>0.25035528185693984</v>
      </c>
      <c r="G55" s="96">
        <f>'Aggregating Exp. PPI Deflator'!G55/'Aggregating Exp. PPI Deflator'!G$60</f>
        <v>0.25261709837605689</v>
      </c>
      <c r="H55" s="96">
        <f>'Aggregating Exp. PPI Deflator'!H55/'Aggregating Exp. PPI Deflator'!H$60</f>
        <v>0.25619289507537024</v>
      </c>
      <c r="I55" s="96">
        <f>'Aggregating Exp. PPI Deflator'!I55/'Aggregating Exp. PPI Deflator'!I$60</f>
        <v>0.26129473890084098</v>
      </c>
      <c r="J55" s="96">
        <f>'Aggregating Exp. PPI Deflator'!J55/'Aggregating Exp. PPI Deflator'!J$60</f>
        <v>0.25845140032948927</v>
      </c>
      <c r="K55" s="96">
        <f>'Aggregating Exp. PPI Deflator'!K55/'Aggregating Exp. PPI Deflator'!K$60</f>
        <v>0.24704622176058166</v>
      </c>
      <c r="L55" s="96">
        <f>'Aggregating Exp. PPI Deflator'!L55/'Aggregating Exp. PPI Deflator'!L$60</f>
        <v>0.24915080433250017</v>
      </c>
      <c r="M55" s="96">
        <f>'Aggregating Exp. PPI Deflator'!M55/'Aggregating Exp. PPI Deflator'!M$60</f>
        <v>0.23991058482358626</v>
      </c>
      <c r="N55" s="96">
        <f>'Aggregating Exp. PPI Deflator'!N55/'Aggregating Exp. PPI Deflator'!N$60</f>
        <v>0.24369239631336406</v>
      </c>
      <c r="O55" s="96">
        <f>'Aggregating Exp. PPI Deflator'!O55/'Aggregating Exp. PPI Deflator'!O$60</f>
        <v>0.22862632084534101</v>
      </c>
      <c r="P55" s="96">
        <f>'Aggregating Exp. PPI Deflator'!P55/'Aggregating Exp. PPI Deflator'!P$60</f>
        <v>0.21787448636533432</v>
      </c>
      <c r="Q55" s="96">
        <f>'Aggregating Exp. PPI Deflator'!Q55/'Aggregating Exp. PPI Deflator'!Q$60</f>
        <v>0.2119482496194825</v>
      </c>
      <c r="R55" s="96">
        <f>'Aggregating Exp. PPI Deflator'!R55/'Aggregating Exp. PPI Deflator'!R$60</f>
        <v>0.19686918063314712</v>
      </c>
      <c r="S55" s="96">
        <f>'Aggregating Exp. PPI Deflator'!S55/'Aggregating Exp. PPI Deflator'!S$60</f>
        <v>0.18337305481564559</v>
      </c>
      <c r="T55" s="96">
        <f>'Aggregating Exp. PPI Deflator'!T55/'Aggregating Exp. PPI Deflator'!T$60</f>
        <v>0.19440894568690095</v>
      </c>
      <c r="U55" s="96">
        <f>'Aggregating Exp. PPI Deflator'!U55/'Aggregating Exp. PPI Deflator'!U$60</f>
        <v>0.2052887429691278</v>
      </c>
      <c r="V55" s="96">
        <f>'Aggregating Exp. PPI Deflator'!V55/'Aggregating Exp. PPI Deflator'!V$60</f>
        <v>0.19204372457510793</v>
      </c>
      <c r="W55" s="96">
        <f>'Aggregating Exp. PPI Deflator'!W55/'Aggregating Exp. PPI Deflator'!W$60</f>
        <v>0.19590296756717537</v>
      </c>
      <c r="X55" s="96">
        <f>'Aggregating Exp. PPI Deflator'!X55/'Aggregating Exp. PPI Deflator'!X$60</f>
        <v>0.19751566951566951</v>
      </c>
      <c r="Y55" s="96">
        <f>'Aggregating Exp. PPI Deflator'!Y55/'Aggregating Exp. PPI Deflator'!Y$60</f>
        <v>0.19108435875794055</v>
      </c>
      <c r="Z55" s="96">
        <f>'Aggregating Exp. PPI Deflator'!Z55/'Aggregating Exp. PPI Deflator'!Z$60</f>
        <v>0.18381823094937849</v>
      </c>
    </row>
    <row r="56" spans="1:26" x14ac:dyDescent="0.25">
      <c r="A56" s="95">
        <f>'Aggregating Exp. PPI Deflator'!A56</f>
        <v>32</v>
      </c>
      <c r="B56" s="95" t="str">
        <f>'Aggregating Exp. PPI Deflator'!B56</f>
        <v>CPA_C32</v>
      </c>
      <c r="C56" s="97" t="str">
        <f>'Aggregating Exp. PPI Deflator'!C56</f>
        <v xml:space="preserve">Other manufactured goods             </v>
      </c>
      <c r="D56" s="96">
        <f>'Aggregating Exp. PPI Deflator'!D56/'Aggregating Exp. PPI Deflator'!D$60</f>
        <v>0.22938612422811477</v>
      </c>
      <c r="E56" s="96">
        <f>'Aggregating Exp. PPI Deflator'!E56/'Aggregating Exp. PPI Deflator'!E$60</f>
        <v>0.22917839054586381</v>
      </c>
      <c r="F56" s="96">
        <f>'Aggregating Exp. PPI Deflator'!F56/'Aggregating Exp. PPI Deflator'!F$60</f>
        <v>0.22524869729985789</v>
      </c>
      <c r="G56" s="96">
        <f>'Aggregating Exp. PPI Deflator'!G56/'Aggregating Exp. PPI Deflator'!G$60</f>
        <v>0.22896255536169641</v>
      </c>
      <c r="H56" s="96">
        <f>'Aggregating Exp. PPI Deflator'!H56/'Aggregating Exp. PPI Deflator'!H$60</f>
        <v>0.22317511627139888</v>
      </c>
      <c r="I56" s="96">
        <f>'Aggregating Exp. PPI Deflator'!I56/'Aggregating Exp. PPI Deflator'!I$60</f>
        <v>0.22804615685507529</v>
      </c>
      <c r="J56" s="96">
        <f>'Aggregating Exp. PPI Deflator'!J56/'Aggregating Exp. PPI Deflator'!J$60</f>
        <v>0.23074135090609554</v>
      </c>
      <c r="K56" s="96">
        <f>'Aggregating Exp. PPI Deflator'!K56/'Aggregating Exp. PPI Deflator'!K$60</f>
        <v>0.23510127239678005</v>
      </c>
      <c r="L56" s="96">
        <f>'Aggregating Exp. PPI Deflator'!L56/'Aggregating Exp. PPI Deflator'!L$60</f>
        <v>0.23213484586297506</v>
      </c>
      <c r="M56" s="96">
        <f>'Aggregating Exp. PPI Deflator'!M56/'Aggregating Exp. PPI Deflator'!M$60</f>
        <v>0.22314523924601257</v>
      </c>
      <c r="N56" s="96">
        <f>'Aggregating Exp. PPI Deflator'!N56/'Aggregating Exp. PPI Deflator'!N$60</f>
        <v>0.22586405529953918</v>
      </c>
      <c r="O56" s="96">
        <f>'Aggregating Exp. PPI Deflator'!O56/'Aggregating Exp. PPI Deflator'!O$60</f>
        <v>0.23232323232323232</v>
      </c>
      <c r="P56" s="96">
        <f>'Aggregating Exp. PPI Deflator'!P56/'Aggregating Exp. PPI Deflator'!P$60</f>
        <v>0.23038849458348898</v>
      </c>
      <c r="Q56" s="96">
        <f>'Aggregating Exp. PPI Deflator'!Q56/'Aggregating Exp. PPI Deflator'!Q$60</f>
        <v>0.22582250321976349</v>
      </c>
      <c r="R56" s="96">
        <f>'Aggregating Exp. PPI Deflator'!R56/'Aggregating Exp. PPI Deflator'!R$60</f>
        <v>0.23527700186219738</v>
      </c>
      <c r="S56" s="96">
        <f>'Aggregating Exp. PPI Deflator'!S56/'Aggregating Exp. PPI Deflator'!S$60</f>
        <v>0.22686106827421842</v>
      </c>
      <c r="T56" s="96">
        <f>'Aggregating Exp. PPI Deflator'!T56/'Aggregating Exp. PPI Deflator'!T$60</f>
        <v>0.21184771033013844</v>
      </c>
      <c r="U56" s="96">
        <f>'Aggregating Exp. PPI Deflator'!U56/'Aggregating Exp. PPI Deflator'!U$60</f>
        <v>0.20763024611234124</v>
      </c>
      <c r="V56" s="96">
        <f>'Aggregating Exp. PPI Deflator'!V56/'Aggregating Exp. PPI Deflator'!V$60</f>
        <v>0.21630187925827946</v>
      </c>
      <c r="W56" s="96">
        <f>'Aggregating Exp. PPI Deflator'!W56/'Aggregating Exp. PPI Deflator'!W$60</f>
        <v>0.21196217379737345</v>
      </c>
      <c r="X56" s="96">
        <f>'Aggregating Exp. PPI Deflator'!X56/'Aggregating Exp. PPI Deflator'!X$60</f>
        <v>0.21016524216524216</v>
      </c>
      <c r="Y56" s="96">
        <f>'Aggregating Exp. PPI Deflator'!Y56/'Aggregating Exp. PPI Deflator'!Y$60</f>
        <v>0.21340677890808937</v>
      </c>
      <c r="Z56" s="96">
        <f>'Aggregating Exp. PPI Deflator'!Z56/'Aggregating Exp. PPI Deflator'!Z$60</f>
        <v>0.22099621689785623</v>
      </c>
    </row>
    <row r="57" spans="1:26" s="105" customFormat="1" ht="24.75" x14ac:dyDescent="0.25">
      <c r="A57" s="103">
        <f>'Aggregating Exp. PPI Deflator'!A57</f>
        <v>33</v>
      </c>
      <c r="B57" s="103" t="str">
        <f>'Aggregating Exp. PPI Deflator'!B57</f>
        <v>CPA_C3315</v>
      </c>
      <c r="C57" s="104" t="str">
        <f>'Aggregating Exp. PPI Deflator'!C57</f>
        <v xml:space="preserve">Repair and maintenance of ships and boats         </v>
      </c>
      <c r="D57" s="105">
        <f>'Aggregating Exp. PPI Deflator'!D57/'Aggregating Exp. PPI Deflator'!D$60</f>
        <v>2.0196149654921905E-2</v>
      </c>
      <c r="E57" s="105">
        <f>'Aggregating Exp. PPI Deflator'!E57/'Aggregating Exp. PPI Deflator'!E$60</f>
        <v>2.0188519977490153E-2</v>
      </c>
      <c r="F57" s="105">
        <f>'Aggregating Exp. PPI Deflator'!F57/'Aggregating Exp. PPI Deflator'!F$60</f>
        <v>2.1925966028287204E-2</v>
      </c>
      <c r="G57" s="105">
        <f>'Aggregating Exp. PPI Deflator'!G57/'Aggregating Exp. PPI Deflator'!G$60</f>
        <v>1.8554556435377803E-2</v>
      </c>
      <c r="H57" s="105">
        <f>'Aggregating Exp. PPI Deflator'!H57/'Aggregating Exp. PPI Deflator'!H$60</f>
        <v>1.9856845993996768E-2</v>
      </c>
      <c r="I57" s="105">
        <f>'Aggregating Exp. PPI Deflator'!I57/'Aggregating Exp. PPI Deflator'!I$60</f>
        <v>1.642871112849599E-2</v>
      </c>
      <c r="J57" s="105">
        <f>'Aggregating Exp. PPI Deflator'!J57/'Aggregating Exp. PPI Deflator'!J$60</f>
        <v>1.8220757825370675E-2</v>
      </c>
      <c r="K57" s="105">
        <f>'Aggregating Exp. PPI Deflator'!K57/'Aggregating Exp. PPI Deflator'!K$60</f>
        <v>1.9053492599324852E-2</v>
      </c>
      <c r="L57" s="105">
        <f>'Aggregating Exp. PPI Deflator'!L57/'Aggregating Exp. PPI Deflator'!L$60</f>
        <v>1.6310965839902582E-2</v>
      </c>
      <c r="M57" s="105">
        <f>'Aggregating Exp. PPI Deflator'!M57/'Aggregating Exp. PPI Deflator'!M$60</f>
        <v>1.8003866602223296E-2</v>
      </c>
      <c r="N57" s="105">
        <f>'Aggregating Exp. PPI Deflator'!N57/'Aggregating Exp. PPI Deflator'!N$60</f>
        <v>2.1514976958525344E-2</v>
      </c>
      <c r="O57" s="105">
        <f>'Aggregating Exp. PPI Deflator'!O57/'Aggregating Exp. PPI Deflator'!O$60</f>
        <v>2.1337292230663989E-2</v>
      </c>
      <c r="P57" s="105">
        <f>'Aggregating Exp. PPI Deflator'!P57/'Aggregating Exp. PPI Deflator'!P$60</f>
        <v>2.2226372805379157E-2</v>
      </c>
      <c r="Q57" s="105">
        <f>'Aggregating Exp. PPI Deflator'!Q57/'Aggregating Exp. PPI Deflator'!Q$60</f>
        <v>1.9289310385200795E-2</v>
      </c>
      <c r="R57" s="105">
        <f>'Aggregating Exp. PPI Deflator'!R57/'Aggregating Exp. PPI Deflator'!R$60</f>
        <v>2.1997206703910616E-2</v>
      </c>
      <c r="S57" s="105">
        <f>'Aggregating Exp. PPI Deflator'!S57/'Aggregating Exp. PPI Deflator'!S$60</f>
        <v>2.3888966774148326E-2</v>
      </c>
      <c r="T57" s="105">
        <f>'Aggregating Exp. PPI Deflator'!T57/'Aggregating Exp. PPI Deflator'!T$60</f>
        <v>2.3642172523961662E-2</v>
      </c>
      <c r="U57" s="105">
        <f>'Aggregating Exp. PPI Deflator'!U57/'Aggregating Exp. PPI Deflator'!U$60</f>
        <v>2.1913415285943347E-2</v>
      </c>
      <c r="V57" s="105">
        <f>'Aggregating Exp. PPI Deflator'!V57/'Aggregating Exp. PPI Deflator'!V$60</f>
        <v>1.9890688562230151E-2</v>
      </c>
      <c r="W57" s="105">
        <f>'Aggregating Exp. PPI Deflator'!W57/'Aggregating Exp. PPI Deflator'!W$60</f>
        <v>1.6663845018985657E-2</v>
      </c>
      <c r="X57" s="105">
        <f>'Aggregating Exp. PPI Deflator'!X57/'Aggregating Exp. PPI Deflator'!X$60</f>
        <v>1.6364672364672365E-2</v>
      </c>
      <c r="Y57" s="105">
        <f>'Aggregating Exp. PPI Deflator'!Y57/'Aggregating Exp. PPI Deflator'!Y$60</f>
        <v>1.6614099773444094E-2</v>
      </c>
      <c r="Z57" s="105">
        <f>'Aggregating Exp. PPI Deflator'!Z57/'Aggregating Exp. PPI Deflator'!Z$60</f>
        <v>1.7812105926860024E-2</v>
      </c>
    </row>
    <row r="58" spans="1:26" s="105" customFormat="1" ht="24.75" x14ac:dyDescent="0.25">
      <c r="A58" s="103">
        <f>'Aggregating Exp. PPI Deflator'!A58</f>
        <v>33</v>
      </c>
      <c r="B58" s="103" t="str">
        <f>'Aggregating Exp. PPI Deflator'!B58</f>
        <v>CPA_C3316</v>
      </c>
      <c r="C58" s="104" t="str">
        <f>'Aggregating Exp. PPI Deflator'!C58</f>
        <v xml:space="preserve">Repair and maintenance of aircraft and spacecraft         </v>
      </c>
      <c r="D58" s="105">
        <f>'Aggregating Exp. PPI Deflator'!D58/'Aggregating Exp. PPI Deflator'!D$60</f>
        <v>8.2600799128223754E-2</v>
      </c>
      <c r="E58" s="105">
        <f>'Aggregating Exp. PPI Deflator'!E58/'Aggregating Exp. PPI Deflator'!E$60</f>
        <v>8.5572594259988741E-2</v>
      </c>
      <c r="F58" s="105">
        <f>'Aggregating Exp. PPI Deflator'!F58/'Aggregating Exp. PPI Deflator'!F$60</f>
        <v>8.9328009744873788E-2</v>
      </c>
      <c r="G58" s="105">
        <f>'Aggregating Exp. PPI Deflator'!G58/'Aggregating Exp. PPI Deflator'!G$60</f>
        <v>8.2639914105489196E-2</v>
      </c>
      <c r="H58" s="105">
        <f>'Aggregating Exp. PPI Deflator'!H58/'Aggregating Exp. PPI Deflator'!H$60</f>
        <v>8.5397631691790085E-2</v>
      </c>
      <c r="I58" s="105">
        <f>'Aggregating Exp. PPI Deflator'!I58/'Aggregating Exp. PPI Deflator'!I$60</f>
        <v>8.188278244996415E-2</v>
      </c>
      <c r="J58" s="105">
        <f>'Aggregating Exp. PPI Deflator'!J58/'Aggregating Exp. PPI Deflator'!J$60</f>
        <v>8.0230642504118613E-2</v>
      </c>
      <c r="K58" s="105">
        <f>'Aggregating Exp. PPI Deflator'!K58/'Aggregating Exp. PPI Deflator'!K$60</f>
        <v>8.4361204881848867E-2</v>
      </c>
      <c r="L58" s="105">
        <f>'Aggregating Exp. PPI Deflator'!L58/'Aggregating Exp. PPI Deflator'!L$60</f>
        <v>8.5015702108568861E-2</v>
      </c>
      <c r="M58" s="105">
        <f>'Aggregating Exp. PPI Deflator'!M58/'Aggregating Exp. PPI Deflator'!M$60</f>
        <v>8.4310053165780566E-2</v>
      </c>
      <c r="N58" s="105">
        <f>'Aggregating Exp. PPI Deflator'!N58/'Aggregating Exp. PPI Deflator'!N$60</f>
        <v>8.8536866359447006E-2</v>
      </c>
      <c r="O58" s="105">
        <f>'Aggregating Exp. PPI Deflator'!O58/'Aggregating Exp. PPI Deflator'!O$60</f>
        <v>8.5960469245771845E-2</v>
      </c>
      <c r="P58" s="105">
        <f>'Aggregating Exp. PPI Deflator'!P58/'Aggregating Exp. PPI Deflator'!P$60</f>
        <v>9.0866641763167721E-2</v>
      </c>
      <c r="Q58" s="105">
        <f>'Aggregating Exp. PPI Deflator'!Q58/'Aggregating Exp. PPI Deflator'!Q$60</f>
        <v>8.9802130898021304E-2</v>
      </c>
      <c r="R58" s="105">
        <f>'Aggregating Exp. PPI Deflator'!R58/'Aggregating Exp. PPI Deflator'!R$60</f>
        <v>9.0753026070763507E-2</v>
      </c>
      <c r="S58" s="105">
        <f>'Aggregating Exp. PPI Deflator'!S58/'Aggregating Exp. PPI Deflator'!S$60</f>
        <v>0.10127576054955839</v>
      </c>
      <c r="T58" s="105">
        <f>'Aggregating Exp. PPI Deflator'!T58/'Aggregating Exp. PPI Deflator'!T$60</f>
        <v>0.10013312034078807</v>
      </c>
      <c r="U58" s="105">
        <f>'Aggregating Exp. PPI Deflator'!U58/'Aggregating Exp. PPI Deflator'!U$60</f>
        <v>9.9259372375353136E-2</v>
      </c>
      <c r="V58" s="105">
        <f>'Aggregating Exp. PPI Deflator'!V58/'Aggregating Exp. PPI Deflator'!V$60</f>
        <v>0.10808854725598342</v>
      </c>
      <c r="W58" s="105">
        <f>'Aggregating Exp. PPI Deflator'!W58/'Aggregating Exp. PPI Deflator'!W$60</f>
        <v>0.11461532880257334</v>
      </c>
      <c r="X58" s="105">
        <f>'Aggregating Exp. PPI Deflator'!X58/'Aggregating Exp. PPI Deflator'!X$60</f>
        <v>0.11366381766381767</v>
      </c>
      <c r="Y58" s="105">
        <f>'Aggregating Exp. PPI Deflator'!Y58/'Aggregating Exp. PPI Deflator'!Y$60</f>
        <v>0.11314468482075429</v>
      </c>
      <c r="Z58" s="105">
        <f>'Aggregating Exp. PPI Deflator'!Z58/'Aggregating Exp. PPI Deflator'!Z$60</f>
        <v>0.10191857323004865</v>
      </c>
    </row>
    <row r="59" spans="1:26" s="105" customFormat="1" ht="24.75" x14ac:dyDescent="0.25">
      <c r="A59" s="103">
        <f>'Aggregating Exp. PPI Deflator'!A59</f>
        <v>33</v>
      </c>
      <c r="B59" s="103" t="str">
        <f>'Aggregating Exp. PPI Deflator'!B59</f>
        <v>CPA_C33OTHER</v>
      </c>
      <c r="C59" s="104" t="str">
        <f>'Aggregating Exp. PPI Deflator'!C59</f>
        <v xml:space="preserve">Rest of repair; Installation - 33.11-14/17/19/20          </v>
      </c>
      <c r="D59" s="105">
        <f>'Aggregating Exp. PPI Deflator'!D59/'Aggregating Exp. PPI Deflator'!D$60</f>
        <v>0.4122775154377043</v>
      </c>
      <c r="E59" s="105">
        <f>'Aggregating Exp. PPI Deflator'!E59/'Aggregating Exp. PPI Deflator'!E$60</f>
        <v>0.41393500281373102</v>
      </c>
      <c r="F59" s="105">
        <f>'Aggregating Exp. PPI Deflator'!F59/'Aggregating Exp. PPI Deflator'!F$60</f>
        <v>0.41314204507004126</v>
      </c>
      <c r="G59" s="105">
        <f>'Aggregating Exp. PPI Deflator'!G59/'Aggregating Exp. PPI Deflator'!G$60</f>
        <v>0.4172258757213797</v>
      </c>
      <c r="H59" s="105">
        <f>'Aggregating Exp. PPI Deflator'!H59/'Aggregating Exp. PPI Deflator'!H$60</f>
        <v>0.41537751096744402</v>
      </c>
      <c r="I59" s="105">
        <f>'Aggregating Exp. PPI Deflator'!I59/'Aggregating Exp. PPI Deflator'!I$60</f>
        <v>0.41234761066562359</v>
      </c>
      <c r="J59" s="105">
        <f>'Aggregating Exp. PPI Deflator'!J59/'Aggregating Exp. PPI Deflator'!J$60</f>
        <v>0.41235584843492584</v>
      </c>
      <c r="K59" s="105">
        <f>'Aggregating Exp. PPI Deflator'!K59/'Aggregating Exp. PPI Deflator'!K$60</f>
        <v>0.41443780836146454</v>
      </c>
      <c r="L59" s="105">
        <f>'Aggregating Exp. PPI Deflator'!L59/'Aggregating Exp. PPI Deflator'!L$60</f>
        <v>0.41738768185605335</v>
      </c>
      <c r="M59" s="105">
        <f>'Aggregating Exp. PPI Deflator'!M59/'Aggregating Exp. PPI Deflator'!M$60</f>
        <v>0.43463025616239731</v>
      </c>
      <c r="N59" s="105">
        <f>'Aggregating Exp. PPI Deflator'!N59/'Aggregating Exp. PPI Deflator'!N$60</f>
        <v>0.42039170506912443</v>
      </c>
      <c r="O59" s="105">
        <f>'Aggregating Exp. PPI Deflator'!O59/'Aggregating Exp. PPI Deflator'!O$60</f>
        <v>0.43175268535499084</v>
      </c>
      <c r="P59" s="105">
        <f>'Aggregating Exp. PPI Deflator'!P59/'Aggregating Exp. PPI Deflator'!P$60</f>
        <v>0.4386440044826298</v>
      </c>
      <c r="Q59" s="105">
        <f>'Aggregating Exp. PPI Deflator'!Q59/'Aggregating Exp. PPI Deflator'!Q$60</f>
        <v>0.45313780587753189</v>
      </c>
      <c r="R59" s="105">
        <f>'Aggregating Exp. PPI Deflator'!R59/'Aggregating Exp. PPI Deflator'!R$60</f>
        <v>0.45510358472998136</v>
      </c>
      <c r="S59" s="105">
        <f>'Aggregating Exp. PPI Deflator'!S59/'Aggregating Exp. PPI Deflator'!S$60</f>
        <v>0.46460114958642929</v>
      </c>
      <c r="T59" s="105">
        <f>'Aggregating Exp. PPI Deflator'!T59/'Aggregating Exp. PPI Deflator'!T$60</f>
        <v>0.46996805111821088</v>
      </c>
      <c r="U59" s="105">
        <f>'Aggregating Exp. PPI Deflator'!U59/'Aggregating Exp. PPI Deflator'!U$60</f>
        <v>0.46590822325723447</v>
      </c>
      <c r="V59" s="105">
        <f>'Aggregating Exp. PPI Deflator'!V59/'Aggregating Exp. PPI Deflator'!V$60</f>
        <v>0.46367516034839901</v>
      </c>
      <c r="W59" s="105">
        <f>'Aggregating Exp. PPI Deflator'!W59/'Aggregating Exp. PPI Deflator'!W$60</f>
        <v>0.46085568481389216</v>
      </c>
      <c r="X59" s="105">
        <f>'Aggregating Exp. PPI Deflator'!X59/'Aggregating Exp. PPI Deflator'!X$60</f>
        <v>0.46229059829059826</v>
      </c>
      <c r="Y59" s="105">
        <f>'Aggregating Exp. PPI Deflator'!Y59/'Aggregating Exp. PPI Deflator'!Y$60</f>
        <v>0.46575007773977167</v>
      </c>
      <c r="Z59" s="105">
        <f>'Aggregating Exp. PPI Deflator'!Z59/'Aggregating Exp. PPI Deflator'!Z$60</f>
        <v>0.47545487299585659</v>
      </c>
    </row>
    <row r="60" spans="1:26" ht="30" x14ac:dyDescent="0.25">
      <c r="A60" s="95" t="str">
        <f>'Aggregating Exp. PPI Deflator'!A60</f>
        <v>31 32 33 Total</v>
      </c>
      <c r="B60" s="95">
        <f>'Aggregating Exp. PPI Deflator'!B60</f>
        <v>0</v>
      </c>
      <c r="C60" s="97">
        <f>'Aggregating Exp. PPI Deflator'!C60</f>
        <v>0</v>
      </c>
      <c r="D60" s="96">
        <f>SUM(D55:D59)</f>
        <v>0.99999999999999989</v>
      </c>
      <c r="E60" s="96">
        <f t="shared" ref="E60:Z60" si="3">SUM(E55:E59)</f>
        <v>1</v>
      </c>
      <c r="F60" s="96">
        <f t="shared" si="3"/>
        <v>1</v>
      </c>
      <c r="G60" s="96">
        <f t="shared" si="3"/>
        <v>1</v>
      </c>
      <c r="H60" s="96">
        <f t="shared" si="3"/>
        <v>1</v>
      </c>
      <c r="I60" s="96">
        <f t="shared" si="3"/>
        <v>1</v>
      </c>
      <c r="J60" s="96">
        <f t="shared" si="3"/>
        <v>1</v>
      </c>
      <c r="K60" s="96">
        <f t="shared" si="3"/>
        <v>1</v>
      </c>
      <c r="L60" s="96">
        <f t="shared" si="3"/>
        <v>1</v>
      </c>
      <c r="M60" s="96">
        <f t="shared" si="3"/>
        <v>1</v>
      </c>
      <c r="N60" s="96">
        <f t="shared" si="3"/>
        <v>1</v>
      </c>
      <c r="O60" s="96">
        <f t="shared" si="3"/>
        <v>1</v>
      </c>
      <c r="P60" s="96">
        <f t="shared" si="3"/>
        <v>1</v>
      </c>
      <c r="Q60" s="96">
        <f t="shared" si="3"/>
        <v>1</v>
      </c>
      <c r="R60" s="96">
        <f t="shared" si="3"/>
        <v>1</v>
      </c>
      <c r="S60" s="96">
        <f t="shared" si="3"/>
        <v>1</v>
      </c>
      <c r="T60" s="96">
        <f t="shared" si="3"/>
        <v>1</v>
      </c>
      <c r="U60" s="96">
        <f t="shared" si="3"/>
        <v>1</v>
      </c>
      <c r="V60" s="96">
        <f t="shared" si="3"/>
        <v>1</v>
      </c>
      <c r="W60" s="96">
        <f t="shared" si="3"/>
        <v>1</v>
      </c>
      <c r="X60" s="96">
        <f t="shared" si="3"/>
        <v>1</v>
      </c>
      <c r="Y60" s="96">
        <f t="shared" si="3"/>
        <v>1</v>
      </c>
      <c r="Z60" s="96">
        <f t="shared" si="3"/>
        <v>1</v>
      </c>
    </row>
    <row r="61" spans="1:26" ht="24.75" x14ac:dyDescent="0.25">
      <c r="A61" s="95" t="str">
        <f>'Aggregating Exp. PPI Deflator'!A61</f>
        <v>D</v>
      </c>
      <c r="B61" s="95" t="str">
        <f>'Aggregating Exp. PPI Deflator'!B61</f>
        <v>CPA_D351</v>
      </c>
      <c r="C61" s="97" t="str">
        <f>'Aggregating Exp. PPI Deflator'!C61</f>
        <v>Electricity, transmission and distribution</v>
      </c>
      <c r="D61" s="96">
        <f>'Aggregating Exp. PPI Deflator'!D61/'Aggregating Exp. PPI Deflator'!D$63</f>
        <v>0.71057694774377256</v>
      </c>
      <c r="E61" s="96">
        <f>'Aggregating Exp. PPI Deflator'!E61/'Aggregating Exp. PPI Deflator'!E$63</f>
        <v>0.70220650981348287</v>
      </c>
      <c r="F61" s="96">
        <f>'Aggregating Exp. PPI Deflator'!F61/'Aggregating Exp. PPI Deflator'!F$63</f>
        <v>0.71546348413013527</v>
      </c>
      <c r="G61" s="96">
        <f>'Aggregating Exp. PPI Deflator'!G61/'Aggregating Exp. PPI Deflator'!G$63</f>
        <v>0.72051327908432439</v>
      </c>
      <c r="H61" s="96">
        <f>'Aggregating Exp. PPI Deflator'!H61/'Aggregating Exp. PPI Deflator'!H$63</f>
        <v>0.66855807743658213</v>
      </c>
      <c r="I61" s="96">
        <f>'Aggregating Exp. PPI Deflator'!I61/'Aggregating Exp. PPI Deflator'!I$63</f>
        <v>0.66859546384086266</v>
      </c>
      <c r="J61" s="96">
        <f>'Aggregating Exp. PPI Deflator'!J61/'Aggregating Exp. PPI Deflator'!J$63</f>
        <v>0.67137887483104741</v>
      </c>
      <c r="K61" s="96">
        <f>'Aggregating Exp. PPI Deflator'!K61/'Aggregating Exp. PPI Deflator'!K$63</f>
        <v>0.68864649408537626</v>
      </c>
      <c r="L61" s="96">
        <f>'Aggregating Exp. PPI Deflator'!L61/'Aggregating Exp. PPI Deflator'!L$63</f>
        <v>0.62405922918052303</v>
      </c>
      <c r="M61" s="96">
        <f>'Aggregating Exp. PPI Deflator'!M61/'Aggregating Exp. PPI Deflator'!M$63</f>
        <v>0.63419839990953553</v>
      </c>
      <c r="N61" s="96">
        <f>'Aggregating Exp. PPI Deflator'!N61/'Aggregating Exp. PPI Deflator'!N$63</f>
        <v>0.61773060838002047</v>
      </c>
      <c r="O61" s="96">
        <f>'Aggregating Exp. PPI Deflator'!O61/'Aggregating Exp. PPI Deflator'!O$63</f>
        <v>0.61516209589025617</v>
      </c>
      <c r="P61" s="96">
        <f>'Aggregating Exp. PPI Deflator'!P61/'Aggregating Exp. PPI Deflator'!P$63</f>
        <v>0.64308834940693937</v>
      </c>
      <c r="Q61" s="96">
        <f>'Aggregating Exp. PPI Deflator'!Q61/'Aggregating Exp. PPI Deflator'!Q$63</f>
        <v>0.6311876663078142</v>
      </c>
      <c r="R61" s="96">
        <f>'Aggregating Exp. PPI Deflator'!R61/'Aggregating Exp. PPI Deflator'!R$63</f>
        <v>0.63591438124466848</v>
      </c>
      <c r="S61" s="96">
        <f>'Aggregating Exp. PPI Deflator'!S61/'Aggregating Exp. PPI Deflator'!S$63</f>
        <v>0.61699536706403701</v>
      </c>
      <c r="T61" s="96">
        <f>'Aggregating Exp. PPI Deflator'!T61/'Aggregating Exp. PPI Deflator'!T$63</f>
        <v>0.61132690573628357</v>
      </c>
      <c r="U61" s="96">
        <f>'Aggregating Exp. PPI Deflator'!U61/'Aggregating Exp. PPI Deflator'!U$63</f>
        <v>0.63500964941887128</v>
      </c>
      <c r="V61" s="96">
        <f>'Aggregating Exp. PPI Deflator'!V61/'Aggregating Exp. PPI Deflator'!V$63</f>
        <v>0.6295164718384697</v>
      </c>
      <c r="W61" s="96">
        <f>'Aggregating Exp. PPI Deflator'!W61/'Aggregating Exp. PPI Deflator'!W$63</f>
        <v>0.64622931811086826</v>
      </c>
      <c r="X61" s="96">
        <f>'Aggregating Exp. PPI Deflator'!X61/'Aggregating Exp. PPI Deflator'!X$63</f>
        <v>0.64362447863727179</v>
      </c>
      <c r="Y61" s="96">
        <f>'Aggregating Exp. PPI Deflator'!Y61/'Aggregating Exp. PPI Deflator'!Y$63</f>
        <v>0.65254705144291092</v>
      </c>
      <c r="Z61" s="96">
        <f>'Aggregating Exp. PPI Deflator'!Z61/'Aggregating Exp. PPI Deflator'!Z$63</f>
        <v>0.66653266166745972</v>
      </c>
    </row>
    <row r="62" spans="1:26" ht="36.75" x14ac:dyDescent="0.25">
      <c r="A62" s="95" t="str">
        <f>'Aggregating Exp. PPI Deflator'!A62</f>
        <v>D</v>
      </c>
      <c r="B62" s="95" t="str">
        <f>'Aggregating Exp. PPI Deflator'!B62</f>
        <v>CPA_D352_3</v>
      </c>
      <c r="C62" s="97" t="str">
        <f>'Aggregating Exp. PPI Deflator'!C62</f>
        <v xml:space="preserve">Gas; distribution of gaseous fuels through mains; steam and air conditioning supply    </v>
      </c>
      <c r="D62" s="96">
        <f>'Aggregating Exp. PPI Deflator'!D62/'Aggregating Exp. PPI Deflator'!D$63</f>
        <v>0.28942305225622739</v>
      </c>
      <c r="E62" s="96">
        <f>'Aggregating Exp. PPI Deflator'!E62/'Aggregating Exp. PPI Deflator'!E$63</f>
        <v>0.29779349018651713</v>
      </c>
      <c r="F62" s="96">
        <f>'Aggregating Exp. PPI Deflator'!F62/'Aggregating Exp. PPI Deflator'!F$63</f>
        <v>0.28453651586986478</v>
      </c>
      <c r="G62" s="96">
        <f>'Aggregating Exp. PPI Deflator'!G62/'Aggregating Exp. PPI Deflator'!G$63</f>
        <v>0.27948672091567556</v>
      </c>
      <c r="H62" s="96">
        <f>'Aggregating Exp. PPI Deflator'!H62/'Aggregating Exp. PPI Deflator'!H$63</f>
        <v>0.33144192256341787</v>
      </c>
      <c r="I62" s="96">
        <f>'Aggregating Exp. PPI Deflator'!I62/'Aggregating Exp. PPI Deflator'!I$63</f>
        <v>0.3314045361591374</v>
      </c>
      <c r="J62" s="96">
        <f>'Aggregating Exp. PPI Deflator'!J62/'Aggregating Exp. PPI Deflator'!J$63</f>
        <v>0.32862112516895259</v>
      </c>
      <c r="K62" s="96">
        <f>'Aggregating Exp. PPI Deflator'!K62/'Aggregating Exp. PPI Deflator'!K$63</f>
        <v>0.31135350591462368</v>
      </c>
      <c r="L62" s="96">
        <f>'Aggregating Exp. PPI Deflator'!L62/'Aggregating Exp. PPI Deflator'!L$63</f>
        <v>0.37594077081947702</v>
      </c>
      <c r="M62" s="96">
        <f>'Aggregating Exp. PPI Deflator'!M62/'Aggregating Exp. PPI Deflator'!M$63</f>
        <v>0.36580160009046447</v>
      </c>
      <c r="N62" s="96">
        <f>'Aggregating Exp. PPI Deflator'!N62/'Aggregating Exp. PPI Deflator'!N$63</f>
        <v>0.38226939161997947</v>
      </c>
      <c r="O62" s="96">
        <f>'Aggregating Exp. PPI Deflator'!O62/'Aggregating Exp. PPI Deflator'!O$63</f>
        <v>0.38483790410974383</v>
      </c>
      <c r="P62" s="96">
        <f>'Aggregating Exp. PPI Deflator'!P62/'Aggregating Exp. PPI Deflator'!P$63</f>
        <v>0.35691165059306063</v>
      </c>
      <c r="Q62" s="96">
        <f>'Aggregating Exp. PPI Deflator'!Q62/'Aggregating Exp. PPI Deflator'!Q$63</f>
        <v>0.3688123336921858</v>
      </c>
      <c r="R62" s="96">
        <f>'Aggregating Exp. PPI Deflator'!R62/'Aggregating Exp. PPI Deflator'!R$63</f>
        <v>0.36408561875533157</v>
      </c>
      <c r="S62" s="96">
        <f>'Aggregating Exp. PPI Deflator'!S62/'Aggregating Exp. PPI Deflator'!S$63</f>
        <v>0.38300463293596293</v>
      </c>
      <c r="T62" s="96">
        <f>'Aggregating Exp. PPI Deflator'!T62/'Aggregating Exp. PPI Deflator'!T$63</f>
        <v>0.38867309426371643</v>
      </c>
      <c r="U62" s="96">
        <f>'Aggregating Exp. PPI Deflator'!U62/'Aggregating Exp. PPI Deflator'!U$63</f>
        <v>0.36499035058112866</v>
      </c>
      <c r="V62" s="96">
        <f>'Aggregating Exp. PPI Deflator'!V62/'Aggregating Exp. PPI Deflator'!V$63</f>
        <v>0.3704835281615303</v>
      </c>
      <c r="W62" s="96">
        <f>'Aggregating Exp. PPI Deflator'!W62/'Aggregating Exp. PPI Deflator'!W$63</f>
        <v>0.35377068188913169</v>
      </c>
      <c r="X62" s="96">
        <f>'Aggregating Exp. PPI Deflator'!X62/'Aggregating Exp. PPI Deflator'!X$63</f>
        <v>0.35637552136272826</v>
      </c>
      <c r="Y62" s="96">
        <f>'Aggregating Exp. PPI Deflator'!Y62/'Aggregating Exp. PPI Deflator'!Y$63</f>
        <v>0.34745294855708908</v>
      </c>
      <c r="Z62" s="96">
        <f>'Aggregating Exp. PPI Deflator'!Z62/'Aggregating Exp. PPI Deflator'!Z$63</f>
        <v>0.33346733833254022</v>
      </c>
    </row>
    <row r="63" spans="1:26" x14ac:dyDescent="0.25">
      <c r="A63" s="95" t="str">
        <f>'Aggregating Exp. PPI Deflator'!A63</f>
        <v>D Total</v>
      </c>
      <c r="B63" s="95">
        <f>'Aggregating Exp. PPI Deflator'!B63</f>
        <v>0</v>
      </c>
      <c r="C63" s="97">
        <f>'Aggregating Exp. PPI Deflator'!C63</f>
        <v>0</v>
      </c>
      <c r="D63" s="96">
        <f>'Aggregating Exp. PPI Deflator'!D63/'Aggregating Exp. PPI Deflator'!D$63</f>
        <v>1</v>
      </c>
      <c r="E63" s="96">
        <f>'Aggregating Exp. PPI Deflator'!E63/'Aggregating Exp. PPI Deflator'!E$63</f>
        <v>1</v>
      </c>
      <c r="F63" s="96">
        <f>'Aggregating Exp. PPI Deflator'!F63/'Aggregating Exp. PPI Deflator'!F$63</f>
        <v>1</v>
      </c>
      <c r="G63" s="96">
        <f>'Aggregating Exp. PPI Deflator'!G63/'Aggregating Exp. PPI Deflator'!G$63</f>
        <v>1</v>
      </c>
      <c r="H63" s="96">
        <f>'Aggregating Exp. PPI Deflator'!H63/'Aggregating Exp. PPI Deflator'!H$63</f>
        <v>1</v>
      </c>
      <c r="I63" s="96">
        <f>'Aggregating Exp. PPI Deflator'!I63/'Aggregating Exp. PPI Deflator'!I$63</f>
        <v>1</v>
      </c>
      <c r="J63" s="96">
        <f>'Aggregating Exp. PPI Deflator'!J63/'Aggregating Exp. PPI Deflator'!J$63</f>
        <v>1</v>
      </c>
      <c r="K63" s="96">
        <f>'Aggregating Exp. PPI Deflator'!K63/'Aggregating Exp. PPI Deflator'!K$63</f>
        <v>1</v>
      </c>
      <c r="L63" s="96">
        <f>'Aggregating Exp. PPI Deflator'!L63/'Aggregating Exp. PPI Deflator'!L$63</f>
        <v>1</v>
      </c>
      <c r="M63" s="96">
        <f>'Aggregating Exp. PPI Deflator'!M63/'Aggregating Exp. PPI Deflator'!M$63</f>
        <v>1</v>
      </c>
      <c r="N63" s="96">
        <f>'Aggregating Exp. PPI Deflator'!N63/'Aggregating Exp. PPI Deflator'!N$63</f>
        <v>1</v>
      </c>
      <c r="O63" s="96">
        <f>'Aggregating Exp. PPI Deflator'!O63/'Aggregating Exp. PPI Deflator'!O$63</f>
        <v>1</v>
      </c>
      <c r="P63" s="96">
        <f>'Aggregating Exp. PPI Deflator'!P63/'Aggregating Exp. PPI Deflator'!P$63</f>
        <v>1</v>
      </c>
      <c r="Q63" s="96">
        <f>'Aggregating Exp. PPI Deflator'!Q63/'Aggregating Exp. PPI Deflator'!Q$63</f>
        <v>1</v>
      </c>
      <c r="R63" s="96">
        <f>'Aggregating Exp. PPI Deflator'!R63/'Aggregating Exp. PPI Deflator'!R$63</f>
        <v>1</v>
      </c>
      <c r="S63" s="96">
        <f>'Aggregating Exp. PPI Deflator'!S63/'Aggregating Exp. PPI Deflator'!S$63</f>
        <v>1</v>
      </c>
      <c r="T63" s="96">
        <f>'Aggregating Exp. PPI Deflator'!T63/'Aggregating Exp. PPI Deflator'!T$63</f>
        <v>1</v>
      </c>
      <c r="U63" s="96">
        <f>'Aggregating Exp. PPI Deflator'!U63/'Aggregating Exp. PPI Deflator'!U$63</f>
        <v>1</v>
      </c>
      <c r="V63" s="96">
        <f>'Aggregating Exp. PPI Deflator'!V63/'Aggregating Exp. PPI Deflator'!V$63</f>
        <v>1</v>
      </c>
      <c r="W63" s="96">
        <f>'Aggregating Exp. PPI Deflator'!W63/'Aggregating Exp. PPI Deflator'!W$63</f>
        <v>1</v>
      </c>
      <c r="X63" s="96">
        <f>'Aggregating Exp. PPI Deflator'!X63/'Aggregating Exp. PPI Deflator'!X$63</f>
        <v>1</v>
      </c>
      <c r="Y63" s="96">
        <f>'Aggregating Exp. PPI Deflator'!Y63/'Aggregating Exp. PPI Deflator'!Y$63</f>
        <v>1</v>
      </c>
      <c r="Z63" s="96">
        <f>'Aggregating Exp. PPI Deflator'!Z63/'Aggregating Exp. PPI Deflator'!Z$63</f>
        <v>1</v>
      </c>
    </row>
    <row r="64" spans="1:26" ht="24.75" x14ac:dyDescent="0.25">
      <c r="A64" s="95" t="str">
        <f>'Aggregating Exp. PPI Deflator'!A64</f>
        <v>E</v>
      </c>
      <c r="B64" s="95" t="str">
        <f>'Aggregating Exp. PPI Deflator'!B64</f>
        <v>CPA_E36</v>
      </c>
      <c r="C64" s="97" t="str">
        <f>'Aggregating Exp. PPI Deflator'!C64</f>
        <v xml:space="preserve">Natural water; water treatment and supply services         </v>
      </c>
      <c r="D64" s="96">
        <f>'Aggregating Exp. PPI Deflator'!D64/'Aggregating Exp. PPI Deflator'!D$68</f>
        <v>0.2876290925071413</v>
      </c>
      <c r="E64" s="96">
        <f>'Aggregating Exp. PPI Deflator'!E64/'Aggregating Exp. PPI Deflator'!E$68</f>
        <v>0.28047254342493866</v>
      </c>
      <c r="F64" s="96">
        <f>'Aggregating Exp. PPI Deflator'!F64/'Aggregating Exp. PPI Deflator'!F$68</f>
        <v>0.27471570287926445</v>
      </c>
      <c r="G64" s="96">
        <f>'Aggregating Exp. PPI Deflator'!G64/'Aggregating Exp. PPI Deflator'!G$68</f>
        <v>0.26836343220735476</v>
      </c>
      <c r="H64" s="96">
        <f>'Aggregating Exp. PPI Deflator'!H64/'Aggregating Exp. PPI Deflator'!H$68</f>
        <v>0.26446429372952107</v>
      </c>
      <c r="I64" s="96">
        <f>'Aggregating Exp. PPI Deflator'!I64/'Aggregating Exp. PPI Deflator'!I$68</f>
        <v>0.25425846487026782</v>
      </c>
      <c r="J64" s="96">
        <f>'Aggregating Exp. PPI Deflator'!J64/'Aggregating Exp. PPI Deflator'!J$68</f>
        <v>0.24994228549442093</v>
      </c>
      <c r="K64" s="96">
        <f>'Aggregating Exp. PPI Deflator'!K64/'Aggregating Exp. PPI Deflator'!K$68</f>
        <v>0.25158577694008483</v>
      </c>
      <c r="L64" s="96">
        <f>'Aggregating Exp. PPI Deflator'!L64/'Aggregating Exp. PPI Deflator'!L$68</f>
        <v>0.24614871623874626</v>
      </c>
      <c r="M64" s="96">
        <f>'Aggregating Exp. PPI Deflator'!M64/'Aggregating Exp. PPI Deflator'!M$68</f>
        <v>0.24111900532859681</v>
      </c>
      <c r="N64" s="96">
        <f>'Aggregating Exp. PPI Deflator'!N64/'Aggregating Exp. PPI Deflator'!N$68</f>
        <v>0.24793538984697594</v>
      </c>
      <c r="O64" s="96">
        <f>'Aggregating Exp. PPI Deflator'!O64/'Aggregating Exp. PPI Deflator'!O$68</f>
        <v>0.2402063375092115</v>
      </c>
      <c r="P64" s="96">
        <f>'Aggregating Exp. PPI Deflator'!P64/'Aggregating Exp. PPI Deflator'!P$68</f>
        <v>0.24231808330611881</v>
      </c>
      <c r="Q64" s="96">
        <f>'Aggregating Exp. PPI Deflator'!Q64/'Aggregating Exp. PPI Deflator'!Q$68</f>
        <v>0.23235153994899532</v>
      </c>
      <c r="R64" s="96">
        <f>'Aggregating Exp. PPI Deflator'!R64/'Aggregating Exp. PPI Deflator'!R$68</f>
        <v>0.23333515761821366</v>
      </c>
      <c r="S64" s="96">
        <f>'Aggregating Exp. PPI Deflator'!S64/'Aggregating Exp. PPI Deflator'!S$68</f>
        <v>0.24315606649574065</v>
      </c>
      <c r="T64" s="96">
        <f>'Aggregating Exp. PPI Deflator'!T64/'Aggregating Exp. PPI Deflator'!T$68</f>
        <v>0.24919720814203444</v>
      </c>
      <c r="U64" s="96">
        <f>'Aggregating Exp. PPI Deflator'!U64/'Aggregating Exp. PPI Deflator'!U$68</f>
        <v>0.24628545700135074</v>
      </c>
      <c r="V64" s="96">
        <f>'Aggregating Exp. PPI Deflator'!V64/'Aggregating Exp. PPI Deflator'!V$68</f>
        <v>0.24827549328912893</v>
      </c>
      <c r="W64" s="96">
        <f>'Aggregating Exp. PPI Deflator'!W64/'Aggregating Exp. PPI Deflator'!W$68</f>
        <v>0.2527946092770581</v>
      </c>
      <c r="X64" s="96">
        <f>'Aggregating Exp. PPI Deflator'!X64/'Aggregating Exp. PPI Deflator'!X$68</f>
        <v>0.24768225088857407</v>
      </c>
      <c r="Y64" s="96">
        <f>'Aggregating Exp. PPI Deflator'!Y64/'Aggregating Exp. PPI Deflator'!Y$68</f>
        <v>0.26200267788829379</v>
      </c>
      <c r="Z64" s="96">
        <f>'Aggregating Exp. PPI Deflator'!Z64/'Aggregating Exp. PPI Deflator'!Z$68</f>
        <v>0.25724603914259087</v>
      </c>
    </row>
    <row r="65" spans="1:26" ht="24.75" x14ac:dyDescent="0.25">
      <c r="A65" s="95" t="str">
        <f>'Aggregating Exp. PPI Deflator'!A65</f>
        <v>E</v>
      </c>
      <c r="B65" s="95" t="str">
        <f>'Aggregating Exp. PPI Deflator'!B65</f>
        <v>CPA_E37</v>
      </c>
      <c r="C65" s="97" t="str">
        <f>'Aggregating Exp. PPI Deflator'!C65</f>
        <v xml:space="preserve">Sewerage services; sewage sludge            </v>
      </c>
      <c r="D65" s="96">
        <f>'Aggregating Exp. PPI Deflator'!D65/'Aggregating Exp. PPI Deflator'!D$68</f>
        <v>0.23357503845308725</v>
      </c>
      <c r="E65" s="96">
        <f>'Aggregating Exp. PPI Deflator'!E65/'Aggregating Exp. PPI Deflator'!E$68</f>
        <v>0.23987585723582119</v>
      </c>
      <c r="F65" s="96">
        <f>'Aggregating Exp. PPI Deflator'!F65/'Aggregating Exp. PPI Deflator'!F$68</f>
        <v>0.23934188240987175</v>
      </c>
      <c r="G65" s="96">
        <f>'Aggregating Exp. PPI Deflator'!G65/'Aggregating Exp. PPI Deflator'!G$68</f>
        <v>0.24997660709272948</v>
      </c>
      <c r="H65" s="96">
        <f>'Aggregating Exp. PPI Deflator'!H65/'Aggregating Exp. PPI Deflator'!H$68</f>
        <v>0.24745275820279186</v>
      </c>
      <c r="I65" s="96">
        <f>'Aggregating Exp. PPI Deflator'!I65/'Aggregating Exp. PPI Deflator'!I$68</f>
        <v>0.2435966848527758</v>
      </c>
      <c r="J65" s="96">
        <f>'Aggregating Exp. PPI Deflator'!J65/'Aggregating Exp. PPI Deflator'!J$68</f>
        <v>0.23582146979607541</v>
      </c>
      <c r="K65" s="96">
        <f>'Aggregating Exp. PPI Deflator'!K65/'Aggregating Exp. PPI Deflator'!K$68</f>
        <v>0.23451375548225742</v>
      </c>
      <c r="L65" s="96">
        <f>'Aggregating Exp. PPI Deflator'!L65/'Aggregating Exp. PPI Deflator'!L$68</f>
        <v>0.23574524841613873</v>
      </c>
      <c r="M65" s="96">
        <f>'Aggregating Exp. PPI Deflator'!M65/'Aggregating Exp. PPI Deflator'!M$68</f>
        <v>0.23544151230652119</v>
      </c>
      <c r="N65" s="96">
        <f>'Aggregating Exp. PPI Deflator'!N65/'Aggregating Exp. PPI Deflator'!N$68</f>
        <v>0.23372601408792809</v>
      </c>
      <c r="O65" s="96">
        <f>'Aggregating Exp. PPI Deflator'!O65/'Aggregating Exp. PPI Deflator'!O$68</f>
        <v>0.2354900515843773</v>
      </c>
      <c r="P65" s="96">
        <f>'Aggregating Exp. PPI Deflator'!P65/'Aggregating Exp. PPI Deflator'!P$68</f>
        <v>0.24982929074013596</v>
      </c>
      <c r="Q65" s="96">
        <f>'Aggregating Exp. PPI Deflator'!Q65/'Aggregating Exp. PPI Deflator'!Q$68</f>
        <v>0.23882521088473502</v>
      </c>
      <c r="R65" s="96">
        <f>'Aggregating Exp. PPI Deflator'!R65/'Aggregating Exp. PPI Deflator'!R$68</f>
        <v>0.23607158493870403</v>
      </c>
      <c r="S65" s="96">
        <f>'Aggregating Exp. PPI Deflator'!S65/'Aggregating Exp. PPI Deflator'!S$68</f>
        <v>0.24191547431974195</v>
      </c>
      <c r="T65" s="96">
        <f>'Aggregating Exp. PPI Deflator'!T65/'Aggregating Exp. PPI Deflator'!T$68</f>
        <v>0.24314641331174863</v>
      </c>
      <c r="U65" s="96">
        <f>'Aggregating Exp. PPI Deflator'!U65/'Aggregating Exp. PPI Deflator'!U$68</f>
        <v>0.24602060545064491</v>
      </c>
      <c r="V65" s="96">
        <f>'Aggregating Exp. PPI Deflator'!V65/'Aggregating Exp. PPI Deflator'!V$68</f>
        <v>0.25116303940965723</v>
      </c>
      <c r="W65" s="96">
        <f>'Aggregating Exp. PPI Deflator'!W65/'Aggregating Exp. PPI Deflator'!W$68</f>
        <v>0.24806727956539909</v>
      </c>
      <c r="X65" s="96">
        <f>'Aggregating Exp. PPI Deflator'!X65/'Aggregating Exp. PPI Deflator'!X$68</f>
        <v>0.23537891780379291</v>
      </c>
      <c r="Y65" s="96">
        <f>'Aggregating Exp. PPI Deflator'!Y65/'Aggregating Exp. PPI Deflator'!Y$68</f>
        <v>0.22960501147666412</v>
      </c>
      <c r="Z65" s="96">
        <f>'Aggregating Exp. PPI Deflator'!Z65/'Aggregating Exp. PPI Deflator'!Z$68</f>
        <v>0.22677073625349486</v>
      </c>
    </row>
    <row r="66" spans="1:26" ht="36.75" x14ac:dyDescent="0.25">
      <c r="A66" s="95" t="str">
        <f>'Aggregating Exp. PPI Deflator'!A66</f>
        <v>E</v>
      </c>
      <c r="B66" s="95" t="str">
        <f>'Aggregating Exp. PPI Deflator'!B66</f>
        <v>CPA_E38</v>
      </c>
      <c r="C66" s="97" t="str">
        <f>'Aggregating Exp. PPI Deflator'!C66</f>
        <v xml:space="preserve">Waste collection, treatment and disposal services; materials recovery services       </v>
      </c>
      <c r="D66" s="96">
        <f>'Aggregating Exp. PPI Deflator'!D66/'Aggregating Exp. PPI Deflator'!D$68</f>
        <v>0.47335750384530872</v>
      </c>
      <c r="E66" s="96">
        <f>'Aggregating Exp. PPI Deflator'!E66/'Aggregating Exp. PPI Deflator'!E$68</f>
        <v>0.47409520949091455</v>
      </c>
      <c r="F66" s="96">
        <f>'Aggregating Exp. PPI Deflator'!F66/'Aggregating Exp. PPI Deflator'!F$68</f>
        <v>0.48023227679651587</v>
      </c>
      <c r="G66" s="96">
        <f>'Aggregating Exp. PPI Deflator'!G66/'Aggregating Exp. PPI Deflator'!G$68</f>
        <v>0.47618602039861513</v>
      </c>
      <c r="H66" s="96">
        <f>'Aggregating Exp. PPI Deflator'!H66/'Aggregating Exp. PPI Deflator'!H$68</f>
        <v>0.48197854481799002</v>
      </c>
      <c r="I66" s="96">
        <f>'Aggregating Exp. PPI Deflator'!I66/'Aggregating Exp. PPI Deflator'!I$68</f>
        <v>0.49627254175169716</v>
      </c>
      <c r="J66" s="96">
        <f>'Aggregating Exp. PPI Deflator'!J66/'Aggregating Exp. PPI Deflator'!J$68</f>
        <v>0.50877260484801845</v>
      </c>
      <c r="K66" s="96">
        <f>'Aggregating Exp. PPI Deflator'!K66/'Aggregating Exp. PPI Deflator'!K$68</f>
        <v>0.50871724237920912</v>
      </c>
      <c r="L66" s="96">
        <f>'Aggregating Exp. PPI Deflator'!L66/'Aggregating Exp. PPI Deflator'!L$68</f>
        <v>0.51293764588196067</v>
      </c>
      <c r="M66" s="96">
        <f>'Aggregating Exp. PPI Deflator'!M66/'Aggregating Exp. PPI Deflator'!M$68</f>
        <v>0.5183646282669373</v>
      </c>
      <c r="N66" s="96">
        <f>'Aggregating Exp. PPI Deflator'!N66/'Aggregating Exp. PPI Deflator'!N$68</f>
        <v>0.51326815642458101</v>
      </c>
      <c r="O66" s="96">
        <f>'Aggregating Exp. PPI Deflator'!O66/'Aggregating Exp. PPI Deflator'!O$68</f>
        <v>0.51967575534266763</v>
      </c>
      <c r="P66" s="96">
        <f>'Aggregating Exp. PPI Deflator'!P66/'Aggregating Exp. PPI Deflator'!P$68</f>
        <v>0.50339934091381411</v>
      </c>
      <c r="Q66" s="96">
        <f>'Aggregating Exp. PPI Deflator'!Q66/'Aggregating Exp. PPI Deflator'!Q$68</f>
        <v>0.52262982372558364</v>
      </c>
      <c r="R66" s="96">
        <f>'Aggregating Exp. PPI Deflator'!R66/'Aggregating Exp. PPI Deflator'!R$68</f>
        <v>0.52522985989492121</v>
      </c>
      <c r="S66" s="96">
        <f>'Aggregating Exp. PPI Deflator'!S66/'Aggregating Exp. PPI Deflator'!S$68</f>
        <v>0.50605133294737137</v>
      </c>
      <c r="T66" s="96">
        <f>'Aggregating Exp. PPI Deflator'!T66/'Aggregating Exp. PPI Deflator'!T$68</f>
        <v>0.49696133329794856</v>
      </c>
      <c r="U66" s="96">
        <f>'Aggregating Exp. PPI Deflator'!U66/'Aggregating Exp. PPI Deflator'!U$68</f>
        <v>0.49320655772439548</v>
      </c>
      <c r="V66" s="96">
        <f>'Aggregating Exp. PPI Deflator'!V66/'Aggregating Exp. PPI Deflator'!V$68</f>
        <v>0.48633762900379657</v>
      </c>
      <c r="W66" s="96">
        <f>'Aggregating Exp. PPI Deflator'!W66/'Aggregating Exp. PPI Deflator'!W$68</f>
        <v>0.48250104471374844</v>
      </c>
      <c r="X66" s="96">
        <f>'Aggregating Exp. PPI Deflator'!X66/'Aggregating Exp. PPI Deflator'!X$68</f>
        <v>0.49812343101434148</v>
      </c>
      <c r="Y66" s="96">
        <f>'Aggregating Exp. PPI Deflator'!Y66/'Aggregating Exp. PPI Deflator'!Y$68</f>
        <v>0.48933626625860749</v>
      </c>
      <c r="Z66" s="96">
        <f>'Aggregating Exp. PPI Deflator'!Z66/'Aggregating Exp. PPI Deflator'!Z$68</f>
        <v>0.49843895619757689</v>
      </c>
    </row>
    <row r="67" spans="1:26" ht="36.75" x14ac:dyDescent="0.25">
      <c r="A67" s="95" t="str">
        <f>'Aggregating Exp. PPI Deflator'!A67</f>
        <v>E</v>
      </c>
      <c r="B67" s="95" t="str">
        <f>'Aggregating Exp. PPI Deflator'!B67</f>
        <v>CPA_E39</v>
      </c>
      <c r="C67" s="97" t="str">
        <f>'Aggregating Exp. PPI Deflator'!C67</f>
        <v xml:space="preserve">Remediation services and other waste management services         </v>
      </c>
      <c r="D67" s="96">
        <f>'Aggregating Exp. PPI Deflator'!D67/'Aggregating Exp. PPI Deflator'!D$68</f>
        <v>5.4383651944627555E-3</v>
      </c>
      <c r="E67" s="96">
        <f>'Aggregating Exp. PPI Deflator'!E67/'Aggregating Exp. PPI Deflator'!E$68</f>
        <v>5.5563898483255748E-3</v>
      </c>
      <c r="F67" s="96">
        <f>'Aggregating Exp. PPI Deflator'!F67/'Aggregating Exp. PPI Deflator'!F$68</f>
        <v>5.7101379143479312E-3</v>
      </c>
      <c r="G67" s="96">
        <f>'Aggregating Exp. PPI Deflator'!G67/'Aggregating Exp. PPI Deflator'!G$68</f>
        <v>5.4739403013006459E-3</v>
      </c>
      <c r="H67" s="96">
        <f>'Aggregating Exp. PPI Deflator'!H67/'Aggregating Exp. PPI Deflator'!H$68</f>
        <v>6.1044032496970239E-3</v>
      </c>
      <c r="I67" s="96">
        <f>'Aggregating Exp. PPI Deflator'!I67/'Aggregating Exp. PPI Deflator'!I$68</f>
        <v>5.8723085252592559E-3</v>
      </c>
      <c r="J67" s="96">
        <f>'Aggregating Exp. PPI Deflator'!J67/'Aggregating Exp. PPI Deflator'!J$68</f>
        <v>5.4636398614851863E-3</v>
      </c>
      <c r="K67" s="96">
        <f>'Aggregating Exp. PPI Deflator'!K67/'Aggregating Exp. PPI Deflator'!K$68</f>
        <v>5.1832251984486573E-3</v>
      </c>
      <c r="L67" s="96">
        <f>'Aggregating Exp. PPI Deflator'!L67/'Aggregating Exp. PPI Deflator'!L$68</f>
        <v>5.1683894631543844E-3</v>
      </c>
      <c r="M67" s="96">
        <f>'Aggregating Exp. PPI Deflator'!M67/'Aggregating Exp. PPI Deflator'!M$68</f>
        <v>5.0748540979446838E-3</v>
      </c>
      <c r="N67" s="96">
        <f>'Aggregating Exp. PPI Deflator'!N67/'Aggregating Exp. PPI Deflator'!N$68</f>
        <v>5.0704396405149383E-3</v>
      </c>
      <c r="O67" s="96">
        <f>'Aggregating Exp. PPI Deflator'!O67/'Aggregating Exp. PPI Deflator'!O$68</f>
        <v>4.627855563743552E-3</v>
      </c>
      <c r="P67" s="96">
        <f>'Aggregating Exp. PPI Deflator'!P67/'Aggregating Exp. PPI Deflator'!P$68</f>
        <v>4.4532850399311222E-3</v>
      </c>
      <c r="Q67" s="96">
        <f>'Aggregating Exp. PPI Deflator'!Q67/'Aggregating Exp. PPI Deflator'!Q$68</f>
        <v>6.1934254406860413E-3</v>
      </c>
      <c r="R67" s="96">
        <f>'Aggregating Exp. PPI Deflator'!R67/'Aggregating Exp. PPI Deflator'!R$68</f>
        <v>5.3633975481611204E-3</v>
      </c>
      <c r="S67" s="96">
        <f>'Aggregating Exp. PPI Deflator'!S67/'Aggregating Exp. PPI Deflator'!S$68</f>
        <v>8.8771262371460866E-3</v>
      </c>
      <c r="T67" s="96">
        <f>'Aggregating Exp. PPI Deflator'!T67/'Aggregating Exp. PPI Deflator'!T$68</f>
        <v>1.0695045248268358E-2</v>
      </c>
      <c r="U67" s="96">
        <f>'Aggregating Exp. PPI Deflator'!U67/'Aggregating Exp. PPI Deflator'!U$68</f>
        <v>1.4487379823608867E-2</v>
      </c>
      <c r="V67" s="96">
        <f>'Aggregating Exp. PPI Deflator'!V67/'Aggregating Exp. PPI Deflator'!V$68</f>
        <v>1.422383829741725E-2</v>
      </c>
      <c r="W67" s="96">
        <f>'Aggregating Exp. PPI Deflator'!W67/'Aggregating Exp. PPI Deflator'!W$68</f>
        <v>1.66370664437944E-2</v>
      </c>
      <c r="X67" s="96">
        <f>'Aggregating Exp. PPI Deflator'!X67/'Aggregating Exp. PPI Deflator'!X$68</f>
        <v>1.8815400293291578E-2</v>
      </c>
      <c r="Y67" s="96">
        <f>'Aggregating Exp. PPI Deflator'!Y67/'Aggregating Exp. PPI Deflator'!Y$68</f>
        <v>1.9056044376434583E-2</v>
      </c>
      <c r="Z67" s="96">
        <f>'Aggregating Exp. PPI Deflator'!Z67/'Aggregating Exp. PPI Deflator'!Z$68</f>
        <v>1.7544268406337372E-2</v>
      </c>
    </row>
    <row r="68" spans="1:26" x14ac:dyDescent="0.25">
      <c r="A68" s="95" t="str">
        <f>'Aggregating Exp. PPI Deflator'!A68</f>
        <v>E Total</v>
      </c>
      <c r="B68" s="95">
        <f>'Aggregating Exp. PPI Deflator'!B68</f>
        <v>0</v>
      </c>
      <c r="C68" s="97">
        <f>'Aggregating Exp. PPI Deflator'!C68</f>
        <v>0</v>
      </c>
      <c r="D68" s="96">
        <f>'Aggregating Exp. PPI Deflator'!D68/'Aggregating Exp. PPI Deflator'!D$68</f>
        <v>1</v>
      </c>
      <c r="E68" s="96">
        <f>'Aggregating Exp. PPI Deflator'!E68/'Aggregating Exp. PPI Deflator'!E$68</f>
        <v>1</v>
      </c>
      <c r="F68" s="96">
        <f>'Aggregating Exp. PPI Deflator'!F68/'Aggregating Exp. PPI Deflator'!F$68</f>
        <v>1</v>
      </c>
      <c r="G68" s="96">
        <f>'Aggregating Exp. PPI Deflator'!G68/'Aggregating Exp. PPI Deflator'!G$68</f>
        <v>1</v>
      </c>
      <c r="H68" s="96">
        <f>'Aggregating Exp. PPI Deflator'!H68/'Aggregating Exp. PPI Deflator'!H$68</f>
        <v>1</v>
      </c>
      <c r="I68" s="96">
        <f>'Aggregating Exp. PPI Deflator'!I68/'Aggregating Exp. PPI Deflator'!I$68</f>
        <v>1</v>
      </c>
      <c r="J68" s="96">
        <f>'Aggregating Exp. PPI Deflator'!J68/'Aggregating Exp. PPI Deflator'!J$68</f>
        <v>1</v>
      </c>
      <c r="K68" s="96">
        <f>'Aggregating Exp. PPI Deflator'!K68/'Aggregating Exp. PPI Deflator'!K$68</f>
        <v>1</v>
      </c>
      <c r="L68" s="96">
        <f>'Aggregating Exp. PPI Deflator'!L68/'Aggregating Exp. PPI Deflator'!L$68</f>
        <v>1</v>
      </c>
      <c r="M68" s="96">
        <f>'Aggregating Exp. PPI Deflator'!M68/'Aggregating Exp. PPI Deflator'!M$68</f>
        <v>1</v>
      </c>
      <c r="N68" s="96">
        <f>'Aggregating Exp. PPI Deflator'!N68/'Aggregating Exp. PPI Deflator'!N$68</f>
        <v>1</v>
      </c>
      <c r="O68" s="96">
        <f>'Aggregating Exp. PPI Deflator'!O68/'Aggregating Exp. PPI Deflator'!O$68</f>
        <v>1</v>
      </c>
      <c r="P68" s="96">
        <f>'Aggregating Exp. PPI Deflator'!P68/'Aggregating Exp. PPI Deflator'!P$68</f>
        <v>1</v>
      </c>
      <c r="Q68" s="96">
        <f>'Aggregating Exp. PPI Deflator'!Q68/'Aggregating Exp. PPI Deflator'!Q$68</f>
        <v>1</v>
      </c>
      <c r="R68" s="96">
        <f>'Aggregating Exp. PPI Deflator'!R68/'Aggregating Exp. PPI Deflator'!R$68</f>
        <v>1</v>
      </c>
      <c r="S68" s="96">
        <f>'Aggregating Exp. PPI Deflator'!S68/'Aggregating Exp. PPI Deflator'!S$68</f>
        <v>1</v>
      </c>
      <c r="T68" s="96">
        <f>'Aggregating Exp. PPI Deflator'!T68/'Aggregating Exp. PPI Deflator'!T$68</f>
        <v>1</v>
      </c>
      <c r="U68" s="96">
        <f>'Aggregating Exp. PPI Deflator'!U68/'Aggregating Exp. PPI Deflator'!U$68</f>
        <v>1</v>
      </c>
      <c r="V68" s="96">
        <f>'Aggregating Exp. PPI Deflator'!V68/'Aggregating Exp. PPI Deflator'!V$68</f>
        <v>1</v>
      </c>
      <c r="W68" s="96">
        <f>'Aggregating Exp. PPI Deflator'!W68/'Aggregating Exp. PPI Deflator'!W$68</f>
        <v>1</v>
      </c>
      <c r="X68" s="96">
        <f>'Aggregating Exp. PPI Deflator'!X68/'Aggregating Exp. PPI Deflator'!X$68</f>
        <v>1</v>
      </c>
      <c r="Y68" s="96">
        <f>'Aggregating Exp. PPI Deflator'!Y68/'Aggregating Exp. PPI Deflator'!Y$68</f>
        <v>1</v>
      </c>
      <c r="Z68" s="96">
        <f>'Aggregating Exp. PPI Deflator'!Z68/'Aggregating Exp. PPI Deflator'!Z$68</f>
        <v>1</v>
      </c>
    </row>
    <row r="69" spans="1:26" s="108" customFormat="1" x14ac:dyDescent="0.25">
      <c r="A69" s="95">
        <f>'Aggregating Exp. PPI Deflator'!A69</f>
        <v>49</v>
      </c>
      <c r="B69" s="95" t="str">
        <f>'Aggregating Exp. PPI Deflator'!B69</f>
        <v>CPA_H491_2</v>
      </c>
      <c r="C69" s="97" t="str">
        <f>'Aggregating Exp. PPI Deflator'!C69</f>
        <v xml:space="preserve">Rail transport services             </v>
      </c>
      <c r="D69" s="96">
        <f>'Aggregating Exp. PPI Deflator'!D69/'Aggregating Exp. PPI Deflator'!D$71</f>
        <v>0.16716098203987478</v>
      </c>
      <c r="E69" s="96">
        <f>'Aggregating Exp. PPI Deflator'!E69/'Aggregating Exp. PPI Deflator'!E$71</f>
        <v>0.15797637838132042</v>
      </c>
      <c r="F69" s="96">
        <f>'Aggregating Exp. PPI Deflator'!F69/'Aggregating Exp. PPI Deflator'!F$71</f>
        <v>0.15630243423939699</v>
      </c>
      <c r="G69" s="96">
        <f>'Aggregating Exp. PPI Deflator'!G69/'Aggregating Exp. PPI Deflator'!G$71</f>
        <v>0.15285679552637976</v>
      </c>
      <c r="H69" s="96">
        <f>'Aggregating Exp. PPI Deflator'!H69/'Aggregating Exp. PPI Deflator'!H$71</f>
        <v>0.15067731851337271</v>
      </c>
      <c r="I69" s="96">
        <f>'Aggregating Exp. PPI Deflator'!I69/'Aggregating Exp. PPI Deflator'!I$71</f>
        <v>0.15734360834088848</v>
      </c>
      <c r="J69" s="96">
        <f>'Aggregating Exp. PPI Deflator'!J69/'Aggregating Exp. PPI Deflator'!J$71</f>
        <v>0.15880016676540934</v>
      </c>
      <c r="K69" s="96">
        <f>'Aggregating Exp. PPI Deflator'!K69/'Aggregating Exp. PPI Deflator'!K$71</f>
        <v>0.16887480190174325</v>
      </c>
      <c r="L69" s="96">
        <f>'Aggregating Exp. PPI Deflator'!L69/'Aggregating Exp. PPI Deflator'!L$71</f>
        <v>0.17126432111806289</v>
      </c>
      <c r="M69" s="96">
        <f>'Aggregating Exp. PPI Deflator'!M69/'Aggregating Exp. PPI Deflator'!M$71</f>
        <v>0.17541293706975564</v>
      </c>
      <c r="N69" s="96">
        <f>'Aggregating Exp. PPI Deflator'!N69/'Aggregating Exp. PPI Deflator'!N$71</f>
        <v>0.17056490473719327</v>
      </c>
      <c r="O69" s="96">
        <f>'Aggregating Exp. PPI Deflator'!O69/'Aggregating Exp. PPI Deflator'!O$71</f>
        <v>0.16741883825884407</v>
      </c>
      <c r="P69" s="96">
        <f>'Aggregating Exp. PPI Deflator'!P69/'Aggregating Exp. PPI Deflator'!P$71</f>
        <v>0.17895580490038929</v>
      </c>
      <c r="Q69" s="96">
        <f>'Aggregating Exp. PPI Deflator'!Q69/'Aggregating Exp. PPI Deflator'!Q$71</f>
        <v>0.18445787176905001</v>
      </c>
      <c r="R69" s="96">
        <f>'Aggregating Exp. PPI Deflator'!R69/'Aggregating Exp. PPI Deflator'!R$71</f>
        <v>0.19184254209153426</v>
      </c>
      <c r="S69" s="96">
        <f>'Aggregating Exp. PPI Deflator'!S69/'Aggregating Exp. PPI Deflator'!S$71</f>
        <v>0.19250292854353768</v>
      </c>
      <c r="T69" s="96">
        <f>'Aggregating Exp. PPI Deflator'!T69/'Aggregating Exp. PPI Deflator'!T$71</f>
        <v>0.19783582720432835</v>
      </c>
      <c r="U69" s="96">
        <f>'Aggregating Exp. PPI Deflator'!U69/'Aggregating Exp. PPI Deflator'!U$71</f>
        <v>0.18809174556607547</v>
      </c>
      <c r="V69" s="96">
        <f>'Aggregating Exp. PPI Deflator'!V69/'Aggregating Exp. PPI Deflator'!V$71</f>
        <v>0.18691003739518641</v>
      </c>
      <c r="W69" s="96">
        <f>'Aggregating Exp. PPI Deflator'!W69/'Aggregating Exp. PPI Deflator'!W$71</f>
        <v>0.19426062921713683</v>
      </c>
      <c r="X69" s="96">
        <f>'Aggregating Exp. PPI Deflator'!X69/'Aggregating Exp. PPI Deflator'!X$71</f>
        <v>0.20155088132732513</v>
      </c>
      <c r="Y69" s="96">
        <f>'Aggregating Exp. PPI Deflator'!Y69/'Aggregating Exp. PPI Deflator'!Y$71</f>
        <v>0.20819420629907048</v>
      </c>
      <c r="Z69" s="96">
        <f>'Aggregating Exp. PPI Deflator'!Z69/'Aggregating Exp. PPI Deflator'!Z$71</f>
        <v>0.22290031967451324</v>
      </c>
    </row>
    <row r="70" spans="1:26" s="108" customFormat="1" ht="48.75" x14ac:dyDescent="0.25">
      <c r="A70" s="95">
        <f>'Aggregating Exp. PPI Deflator'!A70</f>
        <v>49</v>
      </c>
      <c r="B70" s="95" t="str">
        <f>'Aggregating Exp. PPI Deflator'!B70</f>
        <v>CPA_H493_5</v>
      </c>
      <c r="C70" s="97" t="str">
        <f>'Aggregating Exp. PPI Deflator'!C70</f>
        <v xml:space="preserve">Land transport services and transport services via pipelines, excluding rail transport     </v>
      </c>
      <c r="D70" s="96">
        <f>'Aggregating Exp. PPI Deflator'!D70/'Aggregating Exp. PPI Deflator'!D$71</f>
        <v>0.83283901796012527</v>
      </c>
      <c r="E70" s="96">
        <f>'Aggregating Exp. PPI Deflator'!E70/'Aggregating Exp. PPI Deflator'!E$71</f>
        <v>0.84202362161867961</v>
      </c>
      <c r="F70" s="96">
        <f>'Aggregating Exp. PPI Deflator'!F70/'Aggregating Exp. PPI Deflator'!F$71</f>
        <v>0.84369756576060306</v>
      </c>
      <c r="G70" s="96">
        <f>'Aggregating Exp. PPI Deflator'!G70/'Aggregating Exp. PPI Deflator'!G$71</f>
        <v>0.84714320447362024</v>
      </c>
      <c r="H70" s="96">
        <f>'Aggregating Exp. PPI Deflator'!H70/'Aggregating Exp. PPI Deflator'!H$71</f>
        <v>0.84932268148662726</v>
      </c>
      <c r="I70" s="96">
        <f>'Aggregating Exp. PPI Deflator'!I70/'Aggregating Exp. PPI Deflator'!I$71</f>
        <v>0.84265639165911155</v>
      </c>
      <c r="J70" s="96">
        <f>'Aggregating Exp. PPI Deflator'!J70/'Aggregating Exp. PPI Deflator'!J$71</f>
        <v>0.84119983323459069</v>
      </c>
      <c r="K70" s="96">
        <f>'Aggregating Exp. PPI Deflator'!K70/'Aggregating Exp. PPI Deflator'!K$71</f>
        <v>0.83112519809825669</v>
      </c>
      <c r="L70" s="96">
        <f>'Aggregating Exp. PPI Deflator'!L70/'Aggregating Exp. PPI Deflator'!L$71</f>
        <v>0.82873567888193711</v>
      </c>
      <c r="M70" s="96">
        <f>'Aggregating Exp. PPI Deflator'!M70/'Aggregating Exp. PPI Deflator'!M$71</f>
        <v>0.82458706293024431</v>
      </c>
      <c r="N70" s="96">
        <f>'Aggregating Exp. PPI Deflator'!N70/'Aggregating Exp. PPI Deflator'!N$71</f>
        <v>0.82943509526280668</v>
      </c>
      <c r="O70" s="96">
        <f>'Aggregating Exp. PPI Deflator'!O70/'Aggregating Exp. PPI Deflator'!O$71</f>
        <v>0.83258116174115593</v>
      </c>
      <c r="P70" s="96">
        <f>'Aggregating Exp. PPI Deflator'!P70/'Aggregating Exp. PPI Deflator'!P$71</f>
        <v>0.82104419509961069</v>
      </c>
      <c r="Q70" s="96">
        <f>'Aggregating Exp. PPI Deflator'!Q70/'Aggregating Exp. PPI Deflator'!Q$71</f>
        <v>0.81554212823094996</v>
      </c>
      <c r="R70" s="96">
        <f>'Aggregating Exp. PPI Deflator'!R70/'Aggregating Exp. PPI Deflator'!R$71</f>
        <v>0.80815745790846572</v>
      </c>
      <c r="S70" s="96">
        <f>'Aggregating Exp. PPI Deflator'!S70/'Aggregating Exp. PPI Deflator'!S$71</f>
        <v>0.80749707145646232</v>
      </c>
      <c r="T70" s="96">
        <f>'Aggregating Exp. PPI Deflator'!T70/'Aggregating Exp. PPI Deflator'!T$71</f>
        <v>0.80216417279567165</v>
      </c>
      <c r="U70" s="96">
        <f>'Aggregating Exp. PPI Deflator'!U70/'Aggregating Exp. PPI Deflator'!U$71</f>
        <v>0.81190825443392456</v>
      </c>
      <c r="V70" s="96">
        <f>'Aggregating Exp. PPI Deflator'!V70/'Aggregating Exp. PPI Deflator'!V$71</f>
        <v>0.81308996260481359</v>
      </c>
      <c r="W70" s="96">
        <f>'Aggregating Exp. PPI Deflator'!W70/'Aggregating Exp. PPI Deflator'!W$71</f>
        <v>0.80573937078286317</v>
      </c>
      <c r="X70" s="96">
        <f>'Aggregating Exp. PPI Deflator'!X70/'Aggregating Exp. PPI Deflator'!X$71</f>
        <v>0.79844911867267487</v>
      </c>
      <c r="Y70" s="96">
        <f>'Aggregating Exp. PPI Deflator'!Y70/'Aggregating Exp. PPI Deflator'!Y$71</f>
        <v>0.79180579370092952</v>
      </c>
      <c r="Z70" s="96">
        <f>'Aggregating Exp. PPI Deflator'!Z70/'Aggregating Exp. PPI Deflator'!Z$71</f>
        <v>0.77709968032548682</v>
      </c>
    </row>
    <row r="71" spans="1:26" x14ac:dyDescent="0.25">
      <c r="A71" s="95" t="str">
        <f>'Aggregating Exp. PPI Deflator'!A71</f>
        <v>49 Total</v>
      </c>
      <c r="B71" s="95">
        <f>'Aggregating Exp. PPI Deflator'!B71</f>
        <v>0</v>
      </c>
      <c r="C71" s="97">
        <f>'Aggregating Exp. PPI Deflator'!C71</f>
        <v>0</v>
      </c>
      <c r="D71" s="96">
        <f>'Aggregating Exp. PPI Deflator'!D71/'Aggregating Exp. PPI Deflator'!D$71</f>
        <v>1</v>
      </c>
      <c r="E71" s="96">
        <f>'Aggregating Exp. PPI Deflator'!E71/'Aggregating Exp. PPI Deflator'!E$71</f>
        <v>1</v>
      </c>
      <c r="F71" s="96">
        <f>'Aggregating Exp. PPI Deflator'!F71/'Aggregating Exp. PPI Deflator'!F$71</f>
        <v>1</v>
      </c>
      <c r="G71" s="96">
        <f>'Aggregating Exp. PPI Deflator'!G71/'Aggregating Exp. PPI Deflator'!G$71</f>
        <v>1</v>
      </c>
      <c r="H71" s="96">
        <f>'Aggregating Exp. PPI Deflator'!H71/'Aggregating Exp. PPI Deflator'!H$71</f>
        <v>1</v>
      </c>
      <c r="I71" s="96">
        <f>'Aggregating Exp. PPI Deflator'!I71/'Aggregating Exp. PPI Deflator'!I$71</f>
        <v>1</v>
      </c>
      <c r="J71" s="96">
        <f>'Aggregating Exp. PPI Deflator'!J71/'Aggregating Exp. PPI Deflator'!J$71</f>
        <v>1</v>
      </c>
      <c r="K71" s="96">
        <f>'Aggregating Exp. PPI Deflator'!K71/'Aggregating Exp. PPI Deflator'!K$71</f>
        <v>1</v>
      </c>
      <c r="L71" s="96">
        <f>'Aggregating Exp. PPI Deflator'!L71/'Aggregating Exp. PPI Deflator'!L$71</f>
        <v>1</v>
      </c>
      <c r="M71" s="96">
        <f>'Aggregating Exp. PPI Deflator'!M71/'Aggregating Exp. PPI Deflator'!M$71</f>
        <v>1</v>
      </c>
      <c r="N71" s="96">
        <f>'Aggregating Exp. PPI Deflator'!N71/'Aggregating Exp. PPI Deflator'!N$71</f>
        <v>1</v>
      </c>
      <c r="O71" s="96">
        <f>'Aggregating Exp. PPI Deflator'!O71/'Aggregating Exp. PPI Deflator'!O$71</f>
        <v>1</v>
      </c>
      <c r="P71" s="96">
        <f>'Aggregating Exp. PPI Deflator'!P71/'Aggregating Exp. PPI Deflator'!P$71</f>
        <v>1</v>
      </c>
      <c r="Q71" s="96">
        <f>'Aggregating Exp. PPI Deflator'!Q71/'Aggregating Exp. PPI Deflator'!Q$71</f>
        <v>1</v>
      </c>
      <c r="R71" s="96">
        <f>'Aggregating Exp. PPI Deflator'!R71/'Aggregating Exp. PPI Deflator'!R$71</f>
        <v>1</v>
      </c>
      <c r="S71" s="96">
        <f>'Aggregating Exp. PPI Deflator'!S71/'Aggregating Exp. PPI Deflator'!S$71</f>
        <v>1</v>
      </c>
      <c r="T71" s="96">
        <f>'Aggregating Exp. PPI Deflator'!T71/'Aggregating Exp. PPI Deflator'!T$71</f>
        <v>1</v>
      </c>
      <c r="U71" s="96">
        <f>'Aggregating Exp. PPI Deflator'!U71/'Aggregating Exp. PPI Deflator'!U$71</f>
        <v>1</v>
      </c>
      <c r="V71" s="96">
        <f>'Aggregating Exp. PPI Deflator'!V71/'Aggregating Exp. PPI Deflator'!V$71</f>
        <v>1</v>
      </c>
      <c r="W71" s="96">
        <f>'Aggregating Exp. PPI Deflator'!W71/'Aggregating Exp. PPI Deflator'!W$71</f>
        <v>1</v>
      </c>
      <c r="X71" s="96">
        <f>'Aggregating Exp. PPI Deflator'!X71/'Aggregating Exp. PPI Deflator'!X$71</f>
        <v>1</v>
      </c>
      <c r="Y71" s="96">
        <f>'Aggregating Exp. PPI Deflator'!Y71/'Aggregating Exp. PPI Deflator'!Y$71</f>
        <v>1</v>
      </c>
      <c r="Z71" s="96">
        <f>'Aggregating Exp. PPI Deflator'!Z71/'Aggregating Exp. PPI Deflator'!Z$71</f>
        <v>1</v>
      </c>
    </row>
    <row r="72" spans="1:26" ht="36.75" x14ac:dyDescent="0.25">
      <c r="A72" s="95">
        <f>'Aggregating Exp. PPI Deflator'!A72</f>
        <v>68</v>
      </c>
      <c r="B72" s="95" t="str">
        <f>'Aggregating Exp. PPI Deflator'!B72</f>
        <v>CPA_L68BXL683</v>
      </c>
      <c r="C72" s="97" t="str">
        <f>'Aggregating Exp. PPI Deflator'!C72</f>
        <v>Real estate services, excluding on a fee or contract basis and excluding imputed rent</v>
      </c>
      <c r="D72" s="96">
        <f>'Aggregating Exp. PPI Deflator'!D72/'Aggregating Exp. PPI Deflator'!D$75</f>
        <v>0.28317981676131138</v>
      </c>
      <c r="E72" s="96">
        <f>'Aggregating Exp. PPI Deflator'!E72/'Aggregating Exp. PPI Deflator'!E$75</f>
        <v>0.29202278370089091</v>
      </c>
      <c r="F72" s="96">
        <f>'Aggregating Exp. PPI Deflator'!F72/'Aggregating Exp. PPI Deflator'!F$75</f>
        <v>0.28947838513754914</v>
      </c>
      <c r="G72" s="96">
        <f>'Aggregating Exp. PPI Deflator'!G72/'Aggregating Exp. PPI Deflator'!G$75</f>
        <v>0.2905981524871401</v>
      </c>
      <c r="H72" s="96">
        <f>'Aggregating Exp. PPI Deflator'!H72/'Aggregating Exp. PPI Deflator'!H$75</f>
        <v>0.28921217246909697</v>
      </c>
      <c r="I72" s="96">
        <f>'Aggregating Exp. PPI Deflator'!I72/'Aggregating Exp. PPI Deflator'!I$75</f>
        <v>0.29592687444149907</v>
      </c>
      <c r="J72" s="96">
        <f>'Aggregating Exp. PPI Deflator'!J72/'Aggregating Exp. PPI Deflator'!J$75</f>
        <v>0.29966017020535013</v>
      </c>
      <c r="K72" s="96">
        <f>'Aggregating Exp. PPI Deflator'!K72/'Aggregating Exp. PPI Deflator'!K$75</f>
        <v>0.29657638095951183</v>
      </c>
      <c r="L72" s="96">
        <f>'Aggregating Exp. PPI Deflator'!L72/'Aggregating Exp. PPI Deflator'!L$75</f>
        <v>0.30036046308059022</v>
      </c>
      <c r="M72" s="96">
        <f>'Aggregating Exp. PPI Deflator'!M72/'Aggregating Exp. PPI Deflator'!M$75</f>
        <v>0.30661116468076316</v>
      </c>
      <c r="N72" s="96">
        <f>'Aggregating Exp. PPI Deflator'!N72/'Aggregating Exp. PPI Deflator'!N$75</f>
        <v>0.31183011405972372</v>
      </c>
      <c r="O72" s="96">
        <f>'Aggregating Exp. PPI Deflator'!O72/'Aggregating Exp. PPI Deflator'!O$75</f>
        <v>0.32010040870473566</v>
      </c>
      <c r="P72" s="96">
        <f>'Aggregating Exp. PPI Deflator'!P72/'Aggregating Exp. PPI Deflator'!P$75</f>
        <v>0.33142069158944037</v>
      </c>
      <c r="Q72" s="96">
        <f>'Aggregating Exp. PPI Deflator'!Q72/'Aggregating Exp. PPI Deflator'!Q$75</f>
        <v>0.34286073509073384</v>
      </c>
      <c r="R72" s="96">
        <f>'Aggregating Exp. PPI Deflator'!R72/'Aggregating Exp. PPI Deflator'!R$75</f>
        <v>0.35732760217882686</v>
      </c>
      <c r="S72" s="96">
        <f>'Aggregating Exp. PPI Deflator'!S72/'Aggregating Exp. PPI Deflator'!S$75</f>
        <v>0.37157941909643449</v>
      </c>
      <c r="T72" s="96">
        <f>'Aggregating Exp. PPI Deflator'!T72/'Aggregating Exp. PPI Deflator'!T$75</f>
        <v>0.37786219903987567</v>
      </c>
      <c r="U72" s="96">
        <f>'Aggregating Exp. PPI Deflator'!U72/'Aggregating Exp. PPI Deflator'!U$75</f>
        <v>0.37837681736066769</v>
      </c>
      <c r="V72" s="96">
        <f>'Aggregating Exp. PPI Deflator'!V72/'Aggregating Exp. PPI Deflator'!V$75</f>
        <v>0.3777022425338753</v>
      </c>
      <c r="W72" s="96">
        <f>'Aggregating Exp. PPI Deflator'!W72/'Aggregating Exp. PPI Deflator'!W$75</f>
        <v>0.37586549717922924</v>
      </c>
      <c r="X72" s="96">
        <f>'Aggregating Exp. PPI Deflator'!X72/'Aggregating Exp. PPI Deflator'!X$75</f>
        <v>0.37908192474281055</v>
      </c>
      <c r="Y72" s="96">
        <f>'Aggregating Exp. PPI Deflator'!Y72/'Aggregating Exp. PPI Deflator'!Y$75</f>
        <v>0.38146766866692838</v>
      </c>
      <c r="Z72" s="96">
        <f>'Aggregating Exp. PPI Deflator'!Z72/'Aggregating Exp. PPI Deflator'!Z$75</f>
        <v>0.38133287950613354</v>
      </c>
    </row>
    <row r="73" spans="1:26" ht="24.75" x14ac:dyDescent="0.25">
      <c r="A73" s="95">
        <f>'Aggregating Exp. PPI Deflator'!A73</f>
        <v>68</v>
      </c>
      <c r="B73" s="95" t="str">
        <f>'Aggregating Exp. PPI Deflator'!B73</f>
        <v>CPA_L68A</v>
      </c>
      <c r="C73" s="97" t="str">
        <f>'Aggregating Exp. PPI Deflator'!C73</f>
        <v>Imputed rents of owner-occupied dwellings</v>
      </c>
      <c r="D73" s="96">
        <f>'Aggregating Exp. PPI Deflator'!D73/'Aggregating Exp. PPI Deflator'!D$75</f>
        <v>0.69698772276256238</v>
      </c>
      <c r="E73" s="96">
        <f>'Aggregating Exp. PPI Deflator'!E73/'Aggregating Exp. PPI Deflator'!E$75</f>
        <v>0.68742514970059876</v>
      </c>
      <c r="F73" s="96">
        <f>'Aggregating Exp. PPI Deflator'!F73/'Aggregating Exp. PPI Deflator'!F$75</f>
        <v>0.69288696856020004</v>
      </c>
      <c r="G73" s="96">
        <f>'Aggregating Exp. PPI Deflator'!G73/'Aggregating Exp. PPI Deflator'!G$75</f>
        <v>0.68834127817726432</v>
      </c>
      <c r="H73" s="96">
        <f>'Aggregating Exp. PPI Deflator'!H73/'Aggregating Exp. PPI Deflator'!H$75</f>
        <v>0.68712773253985038</v>
      </c>
      <c r="I73" s="96">
        <f>'Aggregating Exp. PPI Deflator'!I73/'Aggregating Exp. PPI Deflator'!I$75</f>
        <v>0.67885259568774869</v>
      </c>
      <c r="J73" s="96">
        <f>'Aggregating Exp. PPI Deflator'!J73/'Aggregating Exp. PPI Deflator'!J$75</f>
        <v>0.67604345174126468</v>
      </c>
      <c r="K73" s="96">
        <f>'Aggregating Exp. PPI Deflator'!K73/'Aggregating Exp. PPI Deflator'!K$75</f>
        <v>0.67464387997678898</v>
      </c>
      <c r="L73" s="96">
        <f>'Aggregating Exp. PPI Deflator'!L73/'Aggregating Exp. PPI Deflator'!L$75</f>
        <v>0.67042541825837532</v>
      </c>
      <c r="M73" s="96">
        <f>'Aggregating Exp. PPI Deflator'!M73/'Aggregating Exp. PPI Deflator'!M$75</f>
        <v>0.66208933122115843</v>
      </c>
      <c r="N73" s="96">
        <f>'Aggregating Exp. PPI Deflator'!N73/'Aggregating Exp. PPI Deflator'!N$75</f>
        <v>0.64806884523741293</v>
      </c>
      <c r="O73" s="96">
        <f>'Aggregating Exp. PPI Deflator'!O73/'Aggregating Exp. PPI Deflator'!O$75</f>
        <v>0.64797772579050006</v>
      </c>
      <c r="P73" s="96">
        <f>'Aggregating Exp. PPI Deflator'!P73/'Aggregating Exp. PPI Deflator'!P$75</f>
        <v>0.63811727493348602</v>
      </c>
      <c r="Q73" s="96">
        <f>'Aggregating Exp. PPI Deflator'!Q73/'Aggregating Exp. PPI Deflator'!Q$75</f>
        <v>0.63022581542341816</v>
      </c>
      <c r="R73" s="96">
        <f>'Aggregating Exp. PPI Deflator'!R73/'Aggregating Exp. PPI Deflator'!R$75</f>
        <v>0.61822358913550968</v>
      </c>
      <c r="S73" s="96">
        <f>'Aggregating Exp. PPI Deflator'!S73/'Aggregating Exp. PPI Deflator'!S$75</f>
        <v>0.60377979441503515</v>
      </c>
      <c r="T73" s="96">
        <f>'Aggregating Exp. PPI Deflator'!T73/'Aggregating Exp. PPI Deflator'!T$75</f>
        <v>0.59797388970965115</v>
      </c>
      <c r="U73" s="96">
        <f>'Aggregating Exp. PPI Deflator'!U73/'Aggregating Exp. PPI Deflator'!U$75</f>
        <v>0.59395084823534317</v>
      </c>
      <c r="V73" s="96">
        <f>'Aggregating Exp. PPI Deflator'!V73/'Aggregating Exp. PPI Deflator'!V$75</f>
        <v>0.59248256543163458</v>
      </c>
      <c r="W73" s="96">
        <f>'Aggregating Exp. PPI Deflator'!W73/'Aggregating Exp. PPI Deflator'!W$75</f>
        <v>0.59502085429057172</v>
      </c>
      <c r="X73" s="96">
        <f>'Aggregating Exp. PPI Deflator'!X73/'Aggregating Exp. PPI Deflator'!X$75</f>
        <v>0.59232508515153792</v>
      </c>
      <c r="Y73" s="96">
        <f>'Aggregating Exp. PPI Deflator'!Y73/'Aggregating Exp. PPI Deflator'!Y$75</f>
        <v>0.59038472323481572</v>
      </c>
      <c r="Z73" s="96">
        <f>'Aggregating Exp. PPI Deflator'!Z73/'Aggregating Exp. PPI Deflator'!Z$75</f>
        <v>0.59088575906716556</v>
      </c>
    </row>
    <row r="74" spans="1:26" ht="24.75" x14ac:dyDescent="0.25">
      <c r="A74" s="95">
        <f>'Aggregating Exp. PPI Deflator'!A74</f>
        <v>68</v>
      </c>
      <c r="B74" s="95" t="str">
        <f>'Aggregating Exp. PPI Deflator'!B74</f>
        <v>CPA_L683</v>
      </c>
      <c r="C74" s="97" t="str">
        <f>'Aggregating Exp. PPI Deflator'!C74</f>
        <v xml:space="preserve">Real estate activities on a fee or contract basis       </v>
      </c>
      <c r="D74" s="96">
        <f>'Aggregating Exp. PPI Deflator'!D74/'Aggregating Exp. PPI Deflator'!D$75</f>
        <v>1.9832460476126232E-2</v>
      </c>
      <c r="E74" s="96">
        <f>'Aggregating Exp. PPI Deflator'!E74/'Aggregating Exp. PPI Deflator'!E$75</f>
        <v>2.0552066598510298E-2</v>
      </c>
      <c r="F74" s="96">
        <f>'Aggregating Exp. PPI Deflator'!F74/'Aggregating Exp. PPI Deflator'!F$75</f>
        <v>1.7634646302250805E-2</v>
      </c>
      <c r="G74" s="96">
        <f>'Aggregating Exp. PPI Deflator'!G74/'Aggregating Exp. PPI Deflator'!G$75</f>
        <v>2.1060569335595594E-2</v>
      </c>
      <c r="H74" s="96">
        <f>'Aggregating Exp. PPI Deflator'!H74/'Aggregating Exp. PPI Deflator'!H$75</f>
        <v>2.3660094991052687E-2</v>
      </c>
      <c r="I74" s="96">
        <f>'Aggregating Exp. PPI Deflator'!I74/'Aggregating Exp. PPI Deflator'!I$75</f>
        <v>2.5220529870752274E-2</v>
      </c>
      <c r="J74" s="96">
        <f>'Aggregating Exp. PPI Deflator'!J74/'Aggregating Exp. PPI Deflator'!J$75</f>
        <v>2.4296378053385227E-2</v>
      </c>
      <c r="K74" s="96">
        <f>'Aggregating Exp. PPI Deflator'!K74/'Aggregating Exp. PPI Deflator'!K$75</f>
        <v>2.8779739063699156E-2</v>
      </c>
      <c r="L74" s="96">
        <f>'Aggregating Exp. PPI Deflator'!L74/'Aggregating Exp. PPI Deflator'!L$75</f>
        <v>2.9214118661034523E-2</v>
      </c>
      <c r="M74" s="96">
        <f>'Aggregating Exp. PPI Deflator'!M74/'Aggregating Exp. PPI Deflator'!M$75</f>
        <v>3.1299504098078378E-2</v>
      </c>
      <c r="N74" s="96">
        <f>'Aggregating Exp. PPI Deflator'!N74/'Aggregating Exp. PPI Deflator'!N$75</f>
        <v>4.0101040702863369E-2</v>
      </c>
      <c r="O74" s="96">
        <f>'Aggregating Exp. PPI Deflator'!O74/'Aggregating Exp. PPI Deflator'!O$75</f>
        <v>3.1921865504764252E-2</v>
      </c>
      <c r="P74" s="96">
        <f>'Aggregating Exp. PPI Deflator'!P74/'Aggregating Exp. PPI Deflator'!P$75</f>
        <v>3.046203347707362E-2</v>
      </c>
      <c r="Q74" s="96">
        <f>'Aggregating Exp. PPI Deflator'!Q74/'Aggregating Exp. PPI Deflator'!Q$75</f>
        <v>2.6913449485847962E-2</v>
      </c>
      <c r="R74" s="96">
        <f>'Aggregating Exp. PPI Deflator'!R74/'Aggregating Exp. PPI Deflator'!R$75</f>
        <v>2.4448808685663466E-2</v>
      </c>
      <c r="S74" s="96">
        <f>'Aggregating Exp. PPI Deflator'!S74/'Aggregating Exp. PPI Deflator'!S$75</f>
        <v>2.4640786488530377E-2</v>
      </c>
      <c r="T74" s="96">
        <f>'Aggregating Exp. PPI Deflator'!T74/'Aggregating Exp. PPI Deflator'!T$75</f>
        <v>2.4163911250473194E-2</v>
      </c>
      <c r="U74" s="96">
        <f>'Aggregating Exp. PPI Deflator'!U74/'Aggregating Exp. PPI Deflator'!U$75</f>
        <v>2.767233440398913E-2</v>
      </c>
      <c r="V74" s="96">
        <f>'Aggregating Exp. PPI Deflator'!V74/'Aggregating Exp. PPI Deflator'!V$75</f>
        <v>2.9815192034490092E-2</v>
      </c>
      <c r="W74" s="96">
        <f>'Aggregating Exp. PPI Deflator'!W74/'Aggregating Exp. PPI Deflator'!W$75</f>
        <v>2.9113648530199012E-2</v>
      </c>
      <c r="X74" s="96">
        <f>'Aggregating Exp. PPI Deflator'!X74/'Aggregating Exp. PPI Deflator'!X$75</f>
        <v>2.8592990105651517E-2</v>
      </c>
      <c r="Y74" s="96">
        <f>'Aggregating Exp. PPI Deflator'!Y74/'Aggregating Exp. PPI Deflator'!Y$75</f>
        <v>2.8147608098255845E-2</v>
      </c>
      <c r="Z74" s="96">
        <f>'Aggregating Exp. PPI Deflator'!Z74/'Aggregating Exp. PPI Deflator'!Z$75</f>
        <v>2.778136142670096E-2</v>
      </c>
    </row>
    <row r="75" spans="1:26" x14ac:dyDescent="0.25">
      <c r="A75" s="95" t="str">
        <f>'Aggregating Exp. PPI Deflator'!A75</f>
        <v>68 Total</v>
      </c>
      <c r="B75" s="95">
        <f>'Aggregating Exp. PPI Deflator'!B75</f>
        <v>0</v>
      </c>
      <c r="C75" s="97">
        <f>'Aggregating Exp. PPI Deflator'!C75</f>
        <v>0</v>
      </c>
      <c r="D75" s="96">
        <f>'Aggregating Exp. PPI Deflator'!D75/'Aggregating Exp. PPI Deflator'!D$75</f>
        <v>1</v>
      </c>
      <c r="E75" s="96">
        <f>'Aggregating Exp. PPI Deflator'!E75/'Aggregating Exp. PPI Deflator'!E$75</f>
        <v>1</v>
      </c>
      <c r="F75" s="96">
        <f>'Aggregating Exp. PPI Deflator'!F75/'Aggregating Exp. PPI Deflator'!F$75</f>
        <v>1</v>
      </c>
      <c r="G75" s="96">
        <f>'Aggregating Exp. PPI Deflator'!G75/'Aggregating Exp. PPI Deflator'!G$75</f>
        <v>1</v>
      </c>
      <c r="H75" s="96">
        <f>'Aggregating Exp. PPI Deflator'!H75/'Aggregating Exp. PPI Deflator'!H$75</f>
        <v>1</v>
      </c>
      <c r="I75" s="96">
        <f>'Aggregating Exp. PPI Deflator'!I75/'Aggregating Exp. PPI Deflator'!I$75</f>
        <v>1</v>
      </c>
      <c r="J75" s="96">
        <f>'Aggregating Exp. PPI Deflator'!J75/'Aggregating Exp. PPI Deflator'!J$75</f>
        <v>1</v>
      </c>
      <c r="K75" s="96">
        <f>'Aggregating Exp. PPI Deflator'!K75/'Aggregating Exp. PPI Deflator'!K$75</f>
        <v>1</v>
      </c>
      <c r="L75" s="96">
        <f>'Aggregating Exp. PPI Deflator'!L75/'Aggregating Exp. PPI Deflator'!L$75</f>
        <v>1</v>
      </c>
      <c r="M75" s="96">
        <f>'Aggregating Exp. PPI Deflator'!M75/'Aggregating Exp. PPI Deflator'!M$75</f>
        <v>1</v>
      </c>
      <c r="N75" s="96">
        <f>'Aggregating Exp. PPI Deflator'!N75/'Aggregating Exp. PPI Deflator'!N$75</f>
        <v>1</v>
      </c>
      <c r="O75" s="96">
        <f>'Aggregating Exp. PPI Deflator'!O75/'Aggregating Exp. PPI Deflator'!O$75</f>
        <v>1</v>
      </c>
      <c r="P75" s="96">
        <f>'Aggregating Exp. PPI Deflator'!P75/'Aggregating Exp. PPI Deflator'!P$75</f>
        <v>1</v>
      </c>
      <c r="Q75" s="96">
        <f>'Aggregating Exp. PPI Deflator'!Q75/'Aggregating Exp. PPI Deflator'!Q$75</f>
        <v>1</v>
      </c>
      <c r="R75" s="96">
        <f>'Aggregating Exp. PPI Deflator'!R75/'Aggregating Exp. PPI Deflator'!R$75</f>
        <v>1</v>
      </c>
      <c r="S75" s="96">
        <f>'Aggregating Exp. PPI Deflator'!S75/'Aggregating Exp. PPI Deflator'!S$75</f>
        <v>1</v>
      </c>
      <c r="T75" s="96">
        <f>'Aggregating Exp. PPI Deflator'!T75/'Aggregating Exp. PPI Deflator'!T$75</f>
        <v>1</v>
      </c>
      <c r="U75" s="96">
        <f>'Aggregating Exp. PPI Deflator'!U75/'Aggregating Exp. PPI Deflator'!U$75</f>
        <v>1</v>
      </c>
      <c r="V75" s="96">
        <f>'Aggregating Exp. PPI Deflator'!V75/'Aggregating Exp. PPI Deflator'!V$75</f>
        <v>1</v>
      </c>
      <c r="W75" s="96">
        <f>'Aggregating Exp. PPI Deflator'!W75/'Aggregating Exp. PPI Deflator'!W$75</f>
        <v>1</v>
      </c>
      <c r="X75" s="96">
        <f>'Aggregating Exp. PPI Deflator'!X75/'Aggregating Exp. PPI Deflator'!X$75</f>
        <v>1</v>
      </c>
      <c r="Y75" s="96">
        <f>'Aggregating Exp. PPI Deflator'!Y75/'Aggregating Exp. PPI Deflator'!Y$75</f>
        <v>1</v>
      </c>
      <c r="Z75" s="96">
        <f>'Aggregating Exp. PPI Deflator'!Z75/'Aggregating Exp. PPI Deflator'!Z$75</f>
        <v>1</v>
      </c>
    </row>
    <row r="76" spans="1:26" x14ac:dyDescent="0.25">
      <c r="A76" s="95">
        <f>'Aggregating Exp. PPI Deflator'!A76</f>
        <v>69</v>
      </c>
      <c r="B76" s="95" t="str">
        <f>'Aggregating Exp. PPI Deflator'!B76</f>
        <v>CPA_M691</v>
      </c>
      <c r="C76" s="97" t="str">
        <f>'Aggregating Exp. PPI Deflator'!C76</f>
        <v xml:space="preserve">Legal services              </v>
      </c>
      <c r="D76" s="96">
        <f>'Aggregating Exp. PPI Deflator'!D76/'Aggregating Exp. PPI Deflator'!D$78</f>
        <v>0.63379528064636947</v>
      </c>
      <c r="E76" s="96">
        <f>'Aggregating Exp. PPI Deflator'!E76/'Aggregating Exp. PPI Deflator'!E$78</f>
        <v>0.61981077428074915</v>
      </c>
      <c r="F76" s="96">
        <f>'Aggregating Exp. PPI Deflator'!F76/'Aggregating Exp. PPI Deflator'!F$78</f>
        <v>0.61461013040007095</v>
      </c>
      <c r="G76" s="96">
        <f>'Aggregating Exp. PPI Deflator'!G76/'Aggregating Exp. PPI Deflator'!G$78</f>
        <v>0.60931558935361219</v>
      </c>
      <c r="H76" s="96">
        <f>'Aggregating Exp. PPI Deflator'!H76/'Aggregating Exp. PPI Deflator'!H$78</f>
        <v>0.615250888976689</v>
      </c>
      <c r="I76" s="96">
        <f>'Aggregating Exp. PPI Deflator'!I76/'Aggregating Exp. PPI Deflator'!I$78</f>
        <v>0.62231950730874819</v>
      </c>
      <c r="J76" s="96">
        <f>'Aggregating Exp. PPI Deflator'!J76/'Aggregating Exp. PPI Deflator'!J$78</f>
        <v>0.64130921619293713</v>
      </c>
      <c r="K76" s="96">
        <f>'Aggregating Exp. PPI Deflator'!K76/'Aggregating Exp. PPI Deflator'!K$78</f>
        <v>0.64348134532907675</v>
      </c>
      <c r="L76" s="96">
        <f>'Aggregating Exp. PPI Deflator'!L76/'Aggregating Exp. PPI Deflator'!L$78</f>
        <v>0.62937127976190477</v>
      </c>
      <c r="M76" s="96">
        <f>'Aggregating Exp. PPI Deflator'!M76/'Aggregating Exp. PPI Deflator'!M$78</f>
        <v>0.63214056258554707</v>
      </c>
      <c r="N76" s="96">
        <f>'Aggregating Exp. PPI Deflator'!N76/'Aggregating Exp. PPI Deflator'!N$78</f>
        <v>0.62813531131797085</v>
      </c>
      <c r="O76" s="96">
        <f>'Aggregating Exp. PPI Deflator'!O76/'Aggregating Exp. PPI Deflator'!O$78</f>
        <v>0.6235530819680698</v>
      </c>
      <c r="P76" s="96">
        <f>'Aggregating Exp. PPI Deflator'!P76/'Aggregating Exp. PPI Deflator'!P$78</f>
        <v>0.62568688180637422</v>
      </c>
      <c r="Q76" s="96">
        <f>'Aggregating Exp. PPI Deflator'!Q76/'Aggregating Exp. PPI Deflator'!Q$78</f>
        <v>0.62205126956691092</v>
      </c>
      <c r="R76" s="96">
        <f>'Aggregating Exp. PPI Deflator'!R76/'Aggregating Exp. PPI Deflator'!R$78</f>
        <v>0.62449937853887583</v>
      </c>
      <c r="S76" s="96">
        <f>'Aggregating Exp. PPI Deflator'!S76/'Aggregating Exp. PPI Deflator'!S$78</f>
        <v>0.62691390492322097</v>
      </c>
      <c r="T76" s="96">
        <f>'Aggregating Exp. PPI Deflator'!T76/'Aggregating Exp. PPI Deflator'!T$78</f>
        <v>0.63274208219631189</v>
      </c>
      <c r="U76" s="96">
        <f>'Aggregating Exp. PPI Deflator'!U76/'Aggregating Exp. PPI Deflator'!U$78</f>
        <v>0.62761778812940405</v>
      </c>
      <c r="V76" s="96">
        <f>'Aggregating Exp. PPI Deflator'!V76/'Aggregating Exp. PPI Deflator'!V$78</f>
        <v>0.6260781812296502</v>
      </c>
      <c r="W76" s="96">
        <f>'Aggregating Exp. PPI Deflator'!W76/'Aggregating Exp. PPI Deflator'!W$78</f>
        <v>0.62338902147971365</v>
      </c>
      <c r="X76" s="96">
        <f>'Aggregating Exp. PPI Deflator'!X76/'Aggregating Exp. PPI Deflator'!X$78</f>
        <v>0.62548934319269245</v>
      </c>
      <c r="Y76" s="96">
        <f>'Aggregating Exp. PPI Deflator'!Y76/'Aggregating Exp. PPI Deflator'!Y$78</f>
        <v>0.61752504300313671</v>
      </c>
      <c r="Z76" s="96">
        <f>'Aggregating Exp. PPI Deflator'!Z76/'Aggregating Exp. PPI Deflator'!Z$78</f>
        <v>0.61629941100001606</v>
      </c>
    </row>
    <row r="77" spans="1:26" ht="36.75" x14ac:dyDescent="0.25">
      <c r="A77" s="95">
        <f>'Aggregating Exp. PPI Deflator'!A77</f>
        <v>69</v>
      </c>
      <c r="B77" s="95" t="str">
        <f>'Aggregating Exp. PPI Deflator'!B77</f>
        <v>CPA_M692</v>
      </c>
      <c r="C77" s="97" t="str">
        <f>'Aggregating Exp. PPI Deflator'!C77</f>
        <v xml:space="preserve">Accounting, bookkeeping and auditing services; tax consulting services        </v>
      </c>
      <c r="D77" s="96">
        <f>'Aggregating Exp. PPI Deflator'!D77/'Aggregating Exp. PPI Deflator'!D$78</f>
        <v>0.36620471935363047</v>
      </c>
      <c r="E77" s="96">
        <f>'Aggregating Exp. PPI Deflator'!E77/'Aggregating Exp. PPI Deflator'!E$78</f>
        <v>0.38018922571925085</v>
      </c>
      <c r="F77" s="96">
        <f>'Aggregating Exp. PPI Deflator'!F77/'Aggregating Exp. PPI Deflator'!F$78</f>
        <v>0.38538986959992905</v>
      </c>
      <c r="G77" s="96">
        <f>'Aggregating Exp. PPI Deflator'!G77/'Aggregating Exp. PPI Deflator'!G$78</f>
        <v>0.39068441064638781</v>
      </c>
      <c r="H77" s="96">
        <f>'Aggregating Exp. PPI Deflator'!H77/'Aggregating Exp. PPI Deflator'!H$78</f>
        <v>0.38474911102331094</v>
      </c>
      <c r="I77" s="96">
        <f>'Aggregating Exp. PPI Deflator'!I77/'Aggregating Exp. PPI Deflator'!I$78</f>
        <v>0.37768049269125176</v>
      </c>
      <c r="J77" s="96">
        <f>'Aggregating Exp. PPI Deflator'!J77/'Aggregating Exp. PPI Deflator'!J$78</f>
        <v>0.35869078380706287</v>
      </c>
      <c r="K77" s="96">
        <f>'Aggregating Exp. PPI Deflator'!K77/'Aggregating Exp. PPI Deflator'!K$78</f>
        <v>0.3565186546709232</v>
      </c>
      <c r="L77" s="96">
        <f>'Aggregating Exp. PPI Deflator'!L77/'Aggregating Exp. PPI Deflator'!L$78</f>
        <v>0.37062872023809523</v>
      </c>
      <c r="M77" s="96">
        <f>'Aggregating Exp. PPI Deflator'!M77/'Aggregating Exp. PPI Deflator'!M$78</f>
        <v>0.36785943741445293</v>
      </c>
      <c r="N77" s="96">
        <f>'Aggregating Exp. PPI Deflator'!N77/'Aggregating Exp. PPI Deflator'!N$78</f>
        <v>0.37186468868202915</v>
      </c>
      <c r="O77" s="96">
        <f>'Aggregating Exp. PPI Deflator'!O77/'Aggregating Exp. PPI Deflator'!O$78</f>
        <v>0.3764469180319302</v>
      </c>
      <c r="P77" s="96">
        <f>'Aggregating Exp. PPI Deflator'!P77/'Aggregating Exp. PPI Deflator'!P$78</f>
        <v>0.37431311819362573</v>
      </c>
      <c r="Q77" s="96">
        <f>'Aggregating Exp. PPI Deflator'!Q77/'Aggregating Exp. PPI Deflator'!Q$78</f>
        <v>0.37794873043308908</v>
      </c>
      <c r="R77" s="96">
        <f>'Aggregating Exp. PPI Deflator'!R77/'Aggregating Exp. PPI Deflator'!R$78</f>
        <v>0.37550062146112417</v>
      </c>
      <c r="S77" s="96">
        <f>'Aggregating Exp. PPI Deflator'!S77/'Aggregating Exp. PPI Deflator'!S$78</f>
        <v>0.37308609507677909</v>
      </c>
      <c r="T77" s="96">
        <f>'Aggregating Exp. PPI Deflator'!T77/'Aggregating Exp. PPI Deflator'!T$78</f>
        <v>0.36725791780368811</v>
      </c>
      <c r="U77" s="96">
        <f>'Aggregating Exp. PPI Deflator'!U77/'Aggregating Exp. PPI Deflator'!U$78</f>
        <v>0.37238221187059589</v>
      </c>
      <c r="V77" s="96">
        <f>'Aggregating Exp. PPI Deflator'!V77/'Aggregating Exp. PPI Deflator'!V$78</f>
        <v>0.3739218187703498</v>
      </c>
      <c r="W77" s="96">
        <f>'Aggregating Exp. PPI Deflator'!W77/'Aggregating Exp. PPI Deflator'!W$78</f>
        <v>0.37661097852028641</v>
      </c>
      <c r="X77" s="96">
        <f>'Aggregating Exp. PPI Deflator'!X77/'Aggregating Exp. PPI Deflator'!X$78</f>
        <v>0.37451065680730755</v>
      </c>
      <c r="Y77" s="96">
        <f>'Aggregating Exp. PPI Deflator'!Y77/'Aggregating Exp. PPI Deflator'!Y$78</f>
        <v>0.38247495699686329</v>
      </c>
      <c r="Z77" s="96">
        <f>'Aggregating Exp. PPI Deflator'!Z77/'Aggregating Exp. PPI Deflator'!Z$78</f>
        <v>0.38370058899998394</v>
      </c>
    </row>
    <row r="78" spans="1:26" x14ac:dyDescent="0.25">
      <c r="A78" s="95" t="str">
        <f>'Aggregating Exp. PPI Deflator'!A78</f>
        <v>69 Total</v>
      </c>
      <c r="B78" s="95">
        <f>'Aggregating Exp. PPI Deflator'!B78</f>
        <v>0</v>
      </c>
      <c r="C78" s="97">
        <f>'Aggregating Exp. PPI Deflator'!C78</f>
        <v>0</v>
      </c>
      <c r="D78" s="96">
        <f>'Aggregating Exp. PPI Deflator'!D78/'Aggregating Exp. PPI Deflator'!D$78</f>
        <v>1</v>
      </c>
      <c r="E78" s="96">
        <f>'Aggregating Exp. PPI Deflator'!E78/'Aggregating Exp. PPI Deflator'!E$78</f>
        <v>1</v>
      </c>
      <c r="F78" s="96">
        <f>'Aggregating Exp. PPI Deflator'!F78/'Aggregating Exp. PPI Deflator'!F$78</f>
        <v>1</v>
      </c>
      <c r="G78" s="96">
        <f>'Aggregating Exp. PPI Deflator'!G78/'Aggregating Exp. PPI Deflator'!G$78</f>
        <v>1</v>
      </c>
      <c r="H78" s="96">
        <f>'Aggregating Exp. PPI Deflator'!H78/'Aggregating Exp. PPI Deflator'!H$78</f>
        <v>1</v>
      </c>
      <c r="I78" s="96">
        <f>'Aggregating Exp. PPI Deflator'!I78/'Aggregating Exp. PPI Deflator'!I$78</f>
        <v>1</v>
      </c>
      <c r="J78" s="96">
        <f>'Aggregating Exp. PPI Deflator'!J78/'Aggregating Exp. PPI Deflator'!J$78</f>
        <v>1</v>
      </c>
      <c r="K78" s="96">
        <f>'Aggregating Exp. PPI Deflator'!K78/'Aggregating Exp. PPI Deflator'!K$78</f>
        <v>1</v>
      </c>
      <c r="L78" s="96">
        <f>'Aggregating Exp. PPI Deflator'!L78/'Aggregating Exp. PPI Deflator'!L$78</f>
        <v>1</v>
      </c>
      <c r="M78" s="96">
        <f>'Aggregating Exp. PPI Deflator'!M78/'Aggregating Exp. PPI Deflator'!M$78</f>
        <v>1</v>
      </c>
      <c r="N78" s="96">
        <f>'Aggregating Exp. PPI Deflator'!N78/'Aggregating Exp. PPI Deflator'!N$78</f>
        <v>1</v>
      </c>
      <c r="O78" s="96">
        <f>'Aggregating Exp. PPI Deflator'!O78/'Aggregating Exp. PPI Deflator'!O$78</f>
        <v>1</v>
      </c>
      <c r="P78" s="96">
        <f>'Aggregating Exp. PPI Deflator'!P78/'Aggregating Exp. PPI Deflator'!P$78</f>
        <v>1</v>
      </c>
      <c r="Q78" s="96">
        <f>'Aggregating Exp. PPI Deflator'!Q78/'Aggregating Exp. PPI Deflator'!Q$78</f>
        <v>1</v>
      </c>
      <c r="R78" s="96">
        <f>'Aggregating Exp. PPI Deflator'!R78/'Aggregating Exp. PPI Deflator'!R$78</f>
        <v>1</v>
      </c>
      <c r="S78" s="96">
        <f>'Aggregating Exp. PPI Deflator'!S78/'Aggregating Exp. PPI Deflator'!S$78</f>
        <v>1</v>
      </c>
      <c r="T78" s="96">
        <f>'Aggregating Exp. PPI Deflator'!T78/'Aggregating Exp. PPI Deflator'!T$78</f>
        <v>1</v>
      </c>
      <c r="U78" s="96">
        <f>'Aggregating Exp. PPI Deflator'!U78/'Aggregating Exp. PPI Deflator'!U$78</f>
        <v>1</v>
      </c>
      <c r="V78" s="96">
        <f>'Aggregating Exp. PPI Deflator'!V78/'Aggregating Exp. PPI Deflator'!V$78</f>
        <v>1</v>
      </c>
      <c r="W78" s="96">
        <f>'Aggregating Exp. PPI Deflator'!W78/'Aggregating Exp. PPI Deflator'!W$78</f>
        <v>1</v>
      </c>
      <c r="X78" s="96">
        <f>'Aggregating Exp. PPI Deflator'!X78/'Aggregating Exp. PPI Deflator'!X$78</f>
        <v>1</v>
      </c>
      <c r="Y78" s="96">
        <f>'Aggregating Exp. PPI Deflator'!Y78/'Aggregating Exp. PPI Deflator'!Y$78</f>
        <v>1</v>
      </c>
      <c r="Z78" s="96">
        <f>'Aggregating Exp. PPI Deflator'!Z78/'Aggregating Exp. PPI Deflator'!Z$78</f>
        <v>1</v>
      </c>
    </row>
  </sheetData>
  <conditionalFormatting sqref="A3:C78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D41C-8241-44DD-A0AA-EF6A7DBEAB41}">
  <sheetPr>
    <tabColor theme="8" tint="0.79998168889431442"/>
  </sheetPr>
  <dimension ref="A1:Z68"/>
  <sheetViews>
    <sheetView workbookViewId="0">
      <selection activeCell="Z3" sqref="Z3"/>
    </sheetView>
  </sheetViews>
  <sheetFormatPr defaultRowHeight="15" x14ac:dyDescent="0.25"/>
  <cols>
    <col min="1" max="1" width="11.85546875" style="67" customWidth="1"/>
    <col min="2" max="2" width="6.140625" style="65" customWidth="1"/>
    <col min="3" max="3" width="36.7109375" style="35" customWidth="1"/>
    <col min="4" max="26" width="7.7109375" customWidth="1"/>
  </cols>
  <sheetData>
    <row r="1" spans="1:26" x14ac:dyDescent="0.25">
      <c r="A1" s="56"/>
      <c r="B1" s="56"/>
      <c r="C1" s="56" t="s">
        <v>1297</v>
      </c>
      <c r="D1" s="56" t="s">
        <v>1305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x14ac:dyDescent="0.25">
      <c r="A2" s="68"/>
      <c r="B2" s="69"/>
      <c r="C2" s="56"/>
      <c r="D2" s="56">
        <v>1997</v>
      </c>
      <c r="E2" s="56">
        <v>1998</v>
      </c>
      <c r="F2" s="56">
        <v>1999</v>
      </c>
      <c r="G2" s="56">
        <v>2000</v>
      </c>
      <c r="H2" s="56">
        <v>2001</v>
      </c>
      <c r="I2" s="56">
        <v>2002</v>
      </c>
      <c r="J2" s="56">
        <v>2003</v>
      </c>
      <c r="K2" s="56">
        <v>2004</v>
      </c>
      <c r="L2" s="56">
        <v>2005</v>
      </c>
      <c r="M2" s="56">
        <v>2006</v>
      </c>
      <c r="N2" s="56">
        <v>2007</v>
      </c>
      <c r="O2" s="56">
        <v>2008</v>
      </c>
      <c r="P2" s="56">
        <v>2009</v>
      </c>
      <c r="Q2" s="56">
        <v>2010</v>
      </c>
      <c r="R2" s="56">
        <v>2011</v>
      </c>
      <c r="S2" s="56">
        <v>2012</v>
      </c>
      <c r="T2" s="56">
        <v>2013</v>
      </c>
      <c r="U2" s="56">
        <v>2014</v>
      </c>
      <c r="V2" s="56">
        <v>2015</v>
      </c>
      <c r="W2" s="56">
        <v>2016</v>
      </c>
      <c r="X2" s="56">
        <v>2017</v>
      </c>
      <c r="Y2" s="56">
        <v>2018</v>
      </c>
      <c r="Z2" s="56">
        <v>2019</v>
      </c>
    </row>
    <row r="3" spans="1:26" x14ac:dyDescent="0.25">
      <c r="A3" s="67" t="s">
        <v>1286</v>
      </c>
      <c r="B3" s="65" t="s">
        <v>213</v>
      </c>
      <c r="C3" s="66" t="s">
        <v>357</v>
      </c>
      <c r="D3" s="79">
        <f>SUMPRODUCT('97-19 Exp. PPI Deflator RAW'!B2:B4, 'Aggregating Exp. PPI Deflat (W)'!D3:D5)</f>
        <v>52.176067529316626</v>
      </c>
      <c r="E3" s="79">
        <f>SUMPRODUCT('97-19 Exp. PPI Deflator RAW'!C2:C4, 'Aggregating Exp. PPI Deflat (W)'!E3:E5)</f>
        <v>51.343542353668589</v>
      </c>
      <c r="F3" s="79">
        <f>SUMPRODUCT('97-19 Exp. PPI Deflator RAW'!D2:D4, 'Aggregating Exp. PPI Deflat (W)'!F3:F5)</f>
        <v>50.399523631508679</v>
      </c>
      <c r="G3" s="79">
        <f>SUMPRODUCT('97-19 Exp. PPI Deflator RAW'!E2:E4, 'Aggregating Exp. PPI Deflat (W)'!G3:G5)</f>
        <v>50.163763748113006</v>
      </c>
      <c r="H3" s="79">
        <f>SUMPRODUCT('97-19 Exp. PPI Deflator RAW'!F2:F4, 'Aggregating Exp. PPI Deflat (W)'!H3:H5)</f>
        <v>54.431840508358142</v>
      </c>
      <c r="I3" s="79">
        <f>SUMPRODUCT('97-19 Exp. PPI Deflator RAW'!G2:G4, 'Aggregating Exp. PPI Deflat (W)'!I3:I5)</f>
        <v>53.061659415157344</v>
      </c>
      <c r="J3" s="79">
        <f>SUMPRODUCT('97-19 Exp. PPI Deflator RAW'!H2:H4, 'Aggregating Exp. PPI Deflat (W)'!J3:J5)</f>
        <v>56.636087066309784</v>
      </c>
      <c r="K3" s="79">
        <f>SUMPRODUCT('97-19 Exp. PPI Deflator RAW'!I2:I4, 'Aggregating Exp. PPI Deflat (W)'!K3:K5)</f>
        <v>58.457729399596133</v>
      </c>
      <c r="L3" s="79">
        <f>SUMPRODUCT('97-19 Exp. PPI Deflator RAW'!J2:J4, 'Aggregating Exp. PPI Deflat (W)'!L3:L5)</f>
        <v>57.191776834775041</v>
      </c>
      <c r="M3" s="79">
        <f>SUMPRODUCT('97-19 Exp. PPI Deflator RAW'!K2:K4, 'Aggregating Exp. PPI Deflat (W)'!M3:M5)</f>
        <v>59.889596086433315</v>
      </c>
      <c r="N3" s="79">
        <f>SUMPRODUCT('97-19 Exp. PPI Deflator RAW'!L2:L4, 'Aggregating Exp. PPI Deflat (W)'!N3:N5)</f>
        <v>66.184378581308039</v>
      </c>
      <c r="O3" s="79">
        <f>SUMPRODUCT('97-19 Exp. PPI Deflator RAW'!M2:M4, 'Aggregating Exp. PPI Deflat (W)'!O3:O5)</f>
        <v>79.984061382598327</v>
      </c>
      <c r="P3" s="79">
        <f>SUMPRODUCT('97-19 Exp. PPI Deflator RAW'!N2:N4, 'Aggregating Exp. PPI Deflat (W)'!P3:P5)</f>
        <v>80.04724709567941</v>
      </c>
      <c r="Q3" s="79">
        <f>SUMPRODUCT('97-19 Exp. PPI Deflator RAW'!O2:O4, 'Aggregating Exp. PPI Deflat (W)'!Q3:Q5)</f>
        <v>85.832077205882356</v>
      </c>
      <c r="R3" s="79">
        <f>SUMPRODUCT('97-19 Exp. PPI Deflator RAW'!P2:P4, 'Aggregating Exp. PPI Deflat (W)'!R3:R5)</f>
        <v>94.006754641358185</v>
      </c>
      <c r="S3" s="79">
        <f>SUMPRODUCT('97-19 Exp. PPI Deflator RAW'!Q2:Q4, 'Aggregating Exp. PPI Deflat (W)'!S3:S5)</f>
        <v>97.729233290413205</v>
      </c>
      <c r="T3" s="79">
        <f>SUMPRODUCT('97-19 Exp. PPI Deflator RAW'!R2:R4, 'Aggregating Exp. PPI Deflat (W)'!T3:T5)</f>
        <v>102.37837965352008</v>
      </c>
      <c r="U3" s="79">
        <f>SUMPRODUCT('97-19 Exp. PPI Deflator RAW'!S2:S4, 'Aggregating Exp. PPI Deflat (W)'!U3:U5)</f>
        <v>93.025157803267291</v>
      </c>
      <c r="V3" s="79">
        <f>SUMPRODUCT('97-19 Exp. PPI Deflator RAW'!T2:T4, 'Aggregating Exp. PPI Deflat (W)'!V3:V5)</f>
        <v>84.29100310903047</v>
      </c>
      <c r="W3" s="79">
        <f>SUMPRODUCT('97-19 Exp. PPI Deflator RAW'!U2:U4, 'Aggregating Exp. PPI Deflat (W)'!W3:W5)</f>
        <v>86.947008644055387</v>
      </c>
      <c r="X3" s="79">
        <f>SUMPRODUCT('97-19 Exp. PPI Deflator RAW'!V2:V4, 'Aggregating Exp. PPI Deflat (W)'!X3:X5)</f>
        <v>97.337060910496007</v>
      </c>
      <c r="Y3" s="79">
        <f>SUMPRODUCT('97-19 Exp. PPI Deflator RAW'!W2:W4, 'Aggregating Exp. PPI Deflat (W)'!Y3:Y5)</f>
        <v>101.388751757381</v>
      </c>
      <c r="Z3" s="79">
        <f>SUMPRODUCT('97-19 Exp. PPI Deflator RAW'!X2:X4, 'Aggregating Exp. PPI Deflat (W)'!Z3:Z5)</f>
        <v>100</v>
      </c>
    </row>
    <row r="4" spans="1:26" x14ac:dyDescent="0.25">
      <c r="A4" s="67" t="s">
        <v>1287</v>
      </c>
      <c r="B4" s="65" t="s">
        <v>216</v>
      </c>
      <c r="C4" s="66" t="s">
        <v>358</v>
      </c>
      <c r="D4" s="79">
        <f>SUMPRODUCT('97-19 Exp. PPI Deflator RAW'!B5:B8,'Aggregating Exp. PPI Deflat (W)'!D7:D10)</f>
        <v>36.220235386769339</v>
      </c>
      <c r="E4" s="79">
        <f>SUMPRODUCT('97-19 Exp. PPI Deflator RAW'!C5:C8,'Aggregating Exp. PPI Deflat (W)'!E7:E10)</f>
        <v>32.933740594947437</v>
      </c>
      <c r="F4" s="79">
        <f>SUMPRODUCT('97-19 Exp. PPI Deflator RAW'!D5:D8,'Aggregating Exp. PPI Deflat (W)'!F7:F10)</f>
        <v>35.249628937411678</v>
      </c>
      <c r="G4" s="79">
        <f>SUMPRODUCT('97-19 Exp. PPI Deflator RAW'!E5:E8,'Aggregating Exp. PPI Deflat (W)'!G7:G10)</f>
        <v>44.120309479710386</v>
      </c>
      <c r="H4" s="79">
        <f>SUMPRODUCT('97-19 Exp. PPI Deflator RAW'!F5:F8,'Aggregating Exp. PPI Deflat (W)'!H7:H10)</f>
        <v>42.813729499966527</v>
      </c>
      <c r="I4" s="79">
        <f>SUMPRODUCT('97-19 Exp. PPI Deflator RAW'!G5:G8,'Aggregating Exp. PPI Deflat (W)'!I7:I10)</f>
        <v>43.324304800483247</v>
      </c>
      <c r="J4" s="79">
        <f>SUMPRODUCT('97-19 Exp. PPI Deflator RAW'!H5:H8,'Aggregating Exp. PPI Deflat (W)'!J7:J10)</f>
        <v>44.917404189025447</v>
      </c>
      <c r="K4" s="79">
        <f>SUMPRODUCT('97-19 Exp. PPI Deflator RAW'!I5:I8,'Aggregating Exp. PPI Deflat (W)'!K7:K10)</f>
        <v>49.392865568436036</v>
      </c>
      <c r="L4" s="79">
        <f>SUMPRODUCT('97-19 Exp. PPI Deflator RAW'!J5:J8,'Aggregating Exp. PPI Deflat (W)'!L7:L10)</f>
        <v>62.099026329159315</v>
      </c>
      <c r="M4" s="79">
        <f>SUMPRODUCT('97-19 Exp. PPI Deflator RAW'!K5:K8,'Aggregating Exp. PPI Deflat (W)'!M7:M10)</f>
        <v>70.210041407867493</v>
      </c>
      <c r="N4" s="79">
        <f>SUMPRODUCT('97-19 Exp. PPI Deflator RAW'!L5:L8,'Aggregating Exp. PPI Deflat (W)'!N7:N10)</f>
        <v>72.409195066536824</v>
      </c>
      <c r="O4" s="79">
        <f>SUMPRODUCT('97-19 Exp. PPI Deflator RAW'!M5:M8,'Aggregating Exp. PPI Deflat (W)'!O7:O10)</f>
        <v>96.210961320602024</v>
      </c>
      <c r="P4" s="79">
        <f>SUMPRODUCT('97-19 Exp. PPI Deflator RAW'!N5:N8,'Aggregating Exp. PPI Deflat (W)'!P7:P10)</f>
        <v>81.218770999115833</v>
      </c>
      <c r="Q4" s="79">
        <f>SUMPRODUCT('97-19 Exp. PPI Deflator RAW'!O5:O8,'Aggregating Exp. PPI Deflat (W)'!Q7:Q10)</f>
        <v>97.105287944844363</v>
      </c>
      <c r="R4" s="79">
        <f>SUMPRODUCT('97-19 Exp. PPI Deflator RAW'!P5:P8,'Aggregating Exp. PPI Deflat (W)'!R7:R10)</f>
        <v>124.29453652046033</v>
      </c>
      <c r="S4" s="79">
        <f>SUMPRODUCT('97-19 Exp. PPI Deflator RAW'!Q5:Q8,'Aggregating Exp. PPI Deflat (W)'!S7:S10)</f>
        <v>123.41290970709272</v>
      </c>
      <c r="T4" s="79">
        <f>SUMPRODUCT('97-19 Exp. PPI Deflator RAW'!R5:R8,'Aggregating Exp. PPI Deflat (W)'!T7:T10)</f>
        <v>122.52116082580267</v>
      </c>
      <c r="U4" s="79">
        <f>SUMPRODUCT('97-19 Exp. PPI Deflator RAW'!S5:S8,'Aggregating Exp. PPI Deflat (W)'!U7:U10)</f>
        <v>109.81740957150809</v>
      </c>
      <c r="V4" s="79">
        <f>SUMPRODUCT('97-19 Exp. PPI Deflator RAW'!T5:T8,'Aggregating Exp. PPI Deflat (W)'!V7:V10)</f>
        <v>76.07924259094942</v>
      </c>
      <c r="W4" s="79">
        <f>SUMPRODUCT('97-19 Exp. PPI Deflator RAW'!U5:U8,'Aggregating Exp. PPI Deflat (W)'!W7:W10)</f>
        <v>73.04061862597834</v>
      </c>
      <c r="X4" s="79">
        <f>SUMPRODUCT('97-19 Exp. PPI Deflator RAW'!V5:V8,'Aggregating Exp. PPI Deflat (W)'!X7:X10)</f>
        <v>85.697426291943017</v>
      </c>
      <c r="Y4" s="79">
        <f>SUMPRODUCT('97-19 Exp. PPI Deflator RAW'!W5:W8,'Aggregating Exp. PPI Deflat (W)'!Y7:Y10)</f>
        <v>103.08520899644876</v>
      </c>
      <c r="Z4" s="79">
        <f>SUMPRODUCT('97-19 Exp. PPI Deflator RAW'!X5:X8,'Aggregating Exp. PPI Deflat (W)'!Z7:Z10)</f>
        <v>100.00000000000001</v>
      </c>
    </row>
    <row r="5" spans="1:26" ht="30" x14ac:dyDescent="0.25">
      <c r="A5" s="67" t="s">
        <v>1288</v>
      </c>
      <c r="C5" s="66" t="s">
        <v>359</v>
      </c>
      <c r="D5" s="79" t="e">
        <f>SUMPRODUCT('97-19 Exp. PPI Deflator RAW'!B9:B19,'Aggregating Exp. PPI Deflat (W)'!D12:D21)</f>
        <v>#VALUE!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spans="1:26" ht="30" x14ac:dyDescent="0.25">
      <c r="A6" s="67" t="s">
        <v>1289</v>
      </c>
      <c r="C6" s="66" t="s">
        <v>360</v>
      </c>
      <c r="D6" s="79">
        <f>SUMPRODUCT('97-19 Exp. PPI Deflator RAW'!B20:B22,'Aggregating Exp. PPI Deflat (W)'!D23:D25)</f>
        <v>74.010415294445991</v>
      </c>
      <c r="E6" s="79">
        <f>SUMPRODUCT('97-19 Exp. PPI Deflator RAW'!C20:C22,'Aggregating Exp. PPI Deflat (W)'!E23:E25)</f>
        <v>74.776074856046066</v>
      </c>
      <c r="F6" s="79">
        <f>SUMPRODUCT('97-19 Exp. PPI Deflator RAW'!D20:D22,'Aggregating Exp. PPI Deflat (W)'!F23:F25)</f>
        <v>74.205785793635243</v>
      </c>
      <c r="G6" s="79">
        <f>SUMPRODUCT('97-19 Exp. PPI Deflator RAW'!E20:E22,'Aggregating Exp. PPI Deflat (W)'!G23:G25)</f>
        <v>74.980142550143285</v>
      </c>
      <c r="H6" s="79">
        <f>SUMPRODUCT('97-19 Exp. PPI Deflator RAW'!F20:F22,'Aggregating Exp. PPI Deflat (W)'!H23:H25)</f>
        <v>74.468181183046099</v>
      </c>
      <c r="I6" s="79">
        <f>SUMPRODUCT('97-19 Exp. PPI Deflator RAW'!G20:G22,'Aggregating Exp. PPI Deflat (W)'!I23:I25)</f>
        <v>74.071978057700122</v>
      </c>
      <c r="J6" s="79">
        <f>SUMPRODUCT('97-19 Exp. PPI Deflator RAW'!H20:H22,'Aggregating Exp. PPI Deflat (W)'!J23:J25)</f>
        <v>74.537791731597764</v>
      </c>
      <c r="K6" s="79">
        <f>SUMPRODUCT('97-19 Exp. PPI Deflator RAW'!I20:I22,'Aggregating Exp. PPI Deflat (W)'!K23:K25)</f>
        <v>73.904699728787293</v>
      </c>
      <c r="L6" s="79">
        <f>SUMPRODUCT('97-19 Exp. PPI Deflator RAW'!J20:J22,'Aggregating Exp. PPI Deflat (W)'!L23:L25)</f>
        <v>75.165158657279875</v>
      </c>
      <c r="M6" s="79">
        <f>SUMPRODUCT('97-19 Exp. PPI Deflator RAW'!K20:K22,'Aggregating Exp. PPI Deflat (W)'!M23:M25)</f>
        <v>76.018443622115811</v>
      </c>
      <c r="N6" s="79">
        <f>SUMPRODUCT('97-19 Exp. PPI Deflator RAW'!L20:L22,'Aggregating Exp. PPI Deflat (W)'!N23:N25)</f>
        <v>76.535186026389795</v>
      </c>
      <c r="O6" s="79">
        <f>SUMPRODUCT('97-19 Exp. PPI Deflator RAW'!M20:M22,'Aggregating Exp. PPI Deflat (W)'!O23:O25)</f>
        <v>79.534855547462968</v>
      </c>
      <c r="P6" s="79">
        <f>SUMPRODUCT('97-19 Exp. PPI Deflator RAW'!N20:N22,'Aggregating Exp. PPI Deflat (W)'!P23:P25)</f>
        <v>81.79248012310849</v>
      </c>
      <c r="Q6" s="79">
        <f>SUMPRODUCT('97-19 Exp. PPI Deflator RAW'!O20:O22,'Aggregating Exp. PPI Deflat (W)'!Q23:Q25)</f>
        <v>82.962049273387834</v>
      </c>
      <c r="R6" s="79">
        <f>SUMPRODUCT('97-19 Exp. PPI Deflator RAW'!P20:P22,'Aggregating Exp. PPI Deflat (W)'!R23:R25)</f>
        <v>88.170783415288327</v>
      </c>
      <c r="S6" s="79">
        <f>SUMPRODUCT('97-19 Exp. PPI Deflator RAW'!Q20:Q22,'Aggregating Exp. PPI Deflat (W)'!S23:S25)</f>
        <v>90.344100503589416</v>
      </c>
      <c r="T6" s="79">
        <f>SUMPRODUCT('97-19 Exp. PPI Deflator RAW'!R20:R22,'Aggregating Exp. PPI Deflat (W)'!T23:T25)</f>
        <v>91.559174412247145</v>
      </c>
      <c r="U6" s="79">
        <f>SUMPRODUCT('97-19 Exp. PPI Deflator RAW'!S20:S22,'Aggregating Exp. PPI Deflat (W)'!U23:U25)</f>
        <v>91.971590530793421</v>
      </c>
      <c r="V6" s="79">
        <f>SUMPRODUCT('97-19 Exp. PPI Deflator RAW'!T20:T22,'Aggregating Exp. PPI Deflat (W)'!V23:V25)</f>
        <v>91.387082355065914</v>
      </c>
      <c r="W6" s="79">
        <f>SUMPRODUCT('97-19 Exp. PPI Deflator RAW'!U20:U22,'Aggregating Exp. PPI Deflat (W)'!W23:W25)</f>
        <v>93.378780049875317</v>
      </c>
      <c r="X6" s="79">
        <f>SUMPRODUCT('97-19 Exp. PPI Deflator RAW'!V20:V22,'Aggregating Exp. PPI Deflat (W)'!X23:X25)</f>
        <v>96.182619475079079</v>
      </c>
      <c r="Y6" s="79">
        <f>SUMPRODUCT('97-19 Exp. PPI Deflator RAW'!W20:W22,'Aggregating Exp. PPI Deflat (W)'!Y23:Y25)</f>
        <v>97.549681122448973</v>
      </c>
      <c r="Z6" s="79">
        <f>SUMPRODUCT('97-19 Exp. PPI Deflator RAW'!X20:X22,'Aggregating Exp. PPI Deflat (W)'!Z23:Z25)</f>
        <v>100</v>
      </c>
    </row>
    <row r="7" spans="1:26" ht="30" x14ac:dyDescent="0.25">
      <c r="A7" s="67" t="s">
        <v>1290</v>
      </c>
      <c r="C7" s="66" t="s">
        <v>361</v>
      </c>
      <c r="D7" s="79">
        <f>SUMPRODUCT('97-19 Exp. PPI Deflator RAW'!B23:B25,'Aggregating Exp. PPI Deflat (W)'!D27:D29)</f>
        <v>78.422316115785662</v>
      </c>
      <c r="E7" s="79">
        <f>SUMPRODUCT('97-19 Exp. PPI Deflator RAW'!C23:C25,'Aggregating Exp. PPI Deflat (W)'!E27:E29)</f>
        <v>78.002038299783578</v>
      </c>
      <c r="F7" s="79">
        <f>SUMPRODUCT('97-19 Exp. PPI Deflator RAW'!D23:D25,'Aggregating Exp. PPI Deflat (W)'!F27:F29)</f>
        <v>77.294431591381198</v>
      </c>
      <c r="G7" s="79">
        <f>SUMPRODUCT('97-19 Exp. PPI Deflator RAW'!E23:E25,'Aggregating Exp. PPI Deflat (W)'!G27:G29)</f>
        <v>78.230053119827545</v>
      </c>
      <c r="H7" s="79">
        <f>SUMPRODUCT('97-19 Exp. PPI Deflator RAW'!F23:F25,'Aggregating Exp. PPI Deflat (W)'!H27:H29)</f>
        <v>78.634572544995265</v>
      </c>
      <c r="I7" s="79">
        <f>SUMPRODUCT('97-19 Exp. PPI Deflator RAW'!G23:G25,'Aggregating Exp. PPI Deflat (W)'!I27:I29)</f>
        <v>78.085131982811546</v>
      </c>
      <c r="J7" s="79">
        <f>SUMPRODUCT('97-19 Exp. PPI Deflator RAW'!H23:H25,'Aggregating Exp. PPI Deflat (W)'!J27:J29)</f>
        <v>78.60537067036951</v>
      </c>
      <c r="K7" s="79">
        <f>SUMPRODUCT('97-19 Exp. PPI Deflator RAW'!I23:I25,'Aggregating Exp. PPI Deflat (W)'!K27:K29)</f>
        <v>78.43027033218786</v>
      </c>
      <c r="L7" s="79">
        <f>SUMPRODUCT('97-19 Exp. PPI Deflator RAW'!J23:J25,'Aggregating Exp. PPI Deflat (W)'!L27:L29)</f>
        <v>78.206211918504636</v>
      </c>
      <c r="M7" s="79">
        <f>SUMPRODUCT('97-19 Exp. PPI Deflator RAW'!K23:K25,'Aggregating Exp. PPI Deflat (W)'!M27:M29)</f>
        <v>79.237371192177505</v>
      </c>
      <c r="N7" s="79">
        <f>SUMPRODUCT('97-19 Exp. PPI Deflator RAW'!L23:L25,'Aggregating Exp. PPI Deflat (W)'!N27:N29)</f>
        <v>81.580585844272065</v>
      </c>
      <c r="O7" s="79">
        <f>SUMPRODUCT('97-19 Exp. PPI Deflator RAW'!M23:M25,'Aggregating Exp. PPI Deflat (W)'!O27:O29)</f>
        <v>84.060051590051586</v>
      </c>
      <c r="P7" s="79">
        <f>SUMPRODUCT('97-19 Exp. PPI Deflator RAW'!N23:N25,'Aggregating Exp. PPI Deflat (W)'!P27:P29)</f>
        <v>85.851651145841771</v>
      </c>
      <c r="Q7" s="79">
        <f>SUMPRODUCT('97-19 Exp. PPI Deflator RAW'!O23:O25,'Aggregating Exp. PPI Deflat (W)'!Q27:Q29)</f>
        <v>87.045763905756615</v>
      </c>
      <c r="R7" s="79">
        <f>SUMPRODUCT('97-19 Exp. PPI Deflator RAW'!P23:P25,'Aggregating Exp. PPI Deflat (W)'!R27:R29)</f>
        <v>90.983677680924387</v>
      </c>
      <c r="S7" s="79">
        <f>SUMPRODUCT('97-19 Exp. PPI Deflator RAW'!Q23:Q25,'Aggregating Exp. PPI Deflat (W)'!S27:S29)</f>
        <v>91.204674546824805</v>
      </c>
      <c r="T7" s="79">
        <f>SUMPRODUCT('97-19 Exp. PPI Deflator RAW'!R23:R25,'Aggregating Exp. PPI Deflat (W)'!T27:T29)</f>
        <v>91.654514903218143</v>
      </c>
      <c r="U7" s="79">
        <f>SUMPRODUCT('97-19 Exp. PPI Deflator RAW'!S23:S25,'Aggregating Exp. PPI Deflat (W)'!U27:U29)</f>
        <v>92.179729310214285</v>
      </c>
      <c r="V7" s="79">
        <f>SUMPRODUCT('97-19 Exp. PPI Deflator RAW'!T23:T25,'Aggregating Exp. PPI Deflat (W)'!V27:V29)</f>
        <v>91.670239192127667</v>
      </c>
      <c r="W7" s="79">
        <f>SUMPRODUCT('97-19 Exp. PPI Deflator RAW'!U23:U25,'Aggregating Exp. PPI Deflat (W)'!W27:W29)</f>
        <v>92.461874529215535</v>
      </c>
      <c r="X7" s="79">
        <f>SUMPRODUCT('97-19 Exp. PPI Deflator RAW'!V23:V25,'Aggregating Exp. PPI Deflat (W)'!X27:X29)</f>
        <v>94.954615699658703</v>
      </c>
      <c r="Y7" s="79">
        <f>SUMPRODUCT('97-19 Exp. PPI Deflator RAW'!W23:W25,'Aggregating Exp. PPI Deflat (W)'!Y27:Y29)</f>
        <v>98.795135028969852</v>
      </c>
      <c r="Z7" s="79">
        <f>SUMPRODUCT('97-19 Exp. PPI Deflator RAW'!X23:X25,'Aggregating Exp. PPI Deflat (W)'!Z27:Z29)</f>
        <v>100</v>
      </c>
    </row>
    <row r="8" spans="1:26" ht="30" x14ac:dyDescent="0.25">
      <c r="A8" s="67">
        <v>19</v>
      </c>
      <c r="C8" s="66" t="s">
        <v>362</v>
      </c>
      <c r="D8" s="79">
        <f>'97-19 Exp. PPI Deflator RAW'!B26</f>
        <v>29.13</v>
      </c>
      <c r="E8" s="79">
        <f>'97-19 Exp. PPI Deflator RAW'!C26</f>
        <v>23.74</v>
      </c>
      <c r="F8" s="79">
        <f>'97-19 Exp. PPI Deflator RAW'!D26</f>
        <v>27.52</v>
      </c>
      <c r="G8" s="79">
        <f>'97-19 Exp. PPI Deflator RAW'!E26</f>
        <v>42.35</v>
      </c>
      <c r="H8" s="79">
        <f>'97-19 Exp. PPI Deflator RAW'!F26</f>
        <v>39.15</v>
      </c>
      <c r="I8" s="79">
        <f>'97-19 Exp. PPI Deflator RAW'!G26</f>
        <v>36.46</v>
      </c>
      <c r="J8" s="79">
        <f>'97-19 Exp. PPI Deflator RAW'!H26</f>
        <v>40.19</v>
      </c>
      <c r="K8" s="79">
        <f>'97-19 Exp. PPI Deflator RAW'!I26</f>
        <v>46.64</v>
      </c>
      <c r="L8" s="79">
        <f>'97-19 Exp. PPI Deflator RAW'!J26</f>
        <v>61.82</v>
      </c>
      <c r="M8" s="79">
        <f>'97-19 Exp. PPI Deflator RAW'!K26</f>
        <v>68.709999999999994</v>
      </c>
      <c r="N8" s="79">
        <f>'97-19 Exp. PPI Deflator RAW'!L26</f>
        <v>70.06</v>
      </c>
      <c r="O8" s="79">
        <f>'97-19 Exp. PPI Deflator RAW'!M26</f>
        <v>99.28</v>
      </c>
      <c r="P8" s="79">
        <f>'97-19 Exp. PPI Deflator RAW'!N26</f>
        <v>70.64</v>
      </c>
      <c r="Q8" s="79">
        <f>'97-19 Exp. PPI Deflator RAW'!O26</f>
        <v>91.58</v>
      </c>
      <c r="R8" s="79">
        <f>'97-19 Exp. PPI Deflator RAW'!P26</f>
        <v>119.4</v>
      </c>
      <c r="S8" s="79">
        <f>'97-19 Exp. PPI Deflator RAW'!Q26</f>
        <v>123.84</v>
      </c>
      <c r="T8" s="79">
        <f>'97-19 Exp. PPI Deflator RAW'!R26</f>
        <v>121.37</v>
      </c>
      <c r="U8" s="79">
        <f>'97-19 Exp. PPI Deflator RAW'!S26</f>
        <v>107.17</v>
      </c>
      <c r="V8" s="79">
        <f>'97-19 Exp. PPI Deflator RAW'!T26</f>
        <v>72.89</v>
      </c>
      <c r="W8" s="79">
        <f>'97-19 Exp. PPI Deflator RAW'!U26</f>
        <v>67.81</v>
      </c>
      <c r="X8" s="79">
        <f>'97-19 Exp. PPI Deflator RAW'!V26</f>
        <v>84.16</v>
      </c>
      <c r="Y8" s="79">
        <f>'97-19 Exp. PPI Deflator RAW'!W26</f>
        <v>100.8</v>
      </c>
      <c r="Z8" s="79">
        <f>'97-19 Exp. PPI Deflator RAW'!X26</f>
        <v>100</v>
      </c>
    </row>
    <row r="9" spans="1:26" ht="30" x14ac:dyDescent="0.25">
      <c r="A9" s="67">
        <v>20</v>
      </c>
      <c r="C9" s="66" t="s">
        <v>145</v>
      </c>
      <c r="D9" s="79">
        <f>SUMPRODUCT('Aggregating Exp. PPI Deflat (W)'!D32:D34,'97-19 Exp. PPI Deflator RAW'!B30:B32)+SUMPRODUCT('97-19 Exp. PPI Deflator RAW'!B27:B29,'Aggregating Exp. PPI Deflat (W)'!D35:D37)</f>
        <v>71.019490543230944</v>
      </c>
      <c r="E9" s="79">
        <f>SUMPRODUCT('Aggregating Exp. PPI Deflat (W)'!E32:E34,'97-19 Exp. PPI Deflator RAW'!C30:C32)+SUMPRODUCT('97-19 Exp. PPI Deflator RAW'!C27:C29,'Aggregating Exp. PPI Deflat (W)'!E35:E37)</f>
        <v>68.475964038933057</v>
      </c>
      <c r="F9" s="79">
        <f>SUMPRODUCT('Aggregating Exp. PPI Deflat (W)'!F32:F34,'97-19 Exp. PPI Deflator RAW'!D30:D32)+SUMPRODUCT('97-19 Exp. PPI Deflator RAW'!D27:D29,'Aggregating Exp. PPI Deflat (W)'!F35:F37)</f>
        <v>67.074365029715352</v>
      </c>
      <c r="G9" s="79">
        <f>SUMPRODUCT('Aggregating Exp. PPI Deflat (W)'!G32:G34,'97-19 Exp. PPI Deflator RAW'!E30:E32)+SUMPRODUCT('97-19 Exp. PPI Deflator RAW'!E27:E29,'Aggregating Exp. PPI Deflat (W)'!G35:G37)</f>
        <v>69.935671975730003</v>
      </c>
      <c r="H9" s="79">
        <f>SUMPRODUCT('Aggregating Exp. PPI Deflat (W)'!H32:H34,'97-19 Exp. PPI Deflator RAW'!F30:F32)+SUMPRODUCT('97-19 Exp. PPI Deflator RAW'!F27:F29,'Aggregating Exp. PPI Deflat (W)'!H35:H37)</f>
        <v>70.250623011870587</v>
      </c>
      <c r="I9" s="79">
        <f>SUMPRODUCT('Aggregating Exp. PPI Deflat (W)'!I32:I34,'97-19 Exp. PPI Deflator RAW'!G30:G32)+SUMPRODUCT('97-19 Exp. PPI Deflator RAW'!G27:G29,'Aggregating Exp. PPI Deflat (W)'!I35:I37)</f>
        <v>69.039155408043726</v>
      </c>
      <c r="J9" s="79">
        <f>SUMPRODUCT('Aggregating Exp. PPI Deflat (W)'!J32:J34,'97-19 Exp. PPI Deflator RAW'!H30:H32)+SUMPRODUCT('97-19 Exp. PPI Deflator RAW'!H27:H29,'Aggregating Exp. PPI Deflat (W)'!J35:J37)</f>
        <v>69.613348149254847</v>
      </c>
      <c r="K9" s="79">
        <f>SUMPRODUCT('Aggregating Exp. PPI Deflat (W)'!K32:K34,'97-19 Exp. PPI Deflator RAW'!I30:I32)+SUMPRODUCT('97-19 Exp. PPI Deflator RAW'!I27:I29,'Aggregating Exp. PPI Deflat (W)'!K35:K37)</f>
        <v>70.988150136133811</v>
      </c>
      <c r="L9" s="79">
        <f>SUMPRODUCT('Aggregating Exp. PPI Deflat (W)'!L32:L34,'97-19 Exp. PPI Deflator RAW'!J30:J32)+SUMPRODUCT('97-19 Exp. PPI Deflator RAW'!J27:J29,'Aggregating Exp. PPI Deflat (W)'!L35:L37)</f>
        <v>74.538661734801195</v>
      </c>
      <c r="M9" s="79">
        <f>SUMPRODUCT('Aggregating Exp. PPI Deflat (W)'!M32:M34,'97-19 Exp. PPI Deflator RAW'!K30:K32)+SUMPRODUCT('97-19 Exp. PPI Deflator RAW'!K27:K29,'Aggregating Exp. PPI Deflat (W)'!M35:M37)</f>
        <v>78.206107780550241</v>
      </c>
      <c r="N9" s="79">
        <f>SUMPRODUCT('Aggregating Exp. PPI Deflat (W)'!N32:N34,'97-19 Exp. PPI Deflator RAW'!L30:L32)+SUMPRODUCT('97-19 Exp. PPI Deflator RAW'!L27:L29,'Aggregating Exp. PPI Deflat (W)'!N35:N37)</f>
        <v>79.180619384877687</v>
      </c>
      <c r="O9" s="79">
        <f>SUMPRODUCT('Aggregating Exp. PPI Deflat (W)'!O32:O34,'97-19 Exp. PPI Deflator RAW'!M30:M32)+SUMPRODUCT('97-19 Exp. PPI Deflator RAW'!M27:M29,'Aggregating Exp. PPI Deflat (W)'!O35:O37)</f>
        <v>87.545708181310189</v>
      </c>
      <c r="P9" s="79">
        <f>SUMPRODUCT('Aggregating Exp. PPI Deflat (W)'!P32:P34,'97-19 Exp. PPI Deflator RAW'!N30:N32)+SUMPRODUCT('97-19 Exp. PPI Deflator RAW'!N27:N29,'Aggregating Exp. PPI Deflat (W)'!P35:P37)</f>
        <v>88.757147430662172</v>
      </c>
      <c r="Q9" s="79">
        <f>SUMPRODUCT('Aggregating Exp. PPI Deflat (W)'!Q32:Q34,'97-19 Exp. PPI Deflator RAW'!O30:O32)+SUMPRODUCT('97-19 Exp. PPI Deflator RAW'!O27:O29,'Aggregating Exp. PPI Deflat (W)'!Q35:Q37)</f>
        <v>91.953039950670174</v>
      </c>
      <c r="R9" s="79">
        <f>SUMPRODUCT('Aggregating Exp. PPI Deflat (W)'!R32:R34,'97-19 Exp. PPI Deflator RAW'!P30:P32)+SUMPRODUCT('97-19 Exp. PPI Deflator RAW'!P27:P29,'Aggregating Exp. PPI Deflat (W)'!R35:R37)</f>
        <v>98.27789400935211</v>
      </c>
      <c r="S9" s="79">
        <f>SUMPRODUCT('Aggregating Exp. PPI Deflat (W)'!S32:S34,'97-19 Exp. PPI Deflator RAW'!Q30:Q32)+SUMPRODUCT('97-19 Exp. PPI Deflator RAW'!Q27:Q29,'Aggregating Exp. PPI Deflat (W)'!S35:S37)</f>
        <v>97.366463281463282</v>
      </c>
      <c r="T9" s="79">
        <f>SUMPRODUCT('Aggregating Exp. PPI Deflat (W)'!T32:T34,'97-19 Exp. PPI Deflator RAW'!R30:R32)+SUMPRODUCT('97-19 Exp. PPI Deflator RAW'!R27:R29,'Aggregating Exp. PPI Deflat (W)'!T35:T37)</f>
        <v>97.703775804731123</v>
      </c>
      <c r="U9" s="79">
        <f>SUMPRODUCT('Aggregating Exp. PPI Deflat (W)'!U32:U34,'97-19 Exp. PPI Deflator RAW'!S30:S32)+SUMPRODUCT('97-19 Exp. PPI Deflator RAW'!S27:S29,'Aggregating Exp. PPI Deflat (W)'!U35:U37)</f>
        <v>94.593219600037912</v>
      </c>
      <c r="V9" s="79">
        <f>SUMPRODUCT('Aggregating Exp. PPI Deflat (W)'!V32:V34,'97-19 Exp. PPI Deflator RAW'!T30:T32)+SUMPRODUCT('97-19 Exp. PPI Deflator RAW'!T27:T29,'Aggregating Exp. PPI Deflat (W)'!V35:V37)</f>
        <v>89.936745134965491</v>
      </c>
      <c r="W9" s="79">
        <f>SUMPRODUCT('Aggregating Exp. PPI Deflat (W)'!W32:W34,'97-19 Exp. PPI Deflator RAW'!U30:U32)+SUMPRODUCT('97-19 Exp. PPI Deflator RAW'!U27:U29,'Aggregating Exp. PPI Deflat (W)'!W35:W37)</f>
        <v>92.13724736774526</v>
      </c>
      <c r="X9" s="79">
        <f>SUMPRODUCT('Aggregating Exp. PPI Deflat (W)'!X32:X34,'97-19 Exp. PPI Deflator RAW'!V30:V32)+SUMPRODUCT('97-19 Exp. PPI Deflator RAW'!V27:V29,'Aggregating Exp. PPI Deflat (W)'!X35:X37)</f>
        <v>97.188467867867871</v>
      </c>
      <c r="Y9" s="79">
        <f>SUMPRODUCT('Aggregating Exp. PPI Deflat (W)'!Y32:Y34,'97-19 Exp. PPI Deflator RAW'!W30:W32)+SUMPRODUCT('97-19 Exp. PPI Deflator RAW'!W27:W29,'Aggregating Exp. PPI Deflat (W)'!Y35:Y37)</f>
        <v>100.96464609955316</v>
      </c>
      <c r="Z9" s="79">
        <f>SUMPRODUCT('Aggregating Exp. PPI Deflat (W)'!Z32:Z34,'97-19 Exp. PPI Deflator RAW'!X30:X32)+SUMPRODUCT('97-19 Exp. PPI Deflator RAW'!X27:X29,'Aggregating Exp. PPI Deflat (W)'!Z35:Z37)</f>
        <v>100</v>
      </c>
    </row>
    <row r="10" spans="1:26" ht="45" x14ac:dyDescent="0.25">
      <c r="A10" s="67">
        <v>21</v>
      </c>
      <c r="C10" s="66" t="s">
        <v>363</v>
      </c>
      <c r="D10" s="79">
        <f>'97-19 Exp. PPI Deflator RAW'!B33</f>
        <v>75.53</v>
      </c>
      <c r="E10" s="79">
        <f>'97-19 Exp. PPI Deflator RAW'!C33</f>
        <v>75.569999999999993</v>
      </c>
      <c r="F10" s="79">
        <f>'97-19 Exp. PPI Deflator RAW'!D33</f>
        <v>76.260000000000005</v>
      </c>
      <c r="G10" s="79">
        <f>'97-19 Exp. PPI Deflator RAW'!E33</f>
        <v>75.89</v>
      </c>
      <c r="H10" s="79">
        <f>'97-19 Exp. PPI Deflator RAW'!F33</f>
        <v>76.14</v>
      </c>
      <c r="I10" s="79">
        <f>'97-19 Exp. PPI Deflator RAW'!G33</f>
        <v>76.25</v>
      </c>
      <c r="J10" s="79">
        <f>'97-19 Exp. PPI Deflator RAW'!H33</f>
        <v>78.11</v>
      </c>
      <c r="K10" s="79">
        <f>'97-19 Exp. PPI Deflator RAW'!I33</f>
        <v>78.09</v>
      </c>
      <c r="L10" s="79">
        <f>'97-19 Exp. PPI Deflator RAW'!J33</f>
        <v>77.040000000000006</v>
      </c>
      <c r="M10" s="79">
        <f>'97-19 Exp. PPI Deflator RAW'!K33</f>
        <v>77.47</v>
      </c>
      <c r="N10" s="79">
        <f>'97-19 Exp. PPI Deflator RAW'!L33</f>
        <v>78.36</v>
      </c>
      <c r="O10" s="79">
        <f>'97-19 Exp. PPI Deflator RAW'!M33</f>
        <v>82.46</v>
      </c>
      <c r="P10" s="79">
        <f>'97-19 Exp. PPI Deflator RAW'!N33</f>
        <v>89.39</v>
      </c>
      <c r="Q10" s="79">
        <f>'97-19 Exp. PPI Deflator RAW'!O33</f>
        <v>89.56</v>
      </c>
      <c r="R10" s="79">
        <f>'97-19 Exp. PPI Deflator RAW'!P33</f>
        <v>91.22</v>
      </c>
      <c r="S10" s="79">
        <f>'97-19 Exp. PPI Deflator RAW'!Q33</f>
        <v>90.52</v>
      </c>
      <c r="T10" s="79">
        <f>'97-19 Exp. PPI Deflator RAW'!R33</f>
        <v>90.9</v>
      </c>
      <c r="U10" s="79">
        <f>'97-19 Exp. PPI Deflator RAW'!S33</f>
        <v>90.82</v>
      </c>
      <c r="V10" s="79">
        <f>'97-19 Exp. PPI Deflator RAW'!T33</f>
        <v>90.07</v>
      </c>
      <c r="W10" s="79">
        <f>'97-19 Exp. PPI Deflator RAW'!U33</f>
        <v>95.79</v>
      </c>
      <c r="X10" s="79">
        <f>'97-19 Exp. PPI Deflator RAW'!V33</f>
        <v>97.82</v>
      </c>
      <c r="Y10" s="79">
        <f>'97-19 Exp. PPI Deflator RAW'!W33</f>
        <v>99.24</v>
      </c>
      <c r="Z10" s="79">
        <f>'97-19 Exp. PPI Deflator RAW'!X33</f>
        <v>100</v>
      </c>
    </row>
    <row r="11" spans="1:26" ht="45" x14ac:dyDescent="0.25">
      <c r="A11" s="67" t="s">
        <v>1291</v>
      </c>
      <c r="C11" s="66" t="s">
        <v>364</v>
      </c>
      <c r="D11" s="79">
        <f>'97-19 Exp. PPI Deflator RAW'!B34*'Aggregating Exp. PPI Deflat (W)'!D40+'Aggregating Exp. PPI Deflat (W)'!D41*'97-19 Exp. PPI Deflator RAW'!B36+'97-19 Exp. PPI Deflator RAW'!B35*'Aggregating Exp. PPI Deflat (W)'!D42</f>
        <v>69.050019616390585</v>
      </c>
      <c r="E11" s="79">
        <f>'97-19 Exp. PPI Deflator RAW'!C34*'Aggregating Exp. PPI Deflat (W)'!E40+'Aggregating Exp. PPI Deflat (W)'!E41*'97-19 Exp. PPI Deflator RAW'!C36+'97-19 Exp. PPI Deflator RAW'!C35*'Aggregating Exp. PPI Deflat (W)'!E42</f>
        <v>68.550565673490198</v>
      </c>
      <c r="F11" s="79">
        <f>'97-19 Exp. PPI Deflator RAW'!D34*'Aggregating Exp. PPI Deflat (W)'!F40+'Aggregating Exp. PPI Deflat (W)'!F41*'97-19 Exp. PPI Deflator RAW'!D36+'97-19 Exp. PPI Deflator RAW'!D35*'Aggregating Exp. PPI Deflat (W)'!F42</f>
        <v>67.849514926729938</v>
      </c>
      <c r="G11" s="79">
        <f>'97-19 Exp. PPI Deflator RAW'!E34*'Aggregating Exp. PPI Deflat (W)'!G40+'Aggregating Exp. PPI Deflat (W)'!G41*'97-19 Exp. PPI Deflator RAW'!E36+'97-19 Exp. PPI Deflator RAW'!E35*'Aggregating Exp. PPI Deflat (W)'!G42</f>
        <v>68.235391334853531</v>
      </c>
      <c r="H11" s="79">
        <f>'97-19 Exp. PPI Deflator RAW'!F34*'Aggregating Exp. PPI Deflat (W)'!H40+'Aggregating Exp. PPI Deflat (W)'!H41*'97-19 Exp. PPI Deflator RAW'!F36+'97-19 Exp. PPI Deflator RAW'!F35*'Aggregating Exp. PPI Deflat (W)'!H42</f>
        <v>68.767836166378075</v>
      </c>
      <c r="I11" s="79">
        <f>'97-19 Exp. PPI Deflator RAW'!G34*'Aggregating Exp. PPI Deflat (W)'!I40+'Aggregating Exp. PPI Deflat (W)'!I41*'97-19 Exp. PPI Deflator RAW'!G36+'97-19 Exp. PPI Deflator RAW'!G35*'Aggregating Exp. PPI Deflat (W)'!I42</f>
        <v>69.179459696980345</v>
      </c>
      <c r="J11" s="79">
        <f>'97-19 Exp. PPI Deflator RAW'!H34*'Aggregating Exp. PPI Deflat (W)'!J40+'Aggregating Exp. PPI Deflat (W)'!J41*'97-19 Exp. PPI Deflator RAW'!H36+'97-19 Exp. PPI Deflator RAW'!H35*'Aggregating Exp. PPI Deflat (W)'!J42</f>
        <v>70.024202075516342</v>
      </c>
      <c r="K11" s="79">
        <f>'97-19 Exp. PPI Deflator RAW'!I34*'Aggregating Exp. PPI Deflat (W)'!K40+'Aggregating Exp. PPI Deflat (W)'!K41*'97-19 Exp. PPI Deflator RAW'!I36+'97-19 Exp. PPI Deflator RAW'!I35*'Aggregating Exp. PPI Deflat (W)'!K42</f>
        <v>70.438841803305408</v>
      </c>
      <c r="L11" s="79">
        <f>'97-19 Exp. PPI Deflator RAW'!J34*'Aggregating Exp. PPI Deflat (W)'!L40+'Aggregating Exp. PPI Deflat (W)'!L41*'97-19 Exp. PPI Deflator RAW'!J36+'97-19 Exp. PPI Deflator RAW'!J35*'Aggregating Exp. PPI Deflat (W)'!L42</f>
        <v>72.995484857356615</v>
      </c>
      <c r="M11" s="79">
        <f>'97-19 Exp. PPI Deflator RAW'!K34*'Aggregating Exp. PPI Deflat (W)'!M40+'Aggregating Exp. PPI Deflat (W)'!M41*'97-19 Exp. PPI Deflator RAW'!K36+'97-19 Exp. PPI Deflator RAW'!K35*'Aggregating Exp. PPI Deflat (W)'!M42</f>
        <v>74.992909090909095</v>
      </c>
      <c r="N11" s="79">
        <f>'97-19 Exp. PPI Deflator RAW'!L34*'Aggregating Exp. PPI Deflat (W)'!N40+'Aggregating Exp. PPI Deflat (W)'!N41*'97-19 Exp. PPI Deflator RAW'!L36+'97-19 Exp. PPI Deflator RAW'!L35*'Aggregating Exp. PPI Deflat (W)'!N42</f>
        <v>76.718105616624968</v>
      </c>
      <c r="O11" s="79">
        <f>'97-19 Exp. PPI Deflator RAW'!M34*'Aggregating Exp. PPI Deflat (W)'!O40+'Aggregating Exp. PPI Deflat (W)'!O41*'97-19 Exp. PPI Deflator RAW'!M36+'97-19 Exp. PPI Deflator RAW'!M35*'Aggregating Exp. PPI Deflat (W)'!O42</f>
        <v>81.320546826913727</v>
      </c>
      <c r="P11" s="79">
        <f>'97-19 Exp. PPI Deflator RAW'!N34*'Aggregating Exp. PPI Deflat (W)'!P40+'Aggregating Exp. PPI Deflat (W)'!P41*'97-19 Exp. PPI Deflator RAW'!N36+'97-19 Exp. PPI Deflator RAW'!N35*'Aggregating Exp. PPI Deflat (W)'!P42</f>
        <v>83.673271452001245</v>
      </c>
      <c r="Q11" s="79">
        <f>'97-19 Exp. PPI Deflator RAW'!O34*'Aggregating Exp. PPI Deflat (W)'!Q40+'Aggregating Exp. PPI Deflat (W)'!Q41*'97-19 Exp. PPI Deflator RAW'!O36+'97-19 Exp. PPI Deflator RAW'!O35*'Aggregating Exp. PPI Deflat (W)'!Q42</f>
        <v>84.864686300908787</v>
      </c>
      <c r="R11" s="79">
        <f>'97-19 Exp. PPI Deflator RAW'!P34*'Aggregating Exp. PPI Deflat (W)'!R40+'Aggregating Exp. PPI Deflat (W)'!R41*'97-19 Exp. PPI Deflator RAW'!P36+'97-19 Exp. PPI Deflator RAW'!P35*'Aggregating Exp. PPI Deflat (W)'!R42</f>
        <v>88.761349382324994</v>
      </c>
      <c r="S11" s="79">
        <f>'97-19 Exp. PPI Deflator RAW'!Q34*'Aggregating Exp. PPI Deflat (W)'!S40+'Aggregating Exp. PPI Deflat (W)'!S41*'97-19 Exp. PPI Deflator RAW'!Q36+'97-19 Exp. PPI Deflator RAW'!Q35*'Aggregating Exp. PPI Deflat (W)'!S42</f>
        <v>90.416737263511322</v>
      </c>
      <c r="T11" s="79">
        <f>'97-19 Exp. PPI Deflator RAW'!R34*'Aggregating Exp. PPI Deflat (W)'!T40+'Aggregating Exp. PPI Deflat (W)'!T41*'97-19 Exp. PPI Deflator RAW'!R36+'97-19 Exp. PPI Deflator RAW'!R35*'Aggregating Exp. PPI Deflat (W)'!T42</f>
        <v>91.567618451061648</v>
      </c>
      <c r="U11" s="79">
        <f>'97-19 Exp. PPI Deflator RAW'!S34*'Aggregating Exp. PPI Deflat (W)'!U40+'Aggregating Exp. PPI Deflat (W)'!U41*'97-19 Exp. PPI Deflator RAW'!S36+'97-19 Exp. PPI Deflator RAW'!S35*'Aggregating Exp. PPI Deflat (W)'!U42</f>
        <v>91.106059530728984</v>
      </c>
      <c r="V11" s="79">
        <f>'97-19 Exp. PPI Deflator RAW'!T34*'Aggregating Exp. PPI Deflat (W)'!V40+'Aggregating Exp. PPI Deflat (W)'!V41*'97-19 Exp. PPI Deflator RAW'!T36+'97-19 Exp. PPI Deflator RAW'!T35*'Aggregating Exp. PPI Deflat (W)'!V42</f>
        <v>91.007500806475264</v>
      </c>
      <c r="W11" s="79">
        <f>'97-19 Exp. PPI Deflator RAW'!U34*'Aggregating Exp. PPI Deflat (W)'!W40+'Aggregating Exp. PPI Deflat (W)'!W41*'97-19 Exp. PPI Deflator RAW'!U36+'97-19 Exp. PPI Deflator RAW'!U35*'Aggregating Exp. PPI Deflat (W)'!W42</f>
        <v>93.044937879389579</v>
      </c>
      <c r="X11" s="79">
        <f>'97-19 Exp. PPI Deflator RAW'!V34*'Aggregating Exp. PPI Deflat (W)'!X40+'Aggregating Exp. PPI Deflat (W)'!X41*'97-19 Exp. PPI Deflator RAW'!V36+'97-19 Exp. PPI Deflator RAW'!V35*'Aggregating Exp. PPI Deflat (W)'!X42</f>
        <v>95.540400143499738</v>
      </c>
      <c r="Y11" s="79">
        <f>'97-19 Exp. PPI Deflator RAW'!W34*'Aggregating Exp. PPI Deflat (W)'!Y40+'Aggregating Exp. PPI Deflat (W)'!Y41*'97-19 Exp. PPI Deflator RAW'!W36+'97-19 Exp. PPI Deflator RAW'!W35*'Aggregating Exp. PPI Deflat (W)'!Y42</f>
        <v>97.840783674118867</v>
      </c>
      <c r="Z11" s="79">
        <f>'97-19 Exp. PPI Deflator RAW'!X34*'Aggregating Exp. PPI Deflat (W)'!Z40+'Aggregating Exp. PPI Deflat (W)'!Z41*'97-19 Exp. PPI Deflator RAW'!X36+'97-19 Exp. PPI Deflator RAW'!X35*'Aggregating Exp. PPI Deflat (W)'!Z42</f>
        <v>100</v>
      </c>
    </row>
    <row r="12" spans="1:26" ht="30" x14ac:dyDescent="0.25">
      <c r="A12" s="67" t="s">
        <v>1292</v>
      </c>
      <c r="C12" s="66" t="s">
        <v>365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spans="1:26" ht="30" x14ac:dyDescent="0.25">
      <c r="A13" s="67">
        <v>26</v>
      </c>
      <c r="C13" s="66" t="s">
        <v>366</v>
      </c>
      <c r="D13" s="79">
        <f>'97-19 Exp. PPI Deflator RAW'!B41</f>
        <v>119.61</v>
      </c>
      <c r="E13" s="79">
        <f>'97-19 Exp. PPI Deflator RAW'!C41</f>
        <v>110.9</v>
      </c>
      <c r="F13" s="79">
        <f>'97-19 Exp. PPI Deflator RAW'!D41</f>
        <v>105.44</v>
      </c>
      <c r="G13" s="79">
        <f>'97-19 Exp. PPI Deflator RAW'!E41</f>
        <v>100.91</v>
      </c>
      <c r="H13" s="79">
        <f>'97-19 Exp. PPI Deflator RAW'!F41</f>
        <v>96.11</v>
      </c>
      <c r="I13" s="79">
        <f>'97-19 Exp. PPI Deflator RAW'!G41</f>
        <v>91.87</v>
      </c>
      <c r="J13" s="79">
        <f>'97-19 Exp. PPI Deflator RAW'!H41</f>
        <v>89.37</v>
      </c>
      <c r="K13" s="79">
        <f>'97-19 Exp. PPI Deflator RAW'!I41</f>
        <v>86.68</v>
      </c>
      <c r="L13" s="79">
        <f>'97-19 Exp. PPI Deflator RAW'!J41</f>
        <v>84.67</v>
      </c>
      <c r="M13" s="79">
        <f>'97-19 Exp. PPI Deflator RAW'!K41</f>
        <v>83.26</v>
      </c>
      <c r="N13" s="79">
        <f>'97-19 Exp. PPI Deflator RAW'!L41</f>
        <v>80.83</v>
      </c>
      <c r="O13" s="79">
        <f>'97-19 Exp. PPI Deflator RAW'!M41</f>
        <v>83.89</v>
      </c>
      <c r="P13" s="79">
        <f>'97-19 Exp. PPI Deflator RAW'!N41</f>
        <v>85.51</v>
      </c>
      <c r="Q13" s="79">
        <f>'97-19 Exp. PPI Deflator RAW'!O41</f>
        <v>88.45</v>
      </c>
      <c r="R13" s="79">
        <f>'97-19 Exp. PPI Deflator RAW'!P41</f>
        <v>89.49</v>
      </c>
      <c r="S13" s="79">
        <f>'97-19 Exp. PPI Deflator RAW'!Q41</f>
        <v>89.4</v>
      </c>
      <c r="T13" s="79">
        <f>'97-19 Exp. PPI Deflator RAW'!R41</f>
        <v>89.06</v>
      </c>
      <c r="U13" s="79">
        <f>'97-19 Exp. PPI Deflator RAW'!S41</f>
        <v>88.56</v>
      </c>
      <c r="V13" s="79">
        <f>'97-19 Exp. PPI Deflator RAW'!T41</f>
        <v>90.15</v>
      </c>
      <c r="W13" s="79">
        <f>'97-19 Exp. PPI Deflator RAW'!U41</f>
        <v>93.74</v>
      </c>
      <c r="X13" s="79">
        <f>'97-19 Exp. PPI Deflator RAW'!V41</f>
        <v>96.21</v>
      </c>
      <c r="Y13" s="79">
        <f>'97-19 Exp. PPI Deflator RAW'!W41</f>
        <v>96.83</v>
      </c>
      <c r="Z13" s="79">
        <f>'97-19 Exp. PPI Deflator RAW'!X41</f>
        <v>100</v>
      </c>
    </row>
    <row r="14" spans="1:26" x14ac:dyDescent="0.25">
      <c r="A14" s="67">
        <v>27</v>
      </c>
      <c r="C14" s="66" t="s">
        <v>367</v>
      </c>
      <c r="D14" s="79">
        <f>'97-19 Exp. PPI Deflator RAW'!B42</f>
        <v>74.84</v>
      </c>
      <c r="E14" s="79">
        <f>'97-19 Exp. PPI Deflator RAW'!C42</f>
        <v>74.59</v>
      </c>
      <c r="F14" s="79">
        <f>'97-19 Exp. PPI Deflator RAW'!D42</f>
        <v>74.459999999999994</v>
      </c>
      <c r="G14" s="79">
        <f>'97-19 Exp. PPI Deflator RAW'!E42</f>
        <v>74.34</v>
      </c>
      <c r="H14" s="79">
        <f>'97-19 Exp. PPI Deflator RAW'!F42</f>
        <v>74.069999999999993</v>
      </c>
      <c r="I14" s="79">
        <f>'97-19 Exp. PPI Deflator RAW'!G42</f>
        <v>73.66</v>
      </c>
      <c r="J14" s="79">
        <f>'97-19 Exp. PPI Deflator RAW'!H42</f>
        <v>73.599999999999994</v>
      </c>
      <c r="K14" s="79">
        <f>'97-19 Exp. PPI Deflator RAW'!I42</f>
        <v>73.55</v>
      </c>
      <c r="L14" s="79">
        <f>'97-19 Exp. PPI Deflator RAW'!J42</f>
        <v>75.14</v>
      </c>
      <c r="M14" s="79">
        <f>'97-19 Exp. PPI Deflator RAW'!K42</f>
        <v>77.349999999999994</v>
      </c>
      <c r="N14" s="79">
        <f>'97-19 Exp. PPI Deflator RAW'!L42</f>
        <v>78.900000000000006</v>
      </c>
      <c r="O14" s="79">
        <f>'97-19 Exp. PPI Deflator RAW'!M42</f>
        <v>82.59</v>
      </c>
      <c r="P14" s="79">
        <f>'97-19 Exp. PPI Deflator RAW'!N42</f>
        <v>85.97</v>
      </c>
      <c r="Q14" s="79">
        <f>'97-19 Exp. PPI Deflator RAW'!O42</f>
        <v>87.95</v>
      </c>
      <c r="R14" s="79">
        <f>'97-19 Exp. PPI Deflator RAW'!P42</f>
        <v>90.14</v>
      </c>
      <c r="S14" s="79">
        <f>'97-19 Exp. PPI Deflator RAW'!Q42</f>
        <v>90.52</v>
      </c>
      <c r="T14" s="79">
        <f>'97-19 Exp. PPI Deflator RAW'!R42</f>
        <v>91.52</v>
      </c>
      <c r="U14" s="79">
        <f>'97-19 Exp. PPI Deflator RAW'!S42</f>
        <v>91.39</v>
      </c>
      <c r="V14" s="79">
        <f>'97-19 Exp. PPI Deflator RAW'!T42</f>
        <v>91.42</v>
      </c>
      <c r="W14" s="79">
        <f>'97-19 Exp. PPI Deflator RAW'!U42</f>
        <v>94.68</v>
      </c>
      <c r="X14" s="79">
        <f>'97-19 Exp. PPI Deflator RAW'!V42</f>
        <v>97.05</v>
      </c>
      <c r="Y14" s="79">
        <f>'97-19 Exp. PPI Deflator RAW'!W42</f>
        <v>98.28</v>
      </c>
      <c r="Z14" s="79">
        <f>'97-19 Exp. PPI Deflator RAW'!X42</f>
        <v>100</v>
      </c>
    </row>
    <row r="15" spans="1:26" ht="30" x14ac:dyDescent="0.25">
      <c r="A15" s="67">
        <v>28</v>
      </c>
      <c r="C15" s="66" t="s">
        <v>368</v>
      </c>
      <c r="D15" s="79">
        <f>'97-19 Exp. PPI Deflator RAW'!B43</f>
        <v>66.459999999999994</v>
      </c>
      <c r="E15" s="79">
        <f>'97-19 Exp. PPI Deflator RAW'!C43</f>
        <v>66.42</v>
      </c>
      <c r="F15" s="79">
        <f>'97-19 Exp. PPI Deflator RAW'!D43</f>
        <v>67.12</v>
      </c>
      <c r="G15" s="79">
        <f>'97-19 Exp. PPI Deflator RAW'!E43</f>
        <v>67.86</v>
      </c>
      <c r="H15" s="79">
        <f>'97-19 Exp. PPI Deflator RAW'!F43</f>
        <v>68.66</v>
      </c>
      <c r="I15" s="79">
        <f>'97-19 Exp. PPI Deflator RAW'!G43</f>
        <v>69.16</v>
      </c>
      <c r="J15" s="79">
        <f>'97-19 Exp. PPI Deflator RAW'!H43</f>
        <v>70.349999999999994</v>
      </c>
      <c r="K15" s="79">
        <f>'97-19 Exp. PPI Deflator RAW'!I43</f>
        <v>70.55</v>
      </c>
      <c r="L15" s="79">
        <f>'97-19 Exp. PPI Deflator RAW'!J43</f>
        <v>72.42</v>
      </c>
      <c r="M15" s="79">
        <f>'97-19 Exp. PPI Deflator RAW'!K43</f>
        <v>73.77</v>
      </c>
      <c r="N15" s="79">
        <f>'97-19 Exp. PPI Deflator RAW'!L43</f>
        <v>75.19</v>
      </c>
      <c r="O15" s="79">
        <f>'97-19 Exp. PPI Deflator RAW'!M43</f>
        <v>79.78</v>
      </c>
      <c r="P15" s="79">
        <f>'97-19 Exp. PPI Deflator RAW'!N43</f>
        <v>83.27</v>
      </c>
      <c r="Q15" s="79">
        <f>'97-19 Exp. PPI Deflator RAW'!O43</f>
        <v>84.48</v>
      </c>
      <c r="R15" s="79">
        <f>'97-19 Exp. PPI Deflator RAW'!P43</f>
        <v>86.94</v>
      </c>
      <c r="S15" s="79">
        <f>'97-19 Exp. PPI Deflator RAW'!Q43</f>
        <v>88.13</v>
      </c>
      <c r="T15" s="79">
        <f>'97-19 Exp. PPI Deflator RAW'!R43</f>
        <v>89.79</v>
      </c>
      <c r="U15" s="79">
        <f>'97-19 Exp. PPI Deflator RAW'!S43</f>
        <v>89.88</v>
      </c>
      <c r="V15" s="79">
        <f>'97-19 Exp. PPI Deflator RAW'!T43</f>
        <v>90.7</v>
      </c>
      <c r="W15" s="79">
        <f>'97-19 Exp. PPI Deflator RAW'!U43</f>
        <v>93.87</v>
      </c>
      <c r="X15" s="79">
        <f>'97-19 Exp. PPI Deflator RAW'!V43</f>
        <v>96.43</v>
      </c>
      <c r="Y15" s="79">
        <f>'97-19 Exp. PPI Deflator RAW'!W43</f>
        <v>98.05</v>
      </c>
      <c r="Z15" s="79">
        <f>'97-19 Exp. PPI Deflator RAW'!X43</f>
        <v>100</v>
      </c>
    </row>
    <row r="16" spans="1:26" x14ac:dyDescent="0.25">
      <c r="A16" s="67" t="s">
        <v>1293</v>
      </c>
      <c r="C16" s="66" t="s">
        <v>369</v>
      </c>
      <c r="D16" s="79">
        <f>SUMPRODUCT('97-19 Exp. PPI Deflator RAW'!B44:B47,'Aggregating Exp. PPI Deflat (W)'!D50:D53)</f>
        <v>74.323689262530607</v>
      </c>
      <c r="E16" s="79">
        <f>SUMPRODUCT('97-19 Exp. PPI Deflator RAW'!C44:C47,'Aggregating Exp. PPI Deflat (W)'!E50:E53)</f>
        <v>74.724167072873513</v>
      </c>
      <c r="F16" s="79">
        <f>SUMPRODUCT('97-19 Exp. PPI Deflator RAW'!D44:D47,'Aggregating Exp. PPI Deflat (W)'!F50:F53)</f>
        <v>75.146488356566238</v>
      </c>
      <c r="G16" s="79">
        <f>SUMPRODUCT('97-19 Exp. PPI Deflator RAW'!E44:E47,'Aggregating Exp. PPI Deflat (W)'!G50:G53)</f>
        <v>74.141269819412202</v>
      </c>
      <c r="H16" s="79">
        <f>SUMPRODUCT('97-19 Exp. PPI Deflator RAW'!F44:F47,'Aggregating Exp. PPI Deflat (W)'!H50:H53)</f>
        <v>73.282078702676543</v>
      </c>
      <c r="I16" s="79">
        <f>SUMPRODUCT('97-19 Exp. PPI Deflator RAW'!G44:G47,'Aggregating Exp. PPI Deflat (W)'!I50:I53)</f>
        <v>73.719132481645858</v>
      </c>
      <c r="J16" s="79">
        <f>SUMPRODUCT('97-19 Exp. PPI Deflator RAW'!H44:H47,'Aggregating Exp. PPI Deflat (W)'!J50:J53)</f>
        <v>73.841247914183555</v>
      </c>
      <c r="K16" s="79">
        <f>SUMPRODUCT('97-19 Exp. PPI Deflator RAW'!I44:I47,'Aggregating Exp. PPI Deflat (W)'!K50:K53)</f>
        <v>73.951867027296629</v>
      </c>
      <c r="L16" s="79">
        <f>SUMPRODUCT('97-19 Exp. PPI Deflator RAW'!J44:J47,'Aggregating Exp. PPI Deflat (W)'!L50:L53)</f>
        <v>75.134498396360101</v>
      </c>
      <c r="M16" s="79">
        <f>SUMPRODUCT('97-19 Exp. PPI Deflator RAW'!K44:K47,'Aggregating Exp. PPI Deflat (W)'!M50:M53)</f>
        <v>75.886974722838133</v>
      </c>
      <c r="N16" s="79">
        <f>SUMPRODUCT('97-19 Exp. PPI Deflator RAW'!L44:L47,'Aggregating Exp. PPI Deflat (W)'!N50:N53)</f>
        <v>76.574433988471412</v>
      </c>
      <c r="O16" s="79">
        <f>SUMPRODUCT('97-19 Exp. PPI Deflator RAW'!M44:M47,'Aggregating Exp. PPI Deflat (W)'!O50:O53)</f>
        <v>80.133422619047622</v>
      </c>
      <c r="P16" s="79">
        <f>SUMPRODUCT('97-19 Exp. PPI Deflator RAW'!N44:N47,'Aggregating Exp. PPI Deflat (W)'!P50:P53)</f>
        <v>83.644065114050917</v>
      </c>
      <c r="Q16" s="79">
        <f>SUMPRODUCT('97-19 Exp. PPI Deflator RAW'!O44:O47,'Aggregating Exp. PPI Deflat (W)'!Q50:Q53)</f>
        <v>84.867030152224828</v>
      </c>
      <c r="R16" s="79">
        <f>SUMPRODUCT('97-19 Exp. PPI Deflator RAW'!P44:P47,'Aggregating Exp. PPI Deflat (W)'!R50:R53)</f>
        <v>85.396236208969299</v>
      </c>
      <c r="S16" s="79">
        <f>SUMPRODUCT('97-19 Exp. PPI Deflator RAW'!Q44:Q47,'Aggregating Exp. PPI Deflat (W)'!S50:S53)</f>
        <v>86.617041719342595</v>
      </c>
      <c r="T16" s="79">
        <f>SUMPRODUCT('97-19 Exp. PPI Deflator RAW'!R44:R47,'Aggregating Exp. PPI Deflat (W)'!T50:T53)</f>
        <v>88.751921551165808</v>
      </c>
      <c r="U16" s="79">
        <f>SUMPRODUCT('97-19 Exp. PPI Deflator RAW'!S44:S47,'Aggregating Exp. PPI Deflat (W)'!U50:U53)</f>
        <v>87.722413301600582</v>
      </c>
      <c r="V16" s="79">
        <f>SUMPRODUCT('97-19 Exp. PPI Deflator RAW'!T44:T47,'Aggregating Exp. PPI Deflat (W)'!V50:V53)</f>
        <v>88.3280043725849</v>
      </c>
      <c r="W16" s="79">
        <f>SUMPRODUCT('97-19 Exp. PPI Deflator RAW'!U44:U47,'Aggregating Exp. PPI Deflat (W)'!W50:W53)</f>
        <v>91.768568132261152</v>
      </c>
      <c r="X16" s="79">
        <f>SUMPRODUCT('97-19 Exp. PPI Deflator RAW'!V44:V47,'Aggregating Exp. PPI Deflat (W)'!X50:X53)</f>
        <v>94.637569458214898</v>
      </c>
      <c r="Y16" s="79">
        <f>SUMPRODUCT('97-19 Exp. PPI Deflator RAW'!W44:W47,'Aggregating Exp. PPI Deflat (W)'!Y50:Y53)</f>
        <v>96.261803652719991</v>
      </c>
      <c r="Z16" s="79">
        <f>SUMPRODUCT('97-19 Exp. PPI Deflator RAW'!X44:X47,'Aggregating Exp. PPI Deflat (W)'!Z50:Z53)</f>
        <v>100</v>
      </c>
    </row>
    <row r="17" spans="1:26" x14ac:dyDescent="0.25">
      <c r="A17" s="67" t="s">
        <v>1294</v>
      </c>
      <c r="C17" s="66" t="s">
        <v>370</v>
      </c>
      <c r="D17" s="79">
        <f>SUMPRODUCT('Aggregating Exp. PPI Deflat (W)'!D55:D59,'97-19 Exp. PPI Deflator RAW'!B48:B52)</f>
        <v>68.373468579731195</v>
      </c>
      <c r="E17" s="79">
        <f>SUMPRODUCT('Aggregating Exp. PPI Deflat (W)'!E55:E59,'97-19 Exp. PPI Deflator RAW'!C48:C52)</f>
        <v>68.637506330894752</v>
      </c>
      <c r="F17" s="79">
        <f>SUMPRODUCT('Aggregating Exp. PPI Deflat (W)'!F55:F59,'97-19 Exp. PPI Deflator RAW'!D48:D52)</f>
        <v>69.420942342830074</v>
      </c>
      <c r="G17" s="79">
        <f>SUMPRODUCT('Aggregating Exp. PPI Deflat (W)'!G55:G59,'97-19 Exp. PPI Deflator RAW'!E48:E52)</f>
        <v>69.695477788216351</v>
      </c>
      <c r="H17" s="79">
        <f>SUMPRODUCT('Aggregating Exp. PPI Deflat (W)'!H55:H59,'97-19 Exp. PPI Deflator RAW'!F48:F52)</f>
        <v>70.453464392914867</v>
      </c>
      <c r="I17" s="79">
        <f>SUMPRODUCT('Aggregating Exp. PPI Deflat (W)'!I55:I59,'97-19 Exp. PPI Deflator RAW'!G48:G52)</f>
        <v>71.318601603755127</v>
      </c>
      <c r="J17" s="79">
        <f>SUMPRODUCT('Aggregating Exp. PPI Deflat (W)'!J55:J59,'97-19 Exp. PPI Deflator RAW'!H48:H52)</f>
        <v>72.695420428336064</v>
      </c>
      <c r="K17" s="79">
        <f>SUMPRODUCT('Aggregating Exp. PPI Deflat (W)'!K55:K59,'97-19 Exp. PPI Deflator RAW'!I48:I52)</f>
        <v>73.017245520643982</v>
      </c>
      <c r="L17" s="79">
        <f>SUMPRODUCT('Aggregating Exp. PPI Deflat (W)'!L55:L59,'97-19 Exp. PPI Deflator RAW'!J48:J52)</f>
        <v>74.167658142664877</v>
      </c>
      <c r="M17" s="79">
        <f>SUMPRODUCT('Aggregating Exp. PPI Deflat (W)'!M55:M59,'97-19 Exp. PPI Deflator RAW'!K48:K52)</f>
        <v>75.027176474142095</v>
      </c>
      <c r="N17" s="79">
        <f>SUMPRODUCT('Aggregating Exp. PPI Deflat (W)'!N55:N59,'97-19 Exp. PPI Deflator RAW'!L48:L52)</f>
        <v>76.286497695852546</v>
      </c>
      <c r="O17" s="79">
        <f>SUMPRODUCT('Aggregating Exp. PPI Deflat (W)'!O55:O59,'97-19 Exp. PPI Deflator RAW'!M48:M52)</f>
        <v>79.451591127412456</v>
      </c>
      <c r="P17" s="79">
        <f>SUMPRODUCT('Aggregating Exp. PPI Deflat (W)'!P55:P59,'97-19 Exp. PPI Deflator RAW'!N48:N52)</f>
        <v>81.490272693313415</v>
      </c>
      <c r="Q17" s="79">
        <f>SUMPRODUCT('Aggregating Exp. PPI Deflat (W)'!Q55:Q59,'97-19 Exp. PPI Deflator RAW'!O48:O52)</f>
        <v>82.844174277016748</v>
      </c>
      <c r="R17" s="79">
        <f>SUMPRODUCT('Aggregating Exp. PPI Deflat (W)'!R55:R59,'97-19 Exp. PPI Deflator RAW'!P48:P52)</f>
        <v>85.139977595437614</v>
      </c>
      <c r="S17" s="79">
        <f>SUMPRODUCT('Aggregating Exp. PPI Deflat (W)'!S55:S59,'97-19 Exp. PPI Deflator RAW'!Q48:Q52)</f>
        <v>86.784772746390018</v>
      </c>
      <c r="T17" s="79">
        <f>SUMPRODUCT('Aggregating Exp. PPI Deflat (W)'!T55:T59,'97-19 Exp. PPI Deflator RAW'!R48:R52)</f>
        <v>88.481165601703935</v>
      </c>
      <c r="U17" s="79">
        <f>SUMPRODUCT('Aggregating Exp. PPI Deflat (W)'!U55:U59,'97-19 Exp. PPI Deflator RAW'!S48:S52)</f>
        <v>88.970483316790109</v>
      </c>
      <c r="V17" s="79">
        <f>SUMPRODUCT('Aggregating Exp. PPI Deflat (W)'!V55:V59,'97-19 Exp. PPI Deflator RAW'!T48:T52)</f>
        <v>90.305595348024667</v>
      </c>
      <c r="W17" s="79">
        <f>SUMPRODUCT('Aggregating Exp. PPI Deflat (W)'!W55:W59,'97-19 Exp. PPI Deflator RAW'!U48:U52)</f>
        <v>93.408649236945848</v>
      </c>
      <c r="X17" s="79">
        <f>SUMPRODUCT('Aggregating Exp. PPI Deflat (W)'!X55:X59,'97-19 Exp. PPI Deflator RAW'!V48:V52)</f>
        <v>96.252976866096859</v>
      </c>
      <c r="Y17" s="79">
        <f>SUMPRODUCT('Aggregating Exp. PPI Deflat (W)'!Y55:Y59,'97-19 Exp. PPI Deflator RAW'!W48:W52)</f>
        <v>98.089130869352758</v>
      </c>
      <c r="Z17" s="79">
        <f>SUMPRODUCT('Aggregating Exp. PPI Deflat (W)'!Z55:Z59,'97-19 Exp. PPI Deflator RAW'!X48:X52)</f>
        <v>100</v>
      </c>
    </row>
    <row r="18" spans="1:26" ht="30" x14ac:dyDescent="0.25">
      <c r="A18" s="67">
        <v>35</v>
      </c>
      <c r="B18" s="65" t="s">
        <v>226</v>
      </c>
      <c r="C18" s="66" t="s">
        <v>371</v>
      </c>
      <c r="D18" s="79">
        <f>SUMPRODUCT('97-19 Exp. PPI Deflator RAW'!B53:B54,'Aggregating Exp. PPI Deflat (W)'!D61:D62)</f>
        <v>31.966029091095663</v>
      </c>
      <c r="E18" s="79">
        <f>SUMPRODUCT('97-19 Exp. PPI Deflator RAW'!C53:C54,'Aggregating Exp. PPI Deflat (W)'!E61:E62)</f>
        <v>32.283020114592219</v>
      </c>
      <c r="F18" s="79">
        <f>SUMPRODUCT('97-19 Exp. PPI Deflator RAW'!D53:D54,'Aggregating Exp. PPI Deflat (W)'!F61:F62)</f>
        <v>32.367460120979985</v>
      </c>
      <c r="G18" s="79">
        <f>SUMPRODUCT('97-19 Exp. PPI Deflator RAW'!E53:E54,'Aggregating Exp. PPI Deflat (W)'!G61:G62)</f>
        <v>31.481130287042831</v>
      </c>
      <c r="H18" s="79">
        <f>SUMPRODUCT('97-19 Exp. PPI Deflator RAW'!F53:F54,'Aggregating Exp. PPI Deflat (W)'!H61:H62)</f>
        <v>34.305620827770355</v>
      </c>
      <c r="I18" s="79">
        <f>SUMPRODUCT('97-19 Exp. PPI Deflator RAW'!G53:G54,'Aggregating Exp. PPI Deflat (W)'!I61:I62)</f>
        <v>33.138658672615733</v>
      </c>
      <c r="J18" s="79">
        <f>SUMPRODUCT('97-19 Exp. PPI Deflator RAW'!H53:H54,'Aggregating Exp. PPI Deflat (W)'!J61:J62)</f>
        <v>32.917661917528974</v>
      </c>
      <c r="K18" s="79">
        <f>SUMPRODUCT('97-19 Exp. PPI Deflator RAW'!I53:I54,'Aggregating Exp. PPI Deflat (W)'!K61:K62)</f>
        <v>35.329727412995027</v>
      </c>
      <c r="L18" s="79">
        <f>SUMPRODUCT('97-19 Exp. PPI Deflator RAW'!J53:J54,'Aggregating Exp. PPI Deflat (W)'!L61:L62)</f>
        <v>50.117684041026358</v>
      </c>
      <c r="M18" s="79">
        <f>SUMPRODUCT('97-19 Exp. PPI Deflator RAW'!K53:K54,'Aggregating Exp. PPI Deflat (W)'!M61:M62)</f>
        <v>64.832263873575897</v>
      </c>
      <c r="N18" s="79">
        <f>SUMPRODUCT('97-19 Exp. PPI Deflator RAW'!L53:L54,'Aggregating Exp. PPI Deflat (W)'!N61:N62)</f>
        <v>60.059070070228046</v>
      </c>
      <c r="O18" s="79">
        <f>SUMPRODUCT('97-19 Exp. PPI Deflator RAW'!M53:M54,'Aggregating Exp. PPI Deflat (W)'!O61:O62)</f>
        <v>80.068303219318182</v>
      </c>
      <c r="P18" s="79">
        <f>SUMPRODUCT('97-19 Exp. PPI Deflator RAW'!N53:N54,'Aggregating Exp. PPI Deflat (W)'!P61:P62)</f>
        <v>81.728538632080699</v>
      </c>
      <c r="Q18" s="79">
        <f>SUMPRODUCT('97-19 Exp. PPI Deflator RAW'!O53:O54,'Aggregating Exp. PPI Deflat (W)'!Q61:Q62)</f>
        <v>76.478544006824961</v>
      </c>
      <c r="R18" s="79">
        <f>SUMPRODUCT('97-19 Exp. PPI Deflator RAW'!P53:P54,'Aggregating Exp. PPI Deflat (W)'!R61:R62)</f>
        <v>84.318582368341055</v>
      </c>
      <c r="S18" s="79">
        <f>SUMPRODUCT('97-19 Exp. PPI Deflator RAW'!Q53:Q54,'Aggregating Exp. PPI Deflat (W)'!S61:S62)</f>
        <v>90.835819461993438</v>
      </c>
      <c r="T18" s="79">
        <f>SUMPRODUCT('97-19 Exp. PPI Deflator RAW'!R53:R54,'Aggregating Exp. PPI Deflat (W)'!T61:T62)</f>
        <v>97.212157522369424</v>
      </c>
      <c r="U18" s="79">
        <f>SUMPRODUCT('97-19 Exp. PPI Deflator RAW'!S53:S54,'Aggregating Exp. PPI Deflat (W)'!U61:U62)</f>
        <v>94.389789530164165</v>
      </c>
      <c r="V18" s="79">
        <f>SUMPRODUCT('97-19 Exp. PPI Deflator RAW'!T53:T54,'Aggregating Exp. PPI Deflat (W)'!V61:V62)</f>
        <v>89.852428267800207</v>
      </c>
      <c r="W18" s="79">
        <f>SUMPRODUCT('97-19 Exp. PPI Deflator RAW'!U53:U54,'Aggregating Exp. PPI Deflat (W)'!W61:W62)</f>
        <v>83.719846675288764</v>
      </c>
      <c r="X18" s="79">
        <f>SUMPRODUCT('97-19 Exp. PPI Deflator RAW'!V53:V54,'Aggregating Exp. PPI Deflat (W)'!X61:X62)</f>
        <v>87.438575409204034</v>
      </c>
      <c r="Y18" s="79">
        <f>SUMPRODUCT('97-19 Exp. PPI Deflator RAW'!W53:W54,'Aggregating Exp. PPI Deflat (W)'!Y61:Y62)</f>
        <v>96.377397741530743</v>
      </c>
      <c r="Z18" s="79">
        <f>SUMPRODUCT('97-19 Exp. PPI Deflator RAW'!X53:X54,'Aggregating Exp. PPI Deflat (W)'!Z61:Z62)</f>
        <v>100</v>
      </c>
    </row>
    <row r="19" spans="1:26" ht="45" x14ac:dyDescent="0.25">
      <c r="A19" s="67" t="s">
        <v>1295</v>
      </c>
      <c r="B19" s="65" t="s">
        <v>263</v>
      </c>
      <c r="C19" s="66" t="s">
        <v>372</v>
      </c>
      <c r="D19" s="79">
        <f>SUMPRODUCT('97-19 Exp. PPI Deflator RAW'!B55:B58,'Aggregating Exp. PPI Deflat (W)'!D64:D67)</f>
        <v>44.949163920017583</v>
      </c>
      <c r="E19" s="79">
        <f>SUMPRODUCT('97-19 Exp. PPI Deflator RAW'!C55:C58,'Aggregating Exp. PPI Deflat (W)'!E64:E67)</f>
        <v>47.220556640136159</v>
      </c>
      <c r="F19" s="79">
        <f>SUMPRODUCT('97-19 Exp. PPI Deflator RAW'!D55:D58,'Aggregating Exp. PPI Deflat (W)'!F64:F67)</f>
        <v>49.564675054439874</v>
      </c>
      <c r="G19" s="79">
        <f>SUMPRODUCT('97-19 Exp. PPI Deflator RAW'!E55:E58,'Aggregating Exp. PPI Deflat (W)'!G64:G67)</f>
        <v>50.057177411808738</v>
      </c>
      <c r="H19" s="79">
        <f>SUMPRODUCT('97-19 Exp. PPI Deflator RAW'!F55:F58,'Aggregating Exp. PPI Deflat (W)'!H64:H67)</f>
        <v>51.85843529781409</v>
      </c>
      <c r="I19" s="79">
        <f>SUMPRODUCT('97-19 Exp. PPI Deflator RAW'!G55:G58,'Aggregating Exp. PPI Deflat (W)'!I64:I67)</f>
        <v>54.203739952521765</v>
      </c>
      <c r="J19" s="79">
        <f>SUMPRODUCT('97-19 Exp. PPI Deflator RAW'!H55:H58,'Aggregating Exp. PPI Deflat (W)'!J64:J67)</f>
        <v>56.661929973066563</v>
      </c>
      <c r="K19" s="79">
        <f>SUMPRODUCT('97-19 Exp. PPI Deflator RAW'!I55:I58,'Aggregating Exp. PPI Deflat (W)'!K64:K67)</f>
        <v>61.127195258980031</v>
      </c>
      <c r="L19" s="79">
        <f>SUMPRODUCT('97-19 Exp. PPI Deflator RAW'!J55:J58,'Aggregating Exp. PPI Deflat (W)'!L64:L67)</f>
        <v>65.441141047015691</v>
      </c>
      <c r="M19" s="79">
        <f>SUMPRODUCT('97-19 Exp. PPI Deflator RAW'!K55:K58,'Aggregating Exp. PPI Deflat (W)'!M64:M67)</f>
        <v>73.454695191575738</v>
      </c>
      <c r="N19" s="79">
        <f>SUMPRODUCT('97-19 Exp. PPI Deflator RAW'!L55:L58,'Aggregating Exp. PPI Deflat (W)'!N64:N67)</f>
        <v>79.254147437454449</v>
      </c>
      <c r="O19" s="79">
        <f>SUMPRODUCT('97-19 Exp. PPI Deflator RAW'!M55:M58,'Aggregating Exp. PPI Deflat (W)'!O64:O67)</f>
        <v>85.150842446573321</v>
      </c>
      <c r="P19" s="79">
        <f>SUMPRODUCT('97-19 Exp. PPI Deflator RAW'!N55:N58,'Aggregating Exp. PPI Deflat (W)'!P64:P67)</f>
        <v>85.620811388534278</v>
      </c>
      <c r="Q19" s="79">
        <f>SUMPRODUCT('97-19 Exp. PPI Deflator RAW'!O55:O58,'Aggregating Exp. PPI Deflat (W)'!Q64:Q67)</f>
        <v>89.849725079169346</v>
      </c>
      <c r="R19" s="79">
        <f>SUMPRODUCT('97-19 Exp. PPI Deflator RAW'!P55:P58,'Aggregating Exp. PPI Deflat (W)'!R64:R67)</f>
        <v>94.337061077057811</v>
      </c>
      <c r="S19" s="79">
        <f>SUMPRODUCT('97-19 Exp. PPI Deflator RAW'!Q55:Q58,'Aggregating Exp. PPI Deflat (W)'!S64:S67)</f>
        <v>97.293062057177522</v>
      </c>
      <c r="T19" s="79">
        <f>SUMPRODUCT('97-19 Exp. PPI Deflator RAW'!R55:R58,'Aggregating Exp. PPI Deflat (W)'!T64:T67)</f>
        <v>99.098834691223686</v>
      </c>
      <c r="U19" s="79">
        <f>SUMPRODUCT('97-19 Exp. PPI Deflator RAW'!S55:S58,'Aggregating Exp. PPI Deflat (W)'!U64:U67)</f>
        <v>99.150061975262858</v>
      </c>
      <c r="V19" s="79">
        <f>SUMPRODUCT('97-19 Exp. PPI Deflator RAW'!T55:T58,'Aggregating Exp. PPI Deflat (W)'!V64:V67)</f>
        <v>95.788197957328492</v>
      </c>
      <c r="W19" s="79">
        <f>SUMPRODUCT('97-19 Exp. PPI Deflator RAW'!U55:U58,'Aggregating Exp. PPI Deflat (W)'!W64:W67)</f>
        <v>94.541574905975764</v>
      </c>
      <c r="X19" s="79">
        <f>SUMPRODUCT('97-19 Exp. PPI Deflator RAW'!V55:V58,'Aggregating Exp. PPI Deflat (W)'!X64:X67)</f>
        <v>98.550407377028819</v>
      </c>
      <c r="Y19" s="79">
        <f>SUMPRODUCT('97-19 Exp. PPI Deflator RAW'!W55:W58,'Aggregating Exp. PPI Deflat (W)'!Y64:Y67)</f>
        <v>100.53061878347361</v>
      </c>
      <c r="Z19" s="79">
        <f>SUMPRODUCT('97-19 Exp. PPI Deflator RAW'!X55:X58,'Aggregating Exp. PPI Deflat (W)'!Z64:Z67)</f>
        <v>100</v>
      </c>
    </row>
    <row r="20" spans="1:26" x14ac:dyDescent="0.25">
      <c r="A20" s="65">
        <v>41</v>
      </c>
      <c r="C20" s="66" t="s">
        <v>373</v>
      </c>
      <c r="D20" s="79">
        <f>'97-19 Exp. PPI Deflator RAW'!B59</f>
        <v>52.01</v>
      </c>
      <c r="E20" s="79">
        <f>'97-19 Exp. PPI Deflator RAW'!C59</f>
        <v>54.47</v>
      </c>
      <c r="F20" s="79">
        <f>'97-19 Exp. PPI Deflator RAW'!D59</f>
        <v>56.87</v>
      </c>
      <c r="G20" s="79">
        <f>'97-19 Exp. PPI Deflator RAW'!E59</f>
        <v>59.81</v>
      </c>
      <c r="H20" s="79">
        <f>'97-19 Exp. PPI Deflator RAW'!F59</f>
        <v>62.95</v>
      </c>
      <c r="I20" s="79">
        <f>'97-19 Exp. PPI Deflator RAW'!G59</f>
        <v>66.59</v>
      </c>
      <c r="J20" s="79">
        <f>'97-19 Exp. PPI Deflator RAW'!H59</f>
        <v>70.8</v>
      </c>
      <c r="K20" s="79">
        <f>'97-19 Exp. PPI Deflator RAW'!I59</f>
        <v>73.81</v>
      </c>
      <c r="L20" s="79">
        <f>'97-19 Exp. PPI Deflator RAW'!J59</f>
        <v>79.040000000000006</v>
      </c>
      <c r="M20" s="79">
        <f>'97-19 Exp. PPI Deflator RAW'!K59</f>
        <v>83.23</v>
      </c>
      <c r="N20" s="79">
        <f>'97-19 Exp. PPI Deflator RAW'!L59</f>
        <v>87.5</v>
      </c>
      <c r="O20" s="79">
        <f>'97-19 Exp. PPI Deflator RAW'!M59</f>
        <v>90.94</v>
      </c>
      <c r="P20" s="79">
        <f>'97-19 Exp. PPI Deflator RAW'!N59</f>
        <v>90.44</v>
      </c>
      <c r="Q20" s="79">
        <f>'97-19 Exp. PPI Deflator RAW'!O59</f>
        <v>81.36</v>
      </c>
      <c r="R20" s="79">
        <f>'97-19 Exp. PPI Deflator RAW'!P59</f>
        <v>82.51</v>
      </c>
      <c r="S20" s="79">
        <f>'97-19 Exp. PPI Deflator RAW'!Q59</f>
        <v>85.03</v>
      </c>
      <c r="T20" s="79">
        <f>'97-19 Exp. PPI Deflator RAW'!R59</f>
        <v>87.74</v>
      </c>
      <c r="U20" s="79">
        <f>'97-19 Exp. PPI Deflator RAW'!S59</f>
        <v>89.53</v>
      </c>
      <c r="V20" s="79">
        <f>'97-19 Exp. PPI Deflator RAW'!T59</f>
        <v>90.18</v>
      </c>
      <c r="W20" s="79">
        <f>'97-19 Exp. PPI Deflator RAW'!U59</f>
        <v>92.2</v>
      </c>
      <c r="X20" s="79">
        <f>'97-19 Exp. PPI Deflator RAW'!V59</f>
        <v>94.57</v>
      </c>
      <c r="Y20" s="79">
        <f>'97-19 Exp. PPI Deflator RAW'!W59</f>
        <v>97.24</v>
      </c>
      <c r="Z20" s="79">
        <f>'97-19 Exp. PPI Deflator RAW'!X59</f>
        <v>100</v>
      </c>
    </row>
    <row r="21" spans="1:26" x14ac:dyDescent="0.25">
      <c r="A21" s="65">
        <v>42</v>
      </c>
      <c r="C21" s="66" t="s">
        <v>374</v>
      </c>
      <c r="D21" s="79">
        <f>'97-19 Exp. PPI Deflator RAW'!B60</f>
        <v>52.12</v>
      </c>
      <c r="E21" s="79">
        <f>'97-19 Exp. PPI Deflator RAW'!C60</f>
        <v>54.57</v>
      </c>
      <c r="F21" s="79">
        <f>'97-19 Exp. PPI Deflator RAW'!D60</f>
        <v>56.97</v>
      </c>
      <c r="G21" s="79">
        <f>'97-19 Exp. PPI Deflator RAW'!E60</f>
        <v>59.91</v>
      </c>
      <c r="H21" s="79">
        <f>'97-19 Exp. PPI Deflator RAW'!F60</f>
        <v>63.05</v>
      </c>
      <c r="I21" s="79">
        <f>'97-19 Exp. PPI Deflator RAW'!G60</f>
        <v>66.67</v>
      </c>
      <c r="J21" s="79">
        <f>'97-19 Exp. PPI Deflator RAW'!H60</f>
        <v>70.849999999999994</v>
      </c>
      <c r="K21" s="79">
        <f>'97-19 Exp. PPI Deflator RAW'!I60</f>
        <v>73.86</v>
      </c>
      <c r="L21" s="79">
        <f>'97-19 Exp. PPI Deflator RAW'!J60</f>
        <v>79.069999999999993</v>
      </c>
      <c r="M21" s="79">
        <f>'97-19 Exp. PPI Deflator RAW'!K60</f>
        <v>83.25</v>
      </c>
      <c r="N21" s="79">
        <f>'97-19 Exp. PPI Deflator RAW'!L60</f>
        <v>87.5</v>
      </c>
      <c r="O21" s="79">
        <f>'97-19 Exp. PPI Deflator RAW'!M60</f>
        <v>90.94</v>
      </c>
      <c r="P21" s="79">
        <f>'97-19 Exp. PPI Deflator RAW'!N60</f>
        <v>90.44</v>
      </c>
      <c r="Q21" s="79">
        <f>'97-19 Exp. PPI Deflator RAW'!O60</f>
        <v>81.37</v>
      </c>
      <c r="R21" s="79">
        <f>'97-19 Exp. PPI Deflator RAW'!P60</f>
        <v>82.52</v>
      </c>
      <c r="S21" s="79">
        <f>'97-19 Exp. PPI Deflator RAW'!Q60</f>
        <v>85.03</v>
      </c>
      <c r="T21" s="79">
        <f>'97-19 Exp. PPI Deflator RAW'!R60</f>
        <v>87.74</v>
      </c>
      <c r="U21" s="79">
        <f>'97-19 Exp. PPI Deflator RAW'!S60</f>
        <v>89.53</v>
      </c>
      <c r="V21" s="79">
        <f>'97-19 Exp. PPI Deflator RAW'!T60</f>
        <v>90.19</v>
      </c>
      <c r="W21" s="79">
        <f>'97-19 Exp. PPI Deflator RAW'!U60</f>
        <v>92.2</v>
      </c>
      <c r="X21" s="79">
        <f>'97-19 Exp. PPI Deflator RAW'!V60</f>
        <v>94.57</v>
      </c>
      <c r="Y21" s="79">
        <f>'97-19 Exp. PPI Deflator RAW'!W60</f>
        <v>97.24</v>
      </c>
      <c r="Z21" s="79">
        <f>'97-19 Exp. PPI Deflator RAW'!X60</f>
        <v>100</v>
      </c>
    </row>
    <row r="22" spans="1:26" x14ac:dyDescent="0.25">
      <c r="A22" s="65">
        <v>43</v>
      </c>
      <c r="C22" s="66" t="s">
        <v>375</v>
      </c>
      <c r="D22" s="79">
        <f>'97-19 Exp. PPI Deflator RAW'!B61</f>
        <v>52.04</v>
      </c>
      <c r="E22" s="79">
        <f>'97-19 Exp. PPI Deflator RAW'!C61</f>
        <v>54.49</v>
      </c>
      <c r="F22" s="79">
        <f>'97-19 Exp. PPI Deflator RAW'!D61</f>
        <v>56.88</v>
      </c>
      <c r="G22" s="79">
        <f>'97-19 Exp. PPI Deflator RAW'!E61</f>
        <v>59.81</v>
      </c>
      <c r="H22" s="79">
        <f>'97-19 Exp. PPI Deflator RAW'!F61</f>
        <v>62.93</v>
      </c>
      <c r="I22" s="79">
        <f>'97-19 Exp. PPI Deflator RAW'!G61</f>
        <v>66.55</v>
      </c>
      <c r="J22" s="79">
        <f>'97-19 Exp. PPI Deflator RAW'!H61</f>
        <v>70.72</v>
      </c>
      <c r="K22" s="79">
        <f>'97-19 Exp. PPI Deflator RAW'!I61</f>
        <v>73.709999999999994</v>
      </c>
      <c r="L22" s="79">
        <f>'97-19 Exp. PPI Deflator RAW'!J61</f>
        <v>78.89</v>
      </c>
      <c r="M22" s="79">
        <f>'97-19 Exp. PPI Deflator RAW'!K61</f>
        <v>83.04</v>
      </c>
      <c r="N22" s="79">
        <f>'97-19 Exp. PPI Deflator RAW'!L61</f>
        <v>87.27</v>
      </c>
      <c r="O22" s="79">
        <f>'97-19 Exp. PPI Deflator RAW'!M61</f>
        <v>90.7</v>
      </c>
      <c r="P22" s="79">
        <f>'97-19 Exp. PPI Deflator RAW'!N61</f>
        <v>90.24</v>
      </c>
      <c r="Q22" s="79">
        <f>'97-19 Exp. PPI Deflator RAW'!O61</f>
        <v>81.36</v>
      </c>
      <c r="R22" s="79">
        <f>'97-19 Exp. PPI Deflator RAW'!P61</f>
        <v>82.53</v>
      </c>
      <c r="S22" s="79">
        <f>'97-19 Exp. PPI Deflator RAW'!Q61</f>
        <v>85.04</v>
      </c>
      <c r="T22" s="79">
        <f>'97-19 Exp. PPI Deflator RAW'!R61</f>
        <v>87.74</v>
      </c>
      <c r="U22" s="79">
        <f>'97-19 Exp. PPI Deflator RAW'!S61</f>
        <v>89.54</v>
      </c>
      <c r="V22" s="79">
        <f>'97-19 Exp. PPI Deflator RAW'!T61</f>
        <v>90.21</v>
      </c>
      <c r="W22" s="79">
        <f>'97-19 Exp. PPI Deflator RAW'!U61</f>
        <v>92.22</v>
      </c>
      <c r="X22" s="79">
        <f>'97-19 Exp. PPI Deflator RAW'!V61</f>
        <v>94.58</v>
      </c>
      <c r="Y22" s="79">
        <f>'97-19 Exp. PPI Deflator RAW'!W61</f>
        <v>97.25</v>
      </c>
      <c r="Z22" s="79">
        <f>'97-19 Exp. PPI Deflator RAW'!X61</f>
        <v>100</v>
      </c>
    </row>
    <row r="23" spans="1:26" ht="30" x14ac:dyDescent="0.25">
      <c r="A23" s="65">
        <v>45</v>
      </c>
      <c r="C23" s="66" t="s">
        <v>376</v>
      </c>
      <c r="D23" s="79">
        <f>'97-19 Exp. PPI Deflator RAW'!B62</f>
        <v>77.88</v>
      </c>
      <c r="E23" s="79">
        <f>'97-19 Exp. PPI Deflator RAW'!C62</f>
        <v>79.17</v>
      </c>
      <c r="F23" s="79">
        <f>'97-19 Exp. PPI Deflator RAW'!D62</f>
        <v>79.260000000000005</v>
      </c>
      <c r="G23" s="79">
        <f>'97-19 Exp. PPI Deflator RAW'!E62</f>
        <v>78.58</v>
      </c>
      <c r="H23" s="79">
        <f>'97-19 Exp. PPI Deflator RAW'!F62</f>
        <v>78.709999999999994</v>
      </c>
      <c r="I23" s="79">
        <f>'97-19 Exp. PPI Deflator RAW'!G62</f>
        <v>79.760000000000005</v>
      </c>
      <c r="J23" s="79">
        <f>'97-19 Exp. PPI Deflator RAW'!H62</f>
        <v>81.28</v>
      </c>
      <c r="K23" s="79">
        <f>'97-19 Exp. PPI Deflator RAW'!I62</f>
        <v>83.04</v>
      </c>
      <c r="L23" s="79">
        <f>'97-19 Exp. PPI Deflator RAW'!J62</f>
        <v>84.24</v>
      </c>
      <c r="M23" s="79">
        <f>'97-19 Exp. PPI Deflator RAW'!K62</f>
        <v>85.65</v>
      </c>
      <c r="N23" s="79">
        <f>'97-19 Exp. PPI Deflator RAW'!L62</f>
        <v>86.74</v>
      </c>
      <c r="O23" s="79">
        <f>'97-19 Exp. PPI Deflator RAW'!M62</f>
        <v>88</v>
      </c>
      <c r="P23" s="79">
        <f>'97-19 Exp. PPI Deflator RAW'!N62</f>
        <v>89.32</v>
      </c>
      <c r="Q23" s="79">
        <f>'97-19 Exp. PPI Deflator RAW'!O62</f>
        <v>93.06</v>
      </c>
      <c r="R23" s="79">
        <f>'97-19 Exp. PPI Deflator RAW'!P62</f>
        <v>94.63</v>
      </c>
      <c r="S23" s="79">
        <f>'97-19 Exp. PPI Deflator RAW'!Q62</f>
        <v>94.6</v>
      </c>
      <c r="T23" s="79">
        <f>'97-19 Exp. PPI Deflator RAW'!R62</f>
        <v>94.31</v>
      </c>
      <c r="U23" s="79">
        <f>'97-19 Exp. PPI Deflator RAW'!S62</f>
        <v>94.93</v>
      </c>
      <c r="V23" s="79">
        <f>'97-19 Exp. PPI Deflator RAW'!T62</f>
        <v>94.45</v>
      </c>
      <c r="W23" s="79">
        <f>'97-19 Exp. PPI Deflator RAW'!U62</f>
        <v>93.77</v>
      </c>
      <c r="X23" s="79">
        <f>'97-19 Exp. PPI Deflator RAW'!V62</f>
        <v>95.27</v>
      </c>
      <c r="Y23" s="79">
        <f>'97-19 Exp. PPI Deflator RAW'!W62</f>
        <v>98.37</v>
      </c>
      <c r="Z23" s="79">
        <f>'97-19 Exp. PPI Deflator RAW'!X62</f>
        <v>100</v>
      </c>
    </row>
    <row r="24" spans="1:26" ht="30" x14ac:dyDescent="0.25">
      <c r="A24" s="65">
        <v>46</v>
      </c>
      <c r="C24" s="66" t="s">
        <v>377</v>
      </c>
      <c r="D24" s="79">
        <f>'97-19 Exp. PPI Deflator RAW'!B63</f>
        <v>59.52</v>
      </c>
      <c r="E24" s="79">
        <f>'97-19 Exp. PPI Deflator RAW'!C63</f>
        <v>52.93</v>
      </c>
      <c r="F24" s="79">
        <f>'97-19 Exp. PPI Deflator RAW'!D63</f>
        <v>57.07</v>
      </c>
      <c r="G24" s="79">
        <f>'97-19 Exp. PPI Deflator RAW'!E63</f>
        <v>65.17</v>
      </c>
      <c r="H24" s="79">
        <f>'97-19 Exp. PPI Deflator RAW'!F63</f>
        <v>64.17</v>
      </c>
      <c r="I24" s="79">
        <f>'97-19 Exp. PPI Deflator RAW'!G63</f>
        <v>62.83</v>
      </c>
      <c r="J24" s="79">
        <f>'97-19 Exp. PPI Deflator RAW'!H63</f>
        <v>64.010000000000005</v>
      </c>
      <c r="K24" s="79">
        <f>'97-19 Exp. PPI Deflator RAW'!I63</f>
        <v>65.52</v>
      </c>
      <c r="L24" s="79">
        <f>'97-19 Exp. PPI Deflator RAW'!J63</f>
        <v>69.58</v>
      </c>
      <c r="M24" s="79">
        <f>'97-19 Exp. PPI Deflator RAW'!K63</f>
        <v>71.87</v>
      </c>
      <c r="N24" s="79">
        <f>'97-19 Exp. PPI Deflator RAW'!L63</f>
        <v>72.44</v>
      </c>
      <c r="O24" s="79">
        <f>'97-19 Exp. PPI Deflator RAW'!M63</f>
        <v>81.13</v>
      </c>
      <c r="P24" s="79">
        <f>'97-19 Exp. PPI Deflator RAW'!N63</f>
        <v>82.64</v>
      </c>
      <c r="Q24" s="79">
        <f>'97-19 Exp. PPI Deflator RAW'!O63</f>
        <v>85.75</v>
      </c>
      <c r="R24" s="79">
        <f>'97-19 Exp. PPI Deflator RAW'!P63</f>
        <v>90.14</v>
      </c>
      <c r="S24" s="79">
        <f>'97-19 Exp. PPI Deflator RAW'!Q63</f>
        <v>90.84</v>
      </c>
      <c r="T24" s="79">
        <f>'97-19 Exp. PPI Deflator RAW'!R63</f>
        <v>91.45</v>
      </c>
      <c r="U24" s="79">
        <f>'97-19 Exp. PPI Deflator RAW'!S63</f>
        <v>90.42</v>
      </c>
      <c r="V24" s="79">
        <f>'97-19 Exp. PPI Deflator RAW'!T63</f>
        <v>88.42</v>
      </c>
      <c r="W24" s="79">
        <f>'97-19 Exp. PPI Deflator RAW'!U63</f>
        <v>91.07</v>
      </c>
      <c r="X24" s="79">
        <f>'97-19 Exp. PPI Deflator RAW'!V63</f>
        <v>96.43</v>
      </c>
      <c r="Y24" s="79">
        <f>'97-19 Exp. PPI Deflator RAW'!W63</f>
        <v>98.73</v>
      </c>
      <c r="Z24" s="79">
        <f>'97-19 Exp. PPI Deflator RAW'!X63</f>
        <v>100</v>
      </c>
    </row>
    <row r="25" spans="1:26" ht="30" x14ac:dyDescent="0.25">
      <c r="A25" s="65">
        <v>47</v>
      </c>
      <c r="C25" s="66" t="s">
        <v>378</v>
      </c>
      <c r="D25" s="79">
        <f>'97-19 Exp. PPI Deflator RAW'!B64</f>
        <v>76.599999999999994</v>
      </c>
      <c r="E25" s="79">
        <f>'97-19 Exp. PPI Deflator RAW'!C64</f>
        <v>78.14</v>
      </c>
      <c r="F25" s="79">
        <f>'97-19 Exp. PPI Deflator RAW'!D64</f>
        <v>79.12</v>
      </c>
      <c r="G25" s="79">
        <f>'97-19 Exp. PPI Deflator RAW'!E64</f>
        <v>79.61</v>
      </c>
      <c r="H25" s="79">
        <f>'97-19 Exp. PPI Deflator RAW'!F64</f>
        <v>78.38</v>
      </c>
      <c r="I25" s="79">
        <f>'97-19 Exp. PPI Deflator RAW'!G64</f>
        <v>77.89</v>
      </c>
      <c r="J25" s="79">
        <f>'97-19 Exp. PPI Deflator RAW'!H64</f>
        <v>78.22</v>
      </c>
      <c r="K25" s="79">
        <f>'97-19 Exp. PPI Deflator RAW'!I64</f>
        <v>78.53</v>
      </c>
      <c r="L25" s="79">
        <f>'97-19 Exp. PPI Deflator RAW'!J64</f>
        <v>79.33</v>
      </c>
      <c r="M25" s="79">
        <f>'97-19 Exp. PPI Deflator RAW'!K64</f>
        <v>80.38</v>
      </c>
      <c r="N25" s="79">
        <f>'97-19 Exp. PPI Deflator RAW'!L64</f>
        <v>81.88</v>
      </c>
      <c r="O25" s="79">
        <f>'97-19 Exp. PPI Deflator RAW'!M64</f>
        <v>85.47</v>
      </c>
      <c r="P25" s="79">
        <f>'97-19 Exp. PPI Deflator RAW'!N64</f>
        <v>86.57</v>
      </c>
      <c r="Q25" s="79">
        <f>'97-19 Exp. PPI Deflator RAW'!O64</f>
        <v>89.55</v>
      </c>
      <c r="R25" s="79">
        <f>'97-19 Exp. PPI Deflator RAW'!P64</f>
        <v>93.84</v>
      </c>
      <c r="S25" s="79">
        <f>'97-19 Exp. PPI Deflator RAW'!Q64</f>
        <v>95.91</v>
      </c>
      <c r="T25" s="79">
        <f>'97-19 Exp. PPI Deflator RAW'!R64</f>
        <v>97.6</v>
      </c>
      <c r="U25" s="79">
        <f>'97-19 Exp. PPI Deflator RAW'!S64</f>
        <v>97.66</v>
      </c>
      <c r="V25" s="79">
        <f>'97-19 Exp. PPI Deflator RAW'!T64</f>
        <v>95.71</v>
      </c>
      <c r="W25" s="79">
        <f>'97-19 Exp. PPI Deflator RAW'!U64</f>
        <v>94.72</v>
      </c>
      <c r="X25" s="79">
        <f>'97-19 Exp. PPI Deflator RAW'!V64</f>
        <v>97.26</v>
      </c>
      <c r="Y25" s="79">
        <f>'97-19 Exp. PPI Deflator RAW'!W64</f>
        <v>99.24</v>
      </c>
      <c r="Z25" s="79">
        <f>'97-19 Exp. PPI Deflator RAW'!X64</f>
        <v>100</v>
      </c>
    </row>
    <row r="26" spans="1:26" ht="30" x14ac:dyDescent="0.25">
      <c r="A26" s="65">
        <v>49</v>
      </c>
      <c r="C26" s="66" t="s">
        <v>379</v>
      </c>
      <c r="D26" s="79">
        <f>SUMPRODUCT('97-19 Exp. PPI Deflator RAW'!B65:B66,'Aggregating Exp. PPI Deflat (W)'!D69:D70)</f>
        <v>52.982504531224258</v>
      </c>
      <c r="E26" s="79">
        <f>SUMPRODUCT('97-19 Exp. PPI Deflator RAW'!C65:C66,'Aggregating Exp. PPI Deflat (W)'!E69:E70)</f>
        <v>54.024640232950517</v>
      </c>
      <c r="F26" s="79">
        <f>SUMPRODUCT('97-19 Exp. PPI Deflator RAW'!D65:D66,'Aggregating Exp. PPI Deflat (W)'!F69:F70)</f>
        <v>55.821479645834948</v>
      </c>
      <c r="G26" s="79">
        <f>SUMPRODUCT('97-19 Exp. PPI Deflator RAW'!E65:E66,'Aggregating Exp. PPI Deflat (W)'!G69:G70)</f>
        <v>58.293331631412592</v>
      </c>
      <c r="H26" s="79">
        <f>SUMPRODUCT('97-19 Exp. PPI Deflator RAW'!F65:F66,'Aggregating Exp. PPI Deflat (W)'!H69:H70)</f>
        <v>60.39870093782563</v>
      </c>
      <c r="I26" s="79">
        <f>SUMPRODUCT('97-19 Exp. PPI Deflator RAW'!G65:G66,'Aggregating Exp. PPI Deflat (W)'!I69:I70)</f>
        <v>61.681424750679966</v>
      </c>
      <c r="J26" s="79">
        <f>SUMPRODUCT('97-19 Exp. PPI Deflator RAW'!H65:H66,'Aggregating Exp. PPI Deflat (W)'!J69:J70)</f>
        <v>63.544530314001719</v>
      </c>
      <c r="K26" s="79">
        <f>SUMPRODUCT('97-19 Exp. PPI Deflator RAW'!I65:I66,'Aggregating Exp. PPI Deflat (W)'!K69:K70)</f>
        <v>65.314629477020603</v>
      </c>
      <c r="L26" s="79">
        <f>SUMPRODUCT('97-19 Exp. PPI Deflator RAW'!J65:J66,'Aggregating Exp. PPI Deflat (W)'!L69:L70)</f>
        <v>68.794437312098808</v>
      </c>
      <c r="M26" s="79">
        <f>SUMPRODUCT('97-19 Exp. PPI Deflator RAW'!K65:K66,'Aggregating Exp. PPI Deflat (W)'!M69:M70)</f>
        <v>70.663591723707569</v>
      </c>
      <c r="N26" s="79">
        <f>SUMPRODUCT('97-19 Exp. PPI Deflator RAW'!L65:L66,'Aggregating Exp. PPI Deflat (W)'!N69:N70)</f>
        <v>73.005383645933719</v>
      </c>
      <c r="O26" s="79">
        <f>SUMPRODUCT('97-19 Exp. PPI Deflator RAW'!M65:M66,'Aggregating Exp. PPI Deflat (W)'!O69:O70)</f>
        <v>76.900973940893863</v>
      </c>
      <c r="P26" s="79">
        <f>SUMPRODUCT('97-19 Exp. PPI Deflator RAW'!N65:N66,'Aggregating Exp. PPI Deflat (W)'!P69:P70)</f>
        <v>78.533283718800092</v>
      </c>
      <c r="Q26" s="79">
        <f>SUMPRODUCT('97-19 Exp. PPI Deflator RAW'!O65:O66,'Aggregating Exp. PPI Deflat (W)'!Q69:Q70)</f>
        <v>80.749375629405833</v>
      </c>
      <c r="R26" s="79">
        <f>SUMPRODUCT('97-19 Exp. PPI Deflator RAW'!P65:P66,'Aggregating Exp. PPI Deflat (W)'!R69:R70)</f>
        <v>84.452947593075649</v>
      </c>
      <c r="S26" s="79">
        <f>SUMPRODUCT('97-19 Exp. PPI Deflator RAW'!Q65:Q66,'Aggregating Exp. PPI Deflat (W)'!S69:S70)</f>
        <v>87.035337758688001</v>
      </c>
      <c r="T26" s="79">
        <f>SUMPRODUCT('97-19 Exp. PPI Deflator RAW'!R65:R66,'Aggregating Exp. PPI Deflat (W)'!T69:T70)</f>
        <v>88.354328345591341</v>
      </c>
      <c r="U26" s="79">
        <f>SUMPRODUCT('97-19 Exp. PPI Deflator RAW'!S65:S66,'Aggregating Exp. PPI Deflat (W)'!U69:U70)</f>
        <v>89.381285504733967</v>
      </c>
      <c r="V26" s="79">
        <f>SUMPRODUCT('97-19 Exp. PPI Deflator RAW'!T65:T66,'Aggregating Exp. PPI Deflat (W)'!V69:V70)</f>
        <v>90.578967925802687</v>
      </c>
      <c r="W26" s="79">
        <f>SUMPRODUCT('97-19 Exp. PPI Deflator RAW'!U65:U66,'Aggregating Exp. PPI Deflat (W)'!W69:W70)</f>
        <v>91.409492236403537</v>
      </c>
      <c r="X26" s="79">
        <f>SUMPRODUCT('97-19 Exp. PPI Deflator RAW'!V65:V66,'Aggregating Exp. PPI Deflat (W)'!X69:X70)</f>
        <v>94.388526662739039</v>
      </c>
      <c r="Y26" s="79">
        <f>SUMPRODUCT('97-19 Exp. PPI Deflator RAW'!W65:W66,'Aggregating Exp. PPI Deflat (W)'!Y69:Y70)</f>
        <v>97.284740546882048</v>
      </c>
      <c r="Z26" s="79">
        <f>SUMPRODUCT('97-19 Exp. PPI Deflator RAW'!X65:X66,'Aggregating Exp. PPI Deflat (W)'!Z69:Z70)</f>
        <v>100.00000000000001</v>
      </c>
    </row>
    <row r="27" spans="1:26" x14ac:dyDescent="0.25">
      <c r="A27" s="65">
        <v>50</v>
      </c>
      <c r="C27" s="66" t="s">
        <v>180</v>
      </c>
      <c r="D27" s="79">
        <f>'97-19 Exp. PPI Deflator RAW'!B67</f>
        <v>53.07</v>
      </c>
      <c r="E27" s="79">
        <f>'97-19 Exp. PPI Deflator RAW'!C67</f>
        <v>53.47</v>
      </c>
      <c r="F27" s="79">
        <f>'97-19 Exp. PPI Deflator RAW'!D67</f>
        <v>54.74</v>
      </c>
      <c r="G27" s="79">
        <f>'97-19 Exp. PPI Deflator RAW'!E67</f>
        <v>58.75</v>
      </c>
      <c r="H27" s="79">
        <f>'97-19 Exp. PPI Deflator RAW'!F67</f>
        <v>61.09</v>
      </c>
      <c r="I27" s="79">
        <f>'97-19 Exp. PPI Deflator RAW'!G67</f>
        <v>60.84</v>
      </c>
      <c r="J27" s="79">
        <f>'97-19 Exp. PPI Deflator RAW'!H67</f>
        <v>63.46</v>
      </c>
      <c r="K27" s="79">
        <f>'97-19 Exp. PPI Deflator RAW'!I67</f>
        <v>61.95</v>
      </c>
      <c r="L27" s="79">
        <f>'97-19 Exp. PPI Deflator RAW'!J67</f>
        <v>61.18</v>
      </c>
      <c r="M27" s="79">
        <f>'97-19 Exp. PPI Deflator RAW'!K67</f>
        <v>64.09</v>
      </c>
      <c r="N27" s="79">
        <f>'97-19 Exp. PPI Deflator RAW'!L67</f>
        <v>68.83</v>
      </c>
      <c r="O27" s="79">
        <f>'97-19 Exp. PPI Deflator RAW'!M67</f>
        <v>76.55</v>
      </c>
      <c r="P27" s="79">
        <f>'97-19 Exp. PPI Deflator RAW'!N67</f>
        <v>74.13</v>
      </c>
      <c r="Q27" s="79">
        <f>'97-19 Exp. PPI Deflator RAW'!O67</f>
        <v>76.56</v>
      </c>
      <c r="R27" s="79">
        <f>'97-19 Exp. PPI Deflator RAW'!P67</f>
        <v>82.2</v>
      </c>
      <c r="S27" s="79">
        <f>'97-19 Exp. PPI Deflator RAW'!Q67</f>
        <v>81.010000000000005</v>
      </c>
      <c r="T27" s="79">
        <f>'97-19 Exp. PPI Deflator RAW'!R67</f>
        <v>79.88</v>
      </c>
      <c r="U27" s="79">
        <f>'97-19 Exp. PPI Deflator RAW'!S67</f>
        <v>82.3</v>
      </c>
      <c r="V27" s="79">
        <f>'97-19 Exp. PPI Deflator RAW'!T67</f>
        <v>87.03</v>
      </c>
      <c r="W27" s="79">
        <f>'97-19 Exp. PPI Deflator RAW'!U67</f>
        <v>93.1</v>
      </c>
      <c r="X27" s="79">
        <f>'97-19 Exp. PPI Deflator RAW'!V67</f>
        <v>93.09</v>
      </c>
      <c r="Y27" s="79">
        <f>'97-19 Exp. PPI Deflator RAW'!W67</f>
        <v>95.53</v>
      </c>
      <c r="Z27" s="79">
        <f>'97-19 Exp. PPI Deflator RAW'!X67</f>
        <v>100</v>
      </c>
    </row>
    <row r="28" spans="1:26" x14ac:dyDescent="0.25">
      <c r="A28" s="65">
        <v>51</v>
      </c>
      <c r="C28" s="66" t="s">
        <v>181</v>
      </c>
      <c r="D28" s="79">
        <f>'97-19 Exp. PPI Deflator RAW'!B68</f>
        <v>47.16</v>
      </c>
      <c r="E28" s="79">
        <f>'97-19 Exp. PPI Deflator RAW'!C68</f>
        <v>49.1</v>
      </c>
      <c r="F28" s="79">
        <f>'97-19 Exp. PPI Deflator RAW'!D68</f>
        <v>49.99</v>
      </c>
      <c r="G28" s="79">
        <f>'97-19 Exp. PPI Deflator RAW'!E68</f>
        <v>51.41</v>
      </c>
      <c r="H28" s="79">
        <f>'97-19 Exp. PPI Deflator RAW'!F68</f>
        <v>56.32</v>
      </c>
      <c r="I28" s="79">
        <f>'97-19 Exp. PPI Deflator RAW'!G68</f>
        <v>56.31</v>
      </c>
      <c r="J28" s="79">
        <f>'97-19 Exp. PPI Deflator RAW'!H68</f>
        <v>54.2</v>
      </c>
      <c r="K28" s="79">
        <f>'97-19 Exp. PPI Deflator RAW'!I68</f>
        <v>52.28</v>
      </c>
      <c r="L28" s="79">
        <f>'97-19 Exp. PPI Deflator RAW'!J68</f>
        <v>54.93</v>
      </c>
      <c r="M28" s="79">
        <f>'97-19 Exp. PPI Deflator RAW'!K68</f>
        <v>53.28</v>
      </c>
      <c r="N28" s="79">
        <f>'97-19 Exp. PPI Deflator RAW'!L68</f>
        <v>54.63</v>
      </c>
      <c r="O28" s="79">
        <f>'97-19 Exp. PPI Deflator RAW'!M68</f>
        <v>61.71</v>
      </c>
      <c r="P28" s="79">
        <f>'97-19 Exp. PPI Deflator RAW'!N68</f>
        <v>62.36</v>
      </c>
      <c r="Q28" s="79">
        <f>'97-19 Exp. PPI Deflator RAW'!O68</f>
        <v>68.569999999999993</v>
      </c>
      <c r="R28" s="79">
        <f>'97-19 Exp. PPI Deflator RAW'!P68</f>
        <v>75.319999999999993</v>
      </c>
      <c r="S28" s="79">
        <f>'97-19 Exp. PPI Deflator RAW'!Q68</f>
        <v>78.599999999999994</v>
      </c>
      <c r="T28" s="79">
        <f>'97-19 Exp. PPI Deflator RAW'!R68</f>
        <v>83.56</v>
      </c>
      <c r="U28" s="79">
        <f>'97-19 Exp. PPI Deflator RAW'!S68</f>
        <v>86.11</v>
      </c>
      <c r="V28" s="79">
        <f>'97-19 Exp. PPI Deflator RAW'!T68</f>
        <v>91.6</v>
      </c>
      <c r="W28" s="79">
        <f>'97-19 Exp. PPI Deflator RAW'!U68</f>
        <v>91</v>
      </c>
      <c r="X28" s="79">
        <f>'97-19 Exp. PPI Deflator RAW'!V68</f>
        <v>90.45</v>
      </c>
      <c r="Y28" s="79">
        <f>'97-19 Exp. PPI Deflator RAW'!W68</f>
        <v>94.03</v>
      </c>
      <c r="Z28" s="79">
        <f>'97-19 Exp. PPI Deflator RAW'!X68</f>
        <v>100</v>
      </c>
    </row>
    <row r="29" spans="1:26" ht="30" x14ac:dyDescent="0.25">
      <c r="A29" s="65">
        <v>52</v>
      </c>
      <c r="C29" s="66" t="s">
        <v>380</v>
      </c>
      <c r="D29" s="79">
        <f>'97-19 Exp. PPI Deflator RAW'!B69</f>
        <v>50.83</v>
      </c>
      <c r="E29" s="79">
        <f>'97-19 Exp. PPI Deflator RAW'!C69</f>
        <v>52.19</v>
      </c>
      <c r="F29" s="79">
        <f>'97-19 Exp. PPI Deflator RAW'!D69</f>
        <v>52.9</v>
      </c>
      <c r="G29" s="79">
        <f>'97-19 Exp. PPI Deflator RAW'!E69</f>
        <v>55.41</v>
      </c>
      <c r="H29" s="79">
        <f>'97-19 Exp. PPI Deflator RAW'!F69</f>
        <v>59.47</v>
      </c>
      <c r="I29" s="79">
        <f>'97-19 Exp. PPI Deflator RAW'!G69</f>
        <v>61.62</v>
      </c>
      <c r="J29" s="79">
        <f>'97-19 Exp. PPI Deflator RAW'!H69</f>
        <v>63.67</v>
      </c>
      <c r="K29" s="79">
        <f>'97-19 Exp. PPI Deflator RAW'!I69</f>
        <v>63.56</v>
      </c>
      <c r="L29" s="79">
        <f>'97-19 Exp. PPI Deflator RAW'!J69</f>
        <v>65.67</v>
      </c>
      <c r="M29" s="79">
        <f>'97-19 Exp. PPI Deflator RAW'!K69</f>
        <v>67.67</v>
      </c>
      <c r="N29" s="79">
        <f>'97-19 Exp. PPI Deflator RAW'!L69</f>
        <v>70.22</v>
      </c>
      <c r="O29" s="79">
        <f>'97-19 Exp. PPI Deflator RAW'!M69</f>
        <v>74.099999999999994</v>
      </c>
      <c r="P29" s="79">
        <f>'97-19 Exp. PPI Deflator RAW'!N69</f>
        <v>75.44</v>
      </c>
      <c r="Q29" s="79">
        <f>'97-19 Exp. PPI Deflator RAW'!O69</f>
        <v>79.010000000000005</v>
      </c>
      <c r="R29" s="79">
        <f>'97-19 Exp. PPI Deflator RAW'!P69</f>
        <v>81.96</v>
      </c>
      <c r="S29" s="79">
        <f>'97-19 Exp. PPI Deflator RAW'!Q69</f>
        <v>84.15</v>
      </c>
      <c r="T29" s="79">
        <f>'97-19 Exp. PPI Deflator RAW'!R69</f>
        <v>86.28</v>
      </c>
      <c r="U29" s="79">
        <f>'97-19 Exp. PPI Deflator RAW'!S69</f>
        <v>87.62</v>
      </c>
      <c r="V29" s="79">
        <f>'97-19 Exp. PPI Deflator RAW'!T69</f>
        <v>88.56</v>
      </c>
      <c r="W29" s="79">
        <f>'97-19 Exp. PPI Deflator RAW'!U69</f>
        <v>89.79</v>
      </c>
      <c r="X29" s="79">
        <f>'97-19 Exp. PPI Deflator RAW'!V69</f>
        <v>93.94</v>
      </c>
      <c r="Y29" s="79">
        <f>'97-19 Exp. PPI Deflator RAW'!W69</f>
        <v>96.78</v>
      </c>
      <c r="Z29" s="79">
        <f>'97-19 Exp. PPI Deflator RAW'!X69</f>
        <v>100</v>
      </c>
    </row>
    <row r="30" spans="1:26" x14ac:dyDescent="0.25">
      <c r="A30" s="65">
        <v>53</v>
      </c>
      <c r="C30" s="66" t="s">
        <v>381</v>
      </c>
      <c r="D30" s="79">
        <f>'97-19 Exp. PPI Deflator RAW'!B70</f>
        <v>54.07</v>
      </c>
      <c r="E30" s="79">
        <f>'97-19 Exp. PPI Deflator RAW'!C70</f>
        <v>55</v>
      </c>
      <c r="F30" s="79">
        <f>'97-19 Exp. PPI Deflator RAW'!D70</f>
        <v>55.61</v>
      </c>
      <c r="G30" s="79">
        <f>'97-19 Exp. PPI Deflator RAW'!E70</f>
        <v>56.89</v>
      </c>
      <c r="H30" s="79">
        <f>'97-19 Exp. PPI Deflator RAW'!F70</f>
        <v>57.89</v>
      </c>
      <c r="I30" s="79">
        <f>'97-19 Exp. PPI Deflator RAW'!G70</f>
        <v>59.06</v>
      </c>
      <c r="J30" s="79">
        <f>'97-19 Exp. PPI Deflator RAW'!H70</f>
        <v>60.93</v>
      </c>
      <c r="K30" s="79">
        <f>'97-19 Exp. PPI Deflator RAW'!I70</f>
        <v>63.07</v>
      </c>
      <c r="L30" s="79">
        <f>'97-19 Exp. PPI Deflator RAW'!J70</f>
        <v>65.05</v>
      </c>
      <c r="M30" s="79">
        <f>'97-19 Exp. PPI Deflator RAW'!K70</f>
        <v>68.16</v>
      </c>
      <c r="N30" s="79">
        <f>'97-19 Exp. PPI Deflator RAW'!L70</f>
        <v>72.36</v>
      </c>
      <c r="O30" s="79">
        <f>'97-19 Exp. PPI Deflator RAW'!M70</f>
        <v>77.489999999999995</v>
      </c>
      <c r="P30" s="79">
        <f>'97-19 Exp. PPI Deflator RAW'!N70</f>
        <v>79.27</v>
      </c>
      <c r="Q30" s="79">
        <f>'97-19 Exp. PPI Deflator RAW'!O70</f>
        <v>80.5</v>
      </c>
      <c r="R30" s="79">
        <f>'97-19 Exp. PPI Deflator RAW'!P70</f>
        <v>84.16</v>
      </c>
      <c r="S30" s="79">
        <f>'97-19 Exp. PPI Deflator RAW'!Q70</f>
        <v>88.06</v>
      </c>
      <c r="T30" s="79">
        <f>'97-19 Exp. PPI Deflator RAW'!R70</f>
        <v>91.34</v>
      </c>
      <c r="U30" s="79">
        <f>'97-19 Exp. PPI Deflator RAW'!S70</f>
        <v>93.59</v>
      </c>
      <c r="V30" s="79">
        <f>'97-19 Exp. PPI Deflator RAW'!T70</f>
        <v>95.01</v>
      </c>
      <c r="W30" s="79">
        <f>'97-19 Exp. PPI Deflator RAW'!U70</f>
        <v>96.39</v>
      </c>
      <c r="X30" s="79">
        <f>'97-19 Exp. PPI Deflator RAW'!V70</f>
        <v>97.34</v>
      </c>
      <c r="Y30" s="79">
        <f>'97-19 Exp. PPI Deflator RAW'!W70</f>
        <v>98.55</v>
      </c>
      <c r="Z30" s="79">
        <f>'97-19 Exp. PPI Deflator RAW'!X70</f>
        <v>100</v>
      </c>
    </row>
    <row r="31" spans="1:26" x14ac:dyDescent="0.25">
      <c r="A31" s="65">
        <v>55</v>
      </c>
      <c r="C31" s="66" t="s">
        <v>382</v>
      </c>
      <c r="D31" s="79">
        <f>'97-19 Exp. PPI Deflator RAW'!B71</f>
        <v>60.19</v>
      </c>
      <c r="E31" s="79">
        <f>'97-19 Exp. PPI Deflator RAW'!C71</f>
        <v>63.17</v>
      </c>
      <c r="F31" s="79">
        <f>'97-19 Exp. PPI Deflator RAW'!D71</f>
        <v>63.71</v>
      </c>
      <c r="G31" s="79">
        <f>'97-19 Exp. PPI Deflator RAW'!E71</f>
        <v>66.09</v>
      </c>
      <c r="H31" s="79">
        <f>'97-19 Exp. PPI Deflator RAW'!F71</f>
        <v>69.400000000000006</v>
      </c>
      <c r="I31" s="79">
        <f>'97-19 Exp. PPI Deflator RAW'!G71</f>
        <v>70.239999999999995</v>
      </c>
      <c r="J31" s="79">
        <f>'97-19 Exp. PPI Deflator RAW'!H71</f>
        <v>72.88</v>
      </c>
      <c r="K31" s="79">
        <f>'97-19 Exp. PPI Deflator RAW'!I71</f>
        <v>75.72</v>
      </c>
      <c r="L31" s="79">
        <f>'97-19 Exp. PPI Deflator RAW'!J71</f>
        <v>78.45</v>
      </c>
      <c r="M31" s="79">
        <f>'97-19 Exp. PPI Deflator RAW'!K71</f>
        <v>81.36</v>
      </c>
      <c r="N31" s="79">
        <f>'97-19 Exp. PPI Deflator RAW'!L71</f>
        <v>83.83</v>
      </c>
      <c r="O31" s="79">
        <f>'97-19 Exp. PPI Deflator RAW'!M71</f>
        <v>83.46</v>
      </c>
      <c r="P31" s="79">
        <f>'97-19 Exp. PPI Deflator RAW'!N71</f>
        <v>82.97</v>
      </c>
      <c r="Q31" s="79">
        <f>'97-19 Exp. PPI Deflator RAW'!O71</f>
        <v>82.83</v>
      </c>
      <c r="R31" s="79">
        <f>'97-19 Exp. PPI Deflator RAW'!P71</f>
        <v>84.59</v>
      </c>
      <c r="S31" s="79">
        <f>'97-19 Exp. PPI Deflator RAW'!Q71</f>
        <v>85.97</v>
      </c>
      <c r="T31" s="79">
        <f>'97-19 Exp. PPI Deflator RAW'!R71</f>
        <v>88.16</v>
      </c>
      <c r="U31" s="79">
        <f>'97-19 Exp. PPI Deflator RAW'!S71</f>
        <v>89.26</v>
      </c>
      <c r="V31" s="79">
        <f>'97-19 Exp. PPI Deflator RAW'!T71</f>
        <v>90.53</v>
      </c>
      <c r="W31" s="79">
        <f>'97-19 Exp. PPI Deflator RAW'!U71</f>
        <v>93.19</v>
      </c>
      <c r="X31" s="79">
        <f>'97-19 Exp. PPI Deflator RAW'!V71</f>
        <v>96.6</v>
      </c>
      <c r="Y31" s="79">
        <f>'97-19 Exp. PPI Deflator RAW'!W71</f>
        <v>97.34</v>
      </c>
      <c r="Z31" s="79">
        <f>'97-19 Exp. PPI Deflator RAW'!X71</f>
        <v>100</v>
      </c>
    </row>
    <row r="32" spans="1:26" x14ac:dyDescent="0.25">
      <c r="A32" s="65">
        <v>56</v>
      </c>
      <c r="C32" s="66" t="s">
        <v>383</v>
      </c>
      <c r="D32" s="79">
        <f>'97-19 Exp. PPI Deflator RAW'!B72</f>
        <v>53.59</v>
      </c>
      <c r="E32" s="79">
        <f>'97-19 Exp. PPI Deflator RAW'!C72</f>
        <v>55.54</v>
      </c>
      <c r="F32" s="79">
        <f>'97-19 Exp. PPI Deflator RAW'!D72</f>
        <v>57.24</v>
      </c>
      <c r="G32" s="79">
        <f>'97-19 Exp. PPI Deflator RAW'!E72</f>
        <v>58.47</v>
      </c>
      <c r="H32" s="79">
        <f>'97-19 Exp. PPI Deflator RAW'!F72</f>
        <v>60.5</v>
      </c>
      <c r="I32" s="79">
        <f>'97-19 Exp. PPI Deflator RAW'!G72</f>
        <v>62.29</v>
      </c>
      <c r="J32" s="79">
        <f>'97-19 Exp. PPI Deflator RAW'!H72</f>
        <v>63.94</v>
      </c>
      <c r="K32" s="79">
        <f>'97-19 Exp. PPI Deflator RAW'!I72</f>
        <v>65.540000000000006</v>
      </c>
      <c r="L32" s="79">
        <f>'97-19 Exp. PPI Deflator RAW'!J72</f>
        <v>67.319999999999993</v>
      </c>
      <c r="M32" s="79">
        <f>'97-19 Exp. PPI Deflator RAW'!K72</f>
        <v>69.52</v>
      </c>
      <c r="N32" s="79">
        <f>'97-19 Exp. PPI Deflator RAW'!L72</f>
        <v>71.930000000000007</v>
      </c>
      <c r="O32" s="79">
        <f>'97-19 Exp. PPI Deflator RAW'!M72</f>
        <v>74.73</v>
      </c>
      <c r="P32" s="79">
        <f>'97-19 Exp. PPI Deflator RAW'!N72</f>
        <v>76.680000000000007</v>
      </c>
      <c r="Q32" s="79">
        <f>'97-19 Exp. PPI Deflator RAW'!O72</f>
        <v>78.900000000000006</v>
      </c>
      <c r="R32" s="79">
        <f>'97-19 Exp. PPI Deflator RAW'!P72</f>
        <v>82.27</v>
      </c>
      <c r="S32" s="79">
        <f>'97-19 Exp. PPI Deflator RAW'!Q72</f>
        <v>84.78</v>
      </c>
      <c r="T32" s="79">
        <f>'97-19 Exp. PPI Deflator RAW'!R72</f>
        <v>87.14</v>
      </c>
      <c r="U32" s="79">
        <f>'97-19 Exp. PPI Deflator RAW'!S72</f>
        <v>89.28</v>
      </c>
      <c r="V32" s="79">
        <f>'97-19 Exp. PPI Deflator RAW'!T72</f>
        <v>90.71</v>
      </c>
      <c r="W32" s="79">
        <f>'97-19 Exp. PPI Deflator RAW'!U72</f>
        <v>92.63</v>
      </c>
      <c r="X32" s="79">
        <f>'97-19 Exp. PPI Deflator RAW'!V72</f>
        <v>94.76</v>
      </c>
      <c r="Y32" s="79">
        <f>'97-19 Exp. PPI Deflator RAW'!W72</f>
        <v>97.37</v>
      </c>
      <c r="Z32" s="79">
        <f>'97-19 Exp. PPI Deflator RAW'!X72</f>
        <v>100</v>
      </c>
    </row>
    <row r="33" spans="1:26" x14ac:dyDescent="0.25">
      <c r="A33" s="65">
        <v>58</v>
      </c>
      <c r="C33" s="66" t="s">
        <v>384</v>
      </c>
      <c r="D33" s="79">
        <f>'97-19 Exp. PPI Deflator RAW'!B73</f>
        <v>54.83</v>
      </c>
      <c r="E33" s="79">
        <f>'97-19 Exp. PPI Deflator RAW'!C73</f>
        <v>56.3</v>
      </c>
      <c r="F33" s="79">
        <f>'97-19 Exp. PPI Deflator RAW'!D73</f>
        <v>57.63</v>
      </c>
      <c r="G33" s="79">
        <f>'97-19 Exp. PPI Deflator RAW'!E73</f>
        <v>58.64</v>
      </c>
      <c r="H33" s="79">
        <f>'97-19 Exp. PPI Deflator RAW'!F73</f>
        <v>60.47</v>
      </c>
      <c r="I33" s="79">
        <f>'97-19 Exp. PPI Deflator RAW'!G73</f>
        <v>62.55</v>
      </c>
      <c r="J33" s="79">
        <f>'97-19 Exp. PPI Deflator RAW'!H73</f>
        <v>63.96</v>
      </c>
      <c r="K33" s="79">
        <f>'97-19 Exp. PPI Deflator RAW'!I73</f>
        <v>65.87</v>
      </c>
      <c r="L33" s="79">
        <f>'97-19 Exp. PPI Deflator RAW'!J73</f>
        <v>67.28</v>
      </c>
      <c r="M33" s="79">
        <f>'97-19 Exp. PPI Deflator RAW'!K73</f>
        <v>68.91</v>
      </c>
      <c r="N33" s="79">
        <f>'97-19 Exp. PPI Deflator RAW'!L73</f>
        <v>70.709999999999994</v>
      </c>
      <c r="O33" s="79">
        <f>'97-19 Exp. PPI Deflator RAW'!M73</f>
        <v>70.89</v>
      </c>
      <c r="P33" s="79">
        <f>'97-19 Exp. PPI Deflator RAW'!N73</f>
        <v>73.59</v>
      </c>
      <c r="Q33" s="79">
        <f>'97-19 Exp. PPI Deflator RAW'!O73</f>
        <v>75.55</v>
      </c>
      <c r="R33" s="79">
        <f>'97-19 Exp. PPI Deflator RAW'!P73</f>
        <v>78.23</v>
      </c>
      <c r="S33" s="79">
        <f>'97-19 Exp. PPI Deflator RAW'!Q73</f>
        <v>80.69</v>
      </c>
      <c r="T33" s="79">
        <f>'97-19 Exp. PPI Deflator RAW'!R73</f>
        <v>83.2</v>
      </c>
      <c r="U33" s="79">
        <f>'97-19 Exp. PPI Deflator RAW'!S73</f>
        <v>86.76</v>
      </c>
      <c r="V33" s="79">
        <f>'97-19 Exp. PPI Deflator RAW'!T73</f>
        <v>88.32</v>
      </c>
      <c r="W33" s="79">
        <f>'97-19 Exp. PPI Deflator RAW'!U73</f>
        <v>90.78</v>
      </c>
      <c r="X33" s="79">
        <f>'97-19 Exp. PPI Deflator RAW'!V73</f>
        <v>94.55</v>
      </c>
      <c r="Y33" s="79">
        <f>'97-19 Exp. PPI Deflator RAW'!W73</f>
        <v>96.8</v>
      </c>
      <c r="Z33" s="79">
        <f>'97-19 Exp. PPI Deflator RAW'!X73</f>
        <v>100</v>
      </c>
    </row>
    <row r="34" spans="1:26" ht="45" x14ac:dyDescent="0.25">
      <c r="A34" s="65">
        <v>59</v>
      </c>
      <c r="C34" s="66" t="s">
        <v>385</v>
      </c>
      <c r="D34" s="79">
        <f>'97-19 Exp. PPI Deflator RAW'!B74</f>
        <v>59.01</v>
      </c>
      <c r="E34" s="79">
        <f>'97-19 Exp. PPI Deflator RAW'!C74</f>
        <v>60.89</v>
      </c>
      <c r="F34" s="79">
        <f>'97-19 Exp. PPI Deflator RAW'!D74</f>
        <v>62.67</v>
      </c>
      <c r="G34" s="79">
        <f>'97-19 Exp. PPI Deflator RAW'!E74</f>
        <v>63.44</v>
      </c>
      <c r="H34" s="79">
        <f>'97-19 Exp. PPI Deflator RAW'!F74</f>
        <v>65.92</v>
      </c>
      <c r="I34" s="79">
        <f>'97-19 Exp. PPI Deflator RAW'!G74</f>
        <v>68.040000000000006</v>
      </c>
      <c r="J34" s="79">
        <f>'97-19 Exp. PPI Deflator RAW'!H74</f>
        <v>68.97</v>
      </c>
      <c r="K34" s="79">
        <f>'97-19 Exp. PPI Deflator RAW'!I74</f>
        <v>71.290000000000006</v>
      </c>
      <c r="L34" s="79">
        <f>'97-19 Exp. PPI Deflator RAW'!J74</f>
        <v>72.36</v>
      </c>
      <c r="M34" s="79">
        <f>'97-19 Exp. PPI Deflator RAW'!K74</f>
        <v>74.459999999999994</v>
      </c>
      <c r="N34" s="79">
        <f>'97-19 Exp. PPI Deflator RAW'!L74</f>
        <v>76.63</v>
      </c>
      <c r="O34" s="79">
        <f>'97-19 Exp. PPI Deflator RAW'!M74</f>
        <v>79.75</v>
      </c>
      <c r="P34" s="79">
        <f>'97-19 Exp. PPI Deflator RAW'!N74</f>
        <v>82.06</v>
      </c>
      <c r="Q34" s="79">
        <f>'97-19 Exp. PPI Deflator RAW'!O74</f>
        <v>84.68</v>
      </c>
      <c r="R34" s="79">
        <f>'97-19 Exp. PPI Deflator RAW'!P74</f>
        <v>87.31</v>
      </c>
      <c r="S34" s="79">
        <f>'97-19 Exp. PPI Deflator RAW'!Q74</f>
        <v>88.18</v>
      </c>
      <c r="T34" s="79">
        <f>'97-19 Exp. PPI Deflator RAW'!R74</f>
        <v>90.46</v>
      </c>
      <c r="U34" s="79">
        <f>'97-19 Exp. PPI Deflator RAW'!S74</f>
        <v>92.65</v>
      </c>
      <c r="V34" s="79">
        <f>'97-19 Exp. PPI Deflator RAW'!T74</f>
        <v>93.9</v>
      </c>
      <c r="W34" s="79">
        <f>'97-19 Exp. PPI Deflator RAW'!U74</f>
        <v>94.78</v>
      </c>
      <c r="X34" s="79">
        <f>'97-19 Exp. PPI Deflator RAW'!V74</f>
        <v>96.78</v>
      </c>
      <c r="Y34" s="79">
        <f>'97-19 Exp. PPI Deflator RAW'!W74</f>
        <v>98.82</v>
      </c>
      <c r="Z34" s="79">
        <f>'97-19 Exp. PPI Deflator RAW'!X74</f>
        <v>100</v>
      </c>
    </row>
    <row r="35" spans="1:26" ht="30" x14ac:dyDescent="0.25">
      <c r="A35" s="65">
        <v>60</v>
      </c>
      <c r="C35" s="66" t="s">
        <v>386</v>
      </c>
      <c r="D35" s="79">
        <f>'97-19 Exp. PPI Deflator RAW'!B75</f>
        <v>68.5</v>
      </c>
      <c r="E35" s="79">
        <f>'97-19 Exp. PPI Deflator RAW'!C75</f>
        <v>72.11</v>
      </c>
      <c r="F35" s="79">
        <f>'97-19 Exp. PPI Deflator RAW'!D75</f>
        <v>72.45</v>
      </c>
      <c r="G35" s="79">
        <f>'97-19 Exp. PPI Deflator RAW'!E75</f>
        <v>72.650000000000006</v>
      </c>
      <c r="H35" s="79">
        <f>'97-19 Exp. PPI Deflator RAW'!F75</f>
        <v>73.099999999999994</v>
      </c>
      <c r="I35" s="79">
        <f>'97-19 Exp. PPI Deflator RAW'!G75</f>
        <v>75.63</v>
      </c>
      <c r="J35" s="79">
        <f>'97-19 Exp. PPI Deflator RAW'!H75</f>
        <v>76.56</v>
      </c>
      <c r="K35" s="79">
        <f>'97-19 Exp. PPI Deflator RAW'!I75</f>
        <v>79.540000000000006</v>
      </c>
      <c r="L35" s="79">
        <f>'97-19 Exp. PPI Deflator RAW'!J75</f>
        <v>81.39</v>
      </c>
      <c r="M35" s="79">
        <f>'97-19 Exp. PPI Deflator RAW'!K75</f>
        <v>82.62</v>
      </c>
      <c r="N35" s="79">
        <f>'97-19 Exp. PPI Deflator RAW'!L75</f>
        <v>85.38</v>
      </c>
      <c r="O35" s="79">
        <f>'97-19 Exp. PPI Deflator RAW'!M75</f>
        <v>83.86</v>
      </c>
      <c r="P35" s="79">
        <f>'97-19 Exp. PPI Deflator RAW'!N75</f>
        <v>84.95</v>
      </c>
      <c r="Q35" s="79">
        <f>'97-19 Exp. PPI Deflator RAW'!O75</f>
        <v>92.71</v>
      </c>
      <c r="R35" s="79">
        <f>'97-19 Exp. PPI Deflator RAW'!P75</f>
        <v>95.46</v>
      </c>
      <c r="S35" s="79">
        <f>'97-19 Exp. PPI Deflator RAW'!Q75</f>
        <v>92.93</v>
      </c>
      <c r="T35" s="79">
        <f>'97-19 Exp. PPI Deflator RAW'!R75</f>
        <v>93.62</v>
      </c>
      <c r="U35" s="79">
        <f>'97-19 Exp. PPI Deflator RAW'!S75</f>
        <v>95.58</v>
      </c>
      <c r="V35" s="79">
        <f>'97-19 Exp. PPI Deflator RAW'!T75</f>
        <v>96.7</v>
      </c>
      <c r="W35" s="79">
        <f>'97-19 Exp. PPI Deflator RAW'!U75</f>
        <v>98.41</v>
      </c>
      <c r="X35" s="79">
        <f>'97-19 Exp. PPI Deflator RAW'!V75</f>
        <v>99.31</v>
      </c>
      <c r="Y35" s="79">
        <f>'97-19 Exp. PPI Deflator RAW'!W75</f>
        <v>99</v>
      </c>
      <c r="Z35" s="79">
        <f>'97-19 Exp. PPI Deflator RAW'!X75</f>
        <v>100</v>
      </c>
    </row>
    <row r="36" spans="1:26" x14ac:dyDescent="0.25">
      <c r="A36" s="65">
        <v>61</v>
      </c>
      <c r="C36" s="66" t="s">
        <v>387</v>
      </c>
      <c r="D36" s="79">
        <f>'97-19 Exp. PPI Deflator RAW'!B76</f>
        <v>1831.46</v>
      </c>
      <c r="E36" s="79">
        <f>'97-19 Exp. PPI Deflator RAW'!C76</f>
        <v>1503.41</v>
      </c>
      <c r="F36" s="79">
        <f>'97-19 Exp. PPI Deflator RAW'!D76</f>
        <v>1272.82</v>
      </c>
      <c r="G36" s="79">
        <f>'97-19 Exp. PPI Deflator RAW'!E76</f>
        <v>999.37</v>
      </c>
      <c r="H36" s="79">
        <f>'97-19 Exp. PPI Deflator RAW'!F76</f>
        <v>871.42</v>
      </c>
      <c r="I36" s="79">
        <f>'97-19 Exp. PPI Deflator RAW'!G76</f>
        <v>774.65</v>
      </c>
      <c r="J36" s="79">
        <f>'97-19 Exp. PPI Deflator RAW'!H76</f>
        <v>685.16</v>
      </c>
      <c r="K36" s="79">
        <f>'97-19 Exp. PPI Deflator RAW'!I76</f>
        <v>631.9</v>
      </c>
      <c r="L36" s="79">
        <f>'97-19 Exp. PPI Deflator RAW'!J76</f>
        <v>584.94000000000005</v>
      </c>
      <c r="M36" s="79">
        <f>'97-19 Exp. PPI Deflator RAW'!K76</f>
        <v>540.09</v>
      </c>
      <c r="N36" s="79">
        <f>'97-19 Exp. PPI Deflator RAW'!L76</f>
        <v>502.71</v>
      </c>
      <c r="O36" s="79">
        <f>'97-19 Exp. PPI Deflator RAW'!M76</f>
        <v>427.17</v>
      </c>
      <c r="P36" s="79">
        <f>'97-19 Exp. PPI Deflator RAW'!N76</f>
        <v>370.52</v>
      </c>
      <c r="Q36" s="79">
        <f>'97-19 Exp. PPI Deflator RAW'!O76</f>
        <v>328.22</v>
      </c>
      <c r="R36" s="79">
        <f>'97-19 Exp. PPI Deflator RAW'!P76</f>
        <v>293.23</v>
      </c>
      <c r="S36" s="79">
        <f>'97-19 Exp. PPI Deflator RAW'!Q76</f>
        <v>268.26</v>
      </c>
      <c r="T36" s="79">
        <f>'97-19 Exp. PPI Deflator RAW'!R76</f>
        <v>251.69</v>
      </c>
      <c r="U36" s="79">
        <f>'97-19 Exp. PPI Deflator RAW'!S76</f>
        <v>212.39</v>
      </c>
      <c r="V36" s="79">
        <f>'97-19 Exp. PPI Deflator RAW'!T76</f>
        <v>180.96</v>
      </c>
      <c r="W36" s="79">
        <f>'97-19 Exp. PPI Deflator RAW'!U76</f>
        <v>163.25</v>
      </c>
      <c r="X36" s="79">
        <f>'97-19 Exp. PPI Deflator RAW'!V76</f>
        <v>146.79</v>
      </c>
      <c r="Y36" s="79">
        <f>'97-19 Exp. PPI Deflator RAW'!W76</f>
        <v>116.85</v>
      </c>
      <c r="Z36" s="79">
        <f>'97-19 Exp. PPI Deflator RAW'!X76</f>
        <v>100</v>
      </c>
    </row>
    <row r="37" spans="1:26" ht="30" x14ac:dyDescent="0.25">
      <c r="A37" s="65">
        <v>62</v>
      </c>
      <c r="C37" s="66" t="s">
        <v>388</v>
      </c>
      <c r="D37" s="79">
        <f>'97-19 Exp. PPI Deflator RAW'!B77</f>
        <v>70.209999999999994</v>
      </c>
      <c r="E37" s="79">
        <f>'97-19 Exp. PPI Deflator RAW'!C77</f>
        <v>70.819999999999993</v>
      </c>
      <c r="F37" s="79">
        <f>'97-19 Exp. PPI Deflator RAW'!D77</f>
        <v>71.95</v>
      </c>
      <c r="G37" s="79">
        <f>'97-19 Exp. PPI Deflator RAW'!E77</f>
        <v>72.099999999999994</v>
      </c>
      <c r="H37" s="79">
        <f>'97-19 Exp. PPI Deflator RAW'!F77</f>
        <v>73.680000000000007</v>
      </c>
      <c r="I37" s="79">
        <f>'97-19 Exp. PPI Deflator RAW'!G77</f>
        <v>74.760000000000005</v>
      </c>
      <c r="J37" s="79">
        <f>'97-19 Exp. PPI Deflator RAW'!H77</f>
        <v>74.959999999999994</v>
      </c>
      <c r="K37" s="79">
        <f>'97-19 Exp. PPI Deflator RAW'!I77</f>
        <v>76.17</v>
      </c>
      <c r="L37" s="79">
        <f>'97-19 Exp. PPI Deflator RAW'!J77</f>
        <v>76.56</v>
      </c>
      <c r="M37" s="79">
        <f>'97-19 Exp. PPI Deflator RAW'!K77</f>
        <v>77.98</v>
      </c>
      <c r="N37" s="79">
        <f>'97-19 Exp. PPI Deflator RAW'!L77</f>
        <v>79.25</v>
      </c>
      <c r="O37" s="79">
        <f>'97-19 Exp. PPI Deflator RAW'!M77</f>
        <v>82.89</v>
      </c>
      <c r="P37" s="79">
        <f>'97-19 Exp. PPI Deflator RAW'!N77</f>
        <v>84.87</v>
      </c>
      <c r="Q37" s="79">
        <f>'97-19 Exp. PPI Deflator RAW'!O77</f>
        <v>86.34</v>
      </c>
      <c r="R37" s="79">
        <f>'97-19 Exp. PPI Deflator RAW'!P77</f>
        <v>88.18</v>
      </c>
      <c r="S37" s="79">
        <f>'97-19 Exp. PPI Deflator RAW'!Q77</f>
        <v>89.08</v>
      </c>
      <c r="T37" s="79">
        <f>'97-19 Exp. PPI Deflator RAW'!R77</f>
        <v>90.6</v>
      </c>
      <c r="U37" s="79">
        <f>'97-19 Exp. PPI Deflator RAW'!S77</f>
        <v>91.82</v>
      </c>
      <c r="V37" s="79">
        <f>'97-19 Exp. PPI Deflator RAW'!T77</f>
        <v>92.74</v>
      </c>
      <c r="W37" s="79">
        <f>'97-19 Exp. PPI Deflator RAW'!U77</f>
        <v>93.55</v>
      </c>
      <c r="X37" s="79">
        <f>'97-19 Exp. PPI Deflator RAW'!V77</f>
        <v>95.8</v>
      </c>
      <c r="Y37" s="79">
        <f>'97-19 Exp. PPI Deflator RAW'!W77</f>
        <v>97.94</v>
      </c>
      <c r="Z37" s="79">
        <f>'97-19 Exp. PPI Deflator RAW'!X77</f>
        <v>100</v>
      </c>
    </row>
    <row r="38" spans="1:26" x14ac:dyDescent="0.25">
      <c r="A38" s="65">
        <v>63</v>
      </c>
      <c r="C38" s="66" t="s">
        <v>389</v>
      </c>
      <c r="D38" s="79">
        <f>'97-19 Exp. PPI Deflator RAW'!B78</f>
        <v>66.06</v>
      </c>
      <c r="E38" s="79">
        <f>'97-19 Exp. PPI Deflator RAW'!C78</f>
        <v>67.62</v>
      </c>
      <c r="F38" s="79">
        <f>'97-19 Exp. PPI Deflator RAW'!D78</f>
        <v>69.290000000000006</v>
      </c>
      <c r="G38" s="79">
        <f>'97-19 Exp. PPI Deflator RAW'!E78</f>
        <v>69.569999999999993</v>
      </c>
      <c r="H38" s="79">
        <f>'97-19 Exp. PPI Deflator RAW'!F78</f>
        <v>71.89</v>
      </c>
      <c r="I38" s="79">
        <f>'97-19 Exp. PPI Deflator RAW'!G78</f>
        <v>73.650000000000006</v>
      </c>
      <c r="J38" s="79">
        <f>'97-19 Exp. PPI Deflator RAW'!H78</f>
        <v>74.06</v>
      </c>
      <c r="K38" s="79">
        <f>'97-19 Exp. PPI Deflator RAW'!I78</f>
        <v>75.78</v>
      </c>
      <c r="L38" s="79">
        <f>'97-19 Exp. PPI Deflator RAW'!J78</f>
        <v>76.25</v>
      </c>
      <c r="M38" s="79">
        <f>'97-19 Exp. PPI Deflator RAW'!K78</f>
        <v>78</v>
      </c>
      <c r="N38" s="79">
        <f>'97-19 Exp. PPI Deflator RAW'!L78</f>
        <v>79.88</v>
      </c>
      <c r="O38" s="79">
        <f>'97-19 Exp. PPI Deflator RAW'!M78</f>
        <v>83.47</v>
      </c>
      <c r="P38" s="79">
        <f>'97-19 Exp. PPI Deflator RAW'!N78</f>
        <v>85.59</v>
      </c>
      <c r="Q38" s="79">
        <f>'97-19 Exp. PPI Deflator RAW'!O78</f>
        <v>86.77</v>
      </c>
      <c r="R38" s="79">
        <f>'97-19 Exp. PPI Deflator RAW'!P78</f>
        <v>88.58</v>
      </c>
      <c r="S38" s="79">
        <f>'97-19 Exp. PPI Deflator RAW'!Q78</f>
        <v>89.52</v>
      </c>
      <c r="T38" s="79">
        <f>'97-19 Exp. PPI Deflator RAW'!R78</f>
        <v>91.29</v>
      </c>
      <c r="U38" s="79">
        <f>'97-19 Exp. PPI Deflator RAW'!S78</f>
        <v>92.78</v>
      </c>
      <c r="V38" s="79">
        <f>'97-19 Exp. PPI Deflator RAW'!T78</f>
        <v>93.77</v>
      </c>
      <c r="W38" s="79">
        <f>'97-19 Exp. PPI Deflator RAW'!U78</f>
        <v>93.83</v>
      </c>
      <c r="X38" s="79">
        <f>'97-19 Exp. PPI Deflator RAW'!V78</f>
        <v>95.65</v>
      </c>
      <c r="Y38" s="79">
        <f>'97-19 Exp. PPI Deflator RAW'!W78</f>
        <v>98.03</v>
      </c>
      <c r="Z38" s="79">
        <f>'97-19 Exp. PPI Deflator RAW'!X78</f>
        <v>100</v>
      </c>
    </row>
    <row r="39" spans="1:26" ht="30" x14ac:dyDescent="0.25">
      <c r="A39" s="65">
        <v>64</v>
      </c>
      <c r="C39" s="66" t="s">
        <v>390</v>
      </c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spans="1:26" ht="45" x14ac:dyDescent="0.25">
      <c r="A40" s="65">
        <v>65</v>
      </c>
      <c r="C40" s="66" t="s">
        <v>391</v>
      </c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spans="1:26" ht="30" x14ac:dyDescent="0.25">
      <c r="A41" s="65">
        <v>66</v>
      </c>
      <c r="C41" s="66" t="s">
        <v>392</v>
      </c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spans="1:26" x14ac:dyDescent="0.25">
      <c r="A42" s="65">
        <v>68</v>
      </c>
      <c r="C42" s="66" t="s">
        <v>189</v>
      </c>
      <c r="D42" s="79">
        <f>SUMPRODUCT('97-19 Exp. PPI Deflator RAW'!B79:B81,'Aggregating Exp. PPI Deflat (W)'!D72:D74)</f>
        <v>67.098836483387089</v>
      </c>
      <c r="E42" s="79">
        <f>SUMPRODUCT('97-19 Exp. PPI Deflator RAW'!C79:C81,'Aggregating Exp. PPI Deflat (W)'!E72:E74)</f>
        <v>69.418242149846648</v>
      </c>
      <c r="F42" s="79">
        <f>SUMPRODUCT('97-19 Exp. PPI Deflator RAW'!D79:D81,'Aggregating Exp. PPI Deflat (W)'!F72:F74)</f>
        <v>71.303350861914979</v>
      </c>
      <c r="G42" s="79">
        <f>SUMPRODUCT('97-19 Exp. PPI Deflator RAW'!E79:E81,'Aggregating Exp. PPI Deflat (W)'!G72:G74)</f>
        <v>73.563673426516928</v>
      </c>
      <c r="H42" s="79">
        <f>SUMPRODUCT('97-19 Exp. PPI Deflator RAW'!F79:F81,'Aggregating Exp. PPI Deflat (W)'!H72:H74)</f>
        <v>75.568377622954628</v>
      </c>
      <c r="I42" s="79">
        <f>SUMPRODUCT('97-19 Exp. PPI Deflator RAW'!G79:G81,'Aggregating Exp. PPI Deflat (W)'!I72:I74)</f>
        <v>77.145335799473827</v>
      </c>
      <c r="J42" s="79">
        <f>SUMPRODUCT('97-19 Exp. PPI Deflator RAW'!H79:H81,'Aggregating Exp. PPI Deflat (W)'!J72:J74)</f>
        <v>77.257163437799534</v>
      </c>
      <c r="K42" s="79">
        <f>SUMPRODUCT('97-19 Exp. PPI Deflator RAW'!I79:I81,'Aggregating Exp. PPI Deflat (W)'!K72:K74)</f>
        <v>78.54336297100501</v>
      </c>
      <c r="L42" s="79">
        <f>SUMPRODUCT('97-19 Exp. PPI Deflator RAW'!J79:J81,'Aggregating Exp. PPI Deflat (W)'!L72:L74)</f>
        <v>80.967326513114472</v>
      </c>
      <c r="M42" s="79">
        <f>SUMPRODUCT('97-19 Exp. PPI Deflator RAW'!K79:K81,'Aggregating Exp. PPI Deflat (W)'!M72:M74)</f>
        <v>83.36613588229217</v>
      </c>
      <c r="N42" s="79">
        <f>SUMPRODUCT('97-19 Exp. PPI Deflator RAW'!L79:L81,'Aggregating Exp. PPI Deflat (W)'!N72:N74)</f>
        <v>85.821281718510747</v>
      </c>
      <c r="O42" s="79">
        <f>SUMPRODUCT('97-19 Exp. PPI Deflator RAW'!M79:M81,'Aggregating Exp. PPI Deflat (W)'!O72:O74)</f>
        <v>88.048588240901452</v>
      </c>
      <c r="P42" s="79">
        <f>SUMPRODUCT('97-19 Exp. PPI Deflator RAW'!N79:N81,'Aggregating Exp. PPI Deflat (W)'!P72:P74)</f>
        <v>87.601455906011765</v>
      </c>
      <c r="Q42" s="79">
        <f>SUMPRODUCT('97-19 Exp. PPI Deflator RAW'!O79:O81,'Aggregating Exp. PPI Deflat (W)'!Q72:Q74)</f>
        <v>86.45539777727825</v>
      </c>
      <c r="R42" s="79">
        <f>SUMPRODUCT('97-19 Exp. PPI Deflator RAW'!P79:P81,'Aggregating Exp. PPI Deflat (W)'!R72:R74)</f>
        <v>87.614695075406686</v>
      </c>
      <c r="S42" s="79">
        <f>SUMPRODUCT('97-19 Exp. PPI Deflator RAW'!Q79:Q81,'Aggregating Exp. PPI Deflat (W)'!S72:S74)</f>
        <v>88.977847939949029</v>
      </c>
      <c r="T42" s="79">
        <f>SUMPRODUCT('97-19 Exp. PPI Deflator RAW'!R79:R81,'Aggregating Exp. PPI Deflat (W)'!T72:T74)</f>
        <v>90.030428069399647</v>
      </c>
      <c r="U42" s="79">
        <f>SUMPRODUCT('97-19 Exp. PPI Deflator RAW'!S79:S81,'Aggregating Exp. PPI Deflat (W)'!U72:U74)</f>
        <v>91.55636980301432</v>
      </c>
      <c r="V42" s="79">
        <f>SUMPRODUCT('97-19 Exp. PPI Deflator RAW'!T79:T81,'Aggregating Exp. PPI Deflat (W)'!V72:V74)</f>
        <v>93.671569773712704</v>
      </c>
      <c r="W42" s="79">
        <f>SUMPRODUCT('97-19 Exp. PPI Deflator RAW'!U79:U81,'Aggregating Exp. PPI Deflat (W)'!W72:W74)</f>
        <v>96.02469718628852</v>
      </c>
      <c r="X42" s="79">
        <f>SUMPRODUCT('97-19 Exp. PPI Deflator RAW'!V79:V81,'Aggregating Exp. PPI Deflat (W)'!X72:X74)</f>
        <v>97.783587641027708</v>
      </c>
      <c r="Y42" s="79">
        <f>SUMPRODUCT('97-19 Exp. PPI Deflator RAW'!W79:W81,'Aggregating Exp. PPI Deflat (W)'!Y72:Y74)</f>
        <v>99.042157254220172</v>
      </c>
      <c r="Z42" s="79">
        <f>SUMPRODUCT('97-19 Exp. PPI Deflator RAW'!X79:X81,'Aggregating Exp. PPI Deflat (W)'!Z72:Z74)</f>
        <v>100</v>
      </c>
    </row>
    <row r="43" spans="1:26" x14ac:dyDescent="0.25">
      <c r="A43" s="65">
        <v>69</v>
      </c>
      <c r="C43" s="66" t="s">
        <v>393</v>
      </c>
      <c r="D43" s="79">
        <f>SUMPRODUCT('97-19 Exp. PPI Deflator RAW'!B82:B83,'Aggregating Exp. PPI Deflat (W)'!D76:D77)</f>
        <v>64.979013858419393</v>
      </c>
      <c r="E43" s="79">
        <f>SUMPRODUCT('97-19 Exp. PPI Deflator RAW'!C82:C83,'Aggregating Exp. PPI Deflat (W)'!E76:E77)</f>
        <v>66.572396215485611</v>
      </c>
      <c r="F43" s="79">
        <f>SUMPRODUCT('97-19 Exp. PPI Deflator RAW'!D82:D83,'Aggregating Exp. PPI Deflat (W)'!F76:F77)</f>
        <v>68.208438303912004</v>
      </c>
      <c r="G43" s="79">
        <f>SUMPRODUCT('97-19 Exp. PPI Deflator RAW'!E82:E83,'Aggregating Exp. PPI Deflat (W)'!G76:G77)</f>
        <v>69.884372623574151</v>
      </c>
      <c r="H43" s="79">
        <f>SUMPRODUCT('97-19 Exp. PPI Deflator RAW'!F82:F83,'Aggregating Exp. PPI Deflat (W)'!H76:H77)</f>
        <v>71.638457526669299</v>
      </c>
      <c r="I43" s="79">
        <f>SUMPRODUCT('97-19 Exp. PPI Deflator RAW'!G82:G83,'Aggregating Exp. PPI Deflat (W)'!I76:I77)</f>
        <v>74.243562365511607</v>
      </c>
      <c r="J43" s="79">
        <f>SUMPRODUCT('97-19 Exp. PPI Deflator RAW'!H82:H83,'Aggregating Exp. PPI Deflat (W)'!J76:J77)</f>
        <v>74.921304737295443</v>
      </c>
      <c r="K43" s="79">
        <f>SUMPRODUCT('97-19 Exp. PPI Deflator RAW'!I82:I83,'Aggregating Exp. PPI Deflat (W)'!K76:K77)</f>
        <v>76.228608880719733</v>
      </c>
      <c r="L43" s="79">
        <f>SUMPRODUCT('97-19 Exp. PPI Deflator RAW'!J82:J83,'Aggregating Exp. PPI Deflat (W)'!L76:L77)</f>
        <v>77.834055989583334</v>
      </c>
      <c r="M43" s="79">
        <f>SUMPRODUCT('97-19 Exp. PPI Deflator RAW'!K82:K83,'Aggregating Exp. PPI Deflat (W)'!M76:M77)</f>
        <v>79.145285622503422</v>
      </c>
      <c r="N43" s="79">
        <f>SUMPRODUCT('97-19 Exp. PPI Deflator RAW'!L82:L83,'Aggregating Exp. PPI Deflat (W)'!N76:N77)</f>
        <v>80.905125412452719</v>
      </c>
      <c r="O43" s="79">
        <f>SUMPRODUCT('97-19 Exp. PPI Deflator RAW'!M82:M83,'Aggregating Exp. PPI Deflat (W)'!O76:O77)</f>
        <v>84.81364871573777</v>
      </c>
      <c r="P43" s="79">
        <f>SUMPRODUCT('97-19 Exp. PPI Deflator RAW'!N82:N83,'Aggregating Exp. PPI Deflat (W)'!P76:P77)</f>
        <v>88.072568688180638</v>
      </c>
      <c r="Q43" s="79">
        <f>SUMPRODUCT('97-19 Exp. PPI Deflator RAW'!O82:O83,'Aggregating Exp. PPI Deflat (W)'!Q76:Q77)</f>
        <v>89.26354358886968</v>
      </c>
      <c r="R43" s="79">
        <f>SUMPRODUCT('97-19 Exp. PPI Deflator RAW'!P82:P83,'Aggregating Exp. PPI Deflat (W)'!R76:R77)</f>
        <v>91.573714956497724</v>
      </c>
      <c r="S43" s="79">
        <f>SUMPRODUCT('97-19 Exp. PPI Deflator RAW'!Q82:Q83,'Aggregating Exp. PPI Deflat (W)'!S76:S77)</f>
        <v>92.44388397334464</v>
      </c>
      <c r="T43" s="79">
        <f>SUMPRODUCT('97-19 Exp. PPI Deflator RAW'!R82:R83,'Aggregating Exp. PPI Deflat (W)'!T76:T77)</f>
        <v>92.69530968328786</v>
      </c>
      <c r="U43" s="79">
        <f>SUMPRODUCT('97-19 Exp. PPI Deflator RAW'!S82:S83,'Aggregating Exp. PPI Deflat (W)'!U76:U77)</f>
        <v>93.738828533643868</v>
      </c>
      <c r="V43" s="79">
        <f>SUMPRODUCT('97-19 Exp. PPI Deflator RAW'!T82:T83,'Aggregating Exp. PPI Deflat (W)'!V76:V77)</f>
        <v>94.102521563624592</v>
      </c>
      <c r="W43" s="79">
        <f>SUMPRODUCT('97-19 Exp. PPI Deflator RAW'!U82:U83,'Aggregating Exp. PPI Deflat (W)'!W76:W77)</f>
        <v>94.1</v>
      </c>
      <c r="X43" s="79">
        <f>SUMPRODUCT('97-19 Exp. PPI Deflator RAW'!V82:V83,'Aggregating Exp. PPI Deflat (W)'!X76:X77)</f>
        <v>95.443745106568073</v>
      </c>
      <c r="Y43" s="79">
        <f>SUMPRODUCT('97-19 Exp. PPI Deflator RAW'!W82:W83,'Aggregating Exp. PPI Deflat (W)'!Y76:Y77)</f>
        <v>97.217649499139924</v>
      </c>
      <c r="Z43" s="79">
        <f>SUMPRODUCT('97-19 Exp. PPI Deflator RAW'!X82:X83,'Aggregating Exp. PPI Deflat (W)'!Z76:Z77)</f>
        <v>100</v>
      </c>
    </row>
    <row r="44" spans="1:26" ht="30" x14ac:dyDescent="0.25">
      <c r="A44" s="65">
        <v>70</v>
      </c>
      <c r="C44" s="66" t="s">
        <v>394</v>
      </c>
      <c r="D44" s="79">
        <f>'97-19 Exp. PPI Deflator RAW'!B84</f>
        <v>64.849999999999994</v>
      </c>
      <c r="E44" s="79">
        <f>'97-19 Exp. PPI Deflator RAW'!C84</f>
        <v>66.430000000000007</v>
      </c>
      <c r="F44" s="79">
        <f>'97-19 Exp. PPI Deflator RAW'!D84</f>
        <v>68.05</v>
      </c>
      <c r="G44" s="79">
        <f>'97-19 Exp. PPI Deflator RAW'!E84</f>
        <v>69.69</v>
      </c>
      <c r="H44" s="79">
        <f>'97-19 Exp. PPI Deflator RAW'!F84</f>
        <v>71.48</v>
      </c>
      <c r="I44" s="79">
        <f>'97-19 Exp. PPI Deflator RAW'!G84</f>
        <v>74</v>
      </c>
      <c r="J44" s="79">
        <f>'97-19 Exp. PPI Deflator RAW'!H84</f>
        <v>74.75</v>
      </c>
      <c r="K44" s="79">
        <f>'97-19 Exp. PPI Deflator RAW'!I84</f>
        <v>76.069999999999993</v>
      </c>
      <c r="L44" s="79">
        <f>'97-19 Exp. PPI Deflator RAW'!J84</f>
        <v>77.69</v>
      </c>
      <c r="M44" s="79">
        <f>'97-19 Exp. PPI Deflator RAW'!K84</f>
        <v>79.069999999999993</v>
      </c>
      <c r="N44" s="79">
        <f>'97-19 Exp. PPI Deflator RAW'!L84</f>
        <v>80.88</v>
      </c>
      <c r="O44" s="79">
        <f>'97-19 Exp. PPI Deflator RAW'!M84</f>
        <v>84.57</v>
      </c>
      <c r="P44" s="79">
        <f>'97-19 Exp. PPI Deflator RAW'!N84</f>
        <v>87.5</v>
      </c>
      <c r="Q44" s="79">
        <f>'97-19 Exp. PPI Deflator RAW'!O84</f>
        <v>88.93</v>
      </c>
      <c r="R44" s="79">
        <f>'97-19 Exp. PPI Deflator RAW'!P84</f>
        <v>91.18</v>
      </c>
      <c r="S44" s="79">
        <f>'97-19 Exp. PPI Deflator RAW'!Q84</f>
        <v>91.87</v>
      </c>
      <c r="T44" s="79">
        <f>'97-19 Exp. PPI Deflator RAW'!R84</f>
        <v>92.22</v>
      </c>
      <c r="U44" s="79">
        <f>'97-19 Exp. PPI Deflator RAW'!S84</f>
        <v>93.31</v>
      </c>
      <c r="V44" s="79">
        <f>'97-19 Exp. PPI Deflator RAW'!T84</f>
        <v>93.76</v>
      </c>
      <c r="W44" s="79">
        <f>'97-19 Exp. PPI Deflator RAW'!U84</f>
        <v>94.1</v>
      </c>
      <c r="X44" s="79">
        <f>'97-19 Exp. PPI Deflator RAW'!V84</f>
        <v>95.46</v>
      </c>
      <c r="Y44" s="79">
        <f>'97-19 Exp. PPI Deflator RAW'!W84</f>
        <v>97.36</v>
      </c>
      <c r="Z44" s="79">
        <f>'97-19 Exp. PPI Deflator RAW'!X84</f>
        <v>100</v>
      </c>
    </row>
    <row r="45" spans="1:26" ht="45" x14ac:dyDescent="0.25">
      <c r="A45" s="65">
        <v>71</v>
      </c>
      <c r="C45" s="66" t="s">
        <v>395</v>
      </c>
      <c r="D45" s="79">
        <f>'97-19 Exp. PPI Deflator RAW'!B85</f>
        <v>64.25</v>
      </c>
      <c r="E45" s="79">
        <f>'97-19 Exp. PPI Deflator RAW'!C85</f>
        <v>65.77</v>
      </c>
      <c r="F45" s="79">
        <f>'97-19 Exp. PPI Deflator RAW'!D85</f>
        <v>67.48</v>
      </c>
      <c r="G45" s="79">
        <f>'97-19 Exp. PPI Deflator RAW'!E85</f>
        <v>69.260000000000005</v>
      </c>
      <c r="H45" s="79">
        <f>'97-19 Exp. PPI Deflator RAW'!F85</f>
        <v>71.069999999999993</v>
      </c>
      <c r="I45" s="79">
        <f>'97-19 Exp. PPI Deflator RAW'!G85</f>
        <v>73.63</v>
      </c>
      <c r="J45" s="79">
        <f>'97-19 Exp. PPI Deflator RAW'!H85</f>
        <v>74.47</v>
      </c>
      <c r="K45" s="79">
        <f>'97-19 Exp. PPI Deflator RAW'!I85</f>
        <v>75.86</v>
      </c>
      <c r="L45" s="79">
        <f>'97-19 Exp. PPI Deflator RAW'!J85</f>
        <v>77.599999999999994</v>
      </c>
      <c r="M45" s="79">
        <f>'97-19 Exp. PPI Deflator RAW'!K85</f>
        <v>79.069999999999993</v>
      </c>
      <c r="N45" s="79">
        <f>'97-19 Exp. PPI Deflator RAW'!L85</f>
        <v>80.92</v>
      </c>
      <c r="O45" s="79">
        <f>'97-19 Exp. PPI Deflator RAW'!M85</f>
        <v>84.84</v>
      </c>
      <c r="P45" s="79">
        <f>'97-19 Exp. PPI Deflator RAW'!N85</f>
        <v>87.85</v>
      </c>
      <c r="Q45" s="79">
        <f>'97-19 Exp. PPI Deflator RAW'!O85</f>
        <v>88.64</v>
      </c>
      <c r="R45" s="79">
        <f>'97-19 Exp. PPI Deflator RAW'!P85</f>
        <v>90.92</v>
      </c>
      <c r="S45" s="79">
        <f>'97-19 Exp. PPI Deflator RAW'!Q85</f>
        <v>91.88</v>
      </c>
      <c r="T45" s="79">
        <f>'97-19 Exp. PPI Deflator RAW'!R85</f>
        <v>92.36</v>
      </c>
      <c r="U45" s="79">
        <f>'97-19 Exp. PPI Deflator RAW'!S85</f>
        <v>93.41</v>
      </c>
      <c r="V45" s="79">
        <f>'97-19 Exp. PPI Deflator RAW'!T85</f>
        <v>93.74</v>
      </c>
      <c r="W45" s="79">
        <f>'97-19 Exp. PPI Deflator RAW'!U85</f>
        <v>93.91</v>
      </c>
      <c r="X45" s="79">
        <f>'97-19 Exp. PPI Deflator RAW'!V85</f>
        <v>95.43</v>
      </c>
      <c r="Y45" s="79">
        <f>'97-19 Exp. PPI Deflator RAW'!W85</f>
        <v>97.31</v>
      </c>
      <c r="Z45" s="79">
        <f>'97-19 Exp. PPI Deflator RAW'!X85</f>
        <v>100</v>
      </c>
    </row>
    <row r="46" spans="1:26" x14ac:dyDescent="0.25">
      <c r="A46" s="65">
        <v>72</v>
      </c>
      <c r="C46" s="66" t="s">
        <v>396</v>
      </c>
      <c r="D46" s="79">
        <f>'97-19 Exp. PPI Deflator RAW'!B86</f>
        <v>63.18</v>
      </c>
      <c r="E46" s="79">
        <f>'97-19 Exp. PPI Deflator RAW'!C86</f>
        <v>63.96</v>
      </c>
      <c r="F46" s="79">
        <f>'97-19 Exp. PPI Deflator RAW'!D86</f>
        <v>66</v>
      </c>
      <c r="G46" s="79">
        <f>'97-19 Exp. PPI Deflator RAW'!E86</f>
        <v>68.73</v>
      </c>
      <c r="H46" s="79">
        <f>'97-19 Exp. PPI Deflator RAW'!F86</f>
        <v>70.260000000000005</v>
      </c>
      <c r="I46" s="79">
        <f>'97-19 Exp. PPI Deflator RAW'!G86</f>
        <v>72.19</v>
      </c>
      <c r="J46" s="79">
        <f>'97-19 Exp. PPI Deflator RAW'!H86</f>
        <v>72.94</v>
      </c>
      <c r="K46" s="79">
        <f>'97-19 Exp. PPI Deflator RAW'!I86</f>
        <v>74.290000000000006</v>
      </c>
      <c r="L46" s="79">
        <f>'97-19 Exp. PPI Deflator RAW'!J86</f>
        <v>76.290000000000006</v>
      </c>
      <c r="M46" s="79">
        <f>'97-19 Exp. PPI Deflator RAW'!K86</f>
        <v>78.040000000000006</v>
      </c>
      <c r="N46" s="79">
        <f>'97-19 Exp. PPI Deflator RAW'!L86</f>
        <v>79.760000000000005</v>
      </c>
      <c r="O46" s="79">
        <f>'97-19 Exp. PPI Deflator RAW'!M86</f>
        <v>84.28</v>
      </c>
      <c r="P46" s="79">
        <f>'97-19 Exp. PPI Deflator RAW'!N86</f>
        <v>87.1</v>
      </c>
      <c r="Q46" s="79">
        <f>'97-19 Exp. PPI Deflator RAW'!O86</f>
        <v>88.51</v>
      </c>
      <c r="R46" s="79">
        <f>'97-19 Exp. PPI Deflator RAW'!P86</f>
        <v>90.94</v>
      </c>
      <c r="S46" s="79">
        <f>'97-19 Exp. PPI Deflator RAW'!Q86</f>
        <v>91.79</v>
      </c>
      <c r="T46" s="79">
        <f>'97-19 Exp. PPI Deflator RAW'!R86</f>
        <v>92.27</v>
      </c>
      <c r="U46" s="79">
        <f>'97-19 Exp. PPI Deflator RAW'!S86</f>
        <v>93.16</v>
      </c>
      <c r="V46" s="79">
        <f>'97-19 Exp. PPI Deflator RAW'!T86</f>
        <v>93.37</v>
      </c>
      <c r="W46" s="79">
        <f>'97-19 Exp. PPI Deflator RAW'!U86</f>
        <v>93.77</v>
      </c>
      <c r="X46" s="79">
        <f>'97-19 Exp. PPI Deflator RAW'!V86</f>
        <v>95.57</v>
      </c>
      <c r="Y46" s="79">
        <f>'97-19 Exp. PPI Deflator RAW'!W86</f>
        <v>97.44</v>
      </c>
      <c r="Z46" s="79">
        <f>'97-19 Exp. PPI Deflator RAW'!X86</f>
        <v>100</v>
      </c>
    </row>
    <row r="47" spans="1:26" x14ac:dyDescent="0.25">
      <c r="A47" s="65">
        <v>73</v>
      </c>
      <c r="C47" s="66" t="s">
        <v>397</v>
      </c>
      <c r="D47" s="79">
        <f>'97-19 Exp. PPI Deflator RAW'!B87</f>
        <v>67.13</v>
      </c>
      <c r="E47" s="79">
        <f>'97-19 Exp. PPI Deflator RAW'!C87</f>
        <v>69.8</v>
      </c>
      <c r="F47" s="79">
        <f>'97-19 Exp. PPI Deflator RAW'!D87</f>
        <v>70.84</v>
      </c>
      <c r="G47" s="79">
        <f>'97-19 Exp. PPI Deflator RAW'!E87</f>
        <v>71.78</v>
      </c>
      <c r="H47" s="79">
        <f>'97-19 Exp. PPI Deflator RAW'!F87</f>
        <v>72.87</v>
      </c>
      <c r="I47" s="79">
        <f>'97-19 Exp. PPI Deflator RAW'!G87</f>
        <v>75.44</v>
      </c>
      <c r="J47" s="79">
        <f>'97-19 Exp. PPI Deflator RAW'!H87</f>
        <v>76.41</v>
      </c>
      <c r="K47" s="79">
        <f>'97-19 Exp. PPI Deflator RAW'!I87</f>
        <v>78.599999999999994</v>
      </c>
      <c r="L47" s="79">
        <f>'97-19 Exp. PPI Deflator RAW'!J87</f>
        <v>80.319999999999993</v>
      </c>
      <c r="M47" s="79">
        <f>'97-19 Exp. PPI Deflator RAW'!K87</f>
        <v>81.67</v>
      </c>
      <c r="N47" s="79">
        <f>'97-19 Exp. PPI Deflator RAW'!L87</f>
        <v>83.84</v>
      </c>
      <c r="O47" s="79">
        <f>'97-19 Exp. PPI Deflator RAW'!M87</f>
        <v>84.97</v>
      </c>
      <c r="P47" s="79">
        <f>'97-19 Exp. PPI Deflator RAW'!N87</f>
        <v>86.76</v>
      </c>
      <c r="Q47" s="79">
        <f>'97-19 Exp. PPI Deflator RAW'!O87</f>
        <v>91.37</v>
      </c>
      <c r="R47" s="79">
        <f>'97-19 Exp. PPI Deflator RAW'!P87</f>
        <v>93.74</v>
      </c>
      <c r="S47" s="79">
        <f>'97-19 Exp. PPI Deflator RAW'!Q87</f>
        <v>92.75</v>
      </c>
      <c r="T47" s="79">
        <f>'97-19 Exp. PPI Deflator RAW'!R87</f>
        <v>93.21</v>
      </c>
      <c r="U47" s="79">
        <f>'97-19 Exp. PPI Deflator RAW'!S87</f>
        <v>94.69</v>
      </c>
      <c r="V47" s="79">
        <f>'97-19 Exp. PPI Deflator RAW'!T87</f>
        <v>95.61</v>
      </c>
      <c r="W47" s="79">
        <f>'97-19 Exp. PPI Deflator RAW'!U87</f>
        <v>96.59</v>
      </c>
      <c r="X47" s="79">
        <f>'97-19 Exp. PPI Deflator RAW'!V87</f>
        <v>97.73</v>
      </c>
      <c r="Y47" s="79">
        <f>'97-19 Exp. PPI Deflator RAW'!W87</f>
        <v>98.41</v>
      </c>
      <c r="Z47" s="79">
        <f>'97-19 Exp. PPI Deflator RAW'!X87</f>
        <v>100</v>
      </c>
    </row>
    <row r="48" spans="1:26" ht="30" x14ac:dyDescent="0.25">
      <c r="A48" s="65">
        <v>74</v>
      </c>
      <c r="C48" s="66" t="s">
        <v>398</v>
      </c>
      <c r="D48" s="79">
        <f>'97-19 Exp. PPI Deflator RAW'!B88</f>
        <v>66.5</v>
      </c>
      <c r="E48" s="79">
        <f>'97-19 Exp. PPI Deflator RAW'!C88</f>
        <v>67.73</v>
      </c>
      <c r="F48" s="79">
        <f>'97-19 Exp. PPI Deflator RAW'!D88</f>
        <v>69.33</v>
      </c>
      <c r="G48" s="79">
        <f>'97-19 Exp. PPI Deflator RAW'!E88</f>
        <v>71.03</v>
      </c>
      <c r="H48" s="79">
        <f>'97-19 Exp. PPI Deflator RAW'!F88</f>
        <v>72.58</v>
      </c>
      <c r="I48" s="79">
        <f>'97-19 Exp. PPI Deflator RAW'!G88</f>
        <v>74.849999999999994</v>
      </c>
      <c r="J48" s="79">
        <f>'97-19 Exp. PPI Deflator RAW'!H88</f>
        <v>75.61</v>
      </c>
      <c r="K48" s="79">
        <f>'97-19 Exp. PPI Deflator RAW'!I88</f>
        <v>76.760000000000005</v>
      </c>
      <c r="L48" s="79">
        <f>'97-19 Exp. PPI Deflator RAW'!J88</f>
        <v>77.92</v>
      </c>
      <c r="M48" s="79">
        <f>'97-19 Exp. PPI Deflator RAW'!K88</f>
        <v>79.48</v>
      </c>
      <c r="N48" s="79">
        <f>'97-19 Exp. PPI Deflator RAW'!L88</f>
        <v>81.47</v>
      </c>
      <c r="O48" s="79">
        <f>'97-19 Exp. PPI Deflator RAW'!M88</f>
        <v>84.84</v>
      </c>
      <c r="P48" s="79">
        <f>'97-19 Exp. PPI Deflator RAW'!N88</f>
        <v>87.75</v>
      </c>
      <c r="Q48" s="79">
        <f>'97-19 Exp. PPI Deflator RAW'!O88</f>
        <v>88.84</v>
      </c>
      <c r="R48" s="79">
        <f>'97-19 Exp. PPI Deflator RAW'!P88</f>
        <v>91.16</v>
      </c>
      <c r="S48" s="79">
        <f>'97-19 Exp. PPI Deflator RAW'!Q88</f>
        <v>91.96</v>
      </c>
      <c r="T48" s="79">
        <f>'97-19 Exp. PPI Deflator RAW'!R88</f>
        <v>92.65</v>
      </c>
      <c r="U48" s="79">
        <f>'97-19 Exp. PPI Deflator RAW'!S88</f>
        <v>93.66</v>
      </c>
      <c r="V48" s="79">
        <f>'97-19 Exp. PPI Deflator RAW'!T88</f>
        <v>94.37</v>
      </c>
      <c r="W48" s="79">
        <f>'97-19 Exp. PPI Deflator RAW'!U88</f>
        <v>94.61</v>
      </c>
      <c r="X48" s="79">
        <f>'97-19 Exp. PPI Deflator RAW'!V88</f>
        <v>95.9</v>
      </c>
      <c r="Y48" s="79">
        <f>'97-19 Exp. PPI Deflator RAW'!W88</f>
        <v>97.55</v>
      </c>
      <c r="Z48" s="79">
        <f>'97-19 Exp. PPI Deflator RAW'!X88</f>
        <v>100</v>
      </c>
    </row>
    <row r="49" spans="1:26" x14ac:dyDescent="0.25">
      <c r="A49" s="65">
        <v>75</v>
      </c>
      <c r="C49" s="66" t="s">
        <v>399</v>
      </c>
      <c r="D49" s="79">
        <f>'97-19 Exp. PPI Deflator RAW'!B89</f>
        <v>58.42</v>
      </c>
      <c r="E49" s="79">
        <f>'97-19 Exp. PPI Deflator RAW'!C89</f>
        <v>59.52</v>
      </c>
      <c r="F49" s="79">
        <f>'97-19 Exp. PPI Deflator RAW'!D89</f>
        <v>60.59</v>
      </c>
      <c r="G49" s="79">
        <f>'97-19 Exp. PPI Deflator RAW'!E89</f>
        <v>61.22</v>
      </c>
      <c r="H49" s="79">
        <f>'97-19 Exp. PPI Deflator RAW'!F89</f>
        <v>62.12</v>
      </c>
      <c r="I49" s="79">
        <f>'97-19 Exp. PPI Deflator RAW'!G89</f>
        <v>63.44</v>
      </c>
      <c r="J49" s="79">
        <f>'97-19 Exp. PPI Deflator RAW'!H89</f>
        <v>64.91</v>
      </c>
      <c r="K49" s="79">
        <f>'97-19 Exp. PPI Deflator RAW'!I89</f>
        <v>65.650000000000006</v>
      </c>
      <c r="L49" s="79">
        <f>'97-19 Exp. PPI Deflator RAW'!J89</f>
        <v>67.61</v>
      </c>
      <c r="M49" s="79">
        <f>'97-19 Exp. PPI Deflator RAW'!K89</f>
        <v>69.83</v>
      </c>
      <c r="N49" s="79">
        <f>'97-19 Exp. PPI Deflator RAW'!L89</f>
        <v>71.760000000000005</v>
      </c>
      <c r="O49" s="79">
        <f>'97-19 Exp. PPI Deflator RAW'!M89</f>
        <v>75.69</v>
      </c>
      <c r="P49" s="79">
        <f>'97-19 Exp. PPI Deflator RAW'!N89</f>
        <v>79.47</v>
      </c>
      <c r="Q49" s="79">
        <f>'97-19 Exp. PPI Deflator RAW'!O89</f>
        <v>82.64</v>
      </c>
      <c r="R49" s="79">
        <f>'97-19 Exp. PPI Deflator RAW'!P89</f>
        <v>87.06</v>
      </c>
      <c r="S49" s="79">
        <f>'97-19 Exp. PPI Deflator RAW'!Q89</f>
        <v>88.75</v>
      </c>
      <c r="T49" s="79">
        <f>'97-19 Exp. PPI Deflator RAW'!R89</f>
        <v>90.83</v>
      </c>
      <c r="U49" s="79">
        <f>'97-19 Exp. PPI Deflator RAW'!S89</f>
        <v>92.76</v>
      </c>
      <c r="V49" s="79">
        <f>'97-19 Exp. PPI Deflator RAW'!T89</f>
        <v>93.22</v>
      </c>
      <c r="W49" s="79">
        <f>'97-19 Exp. PPI Deflator RAW'!U89</f>
        <v>93.39</v>
      </c>
      <c r="X49" s="79">
        <f>'97-19 Exp. PPI Deflator RAW'!V89</f>
        <v>95.85</v>
      </c>
      <c r="Y49" s="79">
        <f>'97-19 Exp. PPI Deflator RAW'!W89</f>
        <v>97.5</v>
      </c>
      <c r="Z49" s="79">
        <f>'97-19 Exp. PPI Deflator RAW'!X89</f>
        <v>100</v>
      </c>
    </row>
    <row r="50" spans="1:26" x14ac:dyDescent="0.25">
      <c r="A50" s="65">
        <v>77</v>
      </c>
      <c r="C50" s="66" t="s">
        <v>400</v>
      </c>
      <c r="D50" s="79">
        <f>'97-19 Exp. PPI Deflator RAW'!B90</f>
        <v>66.19</v>
      </c>
      <c r="E50" s="79">
        <f>'97-19 Exp. PPI Deflator RAW'!C90</f>
        <v>67.680000000000007</v>
      </c>
      <c r="F50" s="79">
        <f>'97-19 Exp. PPI Deflator RAW'!D90</f>
        <v>69.27</v>
      </c>
      <c r="G50" s="79">
        <f>'97-19 Exp. PPI Deflator RAW'!E90</f>
        <v>70.569999999999993</v>
      </c>
      <c r="H50" s="79">
        <f>'97-19 Exp. PPI Deflator RAW'!F90</f>
        <v>72.790000000000006</v>
      </c>
      <c r="I50" s="79">
        <f>'97-19 Exp. PPI Deflator RAW'!G90</f>
        <v>74.099999999999994</v>
      </c>
      <c r="J50" s="79">
        <f>'97-19 Exp. PPI Deflator RAW'!H90</f>
        <v>75.650000000000006</v>
      </c>
      <c r="K50" s="79">
        <f>'97-19 Exp. PPI Deflator RAW'!I90</f>
        <v>76.08</v>
      </c>
      <c r="L50" s="79">
        <f>'97-19 Exp. PPI Deflator RAW'!J90</f>
        <v>77.56</v>
      </c>
      <c r="M50" s="79">
        <f>'97-19 Exp. PPI Deflator RAW'!K90</f>
        <v>78.87</v>
      </c>
      <c r="N50" s="79">
        <f>'97-19 Exp. PPI Deflator RAW'!L90</f>
        <v>79.760000000000005</v>
      </c>
      <c r="O50" s="79">
        <f>'97-19 Exp. PPI Deflator RAW'!M90</f>
        <v>82.71</v>
      </c>
      <c r="P50" s="79">
        <f>'97-19 Exp. PPI Deflator RAW'!N90</f>
        <v>81.86</v>
      </c>
      <c r="Q50" s="79">
        <f>'97-19 Exp. PPI Deflator RAW'!O90</f>
        <v>84.16</v>
      </c>
      <c r="R50" s="79">
        <f>'97-19 Exp. PPI Deflator RAW'!P90</f>
        <v>86.36</v>
      </c>
      <c r="S50" s="79">
        <f>'97-19 Exp. PPI Deflator RAW'!Q90</f>
        <v>84.61</v>
      </c>
      <c r="T50" s="79">
        <f>'97-19 Exp. PPI Deflator RAW'!R90</f>
        <v>84.67</v>
      </c>
      <c r="U50" s="79">
        <f>'97-19 Exp. PPI Deflator RAW'!S90</f>
        <v>85.67</v>
      </c>
      <c r="V50" s="79">
        <f>'97-19 Exp. PPI Deflator RAW'!T90</f>
        <v>86.01</v>
      </c>
      <c r="W50" s="79">
        <f>'97-19 Exp. PPI Deflator RAW'!U90</f>
        <v>90.08</v>
      </c>
      <c r="X50" s="79">
        <f>'97-19 Exp. PPI Deflator RAW'!V90</f>
        <v>90.4</v>
      </c>
      <c r="Y50" s="79">
        <f>'97-19 Exp. PPI Deflator RAW'!W90</f>
        <v>96.76</v>
      </c>
      <c r="Z50" s="79">
        <f>'97-19 Exp. PPI Deflator RAW'!X90</f>
        <v>100</v>
      </c>
    </row>
    <row r="51" spans="1:26" x14ac:dyDescent="0.25">
      <c r="A51" s="65">
        <v>78</v>
      </c>
      <c r="C51" s="66" t="s">
        <v>401</v>
      </c>
      <c r="D51" s="79">
        <f>'97-19 Exp. PPI Deflator RAW'!B91</f>
        <v>70.52</v>
      </c>
      <c r="E51" s="79">
        <f>'97-19 Exp. PPI Deflator RAW'!C91</f>
        <v>72.48</v>
      </c>
      <c r="F51" s="79">
        <f>'97-19 Exp. PPI Deflator RAW'!D91</f>
        <v>74.19</v>
      </c>
      <c r="G51" s="79">
        <f>'97-19 Exp. PPI Deflator RAW'!E91</f>
        <v>75.81</v>
      </c>
      <c r="H51" s="79">
        <f>'97-19 Exp. PPI Deflator RAW'!F91</f>
        <v>78.33</v>
      </c>
      <c r="I51" s="79">
        <f>'97-19 Exp. PPI Deflator RAW'!G91</f>
        <v>82.32</v>
      </c>
      <c r="J51" s="79">
        <f>'97-19 Exp. PPI Deflator RAW'!H91</f>
        <v>84.17</v>
      </c>
      <c r="K51" s="79">
        <f>'97-19 Exp. PPI Deflator RAW'!I91</f>
        <v>84.42</v>
      </c>
      <c r="L51" s="79">
        <f>'97-19 Exp. PPI Deflator RAW'!J91</f>
        <v>86.02</v>
      </c>
      <c r="M51" s="79">
        <f>'97-19 Exp. PPI Deflator RAW'!K91</f>
        <v>87.73</v>
      </c>
      <c r="N51" s="79">
        <f>'97-19 Exp. PPI Deflator RAW'!L91</f>
        <v>91.02</v>
      </c>
      <c r="O51" s="79">
        <f>'97-19 Exp. PPI Deflator RAW'!M91</f>
        <v>92.8</v>
      </c>
      <c r="P51" s="79">
        <f>'97-19 Exp. PPI Deflator RAW'!N91</f>
        <v>93.02</v>
      </c>
      <c r="Q51" s="79">
        <f>'97-19 Exp. PPI Deflator RAW'!O91</f>
        <v>93.4</v>
      </c>
      <c r="R51" s="79">
        <f>'97-19 Exp. PPI Deflator RAW'!P91</f>
        <v>93.76</v>
      </c>
      <c r="S51" s="79">
        <f>'97-19 Exp. PPI Deflator RAW'!Q91</f>
        <v>94.78</v>
      </c>
      <c r="T51" s="79">
        <f>'97-19 Exp. PPI Deflator RAW'!R91</f>
        <v>95.36</v>
      </c>
      <c r="U51" s="79">
        <f>'97-19 Exp. PPI Deflator RAW'!S91</f>
        <v>95.93</v>
      </c>
      <c r="V51" s="79">
        <f>'97-19 Exp. PPI Deflator RAW'!T91</f>
        <v>96.71</v>
      </c>
      <c r="W51" s="79">
        <f>'97-19 Exp. PPI Deflator RAW'!U91</f>
        <v>98</v>
      </c>
      <c r="X51" s="79">
        <f>'97-19 Exp. PPI Deflator RAW'!V91</f>
        <v>96.28</v>
      </c>
      <c r="Y51" s="79">
        <f>'97-19 Exp. PPI Deflator RAW'!W91</f>
        <v>98.14</v>
      </c>
      <c r="Z51" s="79">
        <f>'97-19 Exp. PPI Deflator RAW'!X91</f>
        <v>100</v>
      </c>
    </row>
    <row r="52" spans="1:26" ht="45" x14ac:dyDescent="0.25">
      <c r="A52" s="65">
        <v>79</v>
      </c>
      <c r="C52" s="66" t="s">
        <v>402</v>
      </c>
      <c r="D52" s="79">
        <f>'97-19 Exp. PPI Deflator RAW'!B92</f>
        <v>48.4</v>
      </c>
      <c r="E52" s="79">
        <f>'97-19 Exp. PPI Deflator RAW'!C92</f>
        <v>50.61</v>
      </c>
      <c r="F52" s="79">
        <f>'97-19 Exp. PPI Deflator RAW'!D92</f>
        <v>52.68</v>
      </c>
      <c r="G52" s="79">
        <f>'97-19 Exp. PPI Deflator RAW'!E92</f>
        <v>55.92</v>
      </c>
      <c r="H52" s="79">
        <f>'97-19 Exp. PPI Deflator RAW'!F92</f>
        <v>60.61</v>
      </c>
      <c r="I52" s="79">
        <f>'97-19 Exp. PPI Deflator RAW'!G92</f>
        <v>66.11</v>
      </c>
      <c r="J52" s="79">
        <f>'97-19 Exp. PPI Deflator RAW'!H92</f>
        <v>68.61</v>
      </c>
      <c r="K52" s="79">
        <f>'97-19 Exp. PPI Deflator RAW'!I92</f>
        <v>68.430000000000007</v>
      </c>
      <c r="L52" s="79">
        <f>'97-19 Exp. PPI Deflator RAW'!J92</f>
        <v>69.5</v>
      </c>
      <c r="M52" s="79">
        <f>'97-19 Exp. PPI Deflator RAW'!K92</f>
        <v>69.03</v>
      </c>
      <c r="N52" s="79">
        <f>'97-19 Exp. PPI Deflator RAW'!L92</f>
        <v>69.78</v>
      </c>
      <c r="O52" s="79">
        <f>'97-19 Exp. PPI Deflator RAW'!M92</f>
        <v>72.510000000000005</v>
      </c>
      <c r="P52" s="79">
        <f>'97-19 Exp. PPI Deflator RAW'!N92</f>
        <v>77.19</v>
      </c>
      <c r="Q52" s="79">
        <f>'97-19 Exp. PPI Deflator RAW'!O92</f>
        <v>81.03</v>
      </c>
      <c r="R52" s="79">
        <f>'97-19 Exp. PPI Deflator RAW'!P92</f>
        <v>82.99</v>
      </c>
      <c r="S52" s="79">
        <f>'97-19 Exp. PPI Deflator RAW'!Q92</f>
        <v>85.65</v>
      </c>
      <c r="T52" s="79">
        <f>'97-19 Exp. PPI Deflator RAW'!R92</f>
        <v>88.25</v>
      </c>
      <c r="U52" s="79">
        <f>'97-19 Exp. PPI Deflator RAW'!S92</f>
        <v>88.86</v>
      </c>
      <c r="V52" s="79">
        <f>'97-19 Exp. PPI Deflator RAW'!T92</f>
        <v>89.56</v>
      </c>
      <c r="W52" s="79">
        <f>'97-19 Exp. PPI Deflator RAW'!U92</f>
        <v>89.64</v>
      </c>
      <c r="X52" s="79">
        <f>'97-19 Exp. PPI Deflator RAW'!V92</f>
        <v>91.61</v>
      </c>
      <c r="Y52" s="79">
        <f>'97-19 Exp. PPI Deflator RAW'!W92</f>
        <v>96.24</v>
      </c>
      <c r="Z52" s="79">
        <f>'97-19 Exp. PPI Deflator RAW'!X92</f>
        <v>100</v>
      </c>
    </row>
    <row r="53" spans="1:26" x14ac:dyDescent="0.25">
      <c r="A53" s="65">
        <v>80</v>
      </c>
      <c r="C53" s="66" t="s">
        <v>403</v>
      </c>
      <c r="D53" s="79">
        <f>'97-19 Exp. PPI Deflator RAW'!B93</f>
        <v>68.400000000000006</v>
      </c>
      <c r="E53" s="79">
        <f>'97-19 Exp. PPI Deflator RAW'!C93</f>
        <v>70.09</v>
      </c>
      <c r="F53" s="79">
        <f>'97-19 Exp. PPI Deflator RAW'!D93</f>
        <v>71.3</v>
      </c>
      <c r="G53" s="79">
        <f>'97-19 Exp. PPI Deflator RAW'!E93</f>
        <v>72.87</v>
      </c>
      <c r="H53" s="79">
        <f>'97-19 Exp. PPI Deflator RAW'!F93</f>
        <v>76.06</v>
      </c>
      <c r="I53" s="79">
        <f>'97-19 Exp. PPI Deflator RAW'!G93</f>
        <v>78.91</v>
      </c>
      <c r="J53" s="79">
        <f>'97-19 Exp. PPI Deflator RAW'!H93</f>
        <v>83.25</v>
      </c>
      <c r="K53" s="79">
        <f>'97-19 Exp. PPI Deflator RAW'!I93</f>
        <v>86.77</v>
      </c>
      <c r="L53" s="79">
        <f>'97-19 Exp. PPI Deflator RAW'!J93</f>
        <v>88.52</v>
      </c>
      <c r="M53" s="79">
        <f>'97-19 Exp. PPI Deflator RAW'!K93</f>
        <v>93</v>
      </c>
      <c r="N53" s="79">
        <f>'97-19 Exp. PPI Deflator RAW'!L93</f>
        <v>95.7</v>
      </c>
      <c r="O53" s="79">
        <f>'97-19 Exp. PPI Deflator RAW'!M93</f>
        <v>97.97</v>
      </c>
      <c r="P53" s="79">
        <f>'97-19 Exp. PPI Deflator RAW'!N93</f>
        <v>100.55</v>
      </c>
      <c r="Q53" s="79">
        <f>'97-19 Exp. PPI Deflator RAW'!O93</f>
        <v>100.01</v>
      </c>
      <c r="R53" s="79">
        <f>'97-19 Exp. PPI Deflator RAW'!P93</f>
        <v>99.28</v>
      </c>
      <c r="S53" s="79">
        <f>'97-19 Exp. PPI Deflator RAW'!Q93</f>
        <v>99.6</v>
      </c>
      <c r="T53" s="79">
        <f>'97-19 Exp. PPI Deflator RAW'!R93</f>
        <v>98.03</v>
      </c>
      <c r="U53" s="79">
        <f>'97-19 Exp. PPI Deflator RAW'!S93</f>
        <v>98.14</v>
      </c>
      <c r="V53" s="79">
        <f>'97-19 Exp. PPI Deflator RAW'!T93</f>
        <v>96.95</v>
      </c>
      <c r="W53" s="79">
        <f>'97-19 Exp. PPI Deflator RAW'!U93</f>
        <v>97.33</v>
      </c>
      <c r="X53" s="79">
        <f>'97-19 Exp. PPI Deflator RAW'!V93</f>
        <v>97.45</v>
      </c>
      <c r="Y53" s="79">
        <f>'97-19 Exp. PPI Deflator RAW'!W93</f>
        <v>98.75</v>
      </c>
      <c r="Z53" s="79">
        <f>'97-19 Exp. PPI Deflator RAW'!X93</f>
        <v>100</v>
      </c>
    </row>
    <row r="54" spans="1:26" ht="30" x14ac:dyDescent="0.25">
      <c r="A54" s="65">
        <v>81</v>
      </c>
      <c r="C54" s="66" t="s">
        <v>404</v>
      </c>
      <c r="D54" s="79">
        <f>'97-19 Exp. PPI Deflator RAW'!B94</f>
        <v>72.569999999999993</v>
      </c>
      <c r="E54" s="79">
        <f>'97-19 Exp. PPI Deflator RAW'!C94</f>
        <v>74.260000000000005</v>
      </c>
      <c r="F54" s="79">
        <f>'97-19 Exp. PPI Deflator RAW'!D94</f>
        <v>75.37</v>
      </c>
      <c r="G54" s="79">
        <f>'97-19 Exp. PPI Deflator RAW'!E94</f>
        <v>76.45</v>
      </c>
      <c r="H54" s="79">
        <f>'97-19 Exp. PPI Deflator RAW'!F94</f>
        <v>78.459999999999994</v>
      </c>
      <c r="I54" s="79">
        <f>'97-19 Exp. PPI Deflator RAW'!G94</f>
        <v>80.45</v>
      </c>
      <c r="J54" s="79">
        <f>'97-19 Exp. PPI Deflator RAW'!H94</f>
        <v>82</v>
      </c>
      <c r="K54" s="79">
        <f>'97-19 Exp. PPI Deflator RAW'!I94</f>
        <v>82.83</v>
      </c>
      <c r="L54" s="79">
        <f>'97-19 Exp. PPI Deflator RAW'!J94</f>
        <v>83.81</v>
      </c>
      <c r="M54" s="79">
        <f>'97-19 Exp. PPI Deflator RAW'!K94</f>
        <v>87.12</v>
      </c>
      <c r="N54" s="79">
        <f>'97-19 Exp. PPI Deflator RAW'!L94</f>
        <v>89.77</v>
      </c>
      <c r="O54" s="79">
        <f>'97-19 Exp. PPI Deflator RAW'!M94</f>
        <v>91.57</v>
      </c>
      <c r="P54" s="79">
        <f>'97-19 Exp. PPI Deflator RAW'!N94</f>
        <v>92.12</v>
      </c>
      <c r="Q54" s="79">
        <f>'97-19 Exp. PPI Deflator RAW'!O94</f>
        <v>92.16</v>
      </c>
      <c r="R54" s="79">
        <f>'97-19 Exp. PPI Deflator RAW'!P94</f>
        <v>92.74</v>
      </c>
      <c r="S54" s="79">
        <f>'97-19 Exp. PPI Deflator RAW'!Q94</f>
        <v>93.35</v>
      </c>
      <c r="T54" s="79">
        <f>'97-19 Exp. PPI Deflator RAW'!R94</f>
        <v>93.87</v>
      </c>
      <c r="U54" s="79">
        <f>'97-19 Exp. PPI Deflator RAW'!S94</f>
        <v>94.98</v>
      </c>
      <c r="V54" s="79">
        <f>'97-19 Exp. PPI Deflator RAW'!T94</f>
        <v>95.51</v>
      </c>
      <c r="W54" s="79">
        <f>'97-19 Exp. PPI Deflator RAW'!U94</f>
        <v>97.1</v>
      </c>
      <c r="X54" s="79">
        <f>'97-19 Exp. PPI Deflator RAW'!V94</f>
        <v>98.99</v>
      </c>
      <c r="Y54" s="79">
        <f>'97-19 Exp. PPI Deflator RAW'!W94</f>
        <v>100.11</v>
      </c>
      <c r="Z54" s="79">
        <f>'97-19 Exp. PPI Deflator RAW'!X94</f>
        <v>100</v>
      </c>
    </row>
    <row r="55" spans="1:26" ht="30" x14ac:dyDescent="0.25">
      <c r="A55" s="65">
        <v>82</v>
      </c>
      <c r="C55" s="66" t="s">
        <v>405</v>
      </c>
      <c r="D55" s="79">
        <f>'97-19 Exp. PPI Deflator RAW'!B95</f>
        <v>61.81</v>
      </c>
      <c r="E55" s="79">
        <f>'97-19 Exp. PPI Deflator RAW'!C95</f>
        <v>63.07</v>
      </c>
      <c r="F55" s="79">
        <f>'97-19 Exp. PPI Deflator RAW'!D95</f>
        <v>64.7</v>
      </c>
      <c r="G55" s="79">
        <f>'97-19 Exp. PPI Deflator RAW'!E95</f>
        <v>66.349999999999994</v>
      </c>
      <c r="H55" s="79">
        <f>'97-19 Exp. PPI Deflator RAW'!F95</f>
        <v>67.849999999999994</v>
      </c>
      <c r="I55" s="79">
        <f>'97-19 Exp. PPI Deflator RAW'!G95</f>
        <v>70.180000000000007</v>
      </c>
      <c r="J55" s="79">
        <f>'97-19 Exp. PPI Deflator RAW'!H95</f>
        <v>70.989999999999995</v>
      </c>
      <c r="K55" s="79">
        <f>'97-19 Exp. PPI Deflator RAW'!I95</f>
        <v>72.09</v>
      </c>
      <c r="L55" s="79">
        <f>'97-19 Exp. PPI Deflator RAW'!J95</f>
        <v>73.56</v>
      </c>
      <c r="M55" s="79">
        <f>'97-19 Exp. PPI Deflator RAW'!K95</f>
        <v>75.09</v>
      </c>
      <c r="N55" s="79">
        <f>'97-19 Exp. PPI Deflator RAW'!L95</f>
        <v>76.72</v>
      </c>
      <c r="O55" s="79">
        <f>'97-19 Exp. PPI Deflator RAW'!M95</f>
        <v>80.52</v>
      </c>
      <c r="P55" s="79">
        <f>'97-19 Exp. PPI Deflator RAW'!N95</f>
        <v>83.7</v>
      </c>
      <c r="Q55" s="79">
        <f>'97-19 Exp. PPI Deflator RAW'!O95</f>
        <v>83.64</v>
      </c>
      <c r="R55" s="79">
        <f>'97-19 Exp. PPI Deflator RAW'!P95</f>
        <v>84.29</v>
      </c>
      <c r="S55" s="79">
        <f>'97-19 Exp. PPI Deflator RAW'!Q95</f>
        <v>86.46</v>
      </c>
      <c r="T55" s="79">
        <f>'97-19 Exp. PPI Deflator RAW'!R95</f>
        <v>86.9</v>
      </c>
      <c r="U55" s="79">
        <f>'97-19 Exp. PPI Deflator RAW'!S95</f>
        <v>88.62</v>
      </c>
      <c r="V55" s="79">
        <f>'97-19 Exp. PPI Deflator RAW'!T95</f>
        <v>90.93</v>
      </c>
      <c r="W55" s="79">
        <f>'97-19 Exp. PPI Deflator RAW'!U95</f>
        <v>93.27</v>
      </c>
      <c r="X55" s="79">
        <f>'97-19 Exp. PPI Deflator RAW'!V95</f>
        <v>95.62</v>
      </c>
      <c r="Y55" s="79">
        <f>'97-19 Exp. PPI Deflator RAW'!W95</f>
        <v>97.26</v>
      </c>
      <c r="Z55" s="79">
        <f>'97-19 Exp. PPI Deflator RAW'!X95</f>
        <v>100</v>
      </c>
    </row>
    <row r="56" spans="1:26" ht="30" x14ac:dyDescent="0.25">
      <c r="A56" s="65">
        <v>84</v>
      </c>
      <c r="C56" s="66" t="s">
        <v>195</v>
      </c>
      <c r="D56" s="79">
        <f>'97-19 Exp. PPI Deflator RAW'!B96</f>
        <v>47.58</v>
      </c>
      <c r="E56" s="79">
        <f>'97-19 Exp. PPI Deflator RAW'!C96</f>
        <v>46.41</v>
      </c>
      <c r="F56" s="79">
        <f>'97-19 Exp. PPI Deflator RAW'!D96</f>
        <v>50.11</v>
      </c>
      <c r="G56" s="79">
        <f>'97-19 Exp. PPI Deflator RAW'!E96</f>
        <v>53.8</v>
      </c>
      <c r="H56" s="79">
        <f>'97-19 Exp. PPI Deflator RAW'!F96</f>
        <v>58.11</v>
      </c>
      <c r="I56" s="79">
        <f>'97-19 Exp. PPI Deflator RAW'!G96</f>
        <v>61.22</v>
      </c>
      <c r="J56" s="79">
        <f>'97-19 Exp. PPI Deflator RAW'!H96</f>
        <v>60.1</v>
      </c>
      <c r="K56" s="79">
        <f>'97-19 Exp. PPI Deflator RAW'!I96</f>
        <v>65.41</v>
      </c>
      <c r="L56" s="79">
        <f>'97-19 Exp. PPI Deflator RAW'!J96</f>
        <v>69.94</v>
      </c>
      <c r="M56" s="79">
        <f>'97-19 Exp. PPI Deflator RAW'!K96</f>
        <v>72.86</v>
      </c>
      <c r="N56" s="79">
        <f>'97-19 Exp. PPI Deflator RAW'!L96</f>
        <v>76.52</v>
      </c>
      <c r="O56" s="79">
        <f>'97-19 Exp. PPI Deflator RAW'!M96</f>
        <v>76.27</v>
      </c>
      <c r="P56" s="79">
        <f>'97-19 Exp. PPI Deflator RAW'!N96</f>
        <v>78.62</v>
      </c>
      <c r="Q56" s="79">
        <f>'97-19 Exp. PPI Deflator RAW'!O96</f>
        <v>78.59</v>
      </c>
      <c r="R56" s="79">
        <f>'97-19 Exp. PPI Deflator RAW'!P96</f>
        <v>81.19</v>
      </c>
      <c r="S56" s="79">
        <f>'97-19 Exp. PPI Deflator RAW'!Q96</f>
        <v>84.22</v>
      </c>
      <c r="T56" s="79">
        <f>'97-19 Exp. PPI Deflator RAW'!R96</f>
        <v>84.99</v>
      </c>
      <c r="U56" s="79">
        <f>'97-19 Exp. PPI Deflator RAW'!S96</f>
        <v>88.02</v>
      </c>
      <c r="V56" s="79">
        <f>'97-19 Exp. PPI Deflator RAW'!T96</f>
        <v>91.05</v>
      </c>
      <c r="W56" s="79">
        <f>'97-19 Exp. PPI Deflator RAW'!U96</f>
        <v>93.89</v>
      </c>
      <c r="X56" s="79">
        <f>'97-19 Exp. PPI Deflator RAW'!V96</f>
        <v>96.04</v>
      </c>
      <c r="Y56" s="79">
        <f>'97-19 Exp. PPI Deflator RAW'!W96</f>
        <v>97.9</v>
      </c>
      <c r="Z56" s="79">
        <f>'97-19 Exp. PPI Deflator RAW'!X96</f>
        <v>100</v>
      </c>
    </row>
    <row r="57" spans="1:26" x14ac:dyDescent="0.25">
      <c r="A57" s="65">
        <v>85</v>
      </c>
      <c r="C57" s="66" t="s">
        <v>197</v>
      </c>
      <c r="D57" s="79">
        <f>'97-19 Exp. PPI Deflator RAW'!B97</f>
        <v>40.799999999999997</v>
      </c>
      <c r="E57" s="79">
        <f>'97-19 Exp. PPI Deflator RAW'!C97</f>
        <v>42.42</v>
      </c>
      <c r="F57" s="79">
        <f>'97-19 Exp. PPI Deflator RAW'!D97</f>
        <v>44.47</v>
      </c>
      <c r="G57" s="79">
        <f>'97-19 Exp. PPI Deflator RAW'!E97</f>
        <v>47.15</v>
      </c>
      <c r="H57" s="79">
        <f>'97-19 Exp. PPI Deflator RAW'!F97</f>
        <v>52.4</v>
      </c>
      <c r="I57" s="79">
        <f>'97-19 Exp. PPI Deflator RAW'!G97</f>
        <v>56.75</v>
      </c>
      <c r="J57" s="79">
        <f>'97-19 Exp. PPI Deflator RAW'!H97</f>
        <v>60.94</v>
      </c>
      <c r="K57" s="79">
        <f>'97-19 Exp. PPI Deflator RAW'!I97</f>
        <v>63.52</v>
      </c>
      <c r="L57" s="79">
        <f>'97-19 Exp. PPI Deflator RAW'!J97</f>
        <v>67.09</v>
      </c>
      <c r="M57" s="79">
        <f>'97-19 Exp. PPI Deflator RAW'!K97</f>
        <v>75.05</v>
      </c>
      <c r="N57" s="79">
        <f>'97-19 Exp. PPI Deflator RAW'!L97</f>
        <v>80.41</v>
      </c>
      <c r="O57" s="79">
        <f>'97-19 Exp. PPI Deflator RAW'!M97</f>
        <v>85.08</v>
      </c>
      <c r="P57" s="79">
        <f>'97-19 Exp. PPI Deflator RAW'!N97</f>
        <v>90.05</v>
      </c>
      <c r="Q57" s="79">
        <f>'97-19 Exp. PPI Deflator RAW'!O97</f>
        <v>93.5</v>
      </c>
      <c r="R57" s="79">
        <f>'97-19 Exp. PPI Deflator RAW'!P97</f>
        <v>93.62</v>
      </c>
      <c r="S57" s="79">
        <f>'97-19 Exp. PPI Deflator RAW'!Q97</f>
        <v>93.71</v>
      </c>
      <c r="T57" s="79">
        <f>'97-19 Exp. PPI Deflator RAW'!R97</f>
        <v>96.77</v>
      </c>
      <c r="U57" s="79">
        <f>'97-19 Exp. PPI Deflator RAW'!S97</f>
        <v>100.25</v>
      </c>
      <c r="V57" s="79">
        <f>'97-19 Exp. PPI Deflator RAW'!T97</f>
        <v>99.2</v>
      </c>
      <c r="W57" s="79">
        <f>'97-19 Exp. PPI Deflator RAW'!U97</f>
        <v>97.72</v>
      </c>
      <c r="X57" s="79">
        <f>'97-19 Exp. PPI Deflator RAW'!V97</f>
        <v>98.38</v>
      </c>
      <c r="Y57" s="79">
        <f>'97-19 Exp. PPI Deflator RAW'!W97</f>
        <v>98.58</v>
      </c>
      <c r="Z57" s="79">
        <f>'97-19 Exp. PPI Deflator RAW'!X97</f>
        <v>100</v>
      </c>
    </row>
    <row r="58" spans="1:26" x14ac:dyDescent="0.25">
      <c r="A58" s="65">
        <v>86</v>
      </c>
      <c r="C58" s="66" t="s">
        <v>406</v>
      </c>
      <c r="D58" s="79">
        <f>'97-19 Exp. PPI Deflator RAW'!B98</f>
        <v>56.68</v>
      </c>
      <c r="E58" s="79">
        <f>'97-19 Exp. PPI Deflator RAW'!C98</f>
        <v>58.11</v>
      </c>
      <c r="F58" s="79">
        <f>'97-19 Exp. PPI Deflator RAW'!D98</f>
        <v>59</v>
      </c>
      <c r="G58" s="79">
        <f>'97-19 Exp. PPI Deflator RAW'!E98</f>
        <v>59.76</v>
      </c>
      <c r="H58" s="79">
        <f>'97-19 Exp. PPI Deflator RAW'!F98</f>
        <v>61.56</v>
      </c>
      <c r="I58" s="79">
        <f>'97-19 Exp. PPI Deflator RAW'!G98</f>
        <v>64.42</v>
      </c>
      <c r="J58" s="79">
        <f>'97-19 Exp. PPI Deflator RAW'!H98</f>
        <v>66.88</v>
      </c>
      <c r="K58" s="79">
        <f>'97-19 Exp. PPI Deflator RAW'!I98</f>
        <v>70.180000000000007</v>
      </c>
      <c r="L58" s="79">
        <f>'97-19 Exp. PPI Deflator RAW'!J98</f>
        <v>72.27</v>
      </c>
      <c r="M58" s="79">
        <f>'97-19 Exp. PPI Deflator RAW'!K98</f>
        <v>75.3</v>
      </c>
      <c r="N58" s="79">
        <f>'97-19 Exp. PPI Deflator RAW'!L98</f>
        <v>77.66</v>
      </c>
      <c r="O58" s="79">
        <f>'97-19 Exp. PPI Deflator RAW'!M98</f>
        <v>80.66</v>
      </c>
      <c r="P58" s="79">
        <f>'97-19 Exp. PPI Deflator RAW'!N98</f>
        <v>84.23</v>
      </c>
      <c r="Q58" s="79">
        <f>'97-19 Exp. PPI Deflator RAW'!O98</f>
        <v>86.05</v>
      </c>
      <c r="R58" s="79">
        <f>'97-19 Exp. PPI Deflator RAW'!P98</f>
        <v>86.5</v>
      </c>
      <c r="S58" s="79">
        <f>'97-19 Exp. PPI Deflator RAW'!Q98</f>
        <v>86.86</v>
      </c>
      <c r="T58" s="79">
        <f>'97-19 Exp. PPI Deflator RAW'!R98</f>
        <v>89.29</v>
      </c>
      <c r="U58" s="79">
        <f>'97-19 Exp. PPI Deflator RAW'!S98</f>
        <v>90.78</v>
      </c>
      <c r="V58" s="79">
        <f>'97-19 Exp. PPI Deflator RAW'!T98</f>
        <v>90.36</v>
      </c>
      <c r="W58" s="79">
        <f>'97-19 Exp. PPI Deflator RAW'!U98</f>
        <v>92.23</v>
      </c>
      <c r="X58" s="79">
        <f>'97-19 Exp. PPI Deflator RAW'!V98</f>
        <v>92.57</v>
      </c>
      <c r="Y58" s="79">
        <f>'97-19 Exp. PPI Deflator RAW'!W98</f>
        <v>95.58</v>
      </c>
      <c r="Z58" s="79">
        <f>'97-19 Exp. PPI Deflator RAW'!X98</f>
        <v>100</v>
      </c>
    </row>
    <row r="59" spans="1:26" x14ac:dyDescent="0.25">
      <c r="A59" s="65">
        <v>87</v>
      </c>
      <c r="C59" s="66" t="s">
        <v>407</v>
      </c>
      <c r="D59" s="79">
        <f>'97-19 Exp. PPI Deflator RAW'!B99</f>
        <v>47.93</v>
      </c>
      <c r="E59" s="79">
        <f>'97-19 Exp. PPI Deflator RAW'!C99</f>
        <v>50.82</v>
      </c>
      <c r="F59" s="79">
        <f>'97-19 Exp. PPI Deflator RAW'!D99</f>
        <v>53.32</v>
      </c>
      <c r="G59" s="79">
        <f>'97-19 Exp. PPI Deflator RAW'!E99</f>
        <v>55.35</v>
      </c>
      <c r="H59" s="79">
        <f>'97-19 Exp. PPI Deflator RAW'!F99</f>
        <v>56.42</v>
      </c>
      <c r="I59" s="79">
        <f>'97-19 Exp. PPI Deflator RAW'!G99</f>
        <v>58.73</v>
      </c>
      <c r="J59" s="79">
        <f>'97-19 Exp. PPI Deflator RAW'!H99</f>
        <v>62.46</v>
      </c>
      <c r="K59" s="79">
        <f>'97-19 Exp. PPI Deflator RAW'!I99</f>
        <v>64.81</v>
      </c>
      <c r="L59" s="79">
        <f>'97-19 Exp. PPI Deflator RAW'!J99</f>
        <v>67.66</v>
      </c>
      <c r="M59" s="79">
        <f>'97-19 Exp. PPI Deflator RAW'!K99</f>
        <v>70.22</v>
      </c>
      <c r="N59" s="79">
        <f>'97-19 Exp. PPI Deflator RAW'!L99</f>
        <v>72.92</v>
      </c>
      <c r="O59" s="79">
        <f>'97-19 Exp. PPI Deflator RAW'!M99</f>
        <v>72.7</v>
      </c>
      <c r="P59" s="79">
        <f>'97-19 Exp. PPI Deflator RAW'!N99</f>
        <v>78.56</v>
      </c>
      <c r="Q59" s="79">
        <f>'97-19 Exp. PPI Deflator RAW'!O99</f>
        <v>72.150000000000006</v>
      </c>
      <c r="R59" s="79">
        <f>'97-19 Exp. PPI Deflator RAW'!P99</f>
        <v>73.28</v>
      </c>
      <c r="S59" s="79">
        <f>'97-19 Exp. PPI Deflator RAW'!Q99</f>
        <v>80.66</v>
      </c>
      <c r="T59" s="79">
        <f>'97-19 Exp. PPI Deflator RAW'!R99</f>
        <v>82.12</v>
      </c>
      <c r="U59" s="79">
        <f>'97-19 Exp. PPI Deflator RAW'!S99</f>
        <v>85.39</v>
      </c>
      <c r="V59" s="79">
        <f>'97-19 Exp. PPI Deflator RAW'!T99</f>
        <v>88.07</v>
      </c>
      <c r="W59" s="79">
        <f>'97-19 Exp. PPI Deflator RAW'!U99</f>
        <v>89.71</v>
      </c>
      <c r="X59" s="79">
        <f>'97-19 Exp. PPI Deflator RAW'!V99</f>
        <v>90.71</v>
      </c>
      <c r="Y59" s="79">
        <f>'97-19 Exp. PPI Deflator RAW'!W99</f>
        <v>94.29</v>
      </c>
      <c r="Z59" s="79">
        <f>'97-19 Exp. PPI Deflator RAW'!X99</f>
        <v>100</v>
      </c>
    </row>
    <row r="60" spans="1:26" ht="30" x14ac:dyDescent="0.25">
      <c r="A60" s="65">
        <v>88</v>
      </c>
      <c r="C60" s="66" t="s">
        <v>408</v>
      </c>
      <c r="D60" s="79">
        <f>'97-19 Exp. PPI Deflator RAW'!B100</f>
        <v>48.99</v>
      </c>
      <c r="E60" s="79">
        <f>'97-19 Exp. PPI Deflator RAW'!C100</f>
        <v>51.97</v>
      </c>
      <c r="F60" s="79">
        <f>'97-19 Exp. PPI Deflator RAW'!D100</f>
        <v>54.44</v>
      </c>
      <c r="G60" s="79">
        <f>'97-19 Exp. PPI Deflator RAW'!E100</f>
        <v>56.78</v>
      </c>
      <c r="H60" s="79">
        <f>'97-19 Exp. PPI Deflator RAW'!F100</f>
        <v>58.03</v>
      </c>
      <c r="I60" s="79">
        <f>'97-19 Exp. PPI Deflator RAW'!G100</f>
        <v>60.74</v>
      </c>
      <c r="J60" s="79">
        <f>'97-19 Exp. PPI Deflator RAW'!H100</f>
        <v>64.88</v>
      </c>
      <c r="K60" s="79">
        <f>'97-19 Exp. PPI Deflator RAW'!I100</f>
        <v>67.34</v>
      </c>
      <c r="L60" s="79">
        <f>'97-19 Exp. PPI Deflator RAW'!J100</f>
        <v>70.209999999999994</v>
      </c>
      <c r="M60" s="79">
        <f>'97-19 Exp. PPI Deflator RAW'!K100</f>
        <v>72.61</v>
      </c>
      <c r="N60" s="79">
        <f>'97-19 Exp. PPI Deflator RAW'!L100</f>
        <v>76.209999999999994</v>
      </c>
      <c r="O60" s="79">
        <f>'97-19 Exp. PPI Deflator RAW'!M100</f>
        <v>72.56</v>
      </c>
      <c r="P60" s="79">
        <f>'97-19 Exp. PPI Deflator RAW'!N100</f>
        <v>74.75</v>
      </c>
      <c r="Q60" s="79">
        <f>'97-19 Exp. PPI Deflator RAW'!O100</f>
        <v>69.05</v>
      </c>
      <c r="R60" s="79">
        <f>'97-19 Exp. PPI Deflator RAW'!P100</f>
        <v>73.709999999999994</v>
      </c>
      <c r="S60" s="79">
        <f>'97-19 Exp. PPI Deflator RAW'!Q100</f>
        <v>80.91</v>
      </c>
      <c r="T60" s="79">
        <f>'97-19 Exp. PPI Deflator RAW'!R100</f>
        <v>81.430000000000007</v>
      </c>
      <c r="U60" s="79">
        <f>'97-19 Exp. PPI Deflator RAW'!S100</f>
        <v>85.34</v>
      </c>
      <c r="V60" s="79">
        <f>'97-19 Exp. PPI Deflator RAW'!T100</f>
        <v>86.78</v>
      </c>
      <c r="W60" s="79">
        <f>'97-19 Exp. PPI Deflator RAW'!U100</f>
        <v>88.97</v>
      </c>
      <c r="X60" s="79">
        <f>'97-19 Exp. PPI Deflator RAW'!V100</f>
        <v>89.26</v>
      </c>
      <c r="Y60" s="79">
        <f>'97-19 Exp. PPI Deflator RAW'!W100</f>
        <v>94.57</v>
      </c>
      <c r="Z60" s="79">
        <f>'97-19 Exp. PPI Deflator RAW'!X100</f>
        <v>100</v>
      </c>
    </row>
    <row r="61" spans="1:26" ht="30" x14ac:dyDescent="0.25">
      <c r="A61" s="65">
        <v>90</v>
      </c>
      <c r="C61" s="66" t="s">
        <v>409</v>
      </c>
      <c r="D61" s="79">
        <f>'97-19 Exp. PPI Deflator RAW'!B101</f>
        <v>62.46</v>
      </c>
      <c r="E61" s="79">
        <f>'97-19 Exp. PPI Deflator RAW'!C101</f>
        <v>64.13</v>
      </c>
      <c r="F61" s="79">
        <f>'97-19 Exp. PPI Deflator RAW'!D101</f>
        <v>65.89</v>
      </c>
      <c r="G61" s="79">
        <f>'97-19 Exp. PPI Deflator RAW'!E101</f>
        <v>66.91</v>
      </c>
      <c r="H61" s="79">
        <f>'97-19 Exp. PPI Deflator RAW'!F101</f>
        <v>67.62</v>
      </c>
      <c r="I61" s="79">
        <f>'97-19 Exp. PPI Deflator RAW'!G101</f>
        <v>70.150000000000006</v>
      </c>
      <c r="J61" s="79">
        <f>'97-19 Exp. PPI Deflator RAW'!H101</f>
        <v>69.349999999999994</v>
      </c>
      <c r="K61" s="79">
        <f>'97-19 Exp. PPI Deflator RAW'!I101</f>
        <v>71.38</v>
      </c>
      <c r="L61" s="79">
        <f>'97-19 Exp. PPI Deflator RAW'!J101</f>
        <v>71.5</v>
      </c>
      <c r="M61" s="79">
        <f>'97-19 Exp. PPI Deflator RAW'!K101</f>
        <v>71.739999999999995</v>
      </c>
      <c r="N61" s="79">
        <f>'97-19 Exp. PPI Deflator RAW'!L101</f>
        <v>74.77</v>
      </c>
      <c r="O61" s="79">
        <f>'97-19 Exp. PPI Deflator RAW'!M101</f>
        <v>78.349999999999994</v>
      </c>
      <c r="P61" s="79">
        <f>'97-19 Exp. PPI Deflator RAW'!N101</f>
        <v>80.17</v>
      </c>
      <c r="Q61" s="79">
        <f>'97-19 Exp. PPI Deflator RAW'!O101</f>
        <v>83.48</v>
      </c>
      <c r="R61" s="79">
        <f>'97-19 Exp. PPI Deflator RAW'!P101</f>
        <v>85.2</v>
      </c>
      <c r="S61" s="79">
        <f>'97-19 Exp. PPI Deflator RAW'!Q101</f>
        <v>89.35</v>
      </c>
      <c r="T61" s="79">
        <f>'97-19 Exp. PPI Deflator RAW'!R101</f>
        <v>91.31</v>
      </c>
      <c r="U61" s="79">
        <f>'97-19 Exp. PPI Deflator RAW'!S101</f>
        <v>90.34</v>
      </c>
      <c r="V61" s="79">
        <f>'97-19 Exp. PPI Deflator RAW'!T101</f>
        <v>91.94</v>
      </c>
      <c r="W61" s="79">
        <f>'97-19 Exp. PPI Deflator RAW'!U101</f>
        <v>96.63</v>
      </c>
      <c r="X61" s="79">
        <f>'97-19 Exp. PPI Deflator RAW'!V101</f>
        <v>98.9</v>
      </c>
      <c r="Y61" s="79">
        <f>'97-19 Exp. PPI Deflator RAW'!W101</f>
        <v>99.35</v>
      </c>
      <c r="Z61" s="79">
        <f>'97-19 Exp. PPI Deflator RAW'!X101</f>
        <v>100</v>
      </c>
    </row>
    <row r="62" spans="1:26" ht="30" x14ac:dyDescent="0.25">
      <c r="A62" s="65">
        <v>91</v>
      </c>
      <c r="C62" s="66" t="s">
        <v>410</v>
      </c>
      <c r="D62" s="79">
        <f>'97-19 Exp. PPI Deflator RAW'!B102</f>
        <v>58.62</v>
      </c>
      <c r="E62" s="79">
        <f>'97-19 Exp. PPI Deflator RAW'!C102</f>
        <v>59.2</v>
      </c>
      <c r="F62" s="79">
        <f>'97-19 Exp. PPI Deflator RAW'!D102</f>
        <v>63.02</v>
      </c>
      <c r="G62" s="79">
        <f>'97-19 Exp. PPI Deflator RAW'!E102</f>
        <v>65.81</v>
      </c>
      <c r="H62" s="79">
        <f>'97-19 Exp. PPI Deflator RAW'!F102</f>
        <v>68.59</v>
      </c>
      <c r="I62" s="79">
        <f>'97-19 Exp. PPI Deflator RAW'!G102</f>
        <v>74.64</v>
      </c>
      <c r="J62" s="79">
        <f>'97-19 Exp. PPI Deflator RAW'!H102</f>
        <v>73.27</v>
      </c>
      <c r="K62" s="79">
        <f>'97-19 Exp. PPI Deflator RAW'!I102</f>
        <v>75.63</v>
      </c>
      <c r="L62" s="79">
        <f>'97-19 Exp. PPI Deflator RAW'!J102</f>
        <v>78.349999999999994</v>
      </c>
      <c r="M62" s="79">
        <f>'97-19 Exp. PPI Deflator RAW'!K102</f>
        <v>82.64</v>
      </c>
      <c r="N62" s="79">
        <f>'97-19 Exp. PPI Deflator RAW'!L102</f>
        <v>85.44</v>
      </c>
      <c r="O62" s="79">
        <f>'97-19 Exp. PPI Deflator RAW'!M102</f>
        <v>79.150000000000006</v>
      </c>
      <c r="P62" s="79">
        <f>'97-19 Exp. PPI Deflator RAW'!N102</f>
        <v>80.48</v>
      </c>
      <c r="Q62" s="79">
        <f>'97-19 Exp. PPI Deflator RAW'!O102</f>
        <v>82.04</v>
      </c>
      <c r="R62" s="79">
        <f>'97-19 Exp. PPI Deflator RAW'!P102</f>
        <v>84.37</v>
      </c>
      <c r="S62" s="79">
        <f>'97-19 Exp. PPI Deflator RAW'!Q102</f>
        <v>86.72</v>
      </c>
      <c r="T62" s="79">
        <f>'97-19 Exp. PPI Deflator RAW'!R102</f>
        <v>90.22</v>
      </c>
      <c r="U62" s="79">
        <f>'97-19 Exp. PPI Deflator RAW'!S102</f>
        <v>92.41</v>
      </c>
      <c r="V62" s="79">
        <f>'97-19 Exp. PPI Deflator RAW'!T102</f>
        <v>93.57</v>
      </c>
      <c r="W62" s="79">
        <f>'97-19 Exp. PPI Deflator RAW'!U102</f>
        <v>95.69</v>
      </c>
      <c r="X62" s="79">
        <f>'97-19 Exp. PPI Deflator RAW'!V102</f>
        <v>96.8</v>
      </c>
      <c r="Y62" s="79">
        <f>'97-19 Exp. PPI Deflator RAW'!W102</f>
        <v>98.71</v>
      </c>
      <c r="Z62" s="79">
        <f>'97-19 Exp. PPI Deflator RAW'!X102</f>
        <v>100</v>
      </c>
    </row>
    <row r="63" spans="1:26" x14ac:dyDescent="0.25">
      <c r="A63" s="65">
        <v>92</v>
      </c>
      <c r="C63" s="66" t="s">
        <v>411</v>
      </c>
      <c r="D63" s="79">
        <f>'97-19 Exp. PPI Deflator RAW'!B103</f>
        <v>80.099999999999994</v>
      </c>
      <c r="E63" s="79">
        <f>'97-19 Exp. PPI Deflator RAW'!C103</f>
        <v>86.14</v>
      </c>
      <c r="F63" s="79">
        <f>'97-19 Exp. PPI Deflator RAW'!D103</f>
        <v>85.45</v>
      </c>
      <c r="G63" s="79">
        <f>'97-19 Exp. PPI Deflator RAW'!E103</f>
        <v>79.56</v>
      </c>
      <c r="H63" s="79">
        <f>'97-19 Exp. PPI Deflator RAW'!F103</f>
        <v>73.91</v>
      </c>
      <c r="I63" s="79">
        <f>'97-19 Exp. PPI Deflator RAW'!G103</f>
        <v>71.209999999999994</v>
      </c>
      <c r="J63" s="79">
        <f>'97-19 Exp. PPI Deflator RAW'!H103</f>
        <v>66.72</v>
      </c>
      <c r="K63" s="79">
        <f>'97-19 Exp. PPI Deflator RAW'!I103</f>
        <v>63.5</v>
      </c>
      <c r="L63" s="79">
        <f>'97-19 Exp. PPI Deflator RAW'!J103</f>
        <v>63.35</v>
      </c>
      <c r="M63" s="79">
        <f>'97-19 Exp. PPI Deflator RAW'!K103</f>
        <v>66.67</v>
      </c>
      <c r="N63" s="79">
        <f>'97-19 Exp. PPI Deflator RAW'!L103</f>
        <v>64.33</v>
      </c>
      <c r="O63" s="79">
        <f>'97-19 Exp. PPI Deflator RAW'!M103</f>
        <v>66.47</v>
      </c>
      <c r="P63" s="79">
        <f>'97-19 Exp. PPI Deflator RAW'!N103</f>
        <v>75.37</v>
      </c>
      <c r="Q63" s="79">
        <f>'97-19 Exp. PPI Deflator RAW'!O103</f>
        <v>80.34</v>
      </c>
      <c r="R63" s="79">
        <f>'97-19 Exp. PPI Deflator RAW'!P103</f>
        <v>87.25</v>
      </c>
      <c r="S63" s="79">
        <f>'97-19 Exp. PPI Deflator RAW'!Q103</f>
        <v>87.76</v>
      </c>
      <c r="T63" s="79">
        <f>'97-19 Exp. PPI Deflator RAW'!R103</f>
        <v>85.45</v>
      </c>
      <c r="U63" s="79">
        <f>'97-19 Exp. PPI Deflator RAW'!S103</f>
        <v>80.680000000000007</v>
      </c>
      <c r="V63" s="79">
        <f>'97-19 Exp. PPI Deflator RAW'!T103</f>
        <v>87.66</v>
      </c>
      <c r="W63" s="79">
        <f>'97-19 Exp. PPI Deflator RAW'!U103</f>
        <v>101.66</v>
      </c>
      <c r="X63" s="79">
        <f>'97-19 Exp. PPI Deflator RAW'!V103</f>
        <v>95.06</v>
      </c>
      <c r="Y63" s="79">
        <f>'97-19 Exp. PPI Deflator RAW'!W103</f>
        <v>94.44</v>
      </c>
      <c r="Z63" s="79">
        <f>'97-19 Exp. PPI Deflator RAW'!X103</f>
        <v>100</v>
      </c>
    </row>
    <row r="64" spans="1:26" ht="30" x14ac:dyDescent="0.25">
      <c r="A64" s="65">
        <v>93</v>
      </c>
      <c r="C64" s="66" t="s">
        <v>412</v>
      </c>
      <c r="D64" s="79">
        <f>'97-19 Exp. PPI Deflator RAW'!B104</f>
        <v>44.92</v>
      </c>
      <c r="E64" s="79">
        <f>'97-19 Exp. PPI Deflator RAW'!C104</f>
        <v>46.34</v>
      </c>
      <c r="F64" s="79">
        <f>'97-19 Exp. PPI Deflator RAW'!D104</f>
        <v>49.26</v>
      </c>
      <c r="G64" s="79">
        <f>'97-19 Exp. PPI Deflator RAW'!E104</f>
        <v>51.75</v>
      </c>
      <c r="H64" s="79">
        <f>'97-19 Exp. PPI Deflator RAW'!F104</f>
        <v>54.04</v>
      </c>
      <c r="I64" s="79">
        <f>'97-19 Exp. PPI Deflator RAW'!G104</f>
        <v>56.29</v>
      </c>
      <c r="J64" s="79">
        <f>'97-19 Exp. PPI Deflator RAW'!H104</f>
        <v>55.52</v>
      </c>
      <c r="K64" s="79">
        <f>'97-19 Exp. PPI Deflator RAW'!I104</f>
        <v>56.98</v>
      </c>
      <c r="L64" s="79">
        <f>'97-19 Exp. PPI Deflator RAW'!J104</f>
        <v>59.21</v>
      </c>
      <c r="M64" s="79">
        <f>'97-19 Exp. PPI Deflator RAW'!K104</f>
        <v>62.22</v>
      </c>
      <c r="N64" s="79">
        <f>'97-19 Exp. PPI Deflator RAW'!L104</f>
        <v>65.58</v>
      </c>
      <c r="O64" s="79">
        <f>'97-19 Exp. PPI Deflator RAW'!M104</f>
        <v>66.22</v>
      </c>
      <c r="P64" s="79">
        <f>'97-19 Exp. PPI Deflator RAW'!N104</f>
        <v>70</v>
      </c>
      <c r="Q64" s="79">
        <f>'97-19 Exp. PPI Deflator RAW'!O104</f>
        <v>71.709999999999994</v>
      </c>
      <c r="R64" s="79">
        <f>'97-19 Exp. PPI Deflator RAW'!P104</f>
        <v>73.64</v>
      </c>
      <c r="S64" s="79">
        <f>'97-19 Exp. PPI Deflator RAW'!Q104</f>
        <v>77.02</v>
      </c>
      <c r="T64" s="79">
        <f>'97-19 Exp. PPI Deflator RAW'!R104</f>
        <v>83.02</v>
      </c>
      <c r="U64" s="79">
        <f>'97-19 Exp. PPI Deflator RAW'!S104</f>
        <v>84.5</v>
      </c>
      <c r="V64" s="79">
        <f>'97-19 Exp. PPI Deflator RAW'!T104</f>
        <v>86.45</v>
      </c>
      <c r="W64" s="79">
        <f>'97-19 Exp. PPI Deflator RAW'!U104</f>
        <v>90.75</v>
      </c>
      <c r="X64" s="79">
        <f>'97-19 Exp. PPI Deflator RAW'!V104</f>
        <v>93.16</v>
      </c>
      <c r="Y64" s="79">
        <f>'97-19 Exp. PPI Deflator RAW'!W104</f>
        <v>96.59</v>
      </c>
      <c r="Z64" s="79">
        <f>'97-19 Exp. PPI Deflator RAW'!X104</f>
        <v>100</v>
      </c>
    </row>
    <row r="65" spans="1:26" ht="30" x14ac:dyDescent="0.25">
      <c r="A65" s="65">
        <v>94</v>
      </c>
      <c r="C65" s="66" t="s">
        <v>413</v>
      </c>
      <c r="D65" s="79">
        <f>'97-19 Exp. PPI Deflator RAW'!B105</f>
        <v>60.17</v>
      </c>
      <c r="E65" s="79">
        <f>'97-19 Exp. PPI Deflator RAW'!C105</f>
        <v>60.27</v>
      </c>
      <c r="F65" s="79">
        <f>'97-19 Exp. PPI Deflator RAW'!D105</f>
        <v>60.38</v>
      </c>
      <c r="G65" s="79">
        <f>'97-19 Exp. PPI Deflator RAW'!E105</f>
        <v>61.3</v>
      </c>
      <c r="H65" s="79">
        <f>'97-19 Exp. PPI Deflator RAW'!F105</f>
        <v>62.79</v>
      </c>
      <c r="I65" s="79">
        <f>'97-19 Exp. PPI Deflator RAW'!G105</f>
        <v>64.680000000000007</v>
      </c>
      <c r="J65" s="79">
        <f>'97-19 Exp. PPI Deflator RAW'!H105</f>
        <v>65.97</v>
      </c>
      <c r="K65" s="79">
        <f>'97-19 Exp. PPI Deflator RAW'!I105</f>
        <v>68.290000000000006</v>
      </c>
      <c r="L65" s="79">
        <f>'97-19 Exp. PPI Deflator RAW'!J105</f>
        <v>71.45</v>
      </c>
      <c r="M65" s="79">
        <f>'97-19 Exp. PPI Deflator RAW'!K105</f>
        <v>73.77</v>
      </c>
      <c r="N65" s="79">
        <f>'97-19 Exp. PPI Deflator RAW'!L105</f>
        <v>76.72</v>
      </c>
      <c r="O65" s="79">
        <f>'97-19 Exp. PPI Deflator RAW'!M105</f>
        <v>82.44</v>
      </c>
      <c r="P65" s="79">
        <f>'97-19 Exp. PPI Deflator RAW'!N105</f>
        <v>85.38</v>
      </c>
      <c r="Q65" s="79">
        <f>'97-19 Exp. PPI Deflator RAW'!O105</f>
        <v>88.25</v>
      </c>
      <c r="R65" s="79">
        <f>'97-19 Exp. PPI Deflator RAW'!P105</f>
        <v>89.83</v>
      </c>
      <c r="S65" s="79">
        <f>'97-19 Exp. PPI Deflator RAW'!Q105</f>
        <v>90.62</v>
      </c>
      <c r="T65" s="79">
        <f>'97-19 Exp. PPI Deflator RAW'!R105</f>
        <v>92.48</v>
      </c>
      <c r="U65" s="79">
        <f>'97-19 Exp. PPI Deflator RAW'!S105</f>
        <v>92.77</v>
      </c>
      <c r="V65" s="79">
        <f>'97-19 Exp. PPI Deflator RAW'!T105</f>
        <v>95.17</v>
      </c>
      <c r="W65" s="79">
        <f>'97-19 Exp. PPI Deflator RAW'!U105</f>
        <v>97.61</v>
      </c>
      <c r="X65" s="79">
        <f>'97-19 Exp. PPI Deflator RAW'!V105</f>
        <v>98.57</v>
      </c>
      <c r="Y65" s="79">
        <f>'97-19 Exp. PPI Deflator RAW'!W105</f>
        <v>98.24</v>
      </c>
      <c r="Z65" s="79">
        <f>'97-19 Exp. PPI Deflator RAW'!X105</f>
        <v>100</v>
      </c>
    </row>
    <row r="66" spans="1:26" ht="30" x14ac:dyDescent="0.25">
      <c r="A66" s="65">
        <v>95</v>
      </c>
      <c r="C66" s="66" t="s">
        <v>414</v>
      </c>
      <c r="D66" s="79">
        <f>'97-19 Exp. PPI Deflator RAW'!B106</f>
        <v>62.71</v>
      </c>
      <c r="E66" s="79">
        <f>'97-19 Exp. PPI Deflator RAW'!C106</f>
        <v>64.25</v>
      </c>
      <c r="F66" s="79">
        <f>'97-19 Exp. PPI Deflator RAW'!D106</f>
        <v>66.92</v>
      </c>
      <c r="G66" s="79">
        <f>'97-19 Exp. PPI Deflator RAW'!E106</f>
        <v>70.010000000000005</v>
      </c>
      <c r="H66" s="79">
        <f>'97-19 Exp. PPI Deflator RAW'!F106</f>
        <v>72.22</v>
      </c>
      <c r="I66" s="79">
        <f>'97-19 Exp. PPI Deflator RAW'!G106</f>
        <v>74.2</v>
      </c>
      <c r="J66" s="79">
        <f>'97-19 Exp. PPI Deflator RAW'!H106</f>
        <v>75.959999999999994</v>
      </c>
      <c r="K66" s="79">
        <f>'97-19 Exp. PPI Deflator RAW'!I106</f>
        <v>78.48</v>
      </c>
      <c r="L66" s="79">
        <f>'97-19 Exp. PPI Deflator RAW'!J106</f>
        <v>81.260000000000005</v>
      </c>
      <c r="M66" s="79">
        <f>'97-19 Exp. PPI Deflator RAW'!K106</f>
        <v>82.68</v>
      </c>
      <c r="N66" s="79">
        <f>'97-19 Exp. PPI Deflator RAW'!L106</f>
        <v>84.42</v>
      </c>
      <c r="O66" s="79">
        <f>'97-19 Exp. PPI Deflator RAW'!M106</f>
        <v>85.65</v>
      </c>
      <c r="P66" s="79">
        <f>'97-19 Exp. PPI Deflator RAW'!N106</f>
        <v>86.71</v>
      </c>
      <c r="Q66" s="79">
        <f>'97-19 Exp. PPI Deflator RAW'!O106</f>
        <v>88.89</v>
      </c>
      <c r="R66" s="79">
        <f>'97-19 Exp. PPI Deflator RAW'!P106</f>
        <v>90.91</v>
      </c>
      <c r="S66" s="79">
        <f>'97-19 Exp. PPI Deflator RAW'!Q106</f>
        <v>92.09</v>
      </c>
      <c r="T66" s="79">
        <f>'97-19 Exp. PPI Deflator RAW'!R106</f>
        <v>93.02</v>
      </c>
      <c r="U66" s="79">
        <f>'97-19 Exp. PPI Deflator RAW'!S106</f>
        <v>93.09</v>
      </c>
      <c r="V66" s="79">
        <f>'97-19 Exp. PPI Deflator RAW'!T106</f>
        <v>93.95</v>
      </c>
      <c r="W66" s="79">
        <f>'97-19 Exp. PPI Deflator RAW'!U106</f>
        <v>94.86</v>
      </c>
      <c r="X66" s="79">
        <f>'97-19 Exp. PPI Deflator RAW'!V106</f>
        <v>96.53</v>
      </c>
      <c r="Y66" s="79">
        <f>'97-19 Exp. PPI Deflator RAW'!W106</f>
        <v>98.61</v>
      </c>
      <c r="Z66" s="79">
        <f>'97-19 Exp. PPI Deflator RAW'!X106</f>
        <v>100</v>
      </c>
    </row>
    <row r="67" spans="1:26" x14ac:dyDescent="0.25">
      <c r="A67" s="65">
        <v>96</v>
      </c>
      <c r="C67" s="66" t="s">
        <v>415</v>
      </c>
      <c r="D67" s="79">
        <f>'97-19 Exp. PPI Deflator RAW'!B107</f>
        <v>47.48</v>
      </c>
      <c r="E67" s="79">
        <f>'97-19 Exp. PPI Deflator RAW'!C107</f>
        <v>49.13</v>
      </c>
      <c r="F67" s="79">
        <f>'97-19 Exp. PPI Deflator RAW'!D107</f>
        <v>51.52</v>
      </c>
      <c r="G67" s="79">
        <f>'97-19 Exp. PPI Deflator RAW'!E107</f>
        <v>54.07</v>
      </c>
      <c r="H67" s="79">
        <f>'97-19 Exp. PPI Deflator RAW'!F107</f>
        <v>56.33</v>
      </c>
      <c r="I67" s="79">
        <f>'97-19 Exp. PPI Deflator RAW'!G107</f>
        <v>59.22</v>
      </c>
      <c r="J67" s="79">
        <f>'97-19 Exp. PPI Deflator RAW'!H107</f>
        <v>62.09</v>
      </c>
      <c r="K67" s="79">
        <f>'97-19 Exp. PPI Deflator RAW'!I107</f>
        <v>65.180000000000007</v>
      </c>
      <c r="L67" s="79">
        <f>'97-19 Exp. PPI Deflator RAW'!J107</f>
        <v>68.36</v>
      </c>
      <c r="M67" s="79">
        <f>'97-19 Exp. PPI Deflator RAW'!K107</f>
        <v>71.510000000000005</v>
      </c>
      <c r="N67" s="79">
        <f>'97-19 Exp. PPI Deflator RAW'!L107</f>
        <v>74.52</v>
      </c>
      <c r="O67" s="79">
        <f>'97-19 Exp. PPI Deflator RAW'!M107</f>
        <v>77.64</v>
      </c>
      <c r="P67" s="79">
        <f>'97-19 Exp. PPI Deflator RAW'!N107</f>
        <v>79.63</v>
      </c>
      <c r="Q67" s="79">
        <f>'97-19 Exp. PPI Deflator RAW'!O107</f>
        <v>82.17</v>
      </c>
      <c r="R67" s="79">
        <f>'97-19 Exp. PPI Deflator RAW'!P107</f>
        <v>85.37</v>
      </c>
      <c r="S67" s="79">
        <f>'97-19 Exp. PPI Deflator RAW'!Q107</f>
        <v>87.38</v>
      </c>
      <c r="T67" s="79">
        <f>'97-19 Exp. PPI Deflator RAW'!R107</f>
        <v>89.23</v>
      </c>
      <c r="U67" s="79">
        <f>'97-19 Exp. PPI Deflator RAW'!S107</f>
        <v>91.14</v>
      </c>
      <c r="V67" s="79">
        <f>'97-19 Exp. PPI Deflator RAW'!T107</f>
        <v>93.1</v>
      </c>
      <c r="W67" s="79">
        <f>'97-19 Exp. PPI Deflator RAW'!U107</f>
        <v>95.1</v>
      </c>
      <c r="X67" s="79">
        <f>'97-19 Exp. PPI Deflator RAW'!V107</f>
        <v>96.37</v>
      </c>
      <c r="Y67" s="79">
        <f>'97-19 Exp. PPI Deflator RAW'!W107</f>
        <v>97.94</v>
      </c>
      <c r="Z67" s="79">
        <f>'97-19 Exp. PPI Deflator RAW'!X107</f>
        <v>100</v>
      </c>
    </row>
    <row r="68" spans="1:26" x14ac:dyDescent="0.25">
      <c r="A68" s="67" t="s">
        <v>1296</v>
      </c>
      <c r="C68" s="66" t="s">
        <v>416</v>
      </c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E0A8-106E-49AF-BB2E-299DFEDC9242}">
  <sheetPr>
    <tabColor theme="9"/>
  </sheetPr>
  <dimension ref="A1:Z68"/>
  <sheetViews>
    <sheetView tabSelected="1" workbookViewId="0">
      <selection activeCell="F10" sqref="F10"/>
    </sheetView>
  </sheetViews>
  <sheetFormatPr defaultRowHeight="15" x14ac:dyDescent="0.25"/>
  <cols>
    <col min="1" max="1" width="11.85546875" style="67" customWidth="1"/>
    <col min="2" max="2" width="6.140625" style="65" customWidth="1"/>
    <col min="3" max="3" width="36.7109375" style="35" customWidth="1"/>
  </cols>
  <sheetData>
    <row r="1" spans="1:26" s="56" customFormat="1" x14ac:dyDescent="0.25">
      <c r="C1" s="56" t="s">
        <v>1297</v>
      </c>
      <c r="D1" s="56" t="s">
        <v>1305</v>
      </c>
      <c r="E1" s="56" t="s">
        <v>1652</v>
      </c>
    </row>
    <row r="2" spans="1:26" x14ac:dyDescent="0.25">
      <c r="A2" s="68"/>
      <c r="B2" s="69"/>
      <c r="C2" s="56"/>
      <c r="D2" s="56">
        <v>1997</v>
      </c>
      <c r="E2" s="56">
        <v>1998</v>
      </c>
      <c r="F2" s="56">
        <v>1999</v>
      </c>
      <c r="G2" s="56">
        <v>2000</v>
      </c>
      <c r="H2" s="56">
        <v>2001</v>
      </c>
      <c r="I2" s="56">
        <v>2002</v>
      </c>
      <c r="J2" s="56">
        <v>2003</v>
      </c>
      <c r="K2" s="56">
        <v>2004</v>
      </c>
      <c r="L2" s="56">
        <v>2005</v>
      </c>
      <c r="M2" s="56">
        <v>2006</v>
      </c>
      <c r="N2" s="56">
        <v>2007</v>
      </c>
      <c r="O2" s="56">
        <v>2008</v>
      </c>
      <c r="P2" s="56">
        <v>2009</v>
      </c>
      <c r="Q2" s="56">
        <v>2010</v>
      </c>
      <c r="R2" s="56">
        <v>2011</v>
      </c>
      <c r="S2" s="56">
        <v>2012</v>
      </c>
      <c r="T2" s="56">
        <v>2013</v>
      </c>
      <c r="U2" s="56">
        <v>2014</v>
      </c>
      <c r="V2" s="56">
        <v>2015</v>
      </c>
      <c r="W2" s="56">
        <v>2016</v>
      </c>
      <c r="X2" s="56">
        <v>2017</v>
      </c>
      <c r="Y2" s="56">
        <v>2018</v>
      </c>
      <c r="Z2" s="56">
        <v>2019</v>
      </c>
    </row>
    <row r="3" spans="1:26" x14ac:dyDescent="0.25">
      <c r="A3" s="67" t="s">
        <v>1286</v>
      </c>
      <c r="B3" s="65" t="s">
        <v>213</v>
      </c>
      <c r="C3" s="66" t="s">
        <v>357</v>
      </c>
      <c r="D3" s="81">
        <f>'97-19 Comp in Aggregate SIC07'!D3/('Exp. PPI Deflator'!D3/100)</f>
        <v>11.584872590109848</v>
      </c>
      <c r="E3" s="81">
        <f>'97-19 Comp in Aggregate SIC07'!E3/('Exp. PPI Deflator'!E3/100)</f>
        <v>12.12458443612509</v>
      </c>
      <c r="F3" s="81">
        <f>'97-19 Comp in Aggregate SIC07'!F3/('Exp. PPI Deflator'!F3/100)</f>
        <v>12.228262703745186</v>
      </c>
      <c r="G3" s="81">
        <f>'97-19 Comp in Aggregate SIC07'!G3/('Exp. PPI Deflator'!G3/100)</f>
        <v>13.125719343524743</v>
      </c>
      <c r="H3" s="81">
        <f>'97-19 Comp in Aggregate SIC07'!H3/('Exp. PPI Deflator'!H3/100)</f>
        <v>12.09384317972029</v>
      </c>
      <c r="I3" s="81">
        <f>'97-19 Comp in Aggregate SIC07'!I3/('Exp. PPI Deflator'!I3/100)</f>
        <v>13.517119230429351</v>
      </c>
      <c r="J3" s="81">
        <f>'97-19 Comp in Aggregate SIC07'!J3/('Exp. PPI Deflator'!J3/100)</f>
        <v>12.848946092484248</v>
      </c>
      <c r="K3" s="81">
        <f>'97-19 Comp in Aggregate SIC07'!K3/('Exp. PPI Deflator'!K3/100)</f>
        <v>13.624000639761055</v>
      </c>
      <c r="L3" s="81">
        <f>'97-19 Comp in Aggregate SIC07'!L3/('Exp. PPI Deflator'!L3/100)</f>
        <v>14.62381728097755</v>
      </c>
      <c r="M3" s="81">
        <f>'97-19 Comp in Aggregate SIC07'!M3/('Exp. PPI Deflator'!M3/100)</f>
        <v>14.382949535225082</v>
      </c>
      <c r="N3" s="81">
        <f>'97-19 Comp in Aggregate SIC07'!N3/('Exp. PPI Deflator'!N3/100)</f>
        <v>14.403099645938314</v>
      </c>
      <c r="O3" s="81">
        <f>'97-19 Comp in Aggregate SIC07'!O3/('Exp. PPI Deflator'!O3/100)</f>
        <v>12.62751581429122</v>
      </c>
      <c r="P3" s="81">
        <f>'97-19 Comp in Aggregate SIC07'!P3/('Exp. PPI Deflator'!P3/100)</f>
        <v>13.279657184580131</v>
      </c>
      <c r="Q3" s="81">
        <f>'97-19 Comp in Aggregate SIC07'!Q3/('Exp. PPI Deflator'!Q3/100)</f>
        <v>11.021520517683191</v>
      </c>
      <c r="R3" s="81">
        <f>'97-19 Comp in Aggregate SIC07'!R3/('Exp. PPI Deflator'!R3/100)</f>
        <v>10.222669675878896</v>
      </c>
      <c r="S3" s="81">
        <f>'97-19 Comp in Aggregate SIC07'!S3/('Exp. PPI Deflator'!S3/100)</f>
        <v>9.7514322778738602</v>
      </c>
      <c r="T3" s="81">
        <f>'97-19 Comp in Aggregate SIC07'!T3/('Exp. PPI Deflator'!T3/100)</f>
        <v>9.8848995600918776</v>
      </c>
      <c r="U3" s="81">
        <f>'97-19 Comp in Aggregate SIC07'!U3/('Exp. PPI Deflator'!U3/100)</f>
        <v>10.663781964207088</v>
      </c>
      <c r="V3" s="81">
        <f>'97-19 Comp in Aggregate SIC07'!V3/('Exp. PPI Deflator'!V3/100)</f>
        <v>11.994162635510111</v>
      </c>
      <c r="W3" s="81">
        <f>'97-19 Comp in Aggregate SIC07'!W3/('Exp. PPI Deflator'!W3/100)</f>
        <v>11.869298508299611</v>
      </c>
      <c r="X3" s="81">
        <f>'97-19 Comp in Aggregate SIC07'!X3/('Exp. PPI Deflator'!X3/100)</f>
        <v>10.951635379459578</v>
      </c>
      <c r="Y3" s="81">
        <f>'97-19 Comp in Aggregate SIC07'!Y3/('Exp. PPI Deflator'!Y3/100)</f>
        <v>10.908507904768483</v>
      </c>
      <c r="Z3" s="81">
        <f>'97-19 Comp in Aggregate SIC07'!Z3/('Exp. PPI Deflator'!Z3/100)</f>
        <v>11.53</v>
      </c>
    </row>
    <row r="4" spans="1:26" x14ac:dyDescent="0.25">
      <c r="A4" s="67" t="s">
        <v>1287</v>
      </c>
      <c r="B4" s="65" t="s">
        <v>216</v>
      </c>
      <c r="C4" s="66" t="s">
        <v>358</v>
      </c>
      <c r="D4" s="81">
        <f>'97-19 Comp in Aggregate SIC07'!D4/('Exp. PPI Deflator'!D4/100)</f>
        <v>30.144541627587046</v>
      </c>
      <c r="E4" s="81">
        <f>'97-19 Comp in Aggregate SIC07'!E4/('Exp. PPI Deflator'!E4/100)</f>
        <v>10.771300849411649</v>
      </c>
      <c r="F4" s="81">
        <f>'97-19 Comp in Aggregate SIC07'!F4/('Exp. PPI Deflator'!F4/100)</f>
        <v>15.380706363440957</v>
      </c>
      <c r="G4" s="81">
        <f>'97-19 Comp in Aggregate SIC07'!G4/('Exp. PPI Deflator'!G4/100)</f>
        <v>30.205460360356646</v>
      </c>
      <c r="H4" s="81">
        <f>'97-19 Comp in Aggregate SIC07'!H4/('Exp. PPI Deflator'!H4/100)</f>
        <v>28.677128207917516</v>
      </c>
      <c r="I4" s="81">
        <f>'97-19 Comp in Aggregate SIC07'!I4/('Exp. PPI Deflator'!I4/100)</f>
        <v>24.182944675134692</v>
      </c>
      <c r="J4" s="81">
        <f>'97-19 Comp in Aggregate SIC07'!J4/('Exp. PPI Deflator'!J4/100)</f>
        <v>19.316426180297082</v>
      </c>
      <c r="K4" s="81">
        <f>'97-19 Comp in Aggregate SIC07'!K4/('Exp. PPI Deflator'!K4/100)</f>
        <v>30.349683771713408</v>
      </c>
      <c r="L4" s="81">
        <f>'97-19 Comp in Aggregate SIC07'!L4/('Exp. PPI Deflator'!L4/100)</f>
        <v>25.763372964401526</v>
      </c>
      <c r="M4" s="81">
        <f>'97-19 Comp in Aggregate SIC07'!M4/('Exp. PPI Deflator'!M4/100)</f>
        <v>26.509713500509186</v>
      </c>
      <c r="N4" s="81">
        <f>'97-19 Comp in Aggregate SIC07'!N4/('Exp. PPI Deflator'!N4/100)</f>
        <v>25.543484622283692</v>
      </c>
      <c r="O4" s="81">
        <f>'97-19 Comp in Aggregate SIC07'!O4/('Exp. PPI Deflator'!O4/100)</f>
        <v>19.997721398798728</v>
      </c>
      <c r="P4" s="81">
        <f>'97-19 Comp in Aggregate SIC07'!P4/('Exp. PPI Deflator'!P4/100)</f>
        <v>23.898416291242949</v>
      </c>
      <c r="Q4" s="81">
        <f>'97-19 Comp in Aggregate SIC07'!Q4/('Exp. PPI Deflator'!Q4/100)</f>
        <v>18.577773035642185</v>
      </c>
      <c r="R4" s="81">
        <f>'97-19 Comp in Aggregate SIC07'!R4/('Exp. PPI Deflator'!R4/100)</f>
        <v>13.910506836439962</v>
      </c>
      <c r="S4" s="81">
        <f>'97-19 Comp in Aggregate SIC07'!S4/('Exp. PPI Deflator'!S4/100)</f>
        <v>13.685764350007304</v>
      </c>
      <c r="T4" s="81">
        <f>'97-19 Comp in Aggregate SIC07'!T4/('Exp. PPI Deflator'!T4/100)</f>
        <v>16.005398469804721</v>
      </c>
      <c r="U4" s="81">
        <f>'97-19 Comp in Aggregate SIC07'!U4/('Exp. PPI Deflator'!U4/100)</f>
        <v>17.55641484827207</v>
      </c>
      <c r="V4" s="81">
        <f>'97-19 Comp in Aggregate SIC07'!V4/('Exp. PPI Deflator'!V4/100)</f>
        <v>23.337508885915462</v>
      </c>
      <c r="W4" s="81">
        <f>'97-19 Comp in Aggregate SIC07'!W4/('Exp. PPI Deflator'!W4/100)</f>
        <v>24.308392143991352</v>
      </c>
      <c r="X4" s="81">
        <f>'97-19 Comp in Aggregate SIC07'!X4/('Exp. PPI Deflator'!X4/100)</f>
        <v>18.938725119596608</v>
      </c>
      <c r="Y4" s="81" t="e">
        <f>'97-19 Comp in Aggregate SIC07'!Y4/('Exp. PPI Deflator'!Y4/100)</f>
        <v>#VALUE!</v>
      </c>
      <c r="Z4" s="81" t="e">
        <f>'97-19 Comp in Aggregate SIC07'!Z4/('Exp. PPI Deflator'!Z4/100)</f>
        <v>#VALUE!</v>
      </c>
    </row>
    <row r="5" spans="1:26" ht="30" x14ac:dyDescent="0.25">
      <c r="A5" s="67" t="s">
        <v>1288</v>
      </c>
      <c r="C5" s="66" t="s">
        <v>359</v>
      </c>
      <c r="D5" s="81" t="e">
        <f>'97-19 Comp in Aggregate SIC07'!D5/('Exp. PPI Deflator'!D5/100)</f>
        <v>#VALUE!</v>
      </c>
      <c r="E5" s="81" t="e">
        <f>'97-19 Comp in Aggregate SIC07'!E5/('Exp. PPI Deflator'!E5/100)</f>
        <v>#DIV/0!</v>
      </c>
      <c r="F5" s="81" t="e">
        <f>'97-19 Comp in Aggregate SIC07'!F5/('Exp. PPI Deflator'!F5/100)</f>
        <v>#DIV/0!</v>
      </c>
      <c r="G5" s="81" t="e">
        <f>'97-19 Comp in Aggregate SIC07'!G5/('Exp. PPI Deflator'!G5/100)</f>
        <v>#DIV/0!</v>
      </c>
      <c r="H5" s="81" t="e">
        <f>'97-19 Comp in Aggregate SIC07'!H5/('Exp. PPI Deflator'!H5/100)</f>
        <v>#DIV/0!</v>
      </c>
      <c r="I5" s="81" t="e">
        <f>'97-19 Comp in Aggregate SIC07'!I5/('Exp. PPI Deflator'!I5/100)</f>
        <v>#DIV/0!</v>
      </c>
      <c r="J5" s="81" t="e">
        <f>'97-19 Comp in Aggregate SIC07'!J5/('Exp. PPI Deflator'!J5/100)</f>
        <v>#DIV/0!</v>
      </c>
      <c r="K5" s="81" t="e">
        <f>'97-19 Comp in Aggregate SIC07'!K5/('Exp. PPI Deflator'!K5/100)</f>
        <v>#DIV/0!</v>
      </c>
      <c r="L5" s="81" t="e">
        <f>'97-19 Comp in Aggregate SIC07'!L5/('Exp. PPI Deflator'!L5/100)</f>
        <v>#DIV/0!</v>
      </c>
      <c r="M5" s="81" t="e">
        <f>'97-19 Comp in Aggregate SIC07'!M5/('Exp. PPI Deflator'!M5/100)</f>
        <v>#DIV/0!</v>
      </c>
      <c r="N5" s="81" t="e">
        <f>'97-19 Comp in Aggregate SIC07'!N5/('Exp. PPI Deflator'!N5/100)</f>
        <v>#DIV/0!</v>
      </c>
      <c r="O5" s="81" t="e">
        <f>'97-19 Comp in Aggregate SIC07'!O5/('Exp. PPI Deflator'!O5/100)</f>
        <v>#DIV/0!</v>
      </c>
      <c r="P5" s="81" t="e">
        <f>'97-19 Comp in Aggregate SIC07'!P5/('Exp. PPI Deflator'!P5/100)</f>
        <v>#DIV/0!</v>
      </c>
      <c r="Q5" s="81" t="e">
        <f>'97-19 Comp in Aggregate SIC07'!Q5/('Exp. PPI Deflator'!Q5/100)</f>
        <v>#DIV/0!</v>
      </c>
      <c r="R5" s="81" t="e">
        <f>'97-19 Comp in Aggregate SIC07'!R5/('Exp. PPI Deflator'!R5/100)</f>
        <v>#DIV/0!</v>
      </c>
      <c r="S5" s="81" t="e">
        <f>'97-19 Comp in Aggregate SIC07'!S5/('Exp. PPI Deflator'!S5/100)</f>
        <v>#DIV/0!</v>
      </c>
      <c r="T5" s="81" t="e">
        <f>'97-19 Comp in Aggregate SIC07'!T5/('Exp. PPI Deflator'!T5/100)</f>
        <v>#DIV/0!</v>
      </c>
      <c r="U5" s="81" t="e">
        <f>'97-19 Comp in Aggregate SIC07'!U5/('Exp. PPI Deflator'!U5/100)</f>
        <v>#DIV/0!</v>
      </c>
      <c r="V5" s="81" t="e">
        <f>'97-19 Comp in Aggregate SIC07'!V5/('Exp. PPI Deflator'!V5/100)</f>
        <v>#DIV/0!</v>
      </c>
      <c r="W5" s="81" t="e">
        <f>'97-19 Comp in Aggregate SIC07'!W5/('Exp. PPI Deflator'!W5/100)</f>
        <v>#DIV/0!</v>
      </c>
      <c r="X5" s="81" t="e">
        <f>'97-19 Comp in Aggregate SIC07'!X5/('Exp. PPI Deflator'!X5/100)</f>
        <v>#DIV/0!</v>
      </c>
      <c r="Y5" s="81" t="e">
        <f>'97-19 Comp in Aggregate SIC07'!Y5/('Exp. PPI Deflator'!Y5/100)</f>
        <v>#DIV/0!</v>
      </c>
      <c r="Z5" s="81" t="e">
        <f>'97-19 Comp in Aggregate SIC07'!Z5/('Exp. PPI Deflator'!Z5/100)</f>
        <v>#DIV/0!</v>
      </c>
    </row>
    <row r="6" spans="1:26" ht="30" x14ac:dyDescent="0.25">
      <c r="A6" s="67" t="s">
        <v>1289</v>
      </c>
      <c r="C6" s="66" t="s">
        <v>360</v>
      </c>
      <c r="D6" s="81">
        <f>'97-19 Comp in Aggregate SIC07'!D6/('Exp. PPI Deflator'!D6/100)</f>
        <v>9.0417910764578959</v>
      </c>
      <c r="E6" s="81">
        <f>'97-19 Comp in Aggregate SIC07'!E6/('Exp. PPI Deflator'!E6/100)</f>
        <v>9.1442800758452982</v>
      </c>
      <c r="F6" s="81">
        <f>'97-19 Comp in Aggregate SIC07'!F6/('Exp. PPI Deflator'!F6/100)</f>
        <v>9.6101424848820454</v>
      </c>
      <c r="G6" s="81">
        <f>'97-19 Comp in Aggregate SIC07'!G6/('Exp. PPI Deflator'!G6/100)</f>
        <v>10.105529992102849</v>
      </c>
      <c r="H6" s="81">
        <f>'97-19 Comp in Aggregate SIC07'!H6/('Exp. PPI Deflator'!H6/100)</f>
        <v>10.794154808476312</v>
      </c>
      <c r="I6" s="81">
        <f>'97-19 Comp in Aggregate SIC07'!I6/('Exp. PPI Deflator'!I6/100)</f>
        <v>11.279155067171528</v>
      </c>
      <c r="J6" s="81">
        <f>'97-19 Comp in Aggregate SIC07'!J6/('Exp. PPI Deflator'!J6/100)</f>
        <v>11.593752474511787</v>
      </c>
      <c r="K6" s="81">
        <f>'97-19 Comp in Aggregate SIC07'!K6/('Exp. PPI Deflator'!K6/100)</f>
        <v>12.169502805029618</v>
      </c>
      <c r="L6" s="81">
        <f>'97-19 Comp in Aggregate SIC07'!L6/('Exp. PPI Deflator'!L6/100)</f>
        <v>12.603791525177307</v>
      </c>
      <c r="M6" s="81">
        <f>'97-19 Comp in Aggregate SIC07'!M6/('Exp. PPI Deflator'!M6/100)</f>
        <v>13.255177974158993</v>
      </c>
      <c r="N6" s="81">
        <f>'97-19 Comp in Aggregate SIC07'!N6/('Exp. PPI Deflator'!N6/100)</f>
        <v>13.368367166752483</v>
      </c>
      <c r="O6" s="81">
        <f>'97-19 Comp in Aggregate SIC07'!O6/('Exp. PPI Deflator'!O6/100)</f>
        <v>12.868118036230909</v>
      </c>
      <c r="P6" s="81">
        <f>'97-19 Comp in Aggregate SIC07'!P6/('Exp. PPI Deflator'!P6/100)</f>
        <v>13.43495814317089</v>
      </c>
      <c r="Q6" s="81">
        <f>'97-19 Comp in Aggregate SIC07'!Q6/('Exp. PPI Deflator'!Q6/100)</f>
        <v>12.766418282410473</v>
      </c>
      <c r="R6" s="81">
        <f>'97-19 Comp in Aggregate SIC07'!R6/('Exp. PPI Deflator'!R6/100)</f>
        <v>12.554749332174914</v>
      </c>
      <c r="S6" s="81">
        <f>'97-19 Comp in Aggregate SIC07'!S6/('Exp. PPI Deflator'!S6/100)</f>
        <v>12.167980601671699</v>
      </c>
      <c r="T6" s="81">
        <f>'97-19 Comp in Aggregate SIC07'!T6/('Exp. PPI Deflator'!T6/100)</f>
        <v>12.48590265132891</v>
      </c>
      <c r="U6" s="81">
        <f>'97-19 Comp in Aggregate SIC07'!U6/('Exp. PPI Deflator'!U6/100)</f>
        <v>12.117222633254306</v>
      </c>
      <c r="V6" s="81">
        <f>'97-19 Comp in Aggregate SIC07'!V6/('Exp. PPI Deflator'!V6/100)</f>
        <v>12.662327185088206</v>
      </c>
      <c r="W6" s="81">
        <f>'97-19 Comp in Aggregate SIC07'!W6/('Exp. PPI Deflator'!W6/100)</f>
        <v>12.901055265171621</v>
      </c>
      <c r="X6" s="81">
        <f>'97-19 Comp in Aggregate SIC07'!X6/('Exp. PPI Deflator'!X6/100)</f>
        <v>12.972236200295701</v>
      </c>
      <c r="Y6" s="81">
        <f>'97-19 Comp in Aggregate SIC07'!Y6/('Exp. PPI Deflator'!Y6/100)</f>
        <v>12.735750405753878</v>
      </c>
      <c r="Z6" s="81">
        <f>'97-19 Comp in Aggregate SIC07'!Z6/('Exp. PPI Deflator'!Z6/100)</f>
        <v>12.759118515198981</v>
      </c>
    </row>
    <row r="7" spans="1:26" ht="30" x14ac:dyDescent="0.25">
      <c r="A7" s="67" t="s">
        <v>1290</v>
      </c>
      <c r="C7" s="66" t="s">
        <v>361</v>
      </c>
      <c r="D7" s="81">
        <f>'97-19 Comp in Aggregate SIC07'!D7/('Exp. PPI Deflator'!D7/100)</f>
        <v>11.382338866158406</v>
      </c>
      <c r="E7" s="81">
        <f>'97-19 Comp in Aggregate SIC07'!E7/('Exp. PPI Deflator'!E7/100)</f>
        <v>12.223574344186392</v>
      </c>
      <c r="F7" s="81">
        <f>'97-19 Comp in Aggregate SIC07'!F7/('Exp. PPI Deflator'!F7/100)</f>
        <v>12.484943136507294</v>
      </c>
      <c r="G7" s="81">
        <f>'97-19 Comp in Aggregate SIC07'!G7/('Exp. PPI Deflator'!G7/100)</f>
        <v>13.039153586182433</v>
      </c>
      <c r="H7" s="81">
        <f>'97-19 Comp in Aggregate SIC07'!H7/('Exp. PPI Deflator'!H7/100)</f>
        <v>13.749120317500253</v>
      </c>
      <c r="I7" s="81">
        <f>'97-19 Comp in Aggregate SIC07'!I7/('Exp. PPI Deflator'!I7/100)</f>
        <v>14.280205207484096</v>
      </c>
      <c r="J7" s="81">
        <f>'97-19 Comp in Aggregate SIC07'!J7/('Exp. PPI Deflator'!J7/100)</f>
        <v>14.44857619759372</v>
      </c>
      <c r="K7" s="81">
        <f>'97-19 Comp in Aggregate SIC07'!K7/('Exp. PPI Deflator'!K7/100)</f>
        <v>14.941418823694471</v>
      </c>
      <c r="L7" s="81">
        <f>'97-19 Comp in Aggregate SIC07'!L7/('Exp. PPI Deflator'!L7/100)</f>
        <v>15.501463044976148</v>
      </c>
      <c r="M7" s="81">
        <f>'97-19 Comp in Aggregate SIC07'!M7/('Exp. PPI Deflator'!M7/100)</f>
        <v>15.709067200414921</v>
      </c>
      <c r="N7" s="81">
        <f>'97-19 Comp in Aggregate SIC07'!N7/('Exp. PPI Deflator'!N7/100)</f>
        <v>16.013098816823607</v>
      </c>
      <c r="O7" s="81">
        <f>'97-19 Comp in Aggregate SIC07'!O7/('Exp. PPI Deflator'!O7/100)</f>
        <v>15.212483028858443</v>
      </c>
      <c r="P7" s="81">
        <f>'97-19 Comp in Aggregate SIC07'!P7/('Exp. PPI Deflator'!P7/100)</f>
        <v>15.150764153030401</v>
      </c>
      <c r="Q7" s="81">
        <f>'97-19 Comp in Aggregate SIC07'!Q7/('Exp. PPI Deflator'!Q7/100)</f>
        <v>14.626094060457953</v>
      </c>
      <c r="R7" s="81">
        <f>'97-19 Comp in Aggregate SIC07'!R7/('Exp. PPI Deflator'!R7/100)</f>
        <v>14.284976175730984</v>
      </c>
      <c r="S7" s="81">
        <f>'97-19 Comp in Aggregate SIC07'!S7/('Exp. PPI Deflator'!S7/100)</f>
        <v>14.323317718664692</v>
      </c>
      <c r="T7" s="81">
        <f>'97-19 Comp in Aggregate SIC07'!T7/('Exp. PPI Deflator'!T7/100)</f>
        <v>14.328443224802841</v>
      </c>
      <c r="U7" s="81">
        <f>'97-19 Comp in Aggregate SIC07'!U7/('Exp. PPI Deflator'!U7/100)</f>
        <v>14.612221671270433</v>
      </c>
      <c r="V7" s="81">
        <f>'97-19 Comp in Aggregate SIC07'!V7/('Exp. PPI Deflator'!V7/100)</f>
        <v>14.924784734012448</v>
      </c>
      <c r="W7" s="81">
        <f>'97-19 Comp in Aggregate SIC07'!W7/('Exp. PPI Deflator'!W7/100)</f>
        <v>15.764444392856063</v>
      </c>
      <c r="X7" s="81">
        <f>'97-19 Comp in Aggregate SIC07'!X7/('Exp. PPI Deflator'!X7/100)</f>
        <v>15.560638146509406</v>
      </c>
      <c r="Y7" s="81">
        <f>'97-19 Comp in Aggregate SIC07'!Y7/('Exp. PPI Deflator'!Y7/100)</f>
        <v>15.293303309097613</v>
      </c>
      <c r="Z7" s="81">
        <f>'97-19 Comp in Aggregate SIC07'!Z7/('Exp. PPI Deflator'!Z7/100)</f>
        <v>15.466981139403895</v>
      </c>
    </row>
    <row r="8" spans="1:26" ht="30" x14ac:dyDescent="0.25">
      <c r="A8" s="67">
        <v>19</v>
      </c>
      <c r="C8" s="66" t="s">
        <v>362</v>
      </c>
      <c r="D8" s="81">
        <f>'97-19 Comp in Aggregate SIC07'!D8/('Exp. PPI Deflator'!D8/100)</f>
        <v>39.097562650188806</v>
      </c>
      <c r="E8" s="81">
        <f>'97-19 Comp in Aggregate SIC07'!E8/('Exp. PPI Deflator'!E8/100)</f>
        <v>46.86166807076664</v>
      </c>
      <c r="F8" s="81">
        <f>'97-19 Comp in Aggregate SIC07'!F8/('Exp. PPI Deflator'!F8/100)</f>
        <v>43.365988372093021</v>
      </c>
      <c r="G8" s="81">
        <f>'97-19 Comp in Aggregate SIC07'!G8/('Exp. PPI Deflator'!G8/100)</f>
        <v>30.000661157024794</v>
      </c>
      <c r="H8" s="81">
        <f>'97-19 Comp in Aggregate SIC07'!H8/('Exp. PPI Deflator'!H8/100)</f>
        <v>32.994942528735642</v>
      </c>
      <c r="I8" s="81">
        <f>'97-19 Comp in Aggregate SIC07'!I8/('Exp. PPI Deflator'!I8/100)</f>
        <v>40.117718047174982</v>
      </c>
      <c r="J8" s="81">
        <f>'97-19 Comp in Aggregate SIC07'!J8/('Exp. PPI Deflator'!J8/100)</f>
        <v>38.463597909927849</v>
      </c>
      <c r="K8" s="81">
        <f>'97-19 Comp in Aggregate SIC07'!K8/('Exp. PPI Deflator'!K8/100)</f>
        <v>35.712178387650084</v>
      </c>
      <c r="L8" s="81">
        <f>'97-19 Comp in Aggregate SIC07'!L8/('Exp. PPI Deflator'!L8/100)</f>
        <v>31.850598511808478</v>
      </c>
      <c r="M8" s="81">
        <f>'97-19 Comp in Aggregate SIC07'!M8/('Exp. PPI Deflator'!M8/100)</f>
        <v>28.682928249163147</v>
      </c>
      <c r="N8" s="81">
        <f>'97-19 Comp in Aggregate SIC07'!N8/('Exp. PPI Deflator'!N8/100)</f>
        <v>31.294661718526974</v>
      </c>
      <c r="O8" s="81">
        <f>'97-19 Comp in Aggregate SIC07'!O8/('Exp. PPI Deflator'!O8/100)</f>
        <v>28.374294923448833</v>
      </c>
      <c r="P8" s="81">
        <f>'97-19 Comp in Aggregate SIC07'!P8/('Exp. PPI Deflator'!P8/100)</f>
        <v>40.147225368063417</v>
      </c>
      <c r="Q8" s="81">
        <f>'97-19 Comp in Aggregate SIC07'!Q8/('Exp. PPI Deflator'!Q8/100)</f>
        <v>25.715221664118804</v>
      </c>
      <c r="R8" s="81">
        <f>'97-19 Comp in Aggregate SIC07'!R8/('Exp. PPI Deflator'!R8/100)</f>
        <v>15.142378559463985</v>
      </c>
      <c r="S8" s="81">
        <f>'97-19 Comp in Aggregate SIC07'!S8/('Exp. PPI Deflator'!S8/100)</f>
        <v>20.413436692506462</v>
      </c>
      <c r="T8" s="81">
        <f>'97-19 Comp in Aggregate SIC07'!T8/('Exp. PPI Deflator'!T8/100)</f>
        <v>21.010134300074153</v>
      </c>
      <c r="U8" s="81">
        <f>'97-19 Comp in Aggregate SIC07'!U8/('Exp. PPI Deflator'!U8/100)</f>
        <v>24.083232247830548</v>
      </c>
      <c r="V8" s="81">
        <f>'97-19 Comp in Aggregate SIC07'!V8/('Exp. PPI Deflator'!V8/100)</f>
        <v>34.668678831115379</v>
      </c>
      <c r="W8" s="81">
        <f>'97-19 Comp in Aggregate SIC07'!W8/('Exp. PPI Deflator'!W8/100)</f>
        <v>37.87052057218699</v>
      </c>
      <c r="X8" s="81">
        <f>'97-19 Comp in Aggregate SIC07'!X8/('Exp. PPI Deflator'!X8/100)</f>
        <v>29.562737642585549</v>
      </c>
      <c r="Y8" s="81">
        <f>'97-19 Comp in Aggregate SIC07'!Y8/('Exp. PPI Deflator'!Y8/100)</f>
        <v>25.327380952380953</v>
      </c>
      <c r="Z8" s="81">
        <f>'97-19 Comp in Aggregate SIC07'!Z8/('Exp. PPI Deflator'!Z8/100)</f>
        <v>25.84</v>
      </c>
    </row>
    <row r="9" spans="1:26" ht="30" x14ac:dyDescent="0.25">
      <c r="A9" s="67">
        <v>20</v>
      </c>
      <c r="C9" s="66" t="s">
        <v>145</v>
      </c>
      <c r="D9" s="81">
        <f>'97-19 Comp in Aggregate SIC07'!D9/('Exp. PPI Deflator'!D9/100)</f>
        <v>15.051924363626505</v>
      </c>
      <c r="E9" s="81">
        <f>'97-19 Comp in Aggregate SIC07'!E9/('Exp. PPI Deflator'!E9/100)</f>
        <v>16.640174636346078</v>
      </c>
      <c r="F9" s="81">
        <f>'97-19 Comp in Aggregate SIC07'!F9/('Exp. PPI Deflator'!F9/100)</f>
        <v>18.681235363836546</v>
      </c>
      <c r="G9" s="81">
        <f>'97-19 Comp in Aggregate SIC07'!G9/('Exp. PPI Deflator'!G9/100)</f>
        <v>18.391158098064079</v>
      </c>
      <c r="H9" s="81">
        <f>'97-19 Comp in Aggregate SIC07'!H9/('Exp. PPI Deflator'!H9/100)</f>
        <v>18.591550423393503</v>
      </c>
      <c r="I9" s="81">
        <f>'97-19 Comp in Aggregate SIC07'!I9/('Exp. PPI Deflator'!I9/100)</f>
        <v>20.166671967104985</v>
      </c>
      <c r="J9" s="81">
        <f>'97-19 Comp in Aggregate SIC07'!J9/('Exp. PPI Deflator'!J9/100)</f>
        <v>21.784902469401381</v>
      </c>
      <c r="K9" s="81">
        <f>'97-19 Comp in Aggregate SIC07'!K9/('Exp. PPI Deflator'!K9/100)</f>
        <v>20.362863340260674</v>
      </c>
      <c r="L9" s="81">
        <f>'97-19 Comp in Aggregate SIC07'!L9/('Exp. PPI Deflator'!L9/100)</f>
        <v>21.116987659373333</v>
      </c>
      <c r="M9" s="81">
        <f>'97-19 Comp in Aggregate SIC07'!M9/('Exp. PPI Deflator'!M9/100)</f>
        <v>20.383420748583177</v>
      </c>
      <c r="N9" s="81">
        <f>'97-19 Comp in Aggregate SIC07'!N9/('Exp. PPI Deflator'!N9/100)</f>
        <v>19.827301329494713</v>
      </c>
      <c r="O9" s="81">
        <f>'97-19 Comp in Aggregate SIC07'!O9/('Exp. PPI Deflator'!O9/100)</f>
        <v>17.522275299013323</v>
      </c>
      <c r="P9" s="81">
        <f>'97-19 Comp in Aggregate SIC07'!P9/('Exp. PPI Deflator'!P9/100)</f>
        <v>17.609849406449534</v>
      </c>
      <c r="Q9" s="81">
        <f>'97-19 Comp in Aggregate SIC07'!Q9/('Exp. PPI Deflator'!Q9/100)</f>
        <v>16.693303460369311</v>
      </c>
      <c r="R9" s="81">
        <f>'97-19 Comp in Aggregate SIC07'!R9/('Exp. PPI Deflator'!R9/100)</f>
        <v>16.443168794868779</v>
      </c>
      <c r="S9" s="81">
        <f>'97-19 Comp in Aggregate SIC07'!S9/('Exp. PPI Deflator'!S9/100)</f>
        <v>16.987368589312723</v>
      </c>
      <c r="T9" s="81">
        <f>'97-19 Comp in Aggregate SIC07'!T9/('Exp. PPI Deflator'!T9/100)</f>
        <v>16.898016339712981</v>
      </c>
      <c r="U9" s="81">
        <f>'97-19 Comp in Aggregate SIC07'!U9/('Exp. PPI Deflator'!U9/100)</f>
        <v>18.003404548451563</v>
      </c>
      <c r="V9" s="81">
        <f>'97-19 Comp in Aggregate SIC07'!V9/('Exp. PPI Deflator'!V9/100)</f>
        <v>19.246860639690016</v>
      </c>
      <c r="W9" s="81">
        <f>'97-19 Comp in Aggregate SIC07'!W9/('Exp. PPI Deflator'!W9/100)</f>
        <v>19.047671274520599</v>
      </c>
      <c r="X9" s="81">
        <f>'97-19 Comp in Aggregate SIC07'!X9/('Exp. PPI Deflator'!X9/100)</f>
        <v>18.901419482170301</v>
      </c>
      <c r="Y9" s="81">
        <f>'97-19 Comp in Aggregate SIC07'!Y9/('Exp. PPI Deflator'!Y9/100)</f>
        <v>19.501875914649638</v>
      </c>
      <c r="Z9" s="81">
        <f>'97-19 Comp in Aggregate SIC07'!Z9/('Exp. PPI Deflator'!Z9/100)</f>
        <v>19.45</v>
      </c>
    </row>
    <row r="10" spans="1:26" ht="45" x14ac:dyDescent="0.25">
      <c r="A10" s="67">
        <v>21</v>
      </c>
      <c r="C10" s="66" t="s">
        <v>363</v>
      </c>
      <c r="D10" s="81">
        <f>'97-19 Comp in Aggregate SIC07'!D10/('Exp. PPI Deflator'!D10/100)</f>
        <v>14.126837018403284</v>
      </c>
      <c r="E10" s="81">
        <f>'97-19 Comp in Aggregate SIC07'!E10/('Exp. PPI Deflator'!E10/100)</f>
        <v>15.058885801243882</v>
      </c>
      <c r="F10" s="81">
        <f>'97-19 Comp in Aggregate SIC07'!F10/('Exp. PPI Deflator'!F10/100)</f>
        <v>16.443745082612114</v>
      </c>
      <c r="G10" s="81">
        <f>'97-19 Comp in Aggregate SIC07'!G10/('Exp. PPI Deflator'!G10/100)</f>
        <v>16.945579127684805</v>
      </c>
      <c r="H10" s="81">
        <f>'97-19 Comp in Aggregate SIC07'!H10/('Exp. PPI Deflator'!H10/100)</f>
        <v>17.126346204360388</v>
      </c>
      <c r="I10" s="81">
        <f>'97-19 Comp in Aggregate SIC07'!I10/('Exp. PPI Deflator'!I10/100)</f>
        <v>18.203278688524591</v>
      </c>
      <c r="J10" s="81">
        <f>'97-19 Comp in Aggregate SIC07'!J10/('Exp. PPI Deflator'!J10/100)</f>
        <v>19.37011906286007</v>
      </c>
      <c r="K10" s="81">
        <f>'97-19 Comp in Aggregate SIC07'!K10/('Exp. PPI Deflator'!K10/100)</f>
        <v>18.440261237034189</v>
      </c>
      <c r="L10" s="81">
        <f>'97-19 Comp in Aggregate SIC07'!L10/('Exp. PPI Deflator'!L10/100)</f>
        <v>20.301142263759086</v>
      </c>
      <c r="M10" s="81">
        <f>'97-19 Comp in Aggregate SIC07'!M10/('Exp. PPI Deflator'!M10/100)</f>
        <v>20.459532722344136</v>
      </c>
      <c r="N10" s="81">
        <f>'97-19 Comp in Aggregate SIC07'!N10/('Exp. PPI Deflator'!N10/100)</f>
        <v>19.844308320571724</v>
      </c>
      <c r="O10" s="81">
        <f>'97-19 Comp in Aggregate SIC07'!O10/('Exp. PPI Deflator'!O10/100)</f>
        <v>23.429541595925301</v>
      </c>
      <c r="P10" s="81">
        <f>'97-19 Comp in Aggregate SIC07'!P10/('Exp. PPI Deflator'!P10/100)</f>
        <v>20.919565946973933</v>
      </c>
      <c r="Q10" s="81">
        <f>'97-19 Comp in Aggregate SIC07'!Q10/('Exp. PPI Deflator'!Q10/100)</f>
        <v>20.533720410897722</v>
      </c>
      <c r="R10" s="81">
        <f>'97-19 Comp in Aggregate SIC07'!R10/('Exp. PPI Deflator'!R10/100)</f>
        <v>21.508441131330848</v>
      </c>
      <c r="S10" s="81">
        <f>'97-19 Comp in Aggregate SIC07'!S10/('Exp. PPI Deflator'!S10/100)</f>
        <v>22.47017233760495</v>
      </c>
      <c r="T10" s="81">
        <f>'97-19 Comp in Aggregate SIC07'!T10/('Exp. PPI Deflator'!T10/100)</f>
        <v>22.134213421342135</v>
      </c>
      <c r="U10" s="81">
        <f>'97-19 Comp in Aggregate SIC07'!U10/('Exp. PPI Deflator'!U10/100)</f>
        <v>22.979519929530944</v>
      </c>
      <c r="V10" s="81">
        <f>'97-19 Comp in Aggregate SIC07'!V10/('Exp. PPI Deflator'!V10/100)</f>
        <v>22.138336849117355</v>
      </c>
      <c r="W10" s="81">
        <f>'97-19 Comp in Aggregate SIC07'!W10/('Exp. PPI Deflator'!W10/100)</f>
        <v>27.23666353481574</v>
      </c>
      <c r="X10" s="81">
        <f>'97-19 Comp in Aggregate SIC07'!X10/('Exp. PPI Deflator'!X10/100)</f>
        <v>23.001431200163566</v>
      </c>
      <c r="Y10" s="81">
        <f>'97-19 Comp in Aggregate SIC07'!Y10/('Exp. PPI Deflator'!Y10/100)</f>
        <v>21.654574768238614</v>
      </c>
      <c r="Z10" s="81">
        <f>'97-19 Comp in Aggregate SIC07'!Z10/('Exp. PPI Deflator'!Z10/100)</f>
        <v>22.89</v>
      </c>
    </row>
    <row r="11" spans="1:26" ht="45" x14ac:dyDescent="0.25">
      <c r="A11" s="67" t="s">
        <v>1291</v>
      </c>
      <c r="C11" s="66" t="s">
        <v>364</v>
      </c>
      <c r="D11" s="81">
        <f>'97-19 Comp in Aggregate SIC07'!D11/('Exp. PPI Deflator'!D11/100)</f>
        <v>11.261585472236453</v>
      </c>
      <c r="E11" s="81">
        <f>'97-19 Comp in Aggregate SIC07'!E11/('Exp. PPI Deflator'!E11/100)</f>
        <v>11.810702308259145</v>
      </c>
      <c r="F11" s="81">
        <f>'97-19 Comp in Aggregate SIC07'!F11/('Exp. PPI Deflator'!F11/100)</f>
        <v>12.851133284514287</v>
      </c>
      <c r="G11" s="81">
        <f>'97-19 Comp in Aggregate SIC07'!G11/('Exp. PPI Deflator'!G11/100)</f>
        <v>12.863329029597695</v>
      </c>
      <c r="H11" s="81">
        <f>'97-19 Comp in Aggregate SIC07'!H11/('Exp. PPI Deflator'!H11/100)</f>
        <v>13.672192621682823</v>
      </c>
      <c r="I11" s="81">
        <f>'97-19 Comp in Aggregate SIC07'!I11/('Exp. PPI Deflator'!I11/100)</f>
        <v>14.025955777137394</v>
      </c>
      <c r="J11" s="81">
        <f>'97-19 Comp in Aggregate SIC07'!J11/('Exp. PPI Deflator'!J11/100)</f>
        <v>14.486242041610646</v>
      </c>
      <c r="K11" s="81">
        <f>'97-19 Comp in Aggregate SIC07'!K11/('Exp. PPI Deflator'!K11/100)</f>
        <v>14.508998349169355</v>
      </c>
      <c r="L11" s="81">
        <f>'97-19 Comp in Aggregate SIC07'!L11/('Exp. PPI Deflator'!L11/100)</f>
        <v>14.755918005462737</v>
      </c>
      <c r="M11" s="81">
        <f>'97-19 Comp in Aggregate SIC07'!M11/('Exp. PPI Deflator'!M11/100)</f>
        <v>14.888350980269813</v>
      </c>
      <c r="N11" s="81">
        <f>'97-19 Comp in Aggregate SIC07'!N11/('Exp. PPI Deflator'!N11/100)</f>
        <v>15.280299202508735</v>
      </c>
      <c r="O11" s="81">
        <f>'97-19 Comp in Aggregate SIC07'!O11/('Exp. PPI Deflator'!O11/100)</f>
        <v>14.716977938734415</v>
      </c>
      <c r="P11" s="81">
        <f>'97-19 Comp in Aggregate SIC07'!P11/('Exp. PPI Deflator'!P11/100)</f>
        <v>14.839325724982382</v>
      </c>
      <c r="Q11" s="81">
        <f>'97-19 Comp in Aggregate SIC07'!Q11/('Exp. PPI Deflator'!Q11/100)</f>
        <v>14.809912930291633</v>
      </c>
      <c r="R11" s="81">
        <f>'97-19 Comp in Aggregate SIC07'!R11/('Exp. PPI Deflator'!R11/100)</f>
        <v>14.203002533280381</v>
      </c>
      <c r="S11" s="81">
        <f>'97-19 Comp in Aggregate SIC07'!S11/('Exp. PPI Deflator'!S11/100)</f>
        <v>14.38256324829133</v>
      </c>
      <c r="T11" s="81">
        <f>'97-19 Comp in Aggregate SIC07'!T11/('Exp. PPI Deflator'!T11/100)</f>
        <v>14.491516334075287</v>
      </c>
      <c r="U11" s="81">
        <f>'97-19 Comp in Aggregate SIC07'!U11/('Exp. PPI Deflator'!U11/100)</f>
        <v>14.890182216321827</v>
      </c>
      <c r="V11" s="81">
        <f>'97-19 Comp in Aggregate SIC07'!V11/('Exp. PPI Deflator'!V11/100)</f>
        <v>15.08578188962642</v>
      </c>
      <c r="W11" s="81">
        <f>'97-19 Comp in Aggregate SIC07'!W11/('Exp. PPI Deflator'!W11/100)</f>
        <v>14.800905732642352</v>
      </c>
      <c r="X11" s="81">
        <f>'97-19 Comp in Aggregate SIC07'!X11/('Exp. PPI Deflator'!X11/100)</f>
        <v>15.046408680610496</v>
      </c>
      <c r="Y11" s="81">
        <f>'97-19 Comp in Aggregate SIC07'!Y11/('Exp. PPI Deflator'!Y11/100)</f>
        <v>14.842314532748292</v>
      </c>
      <c r="Z11" s="81">
        <f>'97-19 Comp in Aggregate SIC07'!Z11/('Exp. PPI Deflator'!Z11/100)</f>
        <v>15.413905516157458</v>
      </c>
    </row>
    <row r="12" spans="1:26" ht="30" x14ac:dyDescent="0.25">
      <c r="A12" s="67" t="s">
        <v>1292</v>
      </c>
      <c r="C12" s="66" t="s">
        <v>365</v>
      </c>
      <c r="D12" s="81" t="e">
        <f>'97-19 Comp in Aggregate SIC07'!D12/('Exp. PPI Deflator'!D12/100)</f>
        <v>#DIV/0!</v>
      </c>
      <c r="E12" s="81" t="e">
        <f>'97-19 Comp in Aggregate SIC07'!E12/('Exp. PPI Deflator'!E12/100)</f>
        <v>#DIV/0!</v>
      </c>
      <c r="F12" s="81" t="e">
        <f>'97-19 Comp in Aggregate SIC07'!F12/('Exp. PPI Deflator'!F12/100)</f>
        <v>#DIV/0!</v>
      </c>
      <c r="G12" s="81" t="e">
        <f>'97-19 Comp in Aggregate SIC07'!G12/('Exp. PPI Deflator'!G12/100)</f>
        <v>#DIV/0!</v>
      </c>
      <c r="H12" s="81" t="e">
        <f>'97-19 Comp in Aggregate SIC07'!H12/('Exp. PPI Deflator'!H12/100)</f>
        <v>#DIV/0!</v>
      </c>
      <c r="I12" s="81" t="e">
        <f>'97-19 Comp in Aggregate SIC07'!I12/('Exp. PPI Deflator'!I12/100)</f>
        <v>#DIV/0!</v>
      </c>
      <c r="J12" s="81" t="e">
        <f>'97-19 Comp in Aggregate SIC07'!J12/('Exp. PPI Deflator'!J12/100)</f>
        <v>#DIV/0!</v>
      </c>
      <c r="K12" s="81" t="e">
        <f>'97-19 Comp in Aggregate SIC07'!K12/('Exp. PPI Deflator'!K12/100)</f>
        <v>#DIV/0!</v>
      </c>
      <c r="L12" s="81" t="e">
        <f>'97-19 Comp in Aggregate SIC07'!L12/('Exp. PPI Deflator'!L12/100)</f>
        <v>#DIV/0!</v>
      </c>
      <c r="M12" s="81" t="e">
        <f>'97-19 Comp in Aggregate SIC07'!M12/('Exp. PPI Deflator'!M12/100)</f>
        <v>#DIV/0!</v>
      </c>
      <c r="N12" s="81" t="e">
        <f>'97-19 Comp in Aggregate SIC07'!N12/('Exp. PPI Deflator'!N12/100)</f>
        <v>#DIV/0!</v>
      </c>
      <c r="O12" s="81" t="e">
        <f>'97-19 Comp in Aggregate SIC07'!O12/('Exp. PPI Deflator'!O12/100)</f>
        <v>#DIV/0!</v>
      </c>
      <c r="P12" s="81" t="e">
        <f>'97-19 Comp in Aggregate SIC07'!P12/('Exp. PPI Deflator'!P12/100)</f>
        <v>#DIV/0!</v>
      </c>
      <c r="Q12" s="81" t="e">
        <f>'97-19 Comp in Aggregate SIC07'!Q12/('Exp. PPI Deflator'!Q12/100)</f>
        <v>#DIV/0!</v>
      </c>
      <c r="R12" s="81" t="e">
        <f>'97-19 Comp in Aggregate SIC07'!R12/('Exp. PPI Deflator'!R12/100)</f>
        <v>#DIV/0!</v>
      </c>
      <c r="S12" s="81" t="e">
        <f>'97-19 Comp in Aggregate SIC07'!S12/('Exp. PPI Deflator'!S12/100)</f>
        <v>#DIV/0!</v>
      </c>
      <c r="T12" s="81" t="e">
        <f>'97-19 Comp in Aggregate SIC07'!T12/('Exp. PPI Deflator'!T12/100)</f>
        <v>#DIV/0!</v>
      </c>
      <c r="U12" s="81" t="e">
        <f>'97-19 Comp in Aggregate SIC07'!U12/('Exp. PPI Deflator'!U12/100)</f>
        <v>#DIV/0!</v>
      </c>
      <c r="V12" s="81" t="e">
        <f>'97-19 Comp in Aggregate SIC07'!V12/('Exp. PPI Deflator'!V12/100)</f>
        <v>#DIV/0!</v>
      </c>
      <c r="W12" s="81" t="e">
        <f>'97-19 Comp in Aggregate SIC07'!W12/('Exp. PPI Deflator'!W12/100)</f>
        <v>#DIV/0!</v>
      </c>
      <c r="X12" s="81" t="e">
        <f>'97-19 Comp in Aggregate SIC07'!X12/('Exp. PPI Deflator'!X12/100)</f>
        <v>#DIV/0!</v>
      </c>
      <c r="Y12" s="81" t="e">
        <f>'97-19 Comp in Aggregate SIC07'!Y12/('Exp. PPI Deflator'!Y12/100)</f>
        <v>#DIV/0!</v>
      </c>
      <c r="Z12" s="81" t="e">
        <f>'97-19 Comp in Aggregate SIC07'!Z12/('Exp. PPI Deflator'!Z12/100)</f>
        <v>#DIV/0!</v>
      </c>
    </row>
    <row r="13" spans="1:26" ht="30" x14ac:dyDescent="0.25">
      <c r="A13" s="67">
        <v>26</v>
      </c>
      <c r="C13" s="66" t="s">
        <v>366</v>
      </c>
      <c r="D13" s="81">
        <f>'97-19 Comp in Aggregate SIC07'!D13/('Exp. PPI Deflator'!D13/100)</f>
        <v>7.7844578212524045</v>
      </c>
      <c r="E13" s="81">
        <f>'97-19 Comp in Aggregate SIC07'!E13/('Exp. PPI Deflator'!E13/100)</f>
        <v>8.9459242560865651</v>
      </c>
      <c r="F13" s="81">
        <f>'97-19 Comp in Aggregate SIC07'!F13/('Exp. PPI Deflator'!F13/100)</f>
        <v>9.8341426403641865</v>
      </c>
      <c r="G13" s="81">
        <f>'97-19 Comp in Aggregate SIC07'!G13/('Exp. PPI Deflator'!G13/100)</f>
        <v>10.568784065008424</v>
      </c>
      <c r="H13" s="81">
        <f>'97-19 Comp in Aggregate SIC07'!H13/('Exp. PPI Deflator'!H13/100)</f>
        <v>12.658724378316512</v>
      </c>
      <c r="I13" s="81">
        <f>'97-19 Comp in Aggregate SIC07'!I13/('Exp. PPI Deflator'!I13/100)</f>
        <v>13.207717426798736</v>
      </c>
      <c r="J13" s="81">
        <f>'97-19 Comp in Aggregate SIC07'!J13/('Exp. PPI Deflator'!J13/100)</f>
        <v>13.946010965648426</v>
      </c>
      <c r="K13" s="81">
        <f>'97-19 Comp in Aggregate SIC07'!K13/('Exp. PPI Deflator'!K13/100)</f>
        <v>14.901718966312876</v>
      </c>
      <c r="L13" s="81">
        <f>'97-19 Comp in Aggregate SIC07'!L13/('Exp. PPI Deflator'!L13/100)</f>
        <v>15.936317467816227</v>
      </c>
      <c r="M13" s="81">
        <f>'97-19 Comp in Aggregate SIC07'!M13/('Exp. PPI Deflator'!M13/100)</f>
        <v>17.050804708143165</v>
      </c>
      <c r="N13" s="81">
        <f>'97-19 Comp in Aggregate SIC07'!N13/('Exp. PPI Deflator'!N13/100)</f>
        <v>17.804528021774093</v>
      </c>
      <c r="O13" s="81">
        <f>'97-19 Comp in Aggregate SIC07'!O13/('Exp. PPI Deflator'!O13/100)</f>
        <v>20.848730480390987</v>
      </c>
      <c r="P13" s="81">
        <f>'97-19 Comp in Aggregate SIC07'!P13/('Exp. PPI Deflator'!P13/100)</f>
        <v>18.500760145012279</v>
      </c>
      <c r="Q13" s="81">
        <f>'97-19 Comp in Aggregate SIC07'!Q13/('Exp. PPI Deflator'!Q13/100)</f>
        <v>18.24759751271905</v>
      </c>
      <c r="R13" s="81">
        <f>'97-19 Comp in Aggregate SIC07'!R13/('Exp. PPI Deflator'!R13/100)</f>
        <v>18.895966029723994</v>
      </c>
      <c r="S13" s="81">
        <f>'97-19 Comp in Aggregate SIC07'!S13/('Exp. PPI Deflator'!S13/100)</f>
        <v>19.19463087248322</v>
      </c>
      <c r="T13" s="81">
        <f>'97-19 Comp in Aggregate SIC07'!T13/('Exp. PPI Deflator'!T13/100)</f>
        <v>19.705816303615538</v>
      </c>
      <c r="U13" s="81">
        <f>'97-19 Comp in Aggregate SIC07'!U13/('Exp. PPI Deflator'!U13/100)</f>
        <v>19.207317073170731</v>
      </c>
      <c r="V13" s="81">
        <f>'97-19 Comp in Aggregate SIC07'!V13/('Exp. PPI Deflator'!V13/100)</f>
        <v>19.523017193566279</v>
      </c>
      <c r="W13" s="81">
        <f>'97-19 Comp in Aggregate SIC07'!W13/('Exp. PPI Deflator'!W13/100)</f>
        <v>19.383400896095587</v>
      </c>
      <c r="X13" s="81">
        <f>'97-19 Comp in Aggregate SIC07'!X13/('Exp. PPI Deflator'!X13/100)</f>
        <v>18.719467830786822</v>
      </c>
      <c r="Y13" s="81">
        <f>'97-19 Comp in Aggregate SIC07'!Y13/('Exp. PPI Deflator'!Y13/100)</f>
        <v>19.962821439636475</v>
      </c>
      <c r="Z13" s="81">
        <f>'97-19 Comp in Aggregate SIC07'!Z13/('Exp. PPI Deflator'!Z13/100)</f>
        <v>20.18</v>
      </c>
    </row>
    <row r="14" spans="1:26" x14ac:dyDescent="0.25">
      <c r="A14" s="67">
        <v>27</v>
      </c>
      <c r="C14" s="66" t="s">
        <v>367</v>
      </c>
      <c r="D14" s="81">
        <f>'97-19 Comp in Aggregate SIC07'!D14/('Exp. PPI Deflator'!D14/100)</f>
        <v>10.977979690005345</v>
      </c>
      <c r="E14" s="81">
        <f>'97-19 Comp in Aggregate SIC07'!E14/('Exp. PPI Deflator'!E14/100)</f>
        <v>12.045086472717522</v>
      </c>
      <c r="F14" s="81">
        <f>'97-19 Comp in Aggregate SIC07'!F14/('Exp. PPI Deflator'!F14/100)</f>
        <v>12.414061240934732</v>
      </c>
      <c r="G14" s="81">
        <f>'97-19 Comp in Aggregate SIC07'!G14/('Exp. PPI Deflator'!G14/100)</f>
        <v>12.803430185633575</v>
      </c>
      <c r="H14" s="81">
        <f>'97-19 Comp in Aggregate SIC07'!H14/('Exp. PPI Deflator'!H14/100)</f>
        <v>13.517739975698664</v>
      </c>
      <c r="I14" s="81">
        <f>'97-19 Comp in Aggregate SIC07'!I14/('Exp. PPI Deflator'!I14/100)</f>
        <v>14.266820526744505</v>
      </c>
      <c r="J14" s="81">
        <f>'97-19 Comp in Aggregate SIC07'!J14/('Exp. PPI Deflator'!J14/100)</f>
        <v>15.2419972826087</v>
      </c>
      <c r="K14" s="81">
        <f>'97-19 Comp in Aggregate SIC07'!K14/('Exp. PPI Deflator'!K14/100)</f>
        <v>15.757974167233174</v>
      </c>
      <c r="L14" s="81">
        <f>'97-19 Comp in Aggregate SIC07'!L14/('Exp. PPI Deflator'!L14/100)</f>
        <v>16.003526750066541</v>
      </c>
      <c r="M14" s="81">
        <f>'97-19 Comp in Aggregate SIC07'!M14/('Exp. PPI Deflator'!M14/100)</f>
        <v>15.772747252747253</v>
      </c>
      <c r="N14" s="81">
        <f>'97-19 Comp in Aggregate SIC07'!N14/('Exp. PPI Deflator'!N14/100)</f>
        <v>16.328745247148287</v>
      </c>
      <c r="O14" s="81">
        <f>'97-19 Comp in Aggregate SIC07'!O14/('Exp. PPI Deflator'!O14/100)</f>
        <v>15.679864390362027</v>
      </c>
      <c r="P14" s="81">
        <f>'97-19 Comp in Aggregate SIC07'!P14/('Exp. PPI Deflator'!P14/100)</f>
        <v>15.319297429335814</v>
      </c>
      <c r="Q14" s="81">
        <f>'97-19 Comp in Aggregate SIC07'!Q14/('Exp. PPI Deflator'!Q14/100)</f>
        <v>15.167708925525865</v>
      </c>
      <c r="R14" s="81">
        <f>'97-19 Comp in Aggregate SIC07'!R14/('Exp. PPI Deflator'!R14/100)</f>
        <v>14.97670290658975</v>
      </c>
      <c r="S14" s="81">
        <f>'97-19 Comp in Aggregate SIC07'!S14/('Exp. PPI Deflator'!S14/100)</f>
        <v>14.891736632788334</v>
      </c>
      <c r="T14" s="81">
        <f>'97-19 Comp in Aggregate SIC07'!T14/('Exp. PPI Deflator'!T14/100)</f>
        <v>15.974650349650348</v>
      </c>
      <c r="U14" s="81">
        <f>'97-19 Comp in Aggregate SIC07'!U14/('Exp. PPI Deflator'!U14/100)</f>
        <v>16.402232191705874</v>
      </c>
      <c r="V14" s="81">
        <f>'97-19 Comp in Aggregate SIC07'!V14/('Exp. PPI Deflator'!V14/100)</f>
        <v>16.199956245898054</v>
      </c>
      <c r="W14" s="81">
        <f>'97-19 Comp in Aggregate SIC07'!W14/('Exp. PPI Deflator'!W14/100)</f>
        <v>16.698352344740176</v>
      </c>
      <c r="X14" s="81">
        <f>'97-19 Comp in Aggregate SIC07'!X14/('Exp. PPI Deflator'!X14/100)</f>
        <v>15.651725914477074</v>
      </c>
      <c r="Y14" s="81">
        <f>'97-19 Comp in Aggregate SIC07'!Y14/('Exp. PPI Deflator'!Y14/100)</f>
        <v>15.567765567765568</v>
      </c>
      <c r="Z14" s="81">
        <f>'97-19 Comp in Aggregate SIC07'!Z14/('Exp. PPI Deflator'!Z14/100)</f>
        <v>15.56</v>
      </c>
    </row>
    <row r="15" spans="1:26" ht="30" x14ac:dyDescent="0.25">
      <c r="A15" s="67">
        <v>28</v>
      </c>
      <c r="C15" s="66" t="s">
        <v>368</v>
      </c>
      <c r="D15" s="81">
        <f>'97-19 Comp in Aggregate SIC07'!D15/('Exp. PPI Deflator'!D15/100)</f>
        <v>14.208892566957569</v>
      </c>
      <c r="E15" s="81">
        <f>'97-19 Comp in Aggregate SIC07'!E15/('Exp. PPI Deflator'!E15/100)</f>
        <v>15.034944293887383</v>
      </c>
      <c r="F15" s="81">
        <f>'97-19 Comp in Aggregate SIC07'!F15/('Exp. PPI Deflator'!F15/100)</f>
        <v>15.366775923718713</v>
      </c>
      <c r="G15" s="81">
        <f>'97-19 Comp in Aggregate SIC07'!G15/('Exp. PPI Deflator'!G15/100)</f>
        <v>15.57761567933982</v>
      </c>
      <c r="H15" s="81">
        <f>'97-19 Comp in Aggregate SIC07'!H15/('Exp. PPI Deflator'!H15/100)</f>
        <v>16.407296824934463</v>
      </c>
      <c r="I15" s="81">
        <f>'97-19 Comp in Aggregate SIC07'!I15/('Exp. PPI Deflator'!I15/100)</f>
        <v>16.37449392712551</v>
      </c>
      <c r="J15" s="81">
        <f>'97-19 Comp in Aggregate SIC07'!J15/('Exp. PPI Deflator'!J15/100)</f>
        <v>16.77240938166312</v>
      </c>
      <c r="K15" s="81">
        <f>'97-19 Comp in Aggregate SIC07'!K15/('Exp. PPI Deflator'!K15/100)</f>
        <v>16.662310418143161</v>
      </c>
      <c r="L15" s="81">
        <f>'97-19 Comp in Aggregate SIC07'!L15/('Exp. PPI Deflator'!L15/100)</f>
        <v>17.375863021264841</v>
      </c>
      <c r="M15" s="81">
        <f>'97-19 Comp in Aggregate SIC07'!M15/('Exp. PPI Deflator'!M15/100)</f>
        <v>17.548014097871764</v>
      </c>
      <c r="N15" s="81">
        <f>'97-19 Comp in Aggregate SIC07'!N15/('Exp. PPI Deflator'!N15/100)</f>
        <v>17.817635323846257</v>
      </c>
      <c r="O15" s="81">
        <f>'97-19 Comp in Aggregate SIC07'!O15/('Exp. PPI Deflator'!O15/100)</f>
        <v>17.510654299323139</v>
      </c>
      <c r="P15" s="81">
        <f>'97-19 Comp in Aggregate SIC07'!P15/('Exp. PPI Deflator'!P15/100)</f>
        <v>17.233097153836916</v>
      </c>
      <c r="Q15" s="81">
        <f>'97-19 Comp in Aggregate SIC07'!Q15/('Exp. PPI Deflator'!Q15/100)</f>
        <v>16.654829545454547</v>
      </c>
      <c r="R15" s="81">
        <f>'97-19 Comp in Aggregate SIC07'!R15/('Exp. PPI Deflator'!R15/100)</f>
        <v>17.046238785369223</v>
      </c>
      <c r="S15" s="81">
        <f>'97-19 Comp in Aggregate SIC07'!S15/('Exp. PPI Deflator'!S15/100)</f>
        <v>17.576307727221153</v>
      </c>
      <c r="T15" s="81">
        <f>'97-19 Comp in Aggregate SIC07'!T15/('Exp. PPI Deflator'!T15/100)</f>
        <v>17.529791736273527</v>
      </c>
      <c r="U15" s="81">
        <f>'97-19 Comp in Aggregate SIC07'!U15/('Exp. PPI Deflator'!U15/100)</f>
        <v>17.623497997329775</v>
      </c>
      <c r="V15" s="81">
        <f>'97-19 Comp in Aggregate SIC07'!V15/('Exp. PPI Deflator'!V15/100)</f>
        <v>17.794928335170894</v>
      </c>
      <c r="W15" s="81">
        <f>'97-19 Comp in Aggregate SIC07'!W15/('Exp. PPI Deflator'!W15/100)</f>
        <v>17.598806860551825</v>
      </c>
      <c r="X15" s="81">
        <f>'97-19 Comp in Aggregate SIC07'!X15/('Exp. PPI Deflator'!X15/100)</f>
        <v>17.992326039614227</v>
      </c>
      <c r="Y15" s="81">
        <f>'97-19 Comp in Aggregate SIC07'!Y15/('Exp. PPI Deflator'!Y15/100)</f>
        <v>17.7766445690974</v>
      </c>
      <c r="Z15" s="81">
        <f>'97-19 Comp in Aggregate SIC07'!Z15/('Exp. PPI Deflator'!Z15/100)</f>
        <v>18.68</v>
      </c>
    </row>
    <row r="16" spans="1:26" x14ac:dyDescent="0.25">
      <c r="A16" s="67" t="s">
        <v>1293</v>
      </c>
      <c r="C16" s="66" t="s">
        <v>369</v>
      </c>
      <c r="D16" s="81">
        <f>'97-19 Comp in Aggregate SIC07'!D16/('Exp. PPI Deflator'!D16/100)</f>
        <v>13.229328698563528</v>
      </c>
      <c r="E16" s="81">
        <f>'97-19 Comp in Aggregate SIC07'!E16/('Exp. PPI Deflator'!E16/100)</f>
        <v>13.917672911441297</v>
      </c>
      <c r="F16" s="81">
        <f>'97-19 Comp in Aggregate SIC07'!F16/('Exp. PPI Deflator'!F16/100)</f>
        <v>14.324230682093104</v>
      </c>
      <c r="G16" s="81">
        <f>'97-19 Comp in Aggregate SIC07'!G16/('Exp. PPI Deflator'!G16/100)</f>
        <v>15.035642335844711</v>
      </c>
      <c r="H16" s="81">
        <f>'97-19 Comp in Aggregate SIC07'!H16/('Exp. PPI Deflator'!H16/100)</f>
        <v>15.804506195452797</v>
      </c>
      <c r="I16" s="81">
        <f>'97-19 Comp in Aggregate SIC07'!I16/('Exp. PPI Deflator'!I16/100)</f>
        <v>16.5130361681348</v>
      </c>
      <c r="J16" s="81">
        <f>'97-19 Comp in Aggregate SIC07'!J16/('Exp. PPI Deflator'!J16/100)</f>
        <v>17.749954604864925</v>
      </c>
      <c r="K16" s="81">
        <f>'97-19 Comp in Aggregate SIC07'!K16/('Exp. PPI Deflator'!K16/100)</f>
        <v>18.25380710849014</v>
      </c>
      <c r="L16" s="81">
        <f>'97-19 Comp in Aggregate SIC07'!L16/('Exp. PPI Deflator'!L16/100)</f>
        <v>18.751806416021328</v>
      </c>
      <c r="M16" s="81">
        <f>'97-19 Comp in Aggregate SIC07'!M16/('Exp. PPI Deflator'!M16/100)</f>
        <v>19.250766039790815</v>
      </c>
      <c r="N16" s="81">
        <f>'97-19 Comp in Aggregate SIC07'!N16/('Exp. PPI Deflator'!N16/100)</f>
        <v>19.23161211439248</v>
      </c>
      <c r="O16" s="81">
        <f>'97-19 Comp in Aggregate SIC07'!O16/('Exp. PPI Deflator'!O16/100)</f>
        <v>19.36541464883463</v>
      </c>
      <c r="P16" s="81">
        <f>'97-19 Comp in Aggregate SIC07'!P16/('Exp. PPI Deflator'!P16/100)</f>
        <v>19.385047941707729</v>
      </c>
      <c r="Q16" s="81">
        <f>'97-19 Comp in Aggregate SIC07'!Q16/('Exp. PPI Deflator'!Q16/100)</f>
        <v>19.332990124183119</v>
      </c>
      <c r="R16" s="81">
        <f>'97-19 Comp in Aggregate SIC07'!R16/('Exp. PPI Deflator'!R16/100)</f>
        <v>19.566942101612373</v>
      </c>
      <c r="S16" s="81">
        <f>'97-19 Comp in Aggregate SIC07'!S16/('Exp. PPI Deflator'!S16/100)</f>
        <v>19.979892486185239</v>
      </c>
      <c r="T16" s="81">
        <f>'97-19 Comp in Aggregate SIC07'!T16/('Exp. PPI Deflator'!T16/100)</f>
        <v>20.078739467242052</v>
      </c>
      <c r="U16" s="81">
        <f>'97-19 Comp in Aggregate SIC07'!U16/('Exp. PPI Deflator'!U16/100)</f>
        <v>20.325226746086564</v>
      </c>
      <c r="V16" s="81">
        <f>'97-19 Comp in Aggregate SIC07'!V16/('Exp. PPI Deflator'!V16/100)</f>
        <v>20.738801575559172</v>
      </c>
      <c r="W16" s="81">
        <f>'97-19 Comp in Aggregate SIC07'!W16/('Exp. PPI Deflator'!W16/100)</f>
        <v>21.006489481025127</v>
      </c>
      <c r="X16" s="81">
        <f>'97-19 Comp in Aggregate SIC07'!X16/('Exp. PPI Deflator'!X16/100)</f>
        <v>20.901954919317753</v>
      </c>
      <c r="Y16" s="81">
        <f>'97-19 Comp in Aggregate SIC07'!Y16/('Exp. PPI Deflator'!Y16/100)</f>
        <v>21.039156838385697</v>
      </c>
      <c r="Z16" s="81">
        <f>'97-19 Comp in Aggregate SIC07'!Z16/('Exp. PPI Deflator'!Z16/100)</f>
        <v>19.516339124963221</v>
      </c>
    </row>
    <row r="17" spans="1:26" x14ac:dyDescent="0.25">
      <c r="A17" s="67" t="s">
        <v>1294</v>
      </c>
      <c r="C17" s="66" t="s">
        <v>370</v>
      </c>
      <c r="D17" s="81">
        <f>'97-19 Comp in Aggregate SIC07'!D17/('Exp. PPI Deflator'!D17/100)</f>
        <v>11.741562725956923</v>
      </c>
      <c r="E17" s="81">
        <f>'97-19 Comp in Aggregate SIC07'!E17/('Exp. PPI Deflator'!E17/100)</f>
        <v>12.41876996375208</v>
      </c>
      <c r="F17" s="81">
        <f>'97-19 Comp in Aggregate SIC07'!F17/('Exp. PPI Deflator'!F17/100)</f>
        <v>12.826450078979557</v>
      </c>
      <c r="G17" s="81">
        <f>'97-19 Comp in Aggregate SIC07'!G17/('Exp. PPI Deflator'!G17/100)</f>
        <v>13.399343708143546</v>
      </c>
      <c r="H17" s="81">
        <f>'97-19 Comp in Aggregate SIC07'!H17/('Exp. PPI Deflator'!H17/100)</f>
        <v>14.077393574543484</v>
      </c>
      <c r="I17" s="81">
        <f>'97-19 Comp in Aggregate SIC07'!I17/('Exp. PPI Deflator'!I17/100)</f>
        <v>14.693119220887942</v>
      </c>
      <c r="J17" s="81">
        <f>'97-19 Comp in Aggregate SIC07'!J17/('Exp. PPI Deflator'!J17/100)</f>
        <v>14.919967709893079</v>
      </c>
      <c r="K17" s="81">
        <f>'97-19 Comp in Aggregate SIC07'!K17/('Exp. PPI Deflator'!K17/100)</f>
        <v>15.378264015309501</v>
      </c>
      <c r="L17" s="81">
        <f>'97-19 Comp in Aggregate SIC07'!L17/('Exp. PPI Deflator'!L17/100)</f>
        <v>16.1263064228433</v>
      </c>
      <c r="M17" s="81">
        <f>'97-19 Comp in Aggregate SIC07'!M17/('Exp. PPI Deflator'!M17/100)</f>
        <v>16.513213691252819</v>
      </c>
      <c r="N17" s="81">
        <f>'97-19 Comp in Aggregate SIC07'!N17/('Exp. PPI Deflator'!N17/100)</f>
        <v>16.45337854092335</v>
      </c>
      <c r="O17" s="81">
        <f>'97-19 Comp in Aggregate SIC07'!O17/('Exp. PPI Deflator'!O17/100)</f>
        <v>16.568645810017554</v>
      </c>
      <c r="P17" s="81">
        <f>'97-19 Comp in Aggregate SIC07'!P17/('Exp. PPI Deflator'!P17/100)</f>
        <v>16.245369563733647</v>
      </c>
      <c r="Q17" s="81">
        <f>'97-19 Comp in Aggregate SIC07'!Q17/('Exp. PPI Deflator'!Q17/100)</f>
        <v>16.428688277446199</v>
      </c>
      <c r="R17" s="81">
        <f>'97-19 Comp in Aggregate SIC07'!R17/('Exp. PPI Deflator'!R17/100)</f>
        <v>15.959820861015183</v>
      </c>
      <c r="S17" s="81">
        <f>'97-19 Comp in Aggregate SIC07'!S17/('Exp. PPI Deflator'!S17/100)</f>
        <v>16.219626520587756</v>
      </c>
      <c r="T17" s="81">
        <f>'97-19 Comp in Aggregate SIC07'!T17/('Exp. PPI Deflator'!T17/100)</f>
        <v>16.129935926642329</v>
      </c>
      <c r="U17" s="81">
        <f>'97-19 Comp in Aggregate SIC07'!U17/('Exp. PPI Deflator'!U17/100)</f>
        <v>15.843293192421459</v>
      </c>
      <c r="V17" s="81">
        <f>'97-19 Comp in Aggregate SIC07'!V17/('Exp. PPI Deflator'!V17/100)</f>
        <v>15.854474943800424</v>
      </c>
      <c r="W17" s="81">
        <f>'97-19 Comp in Aggregate SIC07'!W17/('Exp. PPI Deflator'!W17/100)</f>
        <v>16.117335575926948</v>
      </c>
      <c r="X17" s="81">
        <f>'97-19 Comp in Aggregate SIC07'!X17/('Exp. PPI Deflator'!X17/100)</f>
        <v>15.693184475550462</v>
      </c>
      <c r="Y17" s="81">
        <f>'97-19 Comp in Aggregate SIC07'!Y17/('Exp. PPI Deflator'!Y17/100)</f>
        <v>16.017598283976724</v>
      </c>
      <c r="Z17" s="81">
        <f>'97-19 Comp in Aggregate SIC07'!Z17/('Exp. PPI Deflator'!Z17/100)</f>
        <v>16.258772282460015</v>
      </c>
    </row>
    <row r="18" spans="1:26" ht="30" x14ac:dyDescent="0.25">
      <c r="A18" s="67">
        <v>35</v>
      </c>
      <c r="B18" s="65" t="s">
        <v>226</v>
      </c>
      <c r="C18" s="66" t="s">
        <v>371</v>
      </c>
      <c r="D18" s="81">
        <f>'97-19 Comp in Aggregate SIC07'!D18/('Exp. PPI Deflator'!D18/100)</f>
        <v>37.070603815789212</v>
      </c>
      <c r="E18" s="81">
        <f>'97-19 Comp in Aggregate SIC07'!E18/('Exp. PPI Deflator'!E18/100)</f>
        <v>37.233195523013812</v>
      </c>
      <c r="F18" s="81">
        <f>'97-19 Comp in Aggregate SIC07'!F18/('Exp. PPI Deflator'!F18/100)</f>
        <v>39.916632172276927</v>
      </c>
      <c r="G18" s="81">
        <f>'97-19 Comp in Aggregate SIC07'!G18/('Exp. PPI Deflator'!G18/100)</f>
        <v>43.327542167741115</v>
      </c>
      <c r="H18" s="81">
        <f>'97-19 Comp in Aggregate SIC07'!H18/('Exp. PPI Deflator'!H18/100)</f>
        <v>40.663890241296819</v>
      </c>
      <c r="I18" s="81">
        <f>'97-19 Comp in Aggregate SIC07'!I18/('Exp. PPI Deflator'!I18/100)</f>
        <v>43.574485445099057</v>
      </c>
      <c r="J18" s="81">
        <f>'97-19 Comp in Aggregate SIC07'!J18/('Exp. PPI Deflator'!J18/100)</f>
        <v>44.626498798134364</v>
      </c>
      <c r="K18" s="81">
        <f>'97-19 Comp in Aggregate SIC07'!K18/('Exp. PPI Deflator'!K18/100)</f>
        <v>41.692934190547966</v>
      </c>
      <c r="L18" s="81">
        <f>'97-19 Comp in Aggregate SIC07'!L18/('Exp. PPI Deflator'!L18/100)</f>
        <v>32.563356252935478</v>
      </c>
      <c r="M18" s="81">
        <f>'97-19 Comp in Aggregate SIC07'!M18/('Exp. PPI Deflator'!M18/100)</f>
        <v>24.524826143670211</v>
      </c>
      <c r="N18" s="81">
        <f>'97-19 Comp in Aggregate SIC07'!N18/('Exp. PPI Deflator'!N18/100)</f>
        <v>27.206548454535461</v>
      </c>
      <c r="O18" s="81">
        <f>'97-19 Comp in Aggregate SIC07'!O18/('Exp. PPI Deflator'!O18/100)</f>
        <v>22.830507535458253</v>
      </c>
      <c r="P18" s="81">
        <f>'97-19 Comp in Aggregate SIC07'!P18/('Exp. PPI Deflator'!P18/100)</f>
        <v>21.497998488747349</v>
      </c>
      <c r="Q18" s="81">
        <f>'97-19 Comp in Aggregate SIC07'!Q18/('Exp. PPI Deflator'!Q18/100)</f>
        <v>23.915204241293864</v>
      </c>
      <c r="R18" s="81">
        <f>'97-19 Comp in Aggregate SIC07'!R18/('Exp. PPI Deflator'!R18/100)</f>
        <v>21.999895490374058</v>
      </c>
      <c r="S18" s="81">
        <f>'97-19 Comp in Aggregate SIC07'!S18/('Exp. PPI Deflator'!S18/100)</f>
        <v>20.520539265679385</v>
      </c>
      <c r="T18" s="81">
        <f>'97-19 Comp in Aggregate SIC07'!T18/('Exp. PPI Deflator'!T18/100)</f>
        <v>21.036463464247529</v>
      </c>
      <c r="U18" s="81">
        <f>'97-19 Comp in Aggregate SIC07'!U18/('Exp. PPI Deflator'!U18/100)</f>
        <v>21.411214179624256</v>
      </c>
      <c r="V18" s="81">
        <f>'97-19 Comp in Aggregate SIC07'!V18/('Exp. PPI Deflator'!V18/100)</f>
        <v>23.149068312329575</v>
      </c>
      <c r="W18" s="81">
        <f>'97-19 Comp in Aggregate SIC07'!W18/('Exp. PPI Deflator'!W18/100)</f>
        <v>25.513663543658566</v>
      </c>
      <c r="X18" s="81">
        <f>'97-19 Comp in Aggregate SIC07'!X18/('Exp. PPI Deflator'!X18/100)</f>
        <v>24.497196917672188</v>
      </c>
      <c r="Y18" s="81">
        <f>'97-19 Comp in Aggregate SIC07'!Y18/('Exp. PPI Deflator'!Y18/100)</f>
        <v>23.740005993273044</v>
      </c>
      <c r="Z18" s="81">
        <f>'97-19 Comp in Aggregate SIC07'!Z18/('Exp. PPI Deflator'!Z18/100)</f>
        <v>21.98</v>
      </c>
    </row>
    <row r="19" spans="1:26" ht="45" x14ac:dyDescent="0.25">
      <c r="A19" s="67" t="s">
        <v>1295</v>
      </c>
      <c r="B19" s="65" t="s">
        <v>263</v>
      </c>
      <c r="C19" s="66" t="s">
        <v>372</v>
      </c>
      <c r="D19" s="81">
        <f>'97-19 Comp in Aggregate SIC07'!D19/('Exp. PPI Deflator'!D19/100)</f>
        <v>19.763724381724277</v>
      </c>
      <c r="E19" s="81">
        <f>'97-19 Comp in Aggregate SIC07'!E19/('Exp. PPI Deflator'!E19/100)</f>
        <v>19.780679570190056</v>
      </c>
      <c r="F19" s="81">
        <f>'97-19 Comp in Aggregate SIC07'!F19/('Exp. PPI Deflator'!F19/100)</f>
        <v>19.548376925546943</v>
      </c>
      <c r="G19" s="81">
        <f>'97-19 Comp in Aggregate SIC07'!G19/('Exp. PPI Deflator'!G19/100)</f>
        <v>19.258360588880475</v>
      </c>
      <c r="H19" s="81">
        <f>'97-19 Comp in Aggregate SIC07'!H19/('Exp. PPI Deflator'!H19/100)</f>
        <v>18.5840386241738</v>
      </c>
      <c r="I19" s="81">
        <f>'97-19 Comp in Aggregate SIC07'!I19/('Exp. PPI Deflator'!I19/100)</f>
        <v>18.512520613579543</v>
      </c>
      <c r="J19" s="81">
        <f>'97-19 Comp in Aggregate SIC07'!J19/('Exp. PPI Deflator'!J19/100)</f>
        <v>18.267057997845079</v>
      </c>
      <c r="K19" s="81">
        <f>'97-19 Comp in Aggregate SIC07'!K19/('Exp. PPI Deflator'!K19/100)</f>
        <v>17.793328649597939</v>
      </c>
      <c r="L19" s="81">
        <f>'97-19 Comp in Aggregate SIC07'!L19/('Exp. PPI Deflator'!L19/100)</f>
        <v>17.517235411843458</v>
      </c>
      <c r="M19" s="81">
        <f>'97-19 Comp in Aggregate SIC07'!M19/('Exp. PPI Deflator'!M19/100)</f>
        <v>15.811337749575063</v>
      </c>
      <c r="N19" s="81">
        <f>'97-19 Comp in Aggregate SIC07'!N19/('Exp. PPI Deflator'!N19/100)</f>
        <v>15.764344396445308</v>
      </c>
      <c r="O19" s="81">
        <f>'97-19 Comp in Aggregate SIC07'!O19/('Exp. PPI Deflator'!O19/100)</f>
        <v>15.312423570203299</v>
      </c>
      <c r="P19" s="81">
        <f>'97-19 Comp in Aggregate SIC07'!P19/('Exp. PPI Deflator'!P19/100)</f>
        <v>15.459483560060189</v>
      </c>
      <c r="Q19" s="81">
        <f>'97-19 Comp in Aggregate SIC07'!Q19/('Exp. PPI Deflator'!Q19/100)</f>
        <v>15.046093518875281</v>
      </c>
      <c r="R19" s="81">
        <f>'97-19 Comp in Aggregate SIC07'!R19/('Exp. PPI Deflator'!R19/100)</f>
        <v>14.976972262026923</v>
      </c>
      <c r="S19" s="81">
        <f>'97-19 Comp in Aggregate SIC07'!S19/('Exp. PPI Deflator'!S19/100)</f>
        <v>14.679502589575586</v>
      </c>
      <c r="T19" s="81">
        <f>'97-19 Comp in Aggregate SIC07'!T19/('Exp. PPI Deflator'!T19/100)</f>
        <v>15.05184139368942</v>
      </c>
      <c r="U19" s="81" t="e">
        <f>'97-19 Comp in Aggregate SIC07'!U19/('Exp. PPI Deflator'!U19/100)</f>
        <v>#VALUE!</v>
      </c>
      <c r="V19" s="81">
        <f>'97-19 Comp in Aggregate SIC07'!V19/('Exp. PPI Deflator'!V19/100)</f>
        <v>16.116521632364066</v>
      </c>
      <c r="W19" s="81">
        <f>'97-19 Comp in Aggregate SIC07'!W19/('Exp. PPI Deflator'!W19/100)</f>
        <v>16.535775918104427</v>
      </c>
      <c r="X19" s="81">
        <f>'97-19 Comp in Aggregate SIC07'!X19/('Exp. PPI Deflator'!X19/100)</f>
        <v>15.756344682822002</v>
      </c>
      <c r="Y19" s="81">
        <f>'97-19 Comp in Aggregate SIC07'!Y19/('Exp. PPI Deflator'!Y19/100)</f>
        <v>16.000973290887039</v>
      </c>
      <c r="Z19" s="81">
        <f>'97-19 Comp in Aggregate SIC07'!Z19/('Exp. PPI Deflator'!Z19/100)</f>
        <v>16.597583925233973</v>
      </c>
    </row>
    <row r="20" spans="1:26" x14ac:dyDescent="0.25">
      <c r="A20" s="65">
        <v>41</v>
      </c>
      <c r="C20" s="66" t="s">
        <v>373</v>
      </c>
      <c r="D20" s="81">
        <f>'97-19 Comp in Aggregate SIC07'!D20/('Exp. PPI Deflator'!D20/100)</f>
        <v>16.400826764083831</v>
      </c>
      <c r="E20" s="81">
        <f>'97-19 Comp in Aggregate SIC07'!E20/('Exp. PPI Deflator'!E20/100)</f>
        <v>16.17670277216817</v>
      </c>
      <c r="F20" s="81">
        <f>'97-19 Comp in Aggregate SIC07'!F20/('Exp. PPI Deflator'!F20/100)</f>
        <v>16.27072270089678</v>
      </c>
      <c r="G20" s="81">
        <f>'97-19 Comp in Aggregate SIC07'!G20/('Exp. PPI Deflator'!G20/100)</f>
        <v>16.500969737502089</v>
      </c>
      <c r="H20" s="81">
        <f>'97-19 Comp in Aggregate SIC07'!H20/('Exp. PPI Deflator'!H20/100)</f>
        <v>16.754265289912627</v>
      </c>
      <c r="I20" s="81">
        <f>'97-19 Comp in Aggregate SIC07'!I20/('Exp. PPI Deflator'!I20/100)</f>
        <v>16.764273915002253</v>
      </c>
      <c r="J20" s="81">
        <f>'97-19 Comp in Aggregate SIC07'!J20/('Exp. PPI Deflator'!J20/100)</f>
        <v>16.176638418079097</v>
      </c>
      <c r="K20" s="81">
        <f>'97-19 Comp in Aggregate SIC07'!K20/('Exp. PPI Deflator'!K20/100)</f>
        <v>15.873296301314188</v>
      </c>
      <c r="L20" s="81">
        <f>'97-19 Comp in Aggregate SIC07'!L20/('Exp. PPI Deflator'!L20/100)</f>
        <v>15.701973684210525</v>
      </c>
      <c r="M20" s="81">
        <f>'97-19 Comp in Aggregate SIC07'!M20/('Exp. PPI Deflator'!M20/100)</f>
        <v>15.76712723777484</v>
      </c>
      <c r="N20" s="81">
        <f>'97-19 Comp in Aggregate SIC07'!N20/('Exp. PPI Deflator'!N20/100)</f>
        <v>15.425257142857143</v>
      </c>
      <c r="O20" s="81">
        <f>'97-19 Comp in Aggregate SIC07'!O20/('Exp. PPI Deflator'!O20/100)</f>
        <v>16.67033208709039</v>
      </c>
      <c r="P20" s="81">
        <f>'97-19 Comp in Aggregate SIC07'!P20/('Exp. PPI Deflator'!P20/100)</f>
        <v>17.448031844316674</v>
      </c>
      <c r="Q20" s="81">
        <f>'97-19 Comp in Aggregate SIC07'!Q20/('Exp. PPI Deflator'!Q20/100)</f>
        <v>20.132743362831857</v>
      </c>
      <c r="R20" s="81">
        <f>'97-19 Comp in Aggregate SIC07'!R20/('Exp. PPI Deflator'!R20/100)</f>
        <v>19.633983759544297</v>
      </c>
      <c r="S20" s="81">
        <f>'97-19 Comp in Aggregate SIC07'!S20/('Exp. PPI Deflator'!S20/100)</f>
        <v>19.722450899682464</v>
      </c>
      <c r="T20" s="81">
        <f>'97-19 Comp in Aggregate SIC07'!T20/('Exp. PPI Deflator'!T20/100)</f>
        <v>19.238659676316388</v>
      </c>
      <c r="U20" s="81">
        <f>'97-19 Comp in Aggregate SIC07'!U20/('Exp. PPI Deflator'!U20/100)</f>
        <v>18.317882274098068</v>
      </c>
      <c r="V20" s="81">
        <f>'97-19 Comp in Aggregate SIC07'!V20/('Exp. PPI Deflator'!V20/100)</f>
        <v>18.429807052561543</v>
      </c>
      <c r="W20" s="81">
        <f>'97-19 Comp in Aggregate SIC07'!W20/('Exp. PPI Deflator'!W20/100)</f>
        <v>18.937093275488071</v>
      </c>
      <c r="X20" s="81">
        <f>'97-19 Comp in Aggregate SIC07'!X20/('Exp. PPI Deflator'!X20/100)</f>
        <v>19.149836100243206</v>
      </c>
      <c r="Y20" s="81">
        <f>'97-19 Comp in Aggregate SIC07'!Y20/('Exp. PPI Deflator'!Y20/100)</f>
        <v>19.755244755244757</v>
      </c>
      <c r="Z20" s="81">
        <f>'97-19 Comp in Aggregate SIC07'!Z20/('Exp. PPI Deflator'!Z20/100)</f>
        <v>20.04</v>
      </c>
    </row>
    <row r="21" spans="1:26" x14ac:dyDescent="0.25">
      <c r="A21" s="65">
        <v>42</v>
      </c>
      <c r="C21" s="66" t="s">
        <v>374</v>
      </c>
      <c r="D21" s="81">
        <f>'97-19 Comp in Aggregate SIC07'!D21/('Exp. PPI Deflator'!D21/100)</f>
        <v>15.809669992325404</v>
      </c>
      <c r="E21" s="81">
        <f>'97-19 Comp in Aggregate SIC07'!E21/('Exp. PPI Deflator'!E21/100)</f>
        <v>15.521348726406453</v>
      </c>
      <c r="F21" s="81">
        <f>'97-19 Comp in Aggregate SIC07'!F21/('Exp. PPI Deflator'!F21/100)</f>
        <v>15.674916622783922</v>
      </c>
      <c r="G21" s="81">
        <f>'97-19 Comp in Aggregate SIC07'!G21/('Exp. PPI Deflator'!G21/100)</f>
        <v>15.790352194959107</v>
      </c>
      <c r="H21" s="81">
        <f>'97-19 Comp in Aggregate SIC07'!H21/('Exp. PPI Deflator'!H21/100)</f>
        <v>15.908009516256939</v>
      </c>
      <c r="I21" s="81">
        <f>'97-19 Comp in Aggregate SIC07'!I21/('Exp. PPI Deflator'!I21/100)</f>
        <v>16.019199040047994</v>
      </c>
      <c r="J21" s="81">
        <f>'97-19 Comp in Aggregate SIC07'!J21/('Exp. PPI Deflator'!J21/100)</f>
        <v>15.822159491884266</v>
      </c>
      <c r="K21" s="81">
        <f>'97-19 Comp in Aggregate SIC07'!K21/('Exp. PPI Deflator'!K21/100)</f>
        <v>15.705388572975899</v>
      </c>
      <c r="L21" s="81">
        <f>'97-19 Comp in Aggregate SIC07'!L21/('Exp. PPI Deflator'!L21/100)</f>
        <v>15.328190211205261</v>
      </c>
      <c r="M21" s="81">
        <f>'97-19 Comp in Aggregate SIC07'!M21/('Exp. PPI Deflator'!M21/100)</f>
        <v>15.351351351351351</v>
      </c>
      <c r="N21" s="81">
        <f>'97-19 Comp in Aggregate SIC07'!N21/('Exp. PPI Deflator'!N21/100)</f>
        <v>15.177142857142856</v>
      </c>
      <c r="O21" s="81">
        <f>'97-19 Comp in Aggregate SIC07'!O21/('Exp. PPI Deflator'!O21/100)</f>
        <v>15.999560149549154</v>
      </c>
      <c r="P21" s="81">
        <f>'97-19 Comp in Aggregate SIC07'!P21/('Exp. PPI Deflator'!P21/100)</f>
        <v>16.795665634674922</v>
      </c>
      <c r="Q21" s="81">
        <f>'97-19 Comp in Aggregate SIC07'!Q21/('Exp. PPI Deflator'!Q21/100)</f>
        <v>17.844414403342753</v>
      </c>
      <c r="R21" s="81">
        <f>'97-19 Comp in Aggregate SIC07'!R21/('Exp. PPI Deflator'!R21/100)</f>
        <v>17.716917111003394</v>
      </c>
      <c r="S21" s="81">
        <f>'97-19 Comp in Aggregate SIC07'!S21/('Exp. PPI Deflator'!S21/100)</f>
        <v>17.652593202399153</v>
      </c>
      <c r="T21" s="81">
        <f>'97-19 Comp in Aggregate SIC07'!T21/('Exp. PPI Deflator'!T21/100)</f>
        <v>18.007750170959657</v>
      </c>
      <c r="U21" s="81">
        <f>'97-19 Comp in Aggregate SIC07'!U21/('Exp. PPI Deflator'!U21/100)</f>
        <v>17.469004802859377</v>
      </c>
      <c r="V21" s="81">
        <f>'97-19 Comp in Aggregate SIC07'!V21/('Exp. PPI Deflator'!V21/100)</f>
        <v>17.31899323650072</v>
      </c>
      <c r="W21" s="81">
        <f>'97-19 Comp in Aggregate SIC07'!W21/('Exp. PPI Deflator'!W21/100)</f>
        <v>17.386117136659436</v>
      </c>
      <c r="X21" s="81">
        <f>'97-19 Comp in Aggregate SIC07'!X21/('Exp. PPI Deflator'!X21/100)</f>
        <v>18.007824891614678</v>
      </c>
      <c r="Y21" s="81">
        <f>'97-19 Comp in Aggregate SIC07'!Y21/('Exp. PPI Deflator'!Y21/100)</f>
        <v>18.42863019333608</v>
      </c>
      <c r="Z21" s="81">
        <f>'97-19 Comp in Aggregate SIC07'!Z21/('Exp. PPI Deflator'!Z21/100)</f>
        <v>18.3</v>
      </c>
    </row>
    <row r="22" spans="1:26" x14ac:dyDescent="0.25">
      <c r="A22" s="65">
        <v>43</v>
      </c>
      <c r="C22" s="66" t="s">
        <v>375</v>
      </c>
      <c r="D22" s="81">
        <f>'97-19 Comp in Aggregate SIC07'!D22/('Exp. PPI Deflator'!D22/100)</f>
        <v>15.803228285933898</v>
      </c>
      <c r="E22" s="81">
        <f>'97-19 Comp in Aggregate SIC07'!E22/('Exp. PPI Deflator'!E22/100)</f>
        <v>15.535951550743256</v>
      </c>
      <c r="F22" s="81">
        <f>'97-19 Comp in Aggregate SIC07'!F22/('Exp. PPI Deflator'!F22/100)</f>
        <v>15.665418424753867</v>
      </c>
      <c r="G22" s="81">
        <f>'97-19 Comp in Aggregate SIC07'!G22/('Exp. PPI Deflator'!G22/100)</f>
        <v>15.781006520648718</v>
      </c>
      <c r="H22" s="81">
        <f>'97-19 Comp in Aggregate SIC07'!H22/('Exp. PPI Deflator'!H22/100)</f>
        <v>15.894946766248212</v>
      </c>
      <c r="I22" s="81">
        <f>'97-19 Comp in Aggregate SIC07'!I22/('Exp. PPI Deflator'!I22/100)</f>
        <v>15.982329075882797</v>
      </c>
      <c r="J22" s="81">
        <f>'97-19 Comp in Aggregate SIC07'!J22/('Exp. PPI Deflator'!J22/100)</f>
        <v>15.779355203619913</v>
      </c>
      <c r="K22" s="81">
        <f>'97-19 Comp in Aggregate SIC07'!K22/('Exp. PPI Deflator'!K22/100)</f>
        <v>15.667467100800433</v>
      </c>
      <c r="L22" s="81">
        <f>'97-19 Comp in Aggregate SIC07'!L22/('Exp. PPI Deflator'!L22/100)</f>
        <v>15.284548104956265</v>
      </c>
      <c r="M22" s="81">
        <f>'97-19 Comp in Aggregate SIC07'!M22/('Exp. PPI Deflator'!M22/100)</f>
        <v>15.299120905587667</v>
      </c>
      <c r="N22" s="81">
        <f>'97-19 Comp in Aggregate SIC07'!N22/('Exp. PPI Deflator'!N22/100)</f>
        <v>15.139051220350638</v>
      </c>
      <c r="O22" s="81">
        <f>'97-19 Comp in Aggregate SIC07'!O22/('Exp. PPI Deflator'!O22/100)</f>
        <v>14.222712238147739</v>
      </c>
      <c r="P22" s="81">
        <f>'97-19 Comp in Aggregate SIC07'!P22/('Exp. PPI Deflator'!P22/100)</f>
        <v>14.716312056737589</v>
      </c>
      <c r="Q22" s="81">
        <f>'97-19 Comp in Aggregate SIC07'!Q22/('Exp. PPI Deflator'!Q22/100)</f>
        <v>16.297935103244839</v>
      </c>
      <c r="R22" s="81">
        <f>'97-19 Comp in Aggregate SIC07'!R22/('Exp. PPI Deflator'!R22/100)</f>
        <v>16.309220889373563</v>
      </c>
      <c r="S22" s="81">
        <f>'97-19 Comp in Aggregate SIC07'!S22/('Exp. PPI Deflator'!S22/100)</f>
        <v>15.933678269049858</v>
      </c>
      <c r="T22" s="81">
        <f>'97-19 Comp in Aggregate SIC07'!T22/('Exp. PPI Deflator'!T22/100)</f>
        <v>15.602917711420105</v>
      </c>
      <c r="U22" s="81">
        <f>'97-19 Comp in Aggregate SIC07'!U22/('Exp. PPI Deflator'!U22/100)</f>
        <v>15.512620058074603</v>
      </c>
      <c r="V22" s="81">
        <f>'97-19 Comp in Aggregate SIC07'!V22/('Exp. PPI Deflator'!V22/100)</f>
        <v>15.552599490078705</v>
      </c>
      <c r="W22" s="81">
        <f>'97-19 Comp in Aggregate SIC07'!W22/('Exp. PPI Deflator'!W22/100)</f>
        <v>15.549772283669485</v>
      </c>
      <c r="X22" s="81">
        <f>'97-19 Comp in Aggregate SIC07'!X22/('Exp. PPI Deflator'!X22/100)</f>
        <v>15.521251850285473</v>
      </c>
      <c r="Y22" s="81">
        <f>'97-19 Comp in Aggregate SIC07'!Y22/('Exp. PPI Deflator'!Y22/100)</f>
        <v>15.650385604113112</v>
      </c>
      <c r="Z22" s="81">
        <f>'97-19 Comp in Aggregate SIC07'!Z22/('Exp. PPI Deflator'!Z22/100)</f>
        <v>15.62</v>
      </c>
    </row>
    <row r="23" spans="1:26" ht="30" x14ac:dyDescent="0.25">
      <c r="A23" s="65">
        <v>45</v>
      </c>
      <c r="C23" s="66" t="s">
        <v>376</v>
      </c>
      <c r="D23" s="81">
        <f>'97-19 Comp in Aggregate SIC07'!D23/('Exp. PPI Deflator'!D23/100)</f>
        <v>9.2835130970724205</v>
      </c>
      <c r="E23" s="81">
        <f>'97-19 Comp in Aggregate SIC07'!E23/('Exp. PPI Deflator'!E23/100)</f>
        <v>9.8395857016546664</v>
      </c>
      <c r="F23" s="81">
        <f>'97-19 Comp in Aggregate SIC07'!F23/('Exp. PPI Deflator'!F23/100)</f>
        <v>10.358314408276557</v>
      </c>
      <c r="G23" s="81">
        <f>'97-19 Comp in Aggregate SIC07'!G23/('Exp. PPI Deflator'!G23/100)</f>
        <v>10.817001781623823</v>
      </c>
      <c r="H23" s="81">
        <f>'97-19 Comp in Aggregate SIC07'!H23/('Exp. PPI Deflator'!H23/100)</f>
        <v>11.396264769406685</v>
      </c>
      <c r="I23" s="81">
        <f>'97-19 Comp in Aggregate SIC07'!I23/('Exp. PPI Deflator'!I23/100)</f>
        <v>12.29939819458375</v>
      </c>
      <c r="J23" s="81">
        <f>'97-19 Comp in Aggregate SIC07'!J23/('Exp. PPI Deflator'!J23/100)</f>
        <v>12.426181102362206</v>
      </c>
      <c r="K23" s="81">
        <f>'97-19 Comp in Aggregate SIC07'!K23/('Exp. PPI Deflator'!K23/100)</f>
        <v>12.235067437379575</v>
      </c>
      <c r="L23" s="81">
        <f>'97-19 Comp in Aggregate SIC07'!L23/('Exp. PPI Deflator'!L23/100)</f>
        <v>12.310066476733143</v>
      </c>
      <c r="M23" s="81">
        <f>'97-19 Comp in Aggregate SIC07'!M23/('Exp. PPI Deflator'!M23/100)</f>
        <v>12.446001167542324</v>
      </c>
      <c r="N23" s="81">
        <f>'97-19 Comp in Aggregate SIC07'!N23/('Exp. PPI Deflator'!N23/100)</f>
        <v>13.373299515794328</v>
      </c>
      <c r="O23" s="81">
        <f>'97-19 Comp in Aggregate SIC07'!O23/('Exp. PPI Deflator'!O23/100)</f>
        <v>12.806818181818182</v>
      </c>
      <c r="P23" s="81">
        <f>'97-19 Comp in Aggregate SIC07'!P23/('Exp. PPI Deflator'!P23/100)</f>
        <v>12.807881773399016</v>
      </c>
      <c r="Q23" s="81">
        <f>'97-19 Comp in Aggregate SIC07'!Q23/('Exp. PPI Deflator'!Q23/100)</f>
        <v>12.604771115409413</v>
      </c>
      <c r="R23" s="81">
        <f>'97-19 Comp in Aggregate SIC07'!R23/('Exp. PPI Deflator'!R23/100)</f>
        <v>12.046919581528059</v>
      </c>
      <c r="S23" s="81">
        <f>'97-19 Comp in Aggregate SIC07'!S23/('Exp. PPI Deflator'!S23/100)</f>
        <v>12.029598308668078</v>
      </c>
      <c r="T23" s="81">
        <f>'97-19 Comp in Aggregate SIC07'!T23/('Exp. PPI Deflator'!T23/100)</f>
        <v>12.448308768953451</v>
      </c>
      <c r="U23" s="81">
        <f>'97-19 Comp in Aggregate SIC07'!U23/('Exp. PPI Deflator'!U23/100)</f>
        <v>12.472348045928578</v>
      </c>
      <c r="V23" s="81">
        <f>'97-19 Comp in Aggregate SIC07'!V23/('Exp. PPI Deflator'!V23/100)</f>
        <v>12.694547379565908</v>
      </c>
      <c r="W23" s="81">
        <f>'97-19 Comp in Aggregate SIC07'!W23/('Exp. PPI Deflator'!W23/100)</f>
        <v>13.127866055241549</v>
      </c>
      <c r="X23" s="81">
        <f>'97-19 Comp in Aggregate SIC07'!X23/('Exp. PPI Deflator'!X23/100)</f>
        <v>13.760890101815891</v>
      </c>
      <c r="Y23" s="81">
        <f>'97-19 Comp in Aggregate SIC07'!Y23/('Exp. PPI Deflator'!Y23/100)</f>
        <v>13.88634746365762</v>
      </c>
      <c r="Z23" s="81">
        <f>'97-19 Comp in Aggregate SIC07'!Z23/('Exp. PPI Deflator'!Z23/100)</f>
        <v>13.66</v>
      </c>
    </row>
    <row r="24" spans="1:26" ht="30" x14ac:dyDescent="0.25">
      <c r="A24" s="65">
        <v>46</v>
      </c>
      <c r="C24" s="66" t="s">
        <v>377</v>
      </c>
      <c r="D24" s="81">
        <f>'97-19 Comp in Aggregate SIC07'!D24/('Exp. PPI Deflator'!D24/100)</f>
        <v>15.406586021505374</v>
      </c>
      <c r="E24" s="81">
        <f>'97-19 Comp in Aggregate SIC07'!E24/('Exp. PPI Deflator'!E24/100)</f>
        <v>18.571698469676932</v>
      </c>
      <c r="F24" s="81">
        <f>'97-19 Comp in Aggregate SIC07'!F24/('Exp. PPI Deflator'!F24/100)</f>
        <v>18.030488873313473</v>
      </c>
      <c r="G24" s="81">
        <f>'97-19 Comp in Aggregate SIC07'!G24/('Exp. PPI Deflator'!G24/100)</f>
        <v>16.142396808347396</v>
      </c>
      <c r="H24" s="81">
        <f>'97-19 Comp in Aggregate SIC07'!H24/('Exp. PPI Deflator'!H24/100)</f>
        <v>17.235468287361694</v>
      </c>
      <c r="I24" s="81">
        <f>'97-19 Comp in Aggregate SIC07'!I24/('Exp. PPI Deflator'!I24/100)</f>
        <v>18.080534776380709</v>
      </c>
      <c r="J24" s="81">
        <f>'97-19 Comp in Aggregate SIC07'!J24/('Exp. PPI Deflator'!J24/100)</f>
        <v>18.309639118887674</v>
      </c>
      <c r="K24" s="81">
        <f>'97-19 Comp in Aggregate SIC07'!K24/('Exp. PPI Deflator'!K24/100)</f>
        <v>18.52869352869353</v>
      </c>
      <c r="L24" s="81">
        <f>'97-19 Comp in Aggregate SIC07'!L24/('Exp. PPI Deflator'!L24/100)</f>
        <v>17.174475423972407</v>
      </c>
      <c r="M24" s="81">
        <f>'97-19 Comp in Aggregate SIC07'!M24/('Exp. PPI Deflator'!M24/100)</f>
        <v>17.239460136357312</v>
      </c>
      <c r="N24" s="81">
        <f>'97-19 Comp in Aggregate SIC07'!N24/('Exp. PPI Deflator'!N24/100)</f>
        <v>18.070127001656545</v>
      </c>
      <c r="O24" s="81">
        <f>'97-19 Comp in Aggregate SIC07'!O24/('Exp. PPI Deflator'!O24/100)</f>
        <v>16.800197214347346</v>
      </c>
      <c r="P24" s="81">
        <f>'97-19 Comp in Aggregate SIC07'!P24/('Exp. PPI Deflator'!P24/100)</f>
        <v>16.711035818005808</v>
      </c>
      <c r="Q24" s="81">
        <f>'97-19 Comp in Aggregate SIC07'!Q24/('Exp. PPI Deflator'!Q24/100)</f>
        <v>16.501457725947521</v>
      </c>
      <c r="R24" s="81">
        <f>'97-19 Comp in Aggregate SIC07'!R24/('Exp. PPI Deflator'!R24/100)</f>
        <v>15.952962059019304</v>
      </c>
      <c r="S24" s="81">
        <f>'97-19 Comp in Aggregate SIC07'!S24/('Exp. PPI Deflator'!S24/100)</f>
        <v>15.686922060766182</v>
      </c>
      <c r="T24" s="81">
        <f>'97-19 Comp in Aggregate SIC07'!T24/('Exp. PPI Deflator'!T24/100)</f>
        <v>16.074357572443958</v>
      </c>
      <c r="U24" s="81">
        <f>'97-19 Comp in Aggregate SIC07'!U24/('Exp. PPI Deflator'!U24/100)</f>
        <v>16.423357664233578</v>
      </c>
      <c r="V24" s="81">
        <f>'97-19 Comp in Aggregate SIC07'!V24/('Exp. PPI Deflator'!V24/100)</f>
        <v>16.738294503505994</v>
      </c>
      <c r="W24" s="81">
        <f>'97-19 Comp in Aggregate SIC07'!W24/('Exp. PPI Deflator'!W24/100)</f>
        <v>16.953991435159768</v>
      </c>
      <c r="X24" s="81">
        <f>'97-19 Comp in Aggregate SIC07'!X24/('Exp. PPI Deflator'!X24/100)</f>
        <v>16.384942445297106</v>
      </c>
      <c r="Y24" s="81">
        <f>'97-19 Comp in Aggregate SIC07'!Y24/('Exp. PPI Deflator'!Y24/100)</f>
        <v>16.236199736655525</v>
      </c>
      <c r="Z24" s="81">
        <f>'97-19 Comp in Aggregate SIC07'!Z24/('Exp. PPI Deflator'!Z24/100)</f>
        <v>17.03</v>
      </c>
    </row>
    <row r="25" spans="1:26" ht="30" x14ac:dyDescent="0.25">
      <c r="A25" s="65">
        <v>47</v>
      </c>
      <c r="C25" s="66" t="s">
        <v>378</v>
      </c>
      <c r="D25" s="81">
        <f>'97-19 Comp in Aggregate SIC07'!D25/('Exp. PPI Deflator'!D25/100)</f>
        <v>8.2526631853785926</v>
      </c>
      <c r="E25" s="81">
        <f>'97-19 Comp in Aggregate SIC07'!E25/('Exp. PPI Deflator'!E25/100)</f>
        <v>8.4745072945994373</v>
      </c>
      <c r="F25" s="81">
        <f>'97-19 Comp in Aggregate SIC07'!F25/('Exp. PPI Deflator'!F25/100)</f>
        <v>8.6191860465116292</v>
      </c>
      <c r="G25" s="81">
        <f>'97-19 Comp in Aggregate SIC07'!G25/('Exp. PPI Deflator'!G25/100)</f>
        <v>8.8721894234392664</v>
      </c>
      <c r="H25" s="81">
        <f>'97-19 Comp in Aggregate SIC07'!H25/('Exp. PPI Deflator'!H25/100)</f>
        <v>9.4218295483541734</v>
      </c>
      <c r="I25" s="81">
        <f>'97-19 Comp in Aggregate SIC07'!I25/('Exp. PPI Deflator'!I25/100)</f>
        <v>9.9168699447939392</v>
      </c>
      <c r="J25" s="81">
        <f>'97-19 Comp in Aggregate SIC07'!J25/('Exp. PPI Deflator'!J25/100)</f>
        <v>10.210227563283048</v>
      </c>
      <c r="K25" s="81">
        <f>'97-19 Comp in Aggregate SIC07'!K25/('Exp. PPI Deflator'!K25/100)</f>
        <v>10.376174710301795</v>
      </c>
      <c r="L25" s="81">
        <f>'97-19 Comp in Aggregate SIC07'!L25/('Exp. PPI Deflator'!L25/100)</f>
        <v>10.606365813689651</v>
      </c>
      <c r="M25" s="81">
        <f>'97-19 Comp in Aggregate SIC07'!M25/('Exp. PPI Deflator'!M25/100)</f>
        <v>11.047723314257281</v>
      </c>
      <c r="N25" s="81">
        <f>'97-19 Comp in Aggregate SIC07'!N25/('Exp. PPI Deflator'!N25/100)</f>
        <v>11.291426477772351</v>
      </c>
      <c r="O25" s="81">
        <f>'97-19 Comp in Aggregate SIC07'!O25/('Exp. PPI Deflator'!O25/100)</f>
        <v>11.138411138411138</v>
      </c>
      <c r="P25" s="81">
        <f>'97-19 Comp in Aggregate SIC07'!P25/('Exp. PPI Deflator'!P25/100)</f>
        <v>11.285664779946865</v>
      </c>
      <c r="Q25" s="81">
        <f>'97-19 Comp in Aggregate SIC07'!Q25/('Exp. PPI Deflator'!Q25/100)</f>
        <v>10.988274706867672</v>
      </c>
      <c r="R25" s="81">
        <f>'97-19 Comp in Aggregate SIC07'!R25/('Exp. PPI Deflator'!R25/100)</f>
        <v>10.53921568627451</v>
      </c>
      <c r="S25" s="81">
        <f>'97-19 Comp in Aggregate SIC07'!S25/('Exp. PPI Deflator'!S25/100)</f>
        <v>10.541132311542071</v>
      </c>
      <c r="T25" s="81">
        <f>'97-19 Comp in Aggregate SIC07'!T25/('Exp. PPI Deflator'!T25/100)</f>
        <v>10.747950819672132</v>
      </c>
      <c r="U25" s="81">
        <f>'97-19 Comp in Aggregate SIC07'!U25/('Exp. PPI Deflator'!U25/100)</f>
        <v>10.772066352652059</v>
      </c>
      <c r="V25" s="81">
        <f>'97-19 Comp in Aggregate SIC07'!V25/('Exp. PPI Deflator'!V25/100)</f>
        <v>11.284087347194651</v>
      </c>
      <c r="W25" s="81">
        <f>'97-19 Comp in Aggregate SIC07'!W25/('Exp. PPI Deflator'!W25/100)</f>
        <v>11.855996621621621</v>
      </c>
      <c r="X25" s="81">
        <f>'97-19 Comp in Aggregate SIC07'!X25/('Exp. PPI Deflator'!X25/100)</f>
        <v>11.834258688052643</v>
      </c>
      <c r="Y25" s="81">
        <f>'97-19 Comp in Aggregate SIC07'!Y25/('Exp. PPI Deflator'!Y25/100)</f>
        <v>11.829907295445386</v>
      </c>
      <c r="Z25" s="81">
        <f>'97-19 Comp in Aggregate SIC07'!Z25/('Exp. PPI Deflator'!Z25/100)</f>
        <v>12.42</v>
      </c>
    </row>
    <row r="26" spans="1:26" ht="30" x14ac:dyDescent="0.25">
      <c r="A26" s="65">
        <v>49</v>
      </c>
      <c r="C26" s="66" t="s">
        <v>379</v>
      </c>
      <c r="D26" s="81">
        <f>'97-19 Comp in Aggregate SIC07'!D26/('Exp. PPI Deflator'!D26/100)</f>
        <v>12.626809659511986</v>
      </c>
      <c r="E26" s="81">
        <f>'97-19 Comp in Aggregate SIC07'!E26/('Exp. PPI Deflator'!E26/100)</f>
        <v>13.197681593539416</v>
      </c>
      <c r="F26" s="81">
        <f>'97-19 Comp in Aggregate SIC07'!F26/('Exp. PPI Deflator'!F26/100)</f>
        <v>13.68648779730089</v>
      </c>
      <c r="G26" s="81">
        <f>'97-19 Comp in Aggregate SIC07'!G26/('Exp. PPI Deflator'!G26/100)</f>
        <v>13.517841199787757</v>
      </c>
      <c r="H26" s="81">
        <f>'97-19 Comp in Aggregate SIC07'!H26/('Exp. PPI Deflator'!H26/100)</f>
        <v>13.791687355287483</v>
      </c>
      <c r="I26" s="81">
        <f>'97-19 Comp in Aggregate SIC07'!I26/('Exp. PPI Deflator'!I26/100)</f>
        <v>13.991246205616974</v>
      </c>
      <c r="J26" s="81">
        <f>'97-19 Comp in Aggregate SIC07'!J26/('Exp. PPI Deflator'!J26/100)</f>
        <v>14.525247026597686</v>
      </c>
      <c r="K26" s="81">
        <f>'97-19 Comp in Aggregate SIC07'!K26/('Exp. PPI Deflator'!K26/100)</f>
        <v>14.131596663573443</v>
      </c>
      <c r="L26" s="81">
        <f>'97-19 Comp in Aggregate SIC07'!L26/('Exp. PPI Deflator'!L26/100)</f>
        <v>14.245337825121631</v>
      </c>
      <c r="M26" s="81">
        <f>'97-19 Comp in Aggregate SIC07'!M26/('Exp. PPI Deflator'!M26/100)</f>
        <v>14.477045038977046</v>
      </c>
      <c r="N26" s="81">
        <f>'97-19 Comp in Aggregate SIC07'!N26/('Exp. PPI Deflator'!N26/100)</f>
        <v>14.779731933647588</v>
      </c>
      <c r="O26" s="81">
        <f>'97-19 Comp in Aggregate SIC07'!O26/('Exp. PPI Deflator'!O26/100)</f>
        <v>14.811255848013527</v>
      </c>
      <c r="P26" s="81">
        <f>'97-19 Comp in Aggregate SIC07'!P26/('Exp. PPI Deflator'!P26/100)</f>
        <v>15.127344022106699</v>
      </c>
      <c r="Q26" s="81">
        <f>'97-19 Comp in Aggregate SIC07'!Q26/('Exp. PPI Deflator'!Q26/100)</f>
        <v>15.158011940766835</v>
      </c>
      <c r="R26" s="81">
        <f>'97-19 Comp in Aggregate SIC07'!R26/('Exp. PPI Deflator'!R26/100)</f>
        <v>14.564322916549672</v>
      </c>
      <c r="S26" s="81">
        <f>'97-19 Comp in Aggregate SIC07'!S26/('Exp. PPI Deflator'!S26/100)</f>
        <v>14.499857557846095</v>
      </c>
      <c r="T26" s="81">
        <f>'97-19 Comp in Aggregate SIC07'!T26/('Exp. PPI Deflator'!T26/100)</f>
        <v>14.713484040251513</v>
      </c>
      <c r="U26" s="81">
        <f>'97-19 Comp in Aggregate SIC07'!U26/('Exp. PPI Deflator'!U26/100)</f>
        <v>14.60037179629602</v>
      </c>
      <c r="V26" s="81">
        <f>'97-19 Comp in Aggregate SIC07'!V26/('Exp. PPI Deflator'!V26/100)</f>
        <v>15.003482940026631</v>
      </c>
      <c r="W26" s="81">
        <f>'97-19 Comp in Aggregate SIC07'!W26/('Exp. PPI Deflator'!W26/100)</f>
        <v>14.976562789119182</v>
      </c>
      <c r="X26" s="81">
        <f>'97-19 Comp in Aggregate SIC07'!X26/('Exp. PPI Deflator'!X26/100)</f>
        <v>15.065390363396265</v>
      </c>
      <c r="Y26" s="81">
        <f>'97-19 Comp in Aggregate SIC07'!Y26/('Exp. PPI Deflator'!Y26/100)</f>
        <v>14.236559528393467</v>
      </c>
      <c r="Z26" s="81">
        <f>'97-19 Comp in Aggregate SIC07'!Z26/('Exp. PPI Deflator'!Z26/100)</f>
        <v>15.309999999999997</v>
      </c>
    </row>
    <row r="27" spans="1:26" x14ac:dyDescent="0.25">
      <c r="A27" s="65">
        <v>50</v>
      </c>
      <c r="C27" s="66" t="s">
        <v>180</v>
      </c>
      <c r="D27" s="81">
        <f>'97-19 Comp in Aggregate SIC07'!D27/('Exp. PPI Deflator'!D27/100)</f>
        <v>19.427171660071608</v>
      </c>
      <c r="E27" s="81">
        <f>'97-19 Comp in Aggregate SIC07'!E27/('Exp. PPI Deflator'!E27/100)</f>
        <v>20.852814662427534</v>
      </c>
      <c r="F27" s="81">
        <f>'97-19 Comp in Aggregate SIC07'!F27/('Exp. PPI Deflator'!F27/100)</f>
        <v>18.706613080014616</v>
      </c>
      <c r="G27" s="81">
        <f>'97-19 Comp in Aggregate SIC07'!G27/('Exp. PPI Deflator'!G27/100)</f>
        <v>16.680851063829788</v>
      </c>
      <c r="H27" s="81">
        <f>'97-19 Comp in Aggregate SIC07'!H27/('Exp. PPI Deflator'!H27/100)</f>
        <v>17.12227860533639</v>
      </c>
      <c r="I27" s="81">
        <f>'97-19 Comp in Aggregate SIC07'!I27/('Exp. PPI Deflator'!I27/100)</f>
        <v>19.115713346482575</v>
      </c>
      <c r="J27" s="81">
        <f>'97-19 Comp in Aggregate SIC07'!J27/('Exp. PPI Deflator'!J27/100)</f>
        <v>19.145918688937911</v>
      </c>
      <c r="K27" s="81">
        <f>'97-19 Comp in Aggregate SIC07'!K27/('Exp. PPI Deflator'!K27/100)</f>
        <v>19.774011299435028</v>
      </c>
      <c r="L27" s="81">
        <f>'97-19 Comp in Aggregate SIC07'!L27/('Exp. PPI Deflator'!L27/100)</f>
        <v>20.889179470415169</v>
      </c>
      <c r="M27" s="81">
        <f>'97-19 Comp in Aggregate SIC07'!M27/('Exp. PPI Deflator'!M27/100)</f>
        <v>23.591823997503507</v>
      </c>
      <c r="N27" s="81">
        <f>'97-19 Comp in Aggregate SIC07'!N27/('Exp. PPI Deflator'!N27/100)</f>
        <v>20.49978207177103</v>
      </c>
      <c r="O27" s="81">
        <f>'97-19 Comp in Aggregate SIC07'!O27/('Exp. PPI Deflator'!O27/100)</f>
        <v>18.981058131939907</v>
      </c>
      <c r="P27" s="81">
        <f>'97-19 Comp in Aggregate SIC07'!P27/('Exp. PPI Deflator'!P27/100)</f>
        <v>22.973155267772835</v>
      </c>
      <c r="Q27" s="81">
        <f>'97-19 Comp in Aggregate SIC07'!Q27/('Exp. PPI Deflator'!Q27/100)</f>
        <v>22.518286311389755</v>
      </c>
      <c r="R27" s="81">
        <f>'97-19 Comp in Aggregate SIC07'!R27/('Exp. PPI Deflator'!R27/100)</f>
        <v>17.858880778588805</v>
      </c>
      <c r="S27" s="81">
        <f>'97-19 Comp in Aggregate SIC07'!S27/('Exp. PPI Deflator'!S27/100)</f>
        <v>20.083940254289594</v>
      </c>
      <c r="T27" s="81">
        <f>'97-19 Comp in Aggregate SIC07'!T27/('Exp. PPI Deflator'!T27/100)</f>
        <v>19.717075613420132</v>
      </c>
      <c r="U27" s="81">
        <f>'97-19 Comp in Aggregate SIC07'!U27/('Exp. PPI Deflator'!U27/100)</f>
        <v>19.611178614823817</v>
      </c>
      <c r="V27" s="81">
        <f>'97-19 Comp in Aggregate SIC07'!V27/('Exp. PPI Deflator'!V27/100)</f>
        <v>17.970814661610941</v>
      </c>
      <c r="W27" s="81">
        <f>'97-19 Comp in Aggregate SIC07'!W27/('Exp. PPI Deflator'!W27/100)</f>
        <v>17.615467239527391</v>
      </c>
      <c r="X27" s="81">
        <f>'97-19 Comp in Aggregate SIC07'!X27/('Exp. PPI Deflator'!X27/100)</f>
        <v>21.334192716725749</v>
      </c>
      <c r="Y27" s="81">
        <f>'97-19 Comp in Aggregate SIC07'!Y27/('Exp. PPI Deflator'!Y27/100)</f>
        <v>20.527582958233015</v>
      </c>
      <c r="Z27" s="81">
        <f>'97-19 Comp in Aggregate SIC07'!Z27/('Exp. PPI Deflator'!Z27/100)</f>
        <v>21.4</v>
      </c>
    </row>
    <row r="28" spans="1:26" x14ac:dyDescent="0.25">
      <c r="A28" s="65">
        <v>51</v>
      </c>
      <c r="C28" s="66" t="s">
        <v>181</v>
      </c>
      <c r="D28" s="81">
        <f>'97-19 Comp in Aggregate SIC07'!D28/('Exp. PPI Deflator'!D28/100)</f>
        <v>27.650551314673454</v>
      </c>
      <c r="E28" s="81">
        <f>'97-19 Comp in Aggregate SIC07'!E28/('Exp. PPI Deflator'!E28/100)</f>
        <v>29.775967413441954</v>
      </c>
      <c r="F28" s="81">
        <f>'97-19 Comp in Aggregate SIC07'!F28/('Exp. PPI Deflator'!F28/100)</f>
        <v>28.925785157031406</v>
      </c>
      <c r="G28" s="81">
        <f>'97-19 Comp in Aggregate SIC07'!G28/('Exp. PPI Deflator'!G28/100)</f>
        <v>30.733320365687611</v>
      </c>
      <c r="H28" s="81">
        <f>'97-19 Comp in Aggregate SIC07'!H28/('Exp. PPI Deflator'!H28/100)</f>
        <v>25.159801136363633</v>
      </c>
      <c r="I28" s="81">
        <f>'97-19 Comp in Aggregate SIC07'!I28/('Exp. PPI Deflator'!I28/100)</f>
        <v>28.822589238145977</v>
      </c>
      <c r="J28" s="81">
        <f>'97-19 Comp in Aggregate SIC07'!J28/('Exp. PPI Deflator'!J28/100)</f>
        <v>31.254612546125461</v>
      </c>
      <c r="K28" s="81">
        <f>'97-19 Comp in Aggregate SIC07'!K28/('Exp. PPI Deflator'!K28/100)</f>
        <v>33.607498087222645</v>
      </c>
      <c r="L28" s="81">
        <f>'97-19 Comp in Aggregate SIC07'!L28/('Exp. PPI Deflator'!L28/100)</f>
        <v>33.988712907336613</v>
      </c>
      <c r="M28" s="81">
        <f>'97-19 Comp in Aggregate SIC07'!M28/('Exp. PPI Deflator'!M28/100)</f>
        <v>30.668168168168165</v>
      </c>
      <c r="N28" s="81">
        <f>'97-19 Comp in Aggregate SIC07'!N28/('Exp. PPI Deflator'!N28/100)</f>
        <v>33.168588687534324</v>
      </c>
      <c r="O28" s="81">
        <f>'97-19 Comp in Aggregate SIC07'!O28/('Exp. PPI Deflator'!O28/100)</f>
        <v>35.4075514503322</v>
      </c>
      <c r="P28" s="81">
        <f>'97-19 Comp in Aggregate SIC07'!P28/('Exp. PPI Deflator'!P28/100)</f>
        <v>32.232200128287367</v>
      </c>
      <c r="Q28" s="81">
        <f>'97-19 Comp in Aggregate SIC07'!Q28/('Exp. PPI Deflator'!Q28/100)</f>
        <v>30.319381653784454</v>
      </c>
      <c r="R28" s="81">
        <f>'97-19 Comp in Aggregate SIC07'!R28/('Exp. PPI Deflator'!R28/100)</f>
        <v>28.106744556558684</v>
      </c>
      <c r="S28" s="81">
        <f>'97-19 Comp in Aggregate SIC07'!S28/('Exp. PPI Deflator'!S28/100)</f>
        <v>27.277353689567434</v>
      </c>
      <c r="T28" s="81">
        <f>'97-19 Comp in Aggregate SIC07'!T28/('Exp. PPI Deflator'!T28/100)</f>
        <v>29.368118717089516</v>
      </c>
      <c r="U28" s="81">
        <f>'97-19 Comp in Aggregate SIC07'!U28/('Exp. PPI Deflator'!U28/100)</f>
        <v>26.31517826036465</v>
      </c>
      <c r="V28" s="81">
        <f>'97-19 Comp in Aggregate SIC07'!V28/('Exp. PPI Deflator'!V28/100)</f>
        <v>26.899563318777297</v>
      </c>
      <c r="W28" s="81">
        <f>'97-19 Comp in Aggregate SIC07'!W28/('Exp. PPI Deflator'!W28/100)</f>
        <v>24.109890109890109</v>
      </c>
      <c r="X28" s="81">
        <f>'97-19 Comp in Aggregate SIC07'!X28/('Exp. PPI Deflator'!X28/100)</f>
        <v>25.05251520176893</v>
      </c>
      <c r="Y28" s="81">
        <f>'97-19 Comp in Aggregate SIC07'!Y28/('Exp. PPI Deflator'!Y28/100)</f>
        <v>22.375837498670634</v>
      </c>
      <c r="Z28" s="81">
        <f>'97-19 Comp in Aggregate SIC07'!Z28/('Exp. PPI Deflator'!Z28/100)</f>
        <v>22.85</v>
      </c>
    </row>
    <row r="29" spans="1:26" ht="30" x14ac:dyDescent="0.25">
      <c r="A29" s="65">
        <v>52</v>
      </c>
      <c r="C29" s="66" t="s">
        <v>380</v>
      </c>
      <c r="D29" s="81">
        <f>'97-19 Comp in Aggregate SIC07'!D29/('Exp. PPI Deflator'!D29/100)</f>
        <v>17.213299232736574</v>
      </c>
      <c r="E29" s="81">
        <f>'97-19 Comp in Aggregate SIC07'!E29/('Exp. PPI Deflator'!E29/100)</f>
        <v>17.464341827936384</v>
      </c>
      <c r="F29" s="81">
        <f>'97-19 Comp in Aggregate SIC07'!F29/('Exp. PPI Deflator'!F29/100)</f>
        <v>18.48448015122873</v>
      </c>
      <c r="G29" s="81">
        <f>'97-19 Comp in Aggregate SIC07'!G29/('Exp. PPI Deflator'!G29/100)</f>
        <v>18.187150333874754</v>
      </c>
      <c r="H29" s="81">
        <f>'97-19 Comp in Aggregate SIC07'!H29/('Exp. PPI Deflator'!H29/100)</f>
        <v>17.695829830166467</v>
      </c>
      <c r="I29" s="81">
        <f>'97-19 Comp in Aggregate SIC07'!I29/('Exp. PPI Deflator'!I29/100)</f>
        <v>17.79899383317105</v>
      </c>
      <c r="J29" s="81">
        <f>'97-19 Comp in Aggregate SIC07'!J29/('Exp. PPI Deflator'!J29/100)</f>
        <v>17.857688079158159</v>
      </c>
      <c r="K29" s="81">
        <f>'97-19 Comp in Aggregate SIC07'!K29/('Exp. PPI Deflator'!K29/100)</f>
        <v>19.061532410320957</v>
      </c>
      <c r="L29" s="81">
        <f>'97-19 Comp in Aggregate SIC07'!L29/('Exp. PPI Deflator'!L29/100)</f>
        <v>19.295797167656463</v>
      </c>
      <c r="M29" s="81">
        <f>'97-19 Comp in Aggregate SIC07'!M29/('Exp. PPI Deflator'!M29/100)</f>
        <v>19.136131225062805</v>
      </c>
      <c r="N29" s="81">
        <f>'97-19 Comp in Aggregate SIC07'!N29/('Exp. PPI Deflator'!N29/100)</f>
        <v>18.647806892623183</v>
      </c>
      <c r="O29" s="81">
        <f>'97-19 Comp in Aggregate SIC07'!O29/('Exp. PPI Deflator'!O29/100)</f>
        <v>18.218623481781378</v>
      </c>
      <c r="P29" s="81">
        <f>'97-19 Comp in Aggregate SIC07'!P29/('Exp. PPI Deflator'!P29/100)</f>
        <v>19.406150583244965</v>
      </c>
      <c r="Q29" s="81">
        <f>'97-19 Comp in Aggregate SIC07'!Q29/('Exp. PPI Deflator'!Q29/100)</f>
        <v>18.516643462852805</v>
      </c>
      <c r="R29" s="81">
        <f>'97-19 Comp in Aggregate SIC07'!R29/('Exp. PPI Deflator'!R29/100)</f>
        <v>17.569546120058568</v>
      </c>
      <c r="S29" s="81">
        <f>'97-19 Comp in Aggregate SIC07'!S29/('Exp. PPI Deflator'!S29/100)</f>
        <v>17.956030897207366</v>
      </c>
      <c r="T29" s="81">
        <f>'97-19 Comp in Aggregate SIC07'!T29/('Exp. PPI Deflator'!T29/100)</f>
        <v>17.814093648585999</v>
      </c>
      <c r="U29" s="81">
        <f>'97-19 Comp in Aggregate SIC07'!U29/('Exp. PPI Deflator'!U29/100)</f>
        <v>17.598721753024421</v>
      </c>
      <c r="V29" s="81">
        <f>'97-19 Comp in Aggregate SIC07'!V29/('Exp. PPI Deflator'!V29/100)</f>
        <v>18.044263775971093</v>
      </c>
      <c r="W29" s="81">
        <f>'97-19 Comp in Aggregate SIC07'!W29/('Exp. PPI Deflator'!W29/100)</f>
        <v>18.097783717563203</v>
      </c>
      <c r="X29" s="81">
        <f>'97-19 Comp in Aggregate SIC07'!X29/('Exp. PPI Deflator'!X29/100)</f>
        <v>17.319565680221416</v>
      </c>
      <c r="Y29" s="81">
        <f>'97-19 Comp in Aggregate SIC07'!Y29/('Exp. PPI Deflator'!Y29/100)</f>
        <v>16.769993800371978</v>
      </c>
      <c r="Z29" s="81">
        <f>'97-19 Comp in Aggregate SIC07'!Z29/('Exp. PPI Deflator'!Z29/100)</f>
        <v>17.87</v>
      </c>
    </row>
    <row r="30" spans="1:26" x14ac:dyDescent="0.25">
      <c r="A30" s="65">
        <v>53</v>
      </c>
      <c r="C30" s="66" t="s">
        <v>381</v>
      </c>
      <c r="D30" s="81">
        <f>'97-19 Comp in Aggregate SIC07'!D30/('Exp. PPI Deflator'!D30/100)</f>
        <v>16.256704272239688</v>
      </c>
      <c r="E30" s="81">
        <f>'97-19 Comp in Aggregate SIC07'!E30/('Exp. PPI Deflator'!E30/100)</f>
        <v>17.218181818181819</v>
      </c>
      <c r="F30" s="81">
        <f>'97-19 Comp in Aggregate SIC07'!F30/('Exp. PPI Deflator'!F30/100)</f>
        <v>17.496853083977701</v>
      </c>
      <c r="G30" s="81">
        <f>'97-19 Comp in Aggregate SIC07'!G30/('Exp. PPI Deflator'!G30/100)</f>
        <v>17.982070662682371</v>
      </c>
      <c r="H30" s="81">
        <f>'97-19 Comp in Aggregate SIC07'!H30/('Exp. PPI Deflator'!H30/100)</f>
        <v>18.880635688374504</v>
      </c>
      <c r="I30" s="81">
        <f>'97-19 Comp in Aggregate SIC07'!I30/('Exp. PPI Deflator'!I30/100)</f>
        <v>20.064341347781916</v>
      </c>
      <c r="J30" s="81">
        <f>'97-19 Comp in Aggregate SIC07'!J30/('Exp. PPI Deflator'!J30/100)</f>
        <v>19.153126538650913</v>
      </c>
      <c r="K30" s="81">
        <f>'97-19 Comp in Aggregate SIC07'!K30/('Exp. PPI Deflator'!K30/100)</f>
        <v>19.51799587759632</v>
      </c>
      <c r="L30" s="81">
        <f>'97-19 Comp in Aggregate SIC07'!L30/('Exp. PPI Deflator'!L30/100)</f>
        <v>18.877786318216756</v>
      </c>
      <c r="M30" s="81">
        <f>'97-19 Comp in Aggregate SIC07'!M30/('Exp. PPI Deflator'!M30/100)</f>
        <v>19.190140845070424</v>
      </c>
      <c r="N30" s="81">
        <f>'97-19 Comp in Aggregate SIC07'!N30/('Exp. PPI Deflator'!N30/100)</f>
        <v>18.642896627971254</v>
      </c>
      <c r="O30" s="81">
        <f>'97-19 Comp in Aggregate SIC07'!O30/('Exp. PPI Deflator'!O30/100)</f>
        <v>13.846947993289458</v>
      </c>
      <c r="P30" s="81">
        <f>'97-19 Comp in Aggregate SIC07'!P30/('Exp. PPI Deflator'!P30/100)</f>
        <v>14.646146083007443</v>
      </c>
      <c r="Q30" s="81">
        <f>'97-19 Comp in Aggregate SIC07'!Q30/('Exp. PPI Deflator'!Q30/100)</f>
        <v>14.17391304347826</v>
      </c>
      <c r="R30" s="81">
        <f>'97-19 Comp in Aggregate SIC07'!R30/('Exp. PPI Deflator'!R30/100)</f>
        <v>13.593155893536121</v>
      </c>
      <c r="S30" s="81">
        <f>'97-19 Comp in Aggregate SIC07'!S30/('Exp. PPI Deflator'!S30/100)</f>
        <v>13.138769021121963</v>
      </c>
      <c r="T30" s="81">
        <f>'97-19 Comp in Aggregate SIC07'!T30/('Exp. PPI Deflator'!T30/100)</f>
        <v>13.323844974819357</v>
      </c>
      <c r="U30" s="81">
        <f>'97-19 Comp in Aggregate SIC07'!U30/('Exp. PPI Deflator'!U30/100)</f>
        <v>13.516401324927877</v>
      </c>
      <c r="V30" s="81">
        <f>'97-19 Comp in Aggregate SIC07'!V30/('Exp. PPI Deflator'!V30/100)</f>
        <v>14.103778549626355</v>
      </c>
      <c r="W30" s="81">
        <f>'97-19 Comp in Aggregate SIC07'!W30/('Exp. PPI Deflator'!W30/100)</f>
        <v>13.517999792509595</v>
      </c>
      <c r="X30" s="81">
        <f>'97-19 Comp in Aggregate SIC07'!X30/('Exp. PPI Deflator'!X30/100)</f>
        <v>13.581261557427574</v>
      </c>
      <c r="Y30" s="81">
        <f>'97-19 Comp in Aggregate SIC07'!Y30/('Exp. PPI Deflator'!Y30/100)</f>
        <v>14.10451547437849</v>
      </c>
      <c r="Z30" s="81">
        <f>'97-19 Comp in Aggregate SIC07'!Z30/('Exp. PPI Deflator'!Z30/100)</f>
        <v>14.57</v>
      </c>
    </row>
    <row r="31" spans="1:26" x14ac:dyDescent="0.25">
      <c r="A31" s="65">
        <v>55</v>
      </c>
      <c r="C31" s="66" t="s">
        <v>382</v>
      </c>
      <c r="D31" s="81">
        <f>'97-19 Comp in Aggregate SIC07'!D31/('Exp. PPI Deflator'!D31/100)</f>
        <v>8.9217477986376483</v>
      </c>
      <c r="E31" s="81">
        <f>'97-19 Comp in Aggregate SIC07'!E31/('Exp. PPI Deflator'!E31/100)</f>
        <v>9.0232705398132023</v>
      </c>
      <c r="F31" s="81">
        <f>'97-19 Comp in Aggregate SIC07'!F31/('Exp. PPI Deflator'!F31/100)</f>
        <v>9.2764087270444211</v>
      </c>
      <c r="G31" s="81">
        <f>'97-19 Comp in Aggregate SIC07'!G31/('Exp. PPI Deflator'!G31/100)</f>
        <v>9.2449689816916329</v>
      </c>
      <c r="H31" s="81">
        <f>'97-19 Comp in Aggregate SIC07'!H31/('Exp. PPI Deflator'!H31/100)</f>
        <v>9.0778097982708932</v>
      </c>
      <c r="I31" s="81">
        <f>'97-19 Comp in Aggregate SIC07'!I31/('Exp. PPI Deflator'!I31/100)</f>
        <v>9.3821184510250575</v>
      </c>
      <c r="J31" s="81">
        <f>'97-19 Comp in Aggregate SIC07'!J31/('Exp. PPI Deflator'!J31/100)</f>
        <v>9.6185510428100987</v>
      </c>
      <c r="K31" s="81">
        <f>'97-19 Comp in Aggregate SIC07'!K31/('Exp. PPI Deflator'!K31/100)</f>
        <v>9.5087163232963547</v>
      </c>
      <c r="L31" s="81">
        <f>'97-19 Comp in Aggregate SIC07'!L31/('Exp. PPI Deflator'!L31/100)</f>
        <v>9.2670490758444863</v>
      </c>
      <c r="M31" s="81">
        <f>'97-19 Comp in Aggregate SIC07'!M31/('Exp. PPI Deflator'!M31/100)</f>
        <v>9.4395280235988199</v>
      </c>
      <c r="N31" s="81">
        <f>'97-19 Comp in Aggregate SIC07'!N31/('Exp. PPI Deflator'!N31/100)</f>
        <v>9.662412024334964</v>
      </c>
      <c r="O31" s="81">
        <f>'97-19 Comp in Aggregate SIC07'!O31/('Exp. PPI Deflator'!O31/100)</f>
        <v>11.358734723220707</v>
      </c>
      <c r="P31" s="81">
        <f>'97-19 Comp in Aggregate SIC07'!P31/('Exp. PPI Deflator'!P31/100)</f>
        <v>10.678558515125948</v>
      </c>
      <c r="Q31" s="81">
        <f>'97-19 Comp in Aggregate SIC07'!Q31/('Exp. PPI Deflator'!Q31/100)</f>
        <v>10.986357599903416</v>
      </c>
      <c r="R31" s="81">
        <f>'97-19 Comp in Aggregate SIC07'!R31/('Exp. PPI Deflator'!R31/100)</f>
        <v>10.923276983094929</v>
      </c>
      <c r="S31" s="81">
        <f>'97-19 Comp in Aggregate SIC07'!S31/('Exp. PPI Deflator'!S31/100)</f>
        <v>10.468768174944747</v>
      </c>
      <c r="T31" s="81">
        <f>'97-19 Comp in Aggregate SIC07'!T31/('Exp. PPI Deflator'!T31/100)</f>
        <v>10.583030852994556</v>
      </c>
      <c r="U31" s="81">
        <f>'97-19 Comp in Aggregate SIC07'!U31/('Exp. PPI Deflator'!U31/100)</f>
        <v>10.362984539547389</v>
      </c>
      <c r="V31" s="81">
        <f>'97-19 Comp in Aggregate SIC07'!V31/('Exp. PPI Deflator'!V31/100)</f>
        <v>10.537943223240914</v>
      </c>
      <c r="W31" s="81">
        <f>'97-19 Comp in Aggregate SIC07'!W31/('Exp. PPI Deflator'!W31/100)</f>
        <v>10.634188217619917</v>
      </c>
      <c r="X31" s="81">
        <f>'97-19 Comp in Aggregate SIC07'!X31/('Exp. PPI Deflator'!X31/100)</f>
        <v>10.817805383022774</v>
      </c>
      <c r="Y31" s="81">
        <f>'97-19 Comp in Aggregate SIC07'!Y31/('Exp. PPI Deflator'!Y31/100)</f>
        <v>11.218409697965892</v>
      </c>
      <c r="Z31" s="81">
        <f>'97-19 Comp in Aggregate SIC07'!Z31/('Exp. PPI Deflator'!Z31/100)</f>
        <v>11.56</v>
      </c>
    </row>
    <row r="32" spans="1:26" x14ac:dyDescent="0.25">
      <c r="A32" s="65">
        <v>56</v>
      </c>
      <c r="C32" s="66" t="s">
        <v>383</v>
      </c>
      <c r="D32" s="81">
        <f>'97-19 Comp in Aggregate SIC07'!D32/('Exp. PPI Deflator'!D32/100)</f>
        <v>10.020526217577906</v>
      </c>
      <c r="E32" s="81">
        <f>'97-19 Comp in Aggregate SIC07'!E32/('Exp. PPI Deflator'!E32/100)</f>
        <v>10.262873604609291</v>
      </c>
      <c r="F32" s="81">
        <f>'97-19 Comp in Aggregate SIC07'!F32/('Exp. PPI Deflator'!F32/100)</f>
        <v>10.324947589098532</v>
      </c>
      <c r="G32" s="81">
        <f>'97-19 Comp in Aggregate SIC07'!G32/('Exp. PPI Deflator'!G32/100)</f>
        <v>10.449803317940825</v>
      </c>
      <c r="H32" s="81">
        <f>'97-19 Comp in Aggregate SIC07'!H32/('Exp. PPI Deflator'!H32/100)</f>
        <v>10.413223140495868</v>
      </c>
      <c r="I32" s="81">
        <f>'97-19 Comp in Aggregate SIC07'!I32/('Exp. PPI Deflator'!I32/100)</f>
        <v>10.579547278856959</v>
      </c>
      <c r="J32" s="81">
        <f>'97-19 Comp in Aggregate SIC07'!J32/('Exp. PPI Deflator'!J32/100)</f>
        <v>10.963403190491086</v>
      </c>
      <c r="K32" s="81">
        <f>'97-19 Comp in Aggregate SIC07'!K32/('Exp. PPI Deflator'!K32/100)</f>
        <v>10.985657613671039</v>
      </c>
      <c r="L32" s="81">
        <f>'97-19 Comp in Aggregate SIC07'!L32/('Exp. PPI Deflator'!L32/100)</f>
        <v>10.799168152109329</v>
      </c>
      <c r="M32" s="81">
        <f>'97-19 Comp in Aggregate SIC07'!M32/('Exp. PPI Deflator'!M32/100)</f>
        <v>11.047180667433834</v>
      </c>
      <c r="N32" s="81">
        <f>'97-19 Comp in Aggregate SIC07'!N32/('Exp. PPI Deflator'!N32/100)</f>
        <v>11.260948144028916</v>
      </c>
      <c r="O32" s="81">
        <f>'97-19 Comp in Aggregate SIC07'!O32/('Exp. PPI Deflator'!O32/100)</f>
        <v>10.651679379098086</v>
      </c>
      <c r="P32" s="81">
        <f>'97-19 Comp in Aggregate SIC07'!P32/('Exp. PPI Deflator'!P32/100)</f>
        <v>10.419926969222743</v>
      </c>
      <c r="Q32" s="81">
        <f>'97-19 Comp in Aggregate SIC07'!Q32/('Exp. PPI Deflator'!Q32/100)</f>
        <v>10.278833967046893</v>
      </c>
      <c r="R32" s="81">
        <f>'97-19 Comp in Aggregate SIC07'!R32/('Exp. PPI Deflator'!R32/100)</f>
        <v>9.7970098456302424</v>
      </c>
      <c r="S32" s="81">
        <f>'97-19 Comp in Aggregate SIC07'!S32/('Exp. PPI Deflator'!S32/100)</f>
        <v>9.6602972399150744</v>
      </c>
      <c r="T32" s="81">
        <f>'97-19 Comp in Aggregate SIC07'!T32/('Exp. PPI Deflator'!T32/100)</f>
        <v>9.5363782419095724</v>
      </c>
      <c r="U32" s="81">
        <f>'97-19 Comp in Aggregate SIC07'!U32/('Exp. PPI Deflator'!U32/100)</f>
        <v>9.3862007168458792</v>
      </c>
      <c r="V32" s="81">
        <f>'97-19 Comp in Aggregate SIC07'!V32/('Exp. PPI Deflator'!V32/100)</f>
        <v>9.3815455848307803</v>
      </c>
      <c r="W32" s="81">
        <f>'97-19 Comp in Aggregate SIC07'!W32/('Exp. PPI Deflator'!W32/100)</f>
        <v>9.7160747058188495</v>
      </c>
      <c r="X32" s="81">
        <f>'97-19 Comp in Aggregate SIC07'!X32/('Exp. PPI Deflator'!X32/100)</f>
        <v>10.173068805403124</v>
      </c>
      <c r="Y32" s="81">
        <f>'97-19 Comp in Aggregate SIC07'!Y32/('Exp. PPI Deflator'!Y32/100)</f>
        <v>10.208483105679367</v>
      </c>
      <c r="Z32" s="81">
        <f>'97-19 Comp in Aggregate SIC07'!Z32/('Exp. PPI Deflator'!Z32/100)</f>
        <v>10.52</v>
      </c>
    </row>
    <row r="33" spans="1:26" x14ac:dyDescent="0.25">
      <c r="A33" s="65">
        <v>58</v>
      </c>
      <c r="C33" s="66" t="s">
        <v>384</v>
      </c>
      <c r="D33" s="81">
        <f>'97-19 Comp in Aggregate SIC07'!D33/('Exp. PPI Deflator'!D33/100)</f>
        <v>19.086175451395221</v>
      </c>
      <c r="E33" s="81">
        <f>'97-19 Comp in Aggregate SIC07'!E33/('Exp. PPI Deflator'!E33/100)</f>
        <v>19.863321492007106</v>
      </c>
      <c r="F33" s="81">
        <f>'97-19 Comp in Aggregate SIC07'!F33/('Exp. PPI Deflator'!F33/100)</f>
        <v>19.682370293250042</v>
      </c>
      <c r="G33" s="81">
        <f>'97-19 Comp in Aggregate SIC07'!G33/('Exp. PPI Deflator'!G33/100)</f>
        <v>20.714785129604365</v>
      </c>
      <c r="H33" s="81">
        <f>'97-19 Comp in Aggregate SIC07'!H33/('Exp. PPI Deflator'!H33/100)</f>
        <v>21.237638498428971</v>
      </c>
      <c r="I33" s="81">
        <f>'97-19 Comp in Aggregate SIC07'!I33/('Exp. PPI Deflator'!I33/100)</f>
        <v>21.029976019184652</v>
      </c>
      <c r="J33" s="81">
        <f>'97-19 Comp in Aggregate SIC07'!J33/('Exp. PPI Deflator'!J33/100)</f>
        <v>20.957082551594745</v>
      </c>
      <c r="K33" s="81">
        <f>'97-19 Comp in Aggregate SIC07'!K33/('Exp. PPI Deflator'!K33/100)</f>
        <v>20.480188249582508</v>
      </c>
      <c r="L33" s="81">
        <f>'97-19 Comp in Aggregate SIC07'!L33/('Exp. PPI Deflator'!L33/100)</f>
        <v>21.067702140309152</v>
      </c>
      <c r="M33" s="81">
        <f>'97-19 Comp in Aggregate SIC07'!M33/('Exp. PPI Deflator'!M33/100)</f>
        <v>21.038455957045425</v>
      </c>
      <c r="N33" s="81">
        <f>'97-19 Comp in Aggregate SIC07'!N33/('Exp. PPI Deflator'!N33/100)</f>
        <v>21.402913307877245</v>
      </c>
      <c r="O33" s="81">
        <f>'97-19 Comp in Aggregate SIC07'!O33/('Exp. PPI Deflator'!O33/100)</f>
        <v>24.206517139229792</v>
      </c>
      <c r="P33" s="81">
        <f>'97-19 Comp in Aggregate SIC07'!P33/('Exp. PPI Deflator'!P33/100)</f>
        <v>23.168908819133037</v>
      </c>
      <c r="Q33" s="81">
        <f>'97-19 Comp in Aggregate SIC07'!Q33/('Exp. PPI Deflator'!Q33/100)</f>
        <v>23.309066843150234</v>
      </c>
      <c r="R33" s="81">
        <f>'97-19 Comp in Aggregate SIC07'!R33/('Exp. PPI Deflator'!R33/100)</f>
        <v>23.648216796625334</v>
      </c>
      <c r="S33" s="81">
        <f>'97-19 Comp in Aggregate SIC07'!S33/('Exp. PPI Deflator'!S33/100)</f>
        <v>23.051183541950678</v>
      </c>
      <c r="T33" s="81">
        <f>'97-19 Comp in Aggregate SIC07'!T33/('Exp. PPI Deflator'!T33/100)</f>
        <v>22.824519230769226</v>
      </c>
      <c r="U33" s="81">
        <f>'97-19 Comp in Aggregate SIC07'!U33/('Exp. PPI Deflator'!U33/100)</f>
        <v>23.778238819732593</v>
      </c>
      <c r="V33" s="81">
        <f>'97-19 Comp in Aggregate SIC07'!V33/('Exp. PPI Deflator'!V33/100)</f>
        <v>21.625905797101453</v>
      </c>
      <c r="W33" s="81">
        <f>'97-19 Comp in Aggregate SIC07'!W33/('Exp. PPI Deflator'!W33/100)</f>
        <v>21.855034148490855</v>
      </c>
      <c r="X33" s="81">
        <f>'97-19 Comp in Aggregate SIC07'!X33/('Exp. PPI Deflator'!X33/100)</f>
        <v>21.248016922263353</v>
      </c>
      <c r="Y33" s="81">
        <f>'97-19 Comp in Aggregate SIC07'!Y33/('Exp. PPI Deflator'!Y33/100)</f>
        <v>21.735537190082646</v>
      </c>
      <c r="Z33" s="81">
        <f>'97-19 Comp in Aggregate SIC07'!Z33/('Exp. PPI Deflator'!Z33/100)</f>
        <v>21.05</v>
      </c>
    </row>
    <row r="34" spans="1:26" ht="45" x14ac:dyDescent="0.25">
      <c r="A34" s="65">
        <v>59</v>
      </c>
      <c r="C34" s="66" t="s">
        <v>385</v>
      </c>
      <c r="D34" s="81">
        <f>'97-19 Comp in Aggregate SIC07'!D34/('Exp. PPI Deflator'!D34/100)</f>
        <v>15.126724284019657</v>
      </c>
      <c r="E34" s="81">
        <f>'97-19 Comp in Aggregate SIC07'!E34/('Exp. PPI Deflator'!E34/100)</f>
        <v>15.900279191985549</v>
      </c>
      <c r="F34" s="81">
        <f>'97-19 Comp in Aggregate SIC07'!F34/('Exp. PPI Deflator'!F34/100)</f>
        <v>16.340003191319614</v>
      </c>
      <c r="G34" s="81">
        <f>'97-19 Comp in Aggregate SIC07'!G34/('Exp. PPI Deflator'!G34/100)</f>
        <v>16.897414880201765</v>
      </c>
      <c r="H34" s="81">
        <f>'97-19 Comp in Aggregate SIC07'!H34/('Exp. PPI Deflator'!H34/100)</f>
        <v>17.189866504854368</v>
      </c>
      <c r="I34" s="81">
        <f>'97-19 Comp in Aggregate SIC07'!I34/('Exp. PPI Deflator'!I34/100)</f>
        <v>18.078659611992943</v>
      </c>
      <c r="J34" s="81">
        <f>'97-19 Comp in Aggregate SIC07'!J34/('Exp. PPI Deflator'!J34/100)</f>
        <v>18.959605625634335</v>
      </c>
      <c r="K34" s="81">
        <f>'97-19 Comp in Aggregate SIC07'!K34/('Exp. PPI Deflator'!K34/100)</f>
        <v>18.331322766166362</v>
      </c>
      <c r="L34" s="81">
        <f>'97-19 Comp in Aggregate SIC07'!L34/('Exp. PPI Deflator'!L34/100)</f>
        <v>17.732614704256498</v>
      </c>
      <c r="M34" s="81">
        <f>'97-19 Comp in Aggregate SIC07'!M34/('Exp. PPI Deflator'!M34/100)</f>
        <v>18.041525651356437</v>
      </c>
      <c r="N34" s="81">
        <f>'97-19 Comp in Aggregate SIC07'!N34/('Exp. PPI Deflator'!N34/100)</f>
        <v>17.263839227456611</v>
      </c>
      <c r="O34" s="81">
        <f>'97-19 Comp in Aggregate SIC07'!O34/('Exp. PPI Deflator'!O34/100)</f>
        <v>23.097178683385582</v>
      </c>
      <c r="P34" s="81">
        <f>'97-19 Comp in Aggregate SIC07'!P34/('Exp. PPI Deflator'!P34/100)</f>
        <v>22.178893492566413</v>
      </c>
      <c r="Q34" s="81">
        <f>'97-19 Comp in Aggregate SIC07'!Q34/('Exp. PPI Deflator'!Q34/100)</f>
        <v>22.933396315540858</v>
      </c>
      <c r="R34" s="81">
        <f>'97-19 Comp in Aggregate SIC07'!R34/('Exp. PPI Deflator'!R34/100)</f>
        <v>22.964150727293553</v>
      </c>
      <c r="S34" s="81">
        <f>'97-19 Comp in Aggregate SIC07'!S34/('Exp. PPI Deflator'!S34/100)</f>
        <v>21.059197096847356</v>
      </c>
      <c r="T34" s="81">
        <f>'97-19 Comp in Aggregate SIC07'!T34/('Exp. PPI Deflator'!T34/100)</f>
        <v>19.865133760778246</v>
      </c>
      <c r="U34" s="81">
        <f>'97-19 Comp in Aggregate SIC07'!U34/('Exp. PPI Deflator'!U34/100)</f>
        <v>18.078791149487316</v>
      </c>
      <c r="V34" s="81">
        <f>'97-19 Comp in Aggregate SIC07'!V34/('Exp. PPI Deflator'!V34/100)</f>
        <v>18.445154419595312</v>
      </c>
      <c r="W34" s="81">
        <f>'97-19 Comp in Aggregate SIC07'!W34/('Exp. PPI Deflator'!W34/100)</f>
        <v>19.677147077442498</v>
      </c>
      <c r="X34" s="81">
        <f>'97-19 Comp in Aggregate SIC07'!X34/('Exp. PPI Deflator'!X34/100)</f>
        <v>20.582765034097957</v>
      </c>
      <c r="Y34" s="81">
        <f>'97-19 Comp in Aggregate SIC07'!Y34/('Exp. PPI Deflator'!Y34/100)</f>
        <v>18.741145517101803</v>
      </c>
      <c r="Z34" s="81">
        <f>'97-19 Comp in Aggregate SIC07'!Z34/('Exp. PPI Deflator'!Z34/100)</f>
        <v>19.46</v>
      </c>
    </row>
    <row r="35" spans="1:26" ht="30" x14ac:dyDescent="0.25">
      <c r="A35" s="65">
        <v>60</v>
      </c>
      <c r="C35" s="66" t="s">
        <v>386</v>
      </c>
      <c r="D35" s="81">
        <f>'97-19 Comp in Aggregate SIC07'!D35/('Exp. PPI Deflator'!D35/100)</f>
        <v>12.81751824817518</v>
      </c>
      <c r="E35" s="81">
        <f>'97-19 Comp in Aggregate SIC07'!E35/('Exp. PPI Deflator'!E35/100)</f>
        <v>13.229787824157537</v>
      </c>
      <c r="F35" s="81">
        <f>'97-19 Comp in Aggregate SIC07'!F35/('Exp. PPI Deflator'!F35/100)</f>
        <v>13.995859213250517</v>
      </c>
      <c r="G35" s="81">
        <f>'97-19 Comp in Aggregate SIC07'!G35/('Exp. PPI Deflator'!G35/100)</f>
        <v>14.576737783895387</v>
      </c>
      <c r="H35" s="81">
        <f>'97-19 Comp in Aggregate SIC07'!H35/('Exp. PPI Deflator'!H35/100)</f>
        <v>15.321477428180573</v>
      </c>
      <c r="I35" s="81">
        <f>'97-19 Comp in Aggregate SIC07'!I35/('Exp. PPI Deflator'!I35/100)</f>
        <v>16.18405394684649</v>
      </c>
      <c r="J35" s="81">
        <f>'97-19 Comp in Aggregate SIC07'!J35/('Exp. PPI Deflator'!J35/100)</f>
        <v>17.071577847439915</v>
      </c>
      <c r="K35" s="81">
        <f>'97-19 Comp in Aggregate SIC07'!K35/('Exp. PPI Deflator'!K35/100)</f>
        <v>16.406839326125219</v>
      </c>
      <c r="L35" s="81">
        <f>'97-19 Comp in Aggregate SIC07'!L35/('Exp. PPI Deflator'!L35/100)</f>
        <v>15.628455584224108</v>
      </c>
      <c r="M35" s="81">
        <f>'97-19 Comp in Aggregate SIC07'!M35/('Exp. PPI Deflator'!M35/100)</f>
        <v>16.158315177923019</v>
      </c>
      <c r="N35" s="81">
        <f>'97-19 Comp in Aggregate SIC07'!N35/('Exp. PPI Deflator'!N35/100)</f>
        <v>15.296322323729211</v>
      </c>
      <c r="O35" s="81">
        <f>'97-19 Comp in Aggregate SIC07'!O35/('Exp. PPI Deflator'!O35/100)</f>
        <v>26.520391128070592</v>
      </c>
      <c r="P35" s="81">
        <f>'97-19 Comp in Aggregate SIC07'!P35/('Exp. PPI Deflator'!P35/100)</f>
        <v>26.58034137728075</v>
      </c>
      <c r="Q35" s="81">
        <f>'97-19 Comp in Aggregate SIC07'!Q35/('Exp. PPI Deflator'!Q35/100)</f>
        <v>23.169021680509118</v>
      </c>
      <c r="R35" s="81">
        <f>'97-19 Comp in Aggregate SIC07'!R35/('Exp. PPI Deflator'!R35/100)</f>
        <v>25.403310287031221</v>
      </c>
      <c r="S35" s="81">
        <f>'97-19 Comp in Aggregate SIC07'!S35/('Exp. PPI Deflator'!S35/100)</f>
        <v>24.340901754008396</v>
      </c>
      <c r="T35" s="81">
        <f>'97-19 Comp in Aggregate SIC07'!T35/('Exp. PPI Deflator'!T35/100)</f>
        <v>23.616748558000427</v>
      </c>
      <c r="U35" s="81">
        <f>'97-19 Comp in Aggregate SIC07'!U35/('Exp. PPI Deflator'!U35/100)</f>
        <v>23.174304247750573</v>
      </c>
      <c r="V35" s="81">
        <f>'97-19 Comp in Aggregate SIC07'!V35/('Exp. PPI Deflator'!V35/100)</f>
        <v>23.774560496380555</v>
      </c>
      <c r="W35" s="81">
        <f>'97-19 Comp in Aggregate SIC07'!W35/('Exp. PPI Deflator'!W35/100)</f>
        <v>25.078752159333401</v>
      </c>
      <c r="X35" s="81">
        <f>'97-19 Comp in Aggregate SIC07'!X35/('Exp. PPI Deflator'!X35/100)</f>
        <v>24.519182358272079</v>
      </c>
      <c r="Y35" s="81">
        <f>'97-19 Comp in Aggregate SIC07'!Y35/('Exp. PPI Deflator'!Y35/100)</f>
        <v>25.98989898989899</v>
      </c>
      <c r="Z35" s="81">
        <f>'97-19 Comp in Aggregate SIC07'!Z35/('Exp. PPI Deflator'!Z35/100)</f>
        <v>31.11</v>
      </c>
    </row>
    <row r="36" spans="1:26" x14ac:dyDescent="0.25">
      <c r="A36" s="65">
        <v>61</v>
      </c>
      <c r="C36" s="66" t="s">
        <v>387</v>
      </c>
      <c r="D36" s="81">
        <f>'97-19 Comp in Aggregate SIC07'!D36/('Exp. PPI Deflator'!D36/100)</f>
        <v>0.47994496194293079</v>
      </c>
      <c r="E36" s="81">
        <f>'97-19 Comp in Aggregate SIC07'!E36/('Exp. PPI Deflator'!E36/100)</f>
        <v>0.62990135758043386</v>
      </c>
      <c r="F36" s="81">
        <f>'97-19 Comp in Aggregate SIC07'!F36/('Exp. PPI Deflator'!F36/100)</f>
        <v>0.76444430477208092</v>
      </c>
      <c r="G36" s="81">
        <f>'97-19 Comp in Aggregate SIC07'!G36/('Exp. PPI Deflator'!G36/100)</f>
        <v>1.0236448962846594</v>
      </c>
      <c r="H36" s="81">
        <f>'97-19 Comp in Aggregate SIC07'!H36/('Exp. PPI Deflator'!H36/100)</f>
        <v>1.2542746322094971</v>
      </c>
      <c r="I36" s="81">
        <f>'97-19 Comp in Aggregate SIC07'!I36/('Exp. PPI Deflator'!I36/100)</f>
        <v>1.5297231007551797</v>
      </c>
      <c r="J36" s="81">
        <f>'97-19 Comp in Aggregate SIC07'!J36/('Exp. PPI Deflator'!J36/100)</f>
        <v>1.703251795201121</v>
      </c>
      <c r="K36" s="81">
        <f>'97-19 Comp in Aggregate SIC07'!K36/('Exp. PPI Deflator'!K36/100)</f>
        <v>1.9480930526982119</v>
      </c>
      <c r="L36" s="81">
        <f>'97-19 Comp in Aggregate SIC07'!L36/('Exp. PPI Deflator'!L36/100)</f>
        <v>2.0993606181830615</v>
      </c>
      <c r="M36" s="81">
        <f>'97-19 Comp in Aggregate SIC07'!M36/('Exp. PPI Deflator'!M36/100)</f>
        <v>2.4218185857912569</v>
      </c>
      <c r="N36" s="81">
        <f>'97-19 Comp in Aggregate SIC07'!N36/('Exp. PPI Deflator'!N36/100)</f>
        <v>2.6834556702671519</v>
      </c>
      <c r="O36" s="81">
        <f>'97-19 Comp in Aggregate SIC07'!O36/('Exp. PPI Deflator'!O36/100)</f>
        <v>4.3144415572254609</v>
      </c>
      <c r="P36" s="81">
        <f>'97-19 Comp in Aggregate SIC07'!P36/('Exp. PPI Deflator'!P36/100)</f>
        <v>4.9524991903271092</v>
      </c>
      <c r="Q36" s="81">
        <f>'97-19 Comp in Aggregate SIC07'!Q36/('Exp. PPI Deflator'!Q36/100)</f>
        <v>5.5267808177441955</v>
      </c>
      <c r="R36" s="81">
        <f>'97-19 Comp in Aggregate SIC07'!R36/('Exp. PPI Deflator'!R36/100)</f>
        <v>6.2203730859734669</v>
      </c>
      <c r="S36" s="81">
        <f>'97-19 Comp in Aggregate SIC07'!S36/('Exp. PPI Deflator'!S36/100)</f>
        <v>7.2951614105718336</v>
      </c>
      <c r="T36" s="81">
        <f>'97-19 Comp in Aggregate SIC07'!T36/('Exp. PPI Deflator'!T36/100)</f>
        <v>7.4377210059994425</v>
      </c>
      <c r="U36" s="81">
        <f>'97-19 Comp in Aggregate SIC07'!U36/('Exp. PPI Deflator'!U36/100)</f>
        <v>8.870474127783794</v>
      </c>
      <c r="V36" s="81">
        <f>'97-19 Comp in Aggregate SIC07'!V36/('Exp. PPI Deflator'!V36/100)</f>
        <v>10.908488063660476</v>
      </c>
      <c r="W36" s="81">
        <f>'97-19 Comp in Aggregate SIC07'!W36/('Exp. PPI Deflator'!W36/100)</f>
        <v>12.275650842266462</v>
      </c>
      <c r="X36" s="81">
        <f>'97-19 Comp in Aggregate SIC07'!X36/('Exp. PPI Deflator'!X36/100)</f>
        <v>12.970910824988078</v>
      </c>
      <c r="Y36" s="81">
        <f>'97-19 Comp in Aggregate SIC07'!Y36/('Exp. PPI Deflator'!Y36/100)</f>
        <v>18.622165169020114</v>
      </c>
      <c r="Z36" s="81">
        <f>'97-19 Comp in Aggregate SIC07'!Z36/('Exp. PPI Deflator'!Z36/100)</f>
        <v>21.02</v>
      </c>
    </row>
    <row r="37" spans="1:26" ht="30" x14ac:dyDescent="0.25">
      <c r="A37" s="65">
        <v>62</v>
      </c>
      <c r="C37" s="66" t="s">
        <v>388</v>
      </c>
      <c r="D37" s="81">
        <f>'97-19 Comp in Aggregate SIC07'!D37/('Exp. PPI Deflator'!D37/100)</f>
        <v>17.768779376157244</v>
      </c>
      <c r="E37" s="81">
        <f>'97-19 Comp in Aggregate SIC07'!E37/('Exp. PPI Deflator'!E37/100)</f>
        <v>18.871222818412878</v>
      </c>
      <c r="F37" s="81">
        <f>'97-19 Comp in Aggregate SIC07'!F37/('Exp. PPI Deflator'!F37/100)</f>
        <v>19.089840166782487</v>
      </c>
      <c r="G37" s="81">
        <f>'97-19 Comp in Aggregate SIC07'!G37/('Exp. PPI Deflator'!G37/100)</f>
        <v>21.167517337031899</v>
      </c>
      <c r="H37" s="81">
        <f>'97-19 Comp in Aggregate SIC07'!H37/('Exp. PPI Deflator'!H37/100)</f>
        <v>23.534500542888164</v>
      </c>
      <c r="I37" s="81">
        <f>'97-19 Comp in Aggregate SIC07'!I37/('Exp. PPI Deflator'!I37/100)</f>
        <v>24.7946227929374</v>
      </c>
      <c r="J37" s="81">
        <f>'97-19 Comp in Aggregate SIC07'!J37/('Exp. PPI Deflator'!J37/100)</f>
        <v>25.342902881536826</v>
      </c>
      <c r="K37" s="81">
        <f>'97-19 Comp in Aggregate SIC07'!K37/('Exp. PPI Deflator'!K37/100)</f>
        <v>24.38839438098989</v>
      </c>
      <c r="L37" s="81">
        <f>'97-19 Comp in Aggregate SIC07'!L37/('Exp. PPI Deflator'!L37/100)</f>
        <v>25.271577847439911</v>
      </c>
      <c r="M37" s="81">
        <f>'97-19 Comp in Aggregate SIC07'!M37/('Exp. PPI Deflator'!M37/100)</f>
        <v>25.042421133624003</v>
      </c>
      <c r="N37" s="81">
        <f>'97-19 Comp in Aggregate SIC07'!N37/('Exp. PPI Deflator'!N37/100)</f>
        <v>25.347305993690856</v>
      </c>
      <c r="O37" s="81">
        <f>'97-19 Comp in Aggregate SIC07'!O37/('Exp. PPI Deflator'!O37/100)</f>
        <v>25.757027385691885</v>
      </c>
      <c r="P37" s="81">
        <f>'97-19 Comp in Aggregate SIC07'!P37/('Exp. PPI Deflator'!P37/100)</f>
        <v>25.332862024272416</v>
      </c>
      <c r="Q37" s="81">
        <f>'97-19 Comp in Aggregate SIC07'!Q37/('Exp. PPI Deflator'!Q37/100)</f>
        <v>25.364836692147321</v>
      </c>
      <c r="R37" s="81">
        <f>'97-19 Comp in Aggregate SIC07'!R37/('Exp. PPI Deflator'!R37/100)</f>
        <v>24.143796779315036</v>
      </c>
      <c r="S37" s="81">
        <f>'97-19 Comp in Aggregate SIC07'!S37/('Exp. PPI Deflator'!S37/100)</f>
        <v>24.068253255500675</v>
      </c>
      <c r="T37" s="81">
        <f>'97-19 Comp in Aggregate SIC07'!T37/('Exp. PPI Deflator'!T37/100)</f>
        <v>23.609271523178812</v>
      </c>
      <c r="U37" s="81">
        <f>'97-19 Comp in Aggregate SIC07'!U37/('Exp. PPI Deflator'!U37/100)</f>
        <v>23.197560444347641</v>
      </c>
      <c r="V37" s="81">
        <f>'97-19 Comp in Aggregate SIC07'!V37/('Exp. PPI Deflator'!V37/100)</f>
        <v>23.366400690101361</v>
      </c>
      <c r="W37" s="81">
        <f>'97-19 Comp in Aggregate SIC07'!W37/('Exp. PPI Deflator'!W37/100)</f>
        <v>23.826830571886692</v>
      </c>
      <c r="X37" s="81">
        <f>'97-19 Comp in Aggregate SIC07'!X37/('Exp. PPI Deflator'!X37/100)</f>
        <v>23.716075156576199</v>
      </c>
      <c r="Y37" s="81">
        <f>'97-19 Comp in Aggregate SIC07'!Y37/('Exp. PPI Deflator'!Y37/100)</f>
        <v>24.698795180722893</v>
      </c>
      <c r="Z37" s="81">
        <f>'97-19 Comp in Aggregate SIC07'!Z37/('Exp. PPI Deflator'!Z37/100)</f>
        <v>24.26</v>
      </c>
    </row>
    <row r="38" spans="1:26" x14ac:dyDescent="0.25">
      <c r="A38" s="65">
        <v>63</v>
      </c>
      <c r="C38" s="66" t="s">
        <v>389</v>
      </c>
      <c r="D38" s="81">
        <f>'97-19 Comp in Aggregate SIC07'!D38/('Exp. PPI Deflator'!D38/100)</f>
        <v>17.666485013623976</v>
      </c>
      <c r="E38" s="81">
        <f>'97-19 Comp in Aggregate SIC07'!E38/('Exp. PPI Deflator'!E38/100)</f>
        <v>18.53271221532091</v>
      </c>
      <c r="F38" s="81">
        <f>'97-19 Comp in Aggregate SIC07'!F38/('Exp. PPI Deflator'!F38/100)</f>
        <v>18.693404531678453</v>
      </c>
      <c r="G38" s="81">
        <f>'97-19 Comp in Aggregate SIC07'!G38/('Exp. PPI Deflator'!G38/100)</f>
        <v>20.45492309903694</v>
      </c>
      <c r="H38" s="81">
        <f>'97-19 Comp in Aggregate SIC07'!H38/('Exp. PPI Deflator'!H38/100)</f>
        <v>22.226429266935597</v>
      </c>
      <c r="I38" s="81">
        <f>'97-19 Comp in Aggregate SIC07'!I38/('Exp. PPI Deflator'!I38/100)</f>
        <v>23.26723693143245</v>
      </c>
      <c r="J38" s="81">
        <f>'97-19 Comp in Aggregate SIC07'!J38/('Exp. PPI Deflator'!J38/100)</f>
        <v>23.853483661895762</v>
      </c>
      <c r="K38" s="81">
        <f>'97-19 Comp in Aggregate SIC07'!K38/('Exp. PPI Deflator'!K38/100)</f>
        <v>22.890643969385064</v>
      </c>
      <c r="L38" s="81">
        <f>'97-19 Comp in Aggregate SIC07'!L38/('Exp. PPI Deflator'!L38/100)</f>
        <v>23.449363934426231</v>
      </c>
      <c r="M38" s="81">
        <f>'97-19 Comp in Aggregate SIC07'!M38/('Exp. PPI Deflator'!M38/100)</f>
        <v>23.282987179487179</v>
      </c>
      <c r="N38" s="81">
        <f>'97-19 Comp in Aggregate SIC07'!N38/('Exp. PPI Deflator'!N38/100)</f>
        <v>23.212643965948928</v>
      </c>
      <c r="O38" s="81">
        <f>'97-19 Comp in Aggregate SIC07'!O38/('Exp. PPI Deflator'!O38/100)</f>
        <v>22.642865700251587</v>
      </c>
      <c r="P38" s="81">
        <f>'97-19 Comp in Aggregate SIC07'!P38/('Exp. PPI Deflator'!P38/100)</f>
        <v>24.033181446430657</v>
      </c>
      <c r="Q38" s="81">
        <f>'97-19 Comp in Aggregate SIC07'!Q38/('Exp. PPI Deflator'!Q38/100)</f>
        <v>23.971418693096695</v>
      </c>
      <c r="R38" s="81">
        <f>'97-19 Comp in Aggregate SIC07'!R38/('Exp. PPI Deflator'!R38/100)</f>
        <v>23.831564687288324</v>
      </c>
      <c r="S38" s="81">
        <f>'97-19 Comp in Aggregate SIC07'!S38/('Exp. PPI Deflator'!S38/100)</f>
        <v>24.218051831992849</v>
      </c>
      <c r="T38" s="81">
        <f>'97-19 Comp in Aggregate SIC07'!T38/('Exp. PPI Deflator'!T38/100)</f>
        <v>24.033300471026401</v>
      </c>
      <c r="U38" s="81">
        <f>'97-19 Comp in Aggregate SIC07'!U38/('Exp. PPI Deflator'!U38/100)</f>
        <v>22.52640655313645</v>
      </c>
      <c r="V38" s="81">
        <f>'97-19 Comp in Aggregate SIC07'!V38/('Exp. PPI Deflator'!V38/100)</f>
        <v>23.429668337421351</v>
      </c>
      <c r="W38" s="81">
        <f>'97-19 Comp in Aggregate SIC07'!W38/('Exp. PPI Deflator'!W38/100)</f>
        <v>23.638495150804644</v>
      </c>
      <c r="X38" s="81">
        <f>'97-19 Comp in Aggregate SIC07'!X38/('Exp. PPI Deflator'!X38/100)</f>
        <v>26.356508102456875</v>
      </c>
      <c r="Y38" s="81">
        <f>'97-19 Comp in Aggregate SIC07'!Y38/('Exp. PPI Deflator'!Y38/100)</f>
        <v>26.726512292155459</v>
      </c>
      <c r="Z38" s="81">
        <f>'97-19 Comp in Aggregate SIC07'!Z38/('Exp. PPI Deflator'!Z38/100)</f>
        <v>23.21</v>
      </c>
    </row>
    <row r="39" spans="1:26" ht="30" x14ac:dyDescent="0.25">
      <c r="A39" s="65">
        <v>64</v>
      </c>
      <c r="C39" s="66" t="s">
        <v>390</v>
      </c>
      <c r="D39" s="81" t="e">
        <f>'97-19 Comp in Aggregate SIC07'!D39/('Exp. PPI Deflator'!D39/100)</f>
        <v>#DIV/0!</v>
      </c>
      <c r="E39" s="81" t="e">
        <f>'97-19 Comp in Aggregate SIC07'!E39/('Exp. PPI Deflator'!E39/100)</f>
        <v>#DIV/0!</v>
      </c>
      <c r="F39" s="81" t="e">
        <f>'97-19 Comp in Aggregate SIC07'!F39/('Exp. PPI Deflator'!F39/100)</f>
        <v>#DIV/0!</v>
      </c>
      <c r="G39" s="81" t="e">
        <f>'97-19 Comp in Aggregate SIC07'!G39/('Exp. PPI Deflator'!G39/100)</f>
        <v>#DIV/0!</v>
      </c>
      <c r="H39" s="81" t="e">
        <f>'97-19 Comp in Aggregate SIC07'!H39/('Exp. PPI Deflator'!H39/100)</f>
        <v>#DIV/0!</v>
      </c>
      <c r="I39" s="81" t="e">
        <f>'97-19 Comp in Aggregate SIC07'!I39/('Exp. PPI Deflator'!I39/100)</f>
        <v>#DIV/0!</v>
      </c>
      <c r="J39" s="81" t="e">
        <f>'97-19 Comp in Aggregate SIC07'!J39/('Exp. PPI Deflator'!J39/100)</f>
        <v>#DIV/0!</v>
      </c>
      <c r="K39" s="81" t="e">
        <f>'97-19 Comp in Aggregate SIC07'!K39/('Exp. PPI Deflator'!K39/100)</f>
        <v>#DIV/0!</v>
      </c>
      <c r="L39" s="81" t="e">
        <f>'97-19 Comp in Aggregate SIC07'!L39/('Exp. PPI Deflator'!L39/100)</f>
        <v>#DIV/0!</v>
      </c>
      <c r="M39" s="81" t="e">
        <f>'97-19 Comp in Aggregate SIC07'!M39/('Exp. PPI Deflator'!M39/100)</f>
        <v>#DIV/0!</v>
      </c>
      <c r="N39" s="81" t="e">
        <f>'97-19 Comp in Aggregate SIC07'!N39/('Exp. PPI Deflator'!N39/100)</f>
        <v>#DIV/0!</v>
      </c>
      <c r="O39" s="81" t="e">
        <f>'97-19 Comp in Aggregate SIC07'!O39/('Exp. PPI Deflator'!O39/100)</f>
        <v>#DIV/0!</v>
      </c>
      <c r="P39" s="81" t="e">
        <f>'97-19 Comp in Aggregate SIC07'!P39/('Exp. PPI Deflator'!P39/100)</f>
        <v>#DIV/0!</v>
      </c>
      <c r="Q39" s="81" t="e">
        <f>'97-19 Comp in Aggregate SIC07'!Q39/('Exp. PPI Deflator'!Q39/100)</f>
        <v>#DIV/0!</v>
      </c>
      <c r="R39" s="81" t="e">
        <f>'97-19 Comp in Aggregate SIC07'!R39/('Exp. PPI Deflator'!R39/100)</f>
        <v>#DIV/0!</v>
      </c>
      <c r="S39" s="81" t="e">
        <f>'97-19 Comp in Aggregate SIC07'!S39/('Exp. PPI Deflator'!S39/100)</f>
        <v>#DIV/0!</v>
      </c>
      <c r="T39" s="81" t="e">
        <f>'97-19 Comp in Aggregate SIC07'!T39/('Exp. PPI Deflator'!T39/100)</f>
        <v>#DIV/0!</v>
      </c>
      <c r="U39" s="81" t="e">
        <f>'97-19 Comp in Aggregate SIC07'!U39/('Exp. PPI Deflator'!U39/100)</f>
        <v>#DIV/0!</v>
      </c>
      <c r="V39" s="81" t="e">
        <f>'97-19 Comp in Aggregate SIC07'!V39/('Exp. PPI Deflator'!V39/100)</f>
        <v>#DIV/0!</v>
      </c>
      <c r="W39" s="81" t="e">
        <f>'97-19 Comp in Aggregate SIC07'!W39/('Exp. PPI Deflator'!W39/100)</f>
        <v>#DIV/0!</v>
      </c>
      <c r="X39" s="81" t="e">
        <f>'97-19 Comp in Aggregate SIC07'!X39/('Exp. PPI Deflator'!X39/100)</f>
        <v>#DIV/0!</v>
      </c>
      <c r="Y39" s="81" t="e">
        <f>'97-19 Comp in Aggregate SIC07'!Y39/('Exp. PPI Deflator'!Y39/100)</f>
        <v>#DIV/0!</v>
      </c>
      <c r="Z39" s="81" t="e">
        <f>'97-19 Comp in Aggregate SIC07'!Z39/('Exp. PPI Deflator'!Z39/100)</f>
        <v>#DIV/0!</v>
      </c>
    </row>
    <row r="40" spans="1:26" ht="45" x14ac:dyDescent="0.25">
      <c r="A40" s="65">
        <v>65</v>
      </c>
      <c r="C40" s="66" t="s">
        <v>391</v>
      </c>
      <c r="D40" s="81" t="e">
        <f>'97-19 Comp in Aggregate SIC07'!D40/('Exp. PPI Deflator'!D40/100)</f>
        <v>#DIV/0!</v>
      </c>
      <c r="E40" s="81" t="e">
        <f>'97-19 Comp in Aggregate SIC07'!E40/('Exp. PPI Deflator'!E40/100)</f>
        <v>#DIV/0!</v>
      </c>
      <c r="F40" s="81" t="e">
        <f>'97-19 Comp in Aggregate SIC07'!F40/('Exp. PPI Deflator'!F40/100)</f>
        <v>#DIV/0!</v>
      </c>
      <c r="G40" s="81" t="e">
        <f>'97-19 Comp in Aggregate SIC07'!G40/('Exp. PPI Deflator'!G40/100)</f>
        <v>#DIV/0!</v>
      </c>
      <c r="H40" s="81" t="e">
        <f>'97-19 Comp in Aggregate SIC07'!H40/('Exp. PPI Deflator'!H40/100)</f>
        <v>#DIV/0!</v>
      </c>
      <c r="I40" s="81" t="e">
        <f>'97-19 Comp in Aggregate SIC07'!I40/('Exp. PPI Deflator'!I40/100)</f>
        <v>#DIV/0!</v>
      </c>
      <c r="J40" s="81" t="e">
        <f>'97-19 Comp in Aggregate SIC07'!J40/('Exp. PPI Deflator'!J40/100)</f>
        <v>#DIV/0!</v>
      </c>
      <c r="K40" s="81" t="e">
        <f>'97-19 Comp in Aggregate SIC07'!K40/('Exp. PPI Deflator'!K40/100)</f>
        <v>#DIV/0!</v>
      </c>
      <c r="L40" s="81" t="e">
        <f>'97-19 Comp in Aggregate SIC07'!L40/('Exp. PPI Deflator'!L40/100)</f>
        <v>#DIV/0!</v>
      </c>
      <c r="M40" s="81" t="e">
        <f>'97-19 Comp in Aggregate SIC07'!M40/('Exp. PPI Deflator'!M40/100)</f>
        <v>#DIV/0!</v>
      </c>
      <c r="N40" s="81" t="e">
        <f>'97-19 Comp in Aggregate SIC07'!N40/('Exp. PPI Deflator'!N40/100)</f>
        <v>#DIV/0!</v>
      </c>
      <c r="O40" s="81" t="e">
        <f>'97-19 Comp in Aggregate SIC07'!O40/('Exp. PPI Deflator'!O40/100)</f>
        <v>#DIV/0!</v>
      </c>
      <c r="P40" s="81" t="e">
        <f>'97-19 Comp in Aggregate SIC07'!P40/('Exp. PPI Deflator'!P40/100)</f>
        <v>#DIV/0!</v>
      </c>
      <c r="Q40" s="81" t="e">
        <f>'97-19 Comp in Aggregate SIC07'!Q40/('Exp. PPI Deflator'!Q40/100)</f>
        <v>#DIV/0!</v>
      </c>
      <c r="R40" s="81" t="e">
        <f>'97-19 Comp in Aggregate SIC07'!R40/('Exp. PPI Deflator'!R40/100)</f>
        <v>#DIV/0!</v>
      </c>
      <c r="S40" s="81" t="e">
        <f>'97-19 Comp in Aggregate SIC07'!S40/('Exp. PPI Deflator'!S40/100)</f>
        <v>#DIV/0!</v>
      </c>
      <c r="T40" s="81" t="e">
        <f>'97-19 Comp in Aggregate SIC07'!T40/('Exp. PPI Deflator'!T40/100)</f>
        <v>#DIV/0!</v>
      </c>
      <c r="U40" s="81" t="e">
        <f>'97-19 Comp in Aggregate SIC07'!U40/('Exp. PPI Deflator'!U40/100)</f>
        <v>#DIV/0!</v>
      </c>
      <c r="V40" s="81" t="e">
        <f>'97-19 Comp in Aggregate SIC07'!V40/('Exp. PPI Deflator'!V40/100)</f>
        <v>#DIV/0!</v>
      </c>
      <c r="W40" s="81" t="e">
        <f>'97-19 Comp in Aggregate SIC07'!W40/('Exp. PPI Deflator'!W40/100)</f>
        <v>#DIV/0!</v>
      </c>
      <c r="X40" s="81" t="e">
        <f>'97-19 Comp in Aggregate SIC07'!X40/('Exp. PPI Deflator'!X40/100)</f>
        <v>#DIV/0!</v>
      </c>
      <c r="Y40" s="81" t="e">
        <f>'97-19 Comp in Aggregate SIC07'!Y40/('Exp. PPI Deflator'!Y40/100)</f>
        <v>#DIV/0!</v>
      </c>
      <c r="Z40" s="81" t="e">
        <f>'97-19 Comp in Aggregate SIC07'!Z40/('Exp. PPI Deflator'!Z40/100)</f>
        <v>#DIV/0!</v>
      </c>
    </row>
    <row r="41" spans="1:26" ht="30" x14ac:dyDescent="0.25">
      <c r="A41" s="65">
        <v>66</v>
      </c>
      <c r="C41" s="66" t="s">
        <v>392</v>
      </c>
      <c r="D41" s="81" t="e">
        <f>'97-19 Comp in Aggregate SIC07'!D41/('Exp. PPI Deflator'!D41/100)</f>
        <v>#DIV/0!</v>
      </c>
      <c r="E41" s="81" t="e">
        <f>'97-19 Comp in Aggregate SIC07'!E41/('Exp. PPI Deflator'!E41/100)</f>
        <v>#DIV/0!</v>
      </c>
      <c r="F41" s="81" t="e">
        <f>'97-19 Comp in Aggregate SIC07'!F41/('Exp. PPI Deflator'!F41/100)</f>
        <v>#DIV/0!</v>
      </c>
      <c r="G41" s="81" t="e">
        <f>'97-19 Comp in Aggregate SIC07'!G41/('Exp. PPI Deflator'!G41/100)</f>
        <v>#DIV/0!</v>
      </c>
      <c r="H41" s="81" t="e">
        <f>'97-19 Comp in Aggregate SIC07'!H41/('Exp. PPI Deflator'!H41/100)</f>
        <v>#DIV/0!</v>
      </c>
      <c r="I41" s="81" t="e">
        <f>'97-19 Comp in Aggregate SIC07'!I41/('Exp. PPI Deflator'!I41/100)</f>
        <v>#DIV/0!</v>
      </c>
      <c r="J41" s="81" t="e">
        <f>'97-19 Comp in Aggregate SIC07'!J41/('Exp. PPI Deflator'!J41/100)</f>
        <v>#DIV/0!</v>
      </c>
      <c r="K41" s="81" t="e">
        <f>'97-19 Comp in Aggregate SIC07'!K41/('Exp. PPI Deflator'!K41/100)</f>
        <v>#DIV/0!</v>
      </c>
      <c r="L41" s="81" t="e">
        <f>'97-19 Comp in Aggregate SIC07'!L41/('Exp. PPI Deflator'!L41/100)</f>
        <v>#DIV/0!</v>
      </c>
      <c r="M41" s="81" t="e">
        <f>'97-19 Comp in Aggregate SIC07'!M41/('Exp. PPI Deflator'!M41/100)</f>
        <v>#DIV/0!</v>
      </c>
      <c r="N41" s="81" t="e">
        <f>'97-19 Comp in Aggregate SIC07'!N41/('Exp. PPI Deflator'!N41/100)</f>
        <v>#DIV/0!</v>
      </c>
      <c r="O41" s="81" t="e">
        <f>'97-19 Comp in Aggregate SIC07'!O41/('Exp. PPI Deflator'!O41/100)</f>
        <v>#DIV/0!</v>
      </c>
      <c r="P41" s="81" t="e">
        <f>'97-19 Comp in Aggregate SIC07'!P41/('Exp. PPI Deflator'!P41/100)</f>
        <v>#DIV/0!</v>
      </c>
      <c r="Q41" s="81" t="e">
        <f>'97-19 Comp in Aggregate SIC07'!Q41/('Exp. PPI Deflator'!Q41/100)</f>
        <v>#DIV/0!</v>
      </c>
      <c r="R41" s="81" t="e">
        <f>'97-19 Comp in Aggregate SIC07'!R41/('Exp. PPI Deflator'!R41/100)</f>
        <v>#DIV/0!</v>
      </c>
      <c r="S41" s="81" t="e">
        <f>'97-19 Comp in Aggregate SIC07'!S41/('Exp. PPI Deflator'!S41/100)</f>
        <v>#DIV/0!</v>
      </c>
      <c r="T41" s="81" t="e">
        <f>'97-19 Comp in Aggregate SIC07'!T41/('Exp. PPI Deflator'!T41/100)</f>
        <v>#DIV/0!</v>
      </c>
      <c r="U41" s="81" t="e">
        <f>'97-19 Comp in Aggregate SIC07'!U41/('Exp. PPI Deflator'!U41/100)</f>
        <v>#DIV/0!</v>
      </c>
      <c r="V41" s="81" t="e">
        <f>'97-19 Comp in Aggregate SIC07'!V41/('Exp. PPI Deflator'!V41/100)</f>
        <v>#DIV/0!</v>
      </c>
      <c r="W41" s="81" t="e">
        <f>'97-19 Comp in Aggregate SIC07'!W41/('Exp. PPI Deflator'!W41/100)</f>
        <v>#DIV/0!</v>
      </c>
      <c r="X41" s="81" t="e">
        <f>'97-19 Comp in Aggregate SIC07'!X41/('Exp. PPI Deflator'!X41/100)</f>
        <v>#DIV/0!</v>
      </c>
      <c r="Y41" s="81" t="e">
        <f>'97-19 Comp in Aggregate SIC07'!Y41/('Exp. PPI Deflator'!Y41/100)</f>
        <v>#DIV/0!</v>
      </c>
      <c r="Z41" s="81" t="e">
        <f>'97-19 Comp in Aggregate SIC07'!Z41/('Exp. PPI Deflator'!Z41/100)</f>
        <v>#DIV/0!</v>
      </c>
    </row>
    <row r="42" spans="1:26" x14ac:dyDescent="0.25">
      <c r="A42" s="65">
        <v>68</v>
      </c>
      <c r="C42" s="66" t="s">
        <v>189</v>
      </c>
      <c r="D42" s="81">
        <f>'97-19 Comp in Aggregate SIC07'!D42/('Exp. PPI Deflator'!D42/100)</f>
        <v>13.4279526623845</v>
      </c>
      <c r="E42" s="81">
        <f>'97-19 Comp in Aggregate SIC07'!E42/('Exp. PPI Deflator'!E42/100)</f>
        <v>13.497892931045214</v>
      </c>
      <c r="F42" s="81">
        <f>'97-19 Comp in Aggregate SIC07'!F42/('Exp. PPI Deflator'!F42/100)</f>
        <v>13.730070020074049</v>
      </c>
      <c r="G42" s="81">
        <f>'97-19 Comp in Aggregate SIC07'!G42/('Exp. PPI Deflator'!G42/100)</f>
        <v>14.327723873833531</v>
      </c>
      <c r="H42" s="81">
        <f>'97-19 Comp in Aggregate SIC07'!H42/('Exp. PPI Deflator'!H42/100)</f>
        <v>15.072442148791318</v>
      </c>
      <c r="I42" s="81">
        <f>'97-19 Comp in Aggregate SIC07'!I42/('Exp. PPI Deflator'!I42/100)</f>
        <v>15.50320557433049</v>
      </c>
      <c r="J42" s="81">
        <f>'97-19 Comp in Aggregate SIC07'!J42/('Exp. PPI Deflator'!J42/100)</f>
        <v>15.36427105501569</v>
      </c>
      <c r="K42" s="81">
        <f>'97-19 Comp in Aggregate SIC07'!K42/('Exp. PPI Deflator'!K42/100)</f>
        <v>15.189061874526644</v>
      </c>
      <c r="L42" s="81">
        <f>'97-19 Comp in Aggregate SIC07'!L42/('Exp. PPI Deflator'!L42/100)</f>
        <v>15.944703321665113</v>
      </c>
      <c r="M42" s="81">
        <f>'97-19 Comp in Aggregate SIC07'!M42/('Exp. PPI Deflator'!M42/100)</f>
        <v>16.445526537727108</v>
      </c>
      <c r="N42" s="81">
        <f>'97-19 Comp in Aggregate SIC07'!N42/('Exp. PPI Deflator'!N42/100)</f>
        <v>16.173144611759195</v>
      </c>
      <c r="O42" s="81">
        <f>'97-19 Comp in Aggregate SIC07'!O42/('Exp. PPI Deflator'!O42/100)</f>
        <v>16.979261449481406</v>
      </c>
      <c r="P42" s="81">
        <f>'97-19 Comp in Aggregate SIC07'!P42/('Exp. PPI Deflator'!P42/100)</f>
        <v>16.666389672409608</v>
      </c>
      <c r="Q42" s="81">
        <f>'97-19 Comp in Aggregate SIC07'!Q42/('Exp. PPI Deflator'!Q42/100)</f>
        <v>17.176486814919031</v>
      </c>
      <c r="R42" s="81">
        <f>'97-19 Comp in Aggregate SIC07'!R42/('Exp. PPI Deflator'!R42/100)</f>
        <v>16.447012670189462</v>
      </c>
      <c r="S42" s="81">
        <f>'97-19 Comp in Aggregate SIC07'!S42/('Exp. PPI Deflator'!S42/100)</f>
        <v>16.487249736474581</v>
      </c>
      <c r="T42" s="81">
        <f>'97-19 Comp in Aggregate SIC07'!T42/('Exp. PPI Deflator'!T42/100)</f>
        <v>16.205632154445993</v>
      </c>
      <c r="U42" s="81">
        <f>'97-19 Comp in Aggregate SIC07'!U42/('Exp. PPI Deflator'!U42/100)</f>
        <v>16.503494003213014</v>
      </c>
      <c r="V42" s="81">
        <f>'97-19 Comp in Aggregate SIC07'!V42/('Exp. PPI Deflator'!V42/100)</f>
        <v>16.547176520521816</v>
      </c>
      <c r="W42" s="81">
        <f>'97-19 Comp in Aggregate SIC07'!W42/('Exp. PPI Deflator'!W42/100)</f>
        <v>16.454100312701744</v>
      </c>
      <c r="X42" s="81">
        <f>'97-19 Comp in Aggregate SIC07'!X42/('Exp. PPI Deflator'!X42/100)</f>
        <v>16.280850789033988</v>
      </c>
      <c r="Y42" s="81">
        <f>'97-19 Comp in Aggregate SIC07'!Y42/('Exp. PPI Deflator'!Y42/100)</f>
        <v>16.98266724625821</v>
      </c>
      <c r="Z42" s="81">
        <f>'97-19 Comp in Aggregate SIC07'!Z42/('Exp. PPI Deflator'!Z42/100)</f>
        <v>17.03</v>
      </c>
    </row>
    <row r="43" spans="1:26" x14ac:dyDescent="0.25">
      <c r="A43" s="65">
        <v>69</v>
      </c>
      <c r="C43" s="66" t="s">
        <v>393</v>
      </c>
      <c r="D43" s="81">
        <f>'97-19 Comp in Aggregate SIC07'!D43/('Exp. PPI Deflator'!D43/100)</f>
        <v>15.281857034082028</v>
      </c>
      <c r="E43" s="81">
        <f>'97-19 Comp in Aggregate SIC07'!E43/('Exp. PPI Deflator'!E43/100)</f>
        <v>16.072727749449765</v>
      </c>
      <c r="F43" s="81">
        <f>'97-19 Comp in Aggregate SIC07'!F43/('Exp. PPI Deflator'!F43/100)</f>
        <v>16.420255731551677</v>
      </c>
      <c r="G43" s="81">
        <f>'97-19 Comp in Aggregate SIC07'!G43/('Exp. PPI Deflator'!G43/100)</f>
        <v>16.255422455016674</v>
      </c>
      <c r="H43" s="81">
        <f>'97-19 Comp in Aggregate SIC07'!H43/('Exp. PPI Deflator'!H43/100)</f>
        <v>16.87641026539297</v>
      </c>
      <c r="I43" s="81">
        <f>'97-19 Comp in Aggregate SIC07'!I43/('Exp. PPI Deflator'!I43/100)</f>
        <v>17.267490394500896</v>
      </c>
      <c r="J43" s="81">
        <f>'97-19 Comp in Aggregate SIC07'!J43/('Exp. PPI Deflator'!J43/100)</f>
        <v>17.271455756640783</v>
      </c>
      <c r="K43" s="81">
        <f>'97-19 Comp in Aggregate SIC07'!K43/('Exp. PPI Deflator'!K43/100)</f>
        <v>17.513109836347251</v>
      </c>
      <c r="L43" s="81">
        <f>'97-19 Comp in Aggregate SIC07'!L43/('Exp. PPI Deflator'!L43/100)</f>
        <v>17.588701791195561</v>
      </c>
      <c r="M43" s="81">
        <f>'97-19 Comp in Aggregate SIC07'!M43/('Exp. PPI Deflator'!M43/100)</f>
        <v>17.941687730750328</v>
      </c>
      <c r="N43" s="81">
        <f>'97-19 Comp in Aggregate SIC07'!N43/('Exp. PPI Deflator'!N43/100)</f>
        <v>18.070548590670281</v>
      </c>
      <c r="O43" s="81">
        <f>'97-19 Comp in Aggregate SIC07'!O43/('Exp. PPI Deflator'!O43/100)</f>
        <v>22.909048595611978</v>
      </c>
      <c r="P43" s="81">
        <f>'97-19 Comp in Aggregate SIC07'!P43/('Exp. PPI Deflator'!P43/100)</f>
        <v>22.492815067239551</v>
      </c>
      <c r="Q43" s="81">
        <f>'97-19 Comp in Aggregate SIC07'!Q43/('Exp. PPI Deflator'!Q43/100)</f>
        <v>21.767005004294653</v>
      </c>
      <c r="R43" s="81">
        <f>'97-19 Comp in Aggregate SIC07'!R43/('Exp. PPI Deflator'!R43/100)</f>
        <v>21.348920931390921</v>
      </c>
      <c r="S43" s="81">
        <f>'97-19 Comp in Aggregate SIC07'!S43/('Exp. PPI Deflator'!S43/100)</f>
        <v>21.678016044607507</v>
      </c>
      <c r="T43" s="81">
        <f>'97-19 Comp in Aggregate SIC07'!T43/('Exp. PPI Deflator'!T43/100)</f>
        <v>21.64079290369601</v>
      </c>
      <c r="U43" s="81">
        <f>'97-19 Comp in Aggregate SIC07'!U43/('Exp. PPI Deflator'!U43/100)</f>
        <v>20.749139181976428</v>
      </c>
      <c r="V43" s="81">
        <f>'97-19 Comp in Aggregate SIC07'!V43/('Exp. PPI Deflator'!V43/100)</f>
        <v>20.679573380871314</v>
      </c>
      <c r="W43" s="81">
        <f>'97-19 Comp in Aggregate SIC07'!W43/('Exp. PPI Deflator'!W43/100)</f>
        <v>21.105207226354942</v>
      </c>
      <c r="X43" s="81">
        <f>'97-19 Comp in Aggregate SIC07'!X43/('Exp. PPI Deflator'!X43/100)</f>
        <v>21.740555105870488</v>
      </c>
      <c r="Y43" s="81">
        <f>'97-19 Comp in Aggregate SIC07'!Y43/('Exp. PPI Deflator'!Y43/100)</f>
        <v>22.670780576931133</v>
      </c>
      <c r="Z43" s="81">
        <f>'97-19 Comp in Aggregate SIC07'!Z43/('Exp. PPI Deflator'!Z43/100)</f>
        <v>23.01</v>
      </c>
    </row>
    <row r="44" spans="1:26" ht="30" x14ac:dyDescent="0.25">
      <c r="A44" s="65">
        <v>70</v>
      </c>
      <c r="C44" s="66" t="s">
        <v>394</v>
      </c>
      <c r="D44" s="81">
        <f>'97-19 Comp in Aggregate SIC07'!D44/('Exp. PPI Deflator'!D44/100)</f>
        <v>15.312259059367772</v>
      </c>
      <c r="E44" s="81">
        <f>'97-19 Comp in Aggregate SIC07'!E44/('Exp. PPI Deflator'!E44/100)</f>
        <v>16.107180490742131</v>
      </c>
      <c r="F44" s="81">
        <f>'97-19 Comp in Aggregate SIC07'!F44/('Exp. PPI Deflator'!F44/100)</f>
        <v>16.458486407053638</v>
      </c>
      <c r="G44" s="81">
        <f>'97-19 Comp in Aggregate SIC07'!G44/('Exp. PPI Deflator'!G44/100)</f>
        <v>16.30076051083369</v>
      </c>
      <c r="H44" s="81">
        <f>'97-19 Comp in Aggregate SIC07'!H44/('Exp. PPI Deflator'!H44/100)</f>
        <v>16.913822048125351</v>
      </c>
      <c r="I44" s="81">
        <f>'97-19 Comp in Aggregate SIC07'!I44/('Exp. PPI Deflator'!I44/100)</f>
        <v>17.324324324324326</v>
      </c>
      <c r="J44" s="81">
        <f>'97-19 Comp in Aggregate SIC07'!J44/('Exp. PPI Deflator'!J44/100)</f>
        <v>17.311036789297656</v>
      </c>
      <c r="K44" s="81">
        <f>'97-19 Comp in Aggregate SIC07'!K44/('Exp. PPI Deflator'!K44/100)</f>
        <v>17.549625345076905</v>
      </c>
      <c r="L44" s="81">
        <f>'97-19 Comp in Aggregate SIC07'!L44/('Exp. PPI Deflator'!L44/100)</f>
        <v>17.621315484618357</v>
      </c>
      <c r="M44" s="81">
        <f>'97-19 Comp in Aggregate SIC07'!M44/('Exp. PPI Deflator'!M44/100)</f>
        <v>17.958770709497912</v>
      </c>
      <c r="N44" s="81">
        <f>'97-19 Comp in Aggregate SIC07'!N44/('Exp. PPI Deflator'!N44/100)</f>
        <v>18.076162215628091</v>
      </c>
      <c r="O44" s="81">
        <f>'97-19 Comp in Aggregate SIC07'!O44/('Exp. PPI Deflator'!O44/100)</f>
        <v>25.316306018682752</v>
      </c>
      <c r="P44" s="81">
        <f>'97-19 Comp in Aggregate SIC07'!P44/('Exp. PPI Deflator'!P44/100)</f>
        <v>25.451428571428572</v>
      </c>
      <c r="Q44" s="81">
        <f>'97-19 Comp in Aggregate SIC07'!Q44/('Exp. PPI Deflator'!Q44/100)</f>
        <v>25.604407961317886</v>
      </c>
      <c r="R44" s="81">
        <f>'97-19 Comp in Aggregate SIC07'!R44/('Exp. PPI Deflator'!R44/100)</f>
        <v>25.531914893617021</v>
      </c>
      <c r="S44" s="81">
        <f>'97-19 Comp in Aggregate SIC07'!S44/('Exp. PPI Deflator'!S44/100)</f>
        <v>22.477413736801999</v>
      </c>
      <c r="T44" s="81">
        <f>'97-19 Comp in Aggregate SIC07'!T44/('Exp. PPI Deflator'!T44/100)</f>
        <v>23.194534808067665</v>
      </c>
      <c r="U44" s="81">
        <f>'97-19 Comp in Aggregate SIC07'!U44/('Exp. PPI Deflator'!U44/100)</f>
        <v>21.723287964848353</v>
      </c>
      <c r="V44" s="81">
        <f>'97-19 Comp in Aggregate SIC07'!V44/('Exp. PPI Deflator'!V44/100)</f>
        <v>22.120307167235492</v>
      </c>
      <c r="W44" s="81">
        <f>'97-19 Comp in Aggregate SIC07'!W44/('Exp. PPI Deflator'!W44/100)</f>
        <v>22.454835281615303</v>
      </c>
      <c r="X44" s="81">
        <f>'97-19 Comp in Aggregate SIC07'!X44/('Exp. PPI Deflator'!X44/100)</f>
        <v>23.308191912843078</v>
      </c>
      <c r="Y44" s="81">
        <f>'97-19 Comp in Aggregate SIC07'!Y44/('Exp. PPI Deflator'!Y44/100)</f>
        <v>25.626540673788003</v>
      </c>
      <c r="Z44" s="81">
        <f>'97-19 Comp in Aggregate SIC07'!Z44/('Exp. PPI Deflator'!Z44/100)</f>
        <v>23.49</v>
      </c>
    </row>
    <row r="45" spans="1:26" ht="45" x14ac:dyDescent="0.25">
      <c r="A45" s="65">
        <v>71</v>
      </c>
      <c r="C45" s="66" t="s">
        <v>395</v>
      </c>
      <c r="D45" s="81">
        <f>'97-19 Comp in Aggregate SIC07'!D45/('Exp. PPI Deflator'!D45/100)</f>
        <v>15.455252918287938</v>
      </c>
      <c r="E45" s="81">
        <f>'97-19 Comp in Aggregate SIC07'!E45/('Exp. PPI Deflator'!E45/100)</f>
        <v>16.268815569408545</v>
      </c>
      <c r="F45" s="81">
        <f>'97-19 Comp in Aggregate SIC07'!F45/('Exp. PPI Deflator'!F45/100)</f>
        <v>16.597510373443981</v>
      </c>
      <c r="G45" s="81">
        <f>'97-19 Comp in Aggregate SIC07'!G45/('Exp. PPI Deflator'!G45/100)</f>
        <v>16.401963615362398</v>
      </c>
      <c r="H45" s="81">
        <f>'97-19 Comp in Aggregate SIC07'!H45/('Exp. PPI Deflator'!H45/100)</f>
        <v>17.011397214014355</v>
      </c>
      <c r="I45" s="81">
        <f>'97-19 Comp in Aggregate SIC07'!I45/('Exp. PPI Deflator'!I45/100)</f>
        <v>17.41138123047671</v>
      </c>
      <c r="J45" s="81">
        <f>'97-19 Comp in Aggregate SIC07'!J45/('Exp. PPI Deflator'!J45/100)</f>
        <v>17.376124613938497</v>
      </c>
      <c r="K45" s="81">
        <f>'97-19 Comp in Aggregate SIC07'!K45/('Exp. PPI Deflator'!K45/100)</f>
        <v>17.598207223833377</v>
      </c>
      <c r="L45" s="81">
        <f>'97-19 Comp in Aggregate SIC07'!L45/('Exp. PPI Deflator'!L45/100)</f>
        <v>17.64175257731959</v>
      </c>
      <c r="M45" s="81">
        <f>'97-19 Comp in Aggregate SIC07'!M45/('Exp. PPI Deflator'!M45/100)</f>
        <v>17.958770709497912</v>
      </c>
      <c r="N45" s="81">
        <f>'97-19 Comp in Aggregate SIC07'!N45/('Exp. PPI Deflator'!N45/100)</f>
        <v>18.067226890756302</v>
      </c>
      <c r="O45" s="81">
        <f>'97-19 Comp in Aggregate SIC07'!O45/('Exp. PPI Deflator'!O45/100)</f>
        <v>20.238095238095241</v>
      </c>
      <c r="P45" s="81">
        <f>'97-19 Comp in Aggregate SIC07'!P45/('Exp. PPI Deflator'!P45/100)</f>
        <v>20.147979510529311</v>
      </c>
      <c r="Q45" s="81">
        <f>'97-19 Comp in Aggregate SIC07'!Q45/('Exp. PPI Deflator'!Q45/100)</f>
        <v>20.036101083032495</v>
      </c>
      <c r="R45" s="81">
        <f>'97-19 Comp in Aggregate SIC07'!R45/('Exp. PPI Deflator'!R45/100)</f>
        <v>20.138583369995597</v>
      </c>
      <c r="S45" s="81">
        <f>'97-19 Comp in Aggregate SIC07'!S45/('Exp. PPI Deflator'!S45/100)</f>
        <v>20.134958641706575</v>
      </c>
      <c r="T45" s="81">
        <f>'97-19 Comp in Aggregate SIC07'!T45/('Exp. PPI Deflator'!T45/100)</f>
        <v>20.65829363360762</v>
      </c>
      <c r="U45" s="81">
        <f>'97-19 Comp in Aggregate SIC07'!U45/('Exp. PPI Deflator'!U45/100)</f>
        <v>20.843592763087464</v>
      </c>
      <c r="V45" s="81">
        <f>'97-19 Comp in Aggregate SIC07'!V45/('Exp. PPI Deflator'!V45/100)</f>
        <v>20.439513548111801</v>
      </c>
      <c r="W45" s="81">
        <f>'97-19 Comp in Aggregate SIC07'!W45/('Exp. PPI Deflator'!W45/100)</f>
        <v>20.785858800979664</v>
      </c>
      <c r="X45" s="81">
        <f>'97-19 Comp in Aggregate SIC07'!X45/('Exp. PPI Deflator'!X45/100)</f>
        <v>21.093995598868279</v>
      </c>
      <c r="Y45" s="81">
        <f>'97-19 Comp in Aggregate SIC07'!Y45/('Exp. PPI Deflator'!Y45/100)</f>
        <v>20.809783167197615</v>
      </c>
      <c r="Z45" s="81">
        <f>'97-19 Comp in Aggregate SIC07'!Z45/('Exp. PPI Deflator'!Z45/100)</f>
        <v>21.51</v>
      </c>
    </row>
    <row r="46" spans="1:26" x14ac:dyDescent="0.25">
      <c r="A46" s="65">
        <v>72</v>
      </c>
      <c r="C46" s="66" t="s">
        <v>396</v>
      </c>
      <c r="D46" s="81">
        <f>'97-19 Comp in Aggregate SIC07'!D46/('Exp. PPI Deflator'!D46/100)</f>
        <v>19.151630262741371</v>
      </c>
      <c r="E46" s="81">
        <f>'97-19 Comp in Aggregate SIC07'!E46/('Exp. PPI Deflator'!E46/100)</f>
        <v>19.59036898061288</v>
      </c>
      <c r="F46" s="81">
        <f>'97-19 Comp in Aggregate SIC07'!F46/('Exp. PPI Deflator'!F46/100)</f>
        <v>20.515151515151512</v>
      </c>
      <c r="G46" s="81">
        <f>'97-19 Comp in Aggregate SIC07'!G46/('Exp. PPI Deflator'!G46/100)</f>
        <v>19.947621126145787</v>
      </c>
      <c r="H46" s="81">
        <f>'97-19 Comp in Aggregate SIC07'!H46/('Exp. PPI Deflator'!H46/100)</f>
        <v>21.84742385425562</v>
      </c>
      <c r="I46" s="81">
        <f>'97-19 Comp in Aggregate SIC07'!I46/('Exp. PPI Deflator'!I46/100)</f>
        <v>22.329962598697882</v>
      </c>
      <c r="J46" s="81">
        <f>'97-19 Comp in Aggregate SIC07'!J46/('Exp. PPI Deflator'!J46/100)</f>
        <v>22.333424732656979</v>
      </c>
      <c r="K46" s="81">
        <f>'97-19 Comp in Aggregate SIC07'!K46/('Exp. PPI Deflator'!K46/100)</f>
        <v>23.542872526585001</v>
      </c>
      <c r="L46" s="81">
        <f>'97-19 Comp in Aggregate SIC07'!L46/('Exp. PPI Deflator'!L46/100)</f>
        <v>24.57727093983484</v>
      </c>
      <c r="M46" s="81">
        <f>'97-19 Comp in Aggregate SIC07'!M46/('Exp. PPI Deflator'!M46/100)</f>
        <v>24.859046642747305</v>
      </c>
      <c r="N46" s="81">
        <f>'97-19 Comp in Aggregate SIC07'!N46/('Exp. PPI Deflator'!N46/100)</f>
        <v>24.46088264794383</v>
      </c>
      <c r="O46" s="81">
        <f>'97-19 Comp in Aggregate SIC07'!O46/('Exp. PPI Deflator'!O46/100)</f>
        <v>23.849074513526343</v>
      </c>
      <c r="P46" s="81">
        <f>'97-19 Comp in Aggregate SIC07'!P46/('Exp. PPI Deflator'!P46/100)</f>
        <v>24.936854190585532</v>
      </c>
      <c r="Q46" s="81">
        <f>'97-19 Comp in Aggregate SIC07'!Q46/('Exp. PPI Deflator'!Q46/100)</f>
        <v>24.257146085188115</v>
      </c>
      <c r="R46" s="81">
        <f>'97-19 Comp in Aggregate SIC07'!R46/('Exp. PPI Deflator'!R46/100)</f>
        <v>24.642621508687046</v>
      </c>
      <c r="S46" s="81">
        <f>'97-19 Comp in Aggregate SIC07'!S46/('Exp. PPI Deflator'!S46/100)</f>
        <v>24.599629589279875</v>
      </c>
      <c r="T46" s="81">
        <f>'97-19 Comp in Aggregate SIC07'!T46/('Exp. PPI Deflator'!T46/100)</f>
        <v>24.027311152053759</v>
      </c>
      <c r="U46" s="81">
        <f>'97-19 Comp in Aggregate SIC07'!U46/('Exp. PPI Deflator'!U46/100)</f>
        <v>23.808501502790897</v>
      </c>
      <c r="V46" s="81">
        <f>'97-19 Comp in Aggregate SIC07'!V46/('Exp. PPI Deflator'!V46/100)</f>
        <v>24.76170076041555</v>
      </c>
      <c r="W46" s="81">
        <f>'97-19 Comp in Aggregate SIC07'!W46/('Exp. PPI Deflator'!W46/100)</f>
        <v>24.421456755892077</v>
      </c>
      <c r="X46" s="81">
        <f>'97-19 Comp in Aggregate SIC07'!X46/('Exp. PPI Deflator'!X46/100)</f>
        <v>23.856858846918492</v>
      </c>
      <c r="Y46" s="81">
        <f>'97-19 Comp in Aggregate SIC07'!Y46/('Exp. PPI Deflator'!Y46/100)</f>
        <v>24.702380952380956</v>
      </c>
      <c r="Z46" s="81">
        <f>'97-19 Comp in Aggregate SIC07'!Z46/('Exp. PPI Deflator'!Z46/100)</f>
        <v>24.02</v>
      </c>
    </row>
    <row r="47" spans="1:26" x14ac:dyDescent="0.25">
      <c r="A47" s="65">
        <v>73</v>
      </c>
      <c r="C47" s="66" t="s">
        <v>397</v>
      </c>
      <c r="D47" s="81">
        <f>'97-19 Comp in Aggregate SIC07'!D47/('Exp. PPI Deflator'!D47/100)</f>
        <v>14.792194249962758</v>
      </c>
      <c r="E47" s="81">
        <f>'97-19 Comp in Aggregate SIC07'!E47/('Exp. PPI Deflator'!E47/100)</f>
        <v>15.329512893982807</v>
      </c>
      <c r="F47" s="81">
        <f>'97-19 Comp in Aggregate SIC07'!F47/('Exp. PPI Deflator'!F47/100)</f>
        <v>15.810276679841895</v>
      </c>
      <c r="G47" s="81">
        <f>'97-19 Comp in Aggregate SIC07'!G47/('Exp. PPI Deflator'!G47/100)</f>
        <v>15.826135413764279</v>
      </c>
      <c r="H47" s="81">
        <f>'97-19 Comp in Aggregate SIC07'!H47/('Exp. PPI Deflator'!H47/100)</f>
        <v>16.591189790037053</v>
      </c>
      <c r="I47" s="81">
        <f>'97-19 Comp in Aggregate SIC07'!I47/('Exp. PPI Deflator'!I47/100)</f>
        <v>16.993637327677625</v>
      </c>
      <c r="J47" s="81">
        <f>'97-19 Comp in Aggregate SIC07'!J47/('Exp. PPI Deflator'!J47/100)</f>
        <v>16.934956157570998</v>
      </c>
      <c r="K47" s="81">
        <f>'97-19 Comp in Aggregate SIC07'!K47/('Exp. PPI Deflator'!K47/100)</f>
        <v>16.984732824427482</v>
      </c>
      <c r="L47" s="81">
        <f>'97-19 Comp in Aggregate SIC07'!L47/('Exp. PPI Deflator'!L47/100)</f>
        <v>17.04432270916335</v>
      </c>
      <c r="M47" s="81">
        <f>'97-19 Comp in Aggregate SIC07'!M47/('Exp. PPI Deflator'!M47/100)</f>
        <v>17.387045426717275</v>
      </c>
      <c r="N47" s="81">
        <f>'97-19 Comp in Aggregate SIC07'!N47/('Exp. PPI Deflator'!N47/100)</f>
        <v>17.43797709923664</v>
      </c>
      <c r="O47" s="81">
        <f>'97-19 Comp in Aggregate SIC07'!O47/('Exp. PPI Deflator'!O47/100)</f>
        <v>24.126162174885252</v>
      </c>
      <c r="P47" s="81">
        <f>'97-19 Comp in Aggregate SIC07'!P47/('Exp. PPI Deflator'!P47/100)</f>
        <v>22.902259105578608</v>
      </c>
      <c r="Q47" s="81">
        <f>'97-19 Comp in Aggregate SIC07'!Q47/('Exp. PPI Deflator'!Q47/100)</f>
        <v>22.304914085586077</v>
      </c>
      <c r="R47" s="81">
        <f>'97-19 Comp in Aggregate SIC07'!R47/('Exp. PPI Deflator'!R47/100)</f>
        <v>21.548965222957118</v>
      </c>
      <c r="S47" s="81">
        <f>'97-19 Comp in Aggregate SIC07'!S47/('Exp. PPI Deflator'!S47/100)</f>
        <v>20.614555256064691</v>
      </c>
      <c r="T47" s="81">
        <f>'97-19 Comp in Aggregate SIC07'!T47/('Exp. PPI Deflator'!T47/100)</f>
        <v>21.489110610449526</v>
      </c>
      <c r="U47" s="81">
        <f>'97-19 Comp in Aggregate SIC07'!U47/('Exp. PPI Deflator'!U47/100)</f>
        <v>20.044355264547473</v>
      </c>
      <c r="V47" s="81">
        <f>'97-19 Comp in Aggregate SIC07'!V47/('Exp. PPI Deflator'!V47/100)</f>
        <v>19.548164417947916</v>
      </c>
      <c r="W47" s="81">
        <f>'97-19 Comp in Aggregate SIC07'!W47/('Exp. PPI Deflator'!W47/100)</f>
        <v>21.027021430789937</v>
      </c>
      <c r="X47" s="81">
        <f>'97-19 Comp in Aggregate SIC07'!X47/('Exp. PPI Deflator'!X47/100)</f>
        <v>21.098946075923461</v>
      </c>
      <c r="Y47" s="81">
        <f>'97-19 Comp in Aggregate SIC07'!Y47/('Exp. PPI Deflator'!Y47/100)</f>
        <v>21.694949700233717</v>
      </c>
      <c r="Z47" s="81">
        <f>'97-19 Comp in Aggregate SIC07'!Z47/('Exp. PPI Deflator'!Z47/100)</f>
        <v>22.84</v>
      </c>
    </row>
    <row r="48" spans="1:26" ht="30" x14ac:dyDescent="0.25">
      <c r="A48" s="65">
        <v>74</v>
      </c>
      <c r="C48" s="66" t="s">
        <v>398</v>
      </c>
      <c r="D48" s="81">
        <f>'97-19 Comp in Aggregate SIC07'!D48/('Exp. PPI Deflator'!D48/100)</f>
        <v>14.932330827067668</v>
      </c>
      <c r="E48" s="81">
        <f>'97-19 Comp in Aggregate SIC07'!E48/('Exp. PPI Deflator'!E48/100)</f>
        <v>15.798021556178945</v>
      </c>
      <c r="F48" s="81">
        <f>'97-19 Comp in Aggregate SIC07'!F48/('Exp. PPI Deflator'!F48/100)</f>
        <v>16.154622818404729</v>
      </c>
      <c r="G48" s="81">
        <f>'97-19 Comp in Aggregate SIC07'!G48/('Exp. PPI Deflator'!G48/100)</f>
        <v>15.993242291989299</v>
      </c>
      <c r="H48" s="81">
        <f>'97-19 Comp in Aggregate SIC07'!H48/('Exp. PPI Deflator'!H48/100)</f>
        <v>16.657481399834666</v>
      </c>
      <c r="I48" s="81">
        <f>'97-19 Comp in Aggregate SIC07'!I48/('Exp. PPI Deflator'!I48/100)</f>
        <v>17.127588510354045</v>
      </c>
      <c r="J48" s="81">
        <f>'97-19 Comp in Aggregate SIC07'!J48/('Exp. PPI Deflator'!J48/100)</f>
        <v>17.11413834148922</v>
      </c>
      <c r="K48" s="81">
        <f>'97-19 Comp in Aggregate SIC07'!K48/('Exp. PPI Deflator'!K48/100)</f>
        <v>17.39187076602397</v>
      </c>
      <c r="L48" s="81">
        <f>'97-19 Comp in Aggregate SIC07'!L48/('Exp. PPI Deflator'!L48/100)</f>
        <v>17.569301848049282</v>
      </c>
      <c r="M48" s="81">
        <f>'97-19 Comp in Aggregate SIC07'!M48/('Exp. PPI Deflator'!M48/100)</f>
        <v>17.866129843985906</v>
      </c>
      <c r="N48" s="81">
        <f>'97-19 Comp in Aggregate SIC07'!N48/('Exp. PPI Deflator'!N48/100)</f>
        <v>17.945255922425432</v>
      </c>
      <c r="O48" s="81">
        <f>'97-19 Comp in Aggregate SIC07'!O48/('Exp. PPI Deflator'!O48/100)</f>
        <v>18.917963224893917</v>
      </c>
      <c r="P48" s="81">
        <f>'97-19 Comp in Aggregate SIC07'!P48/('Exp. PPI Deflator'!P48/100)</f>
        <v>19.213675213675213</v>
      </c>
      <c r="Q48" s="81">
        <f>'97-19 Comp in Aggregate SIC07'!Q48/('Exp. PPI Deflator'!Q48/100)</f>
        <v>18.122467357046375</v>
      </c>
      <c r="R48" s="81">
        <f>'97-19 Comp in Aggregate SIC07'!R48/('Exp. PPI Deflator'!R48/100)</f>
        <v>17.474769635805178</v>
      </c>
      <c r="S48" s="81">
        <f>'97-19 Comp in Aggregate SIC07'!S48/('Exp. PPI Deflator'!S48/100)</f>
        <v>17.58373205741627</v>
      </c>
      <c r="T48" s="81">
        <f>'97-19 Comp in Aggregate SIC07'!T48/('Exp. PPI Deflator'!T48/100)</f>
        <v>16.902320561252022</v>
      </c>
      <c r="U48" s="81">
        <f>'97-19 Comp in Aggregate SIC07'!U48/('Exp. PPI Deflator'!U48/100)</f>
        <v>16.986974161862054</v>
      </c>
      <c r="V48" s="81">
        <f>'97-19 Comp in Aggregate SIC07'!V48/('Exp. PPI Deflator'!V48/100)</f>
        <v>17.738688142418138</v>
      </c>
      <c r="W48" s="81">
        <f>'97-19 Comp in Aggregate SIC07'!W48/('Exp. PPI Deflator'!W48/100)</f>
        <v>18.317302610717682</v>
      </c>
      <c r="X48" s="81">
        <f>'97-19 Comp in Aggregate SIC07'!X48/('Exp. PPI Deflator'!X48/100)</f>
        <v>19.238790406673616</v>
      </c>
      <c r="Y48" s="81">
        <f>'97-19 Comp in Aggregate SIC07'!Y48/('Exp. PPI Deflator'!Y48/100)</f>
        <v>18.862121988723732</v>
      </c>
      <c r="Z48" s="81">
        <f>'97-19 Comp in Aggregate SIC07'!Z48/('Exp. PPI Deflator'!Z48/100)</f>
        <v>19.239999999999998</v>
      </c>
    </row>
    <row r="49" spans="1:26" x14ac:dyDescent="0.25">
      <c r="A49" s="65">
        <v>75</v>
      </c>
      <c r="C49" s="66" t="s">
        <v>399</v>
      </c>
      <c r="D49" s="81">
        <f>'97-19 Comp in Aggregate SIC07'!D49/('Exp. PPI Deflator'!D49/100)</f>
        <v>13.574118452584729</v>
      </c>
      <c r="E49" s="81">
        <f>'97-19 Comp in Aggregate SIC07'!E49/('Exp. PPI Deflator'!E49/100)</f>
        <v>13.99529569892473</v>
      </c>
      <c r="F49" s="81">
        <f>'97-19 Comp in Aggregate SIC07'!F49/('Exp. PPI Deflator'!F49/100)</f>
        <v>14.523848819937285</v>
      </c>
      <c r="G49" s="81">
        <f>'97-19 Comp in Aggregate SIC07'!G49/('Exp. PPI Deflator'!G49/100)</f>
        <v>15.240117608624633</v>
      </c>
      <c r="H49" s="81">
        <f>'97-19 Comp in Aggregate SIC07'!H49/('Exp. PPI Deflator'!H49/100)</f>
        <v>15.952994204764972</v>
      </c>
      <c r="I49" s="81">
        <f>'97-19 Comp in Aggregate SIC07'!I49/('Exp. PPI Deflator'!I49/100)</f>
        <v>16.409205548549814</v>
      </c>
      <c r="J49" s="81">
        <f>'97-19 Comp in Aggregate SIC07'!J49/('Exp. PPI Deflator'!J49/100)</f>
        <v>16.792481898012632</v>
      </c>
      <c r="K49" s="81">
        <f>'97-19 Comp in Aggregate SIC07'!K49/('Exp. PPI Deflator'!K49/100)</f>
        <v>17.699923838537696</v>
      </c>
      <c r="L49" s="81">
        <f>'97-19 Comp in Aggregate SIC07'!L49/('Exp. PPI Deflator'!L49/100)</f>
        <v>18.148202928560863</v>
      </c>
      <c r="M49" s="81">
        <f>'97-19 Comp in Aggregate SIC07'!M49/('Exp. PPI Deflator'!M49/100)</f>
        <v>18.187025633681795</v>
      </c>
      <c r="N49" s="81">
        <f>'97-19 Comp in Aggregate SIC07'!N49/('Exp. PPI Deflator'!N49/100)</f>
        <v>18.185618729096991</v>
      </c>
      <c r="O49" s="81">
        <f>'97-19 Comp in Aggregate SIC07'!O49/('Exp. PPI Deflator'!O49/100)</f>
        <v>14.625445897740784</v>
      </c>
      <c r="P49" s="81">
        <f>'97-19 Comp in Aggregate SIC07'!P49/('Exp. PPI Deflator'!P49/100)</f>
        <v>15.766956084056877</v>
      </c>
      <c r="Q49" s="81">
        <f>'97-19 Comp in Aggregate SIC07'!Q49/('Exp. PPI Deflator'!Q49/100)</f>
        <v>14.545014520813165</v>
      </c>
      <c r="R49" s="81">
        <f>'97-19 Comp in Aggregate SIC07'!R49/('Exp. PPI Deflator'!R49/100)</f>
        <v>15.047093958189754</v>
      </c>
      <c r="S49" s="81">
        <f>'97-19 Comp in Aggregate SIC07'!S49/('Exp. PPI Deflator'!S49/100)</f>
        <v>14.907042253521128</v>
      </c>
      <c r="T49" s="81">
        <f>'97-19 Comp in Aggregate SIC07'!T49/('Exp. PPI Deflator'!T49/100)</f>
        <v>14.411538038093141</v>
      </c>
      <c r="U49" s="81">
        <f>'97-19 Comp in Aggregate SIC07'!U49/('Exp. PPI Deflator'!U49/100)</f>
        <v>15.092712376024148</v>
      </c>
      <c r="V49" s="81">
        <f>'97-19 Comp in Aggregate SIC07'!V49/('Exp. PPI Deflator'!V49/100)</f>
        <v>14.750053636558677</v>
      </c>
      <c r="W49" s="81">
        <f>'97-19 Comp in Aggregate SIC07'!W49/('Exp. PPI Deflator'!W49/100)</f>
        <v>14.958775029446409</v>
      </c>
      <c r="X49" s="81">
        <f>'97-19 Comp in Aggregate SIC07'!X49/('Exp. PPI Deflator'!X49/100)</f>
        <v>14.940010432968181</v>
      </c>
      <c r="Y49" s="81">
        <f>'97-19 Comp in Aggregate SIC07'!Y49/('Exp. PPI Deflator'!Y49/100)</f>
        <v>14.851282051282052</v>
      </c>
      <c r="Z49" s="81">
        <f>'97-19 Comp in Aggregate SIC07'!Z49/('Exp. PPI Deflator'!Z49/100)</f>
        <v>15.04</v>
      </c>
    </row>
    <row r="50" spans="1:26" x14ac:dyDescent="0.25">
      <c r="A50" s="65">
        <v>77</v>
      </c>
      <c r="C50" s="66" t="s">
        <v>400</v>
      </c>
      <c r="D50" s="81">
        <f>'97-19 Comp in Aggregate SIC07'!D50/('Exp. PPI Deflator'!D50/100)</f>
        <v>11.210152591025835</v>
      </c>
      <c r="E50" s="81">
        <f>'97-19 Comp in Aggregate SIC07'!E50/('Exp. PPI Deflator'!E50/100)</f>
        <v>11.377068557919621</v>
      </c>
      <c r="F50" s="81">
        <f>'97-19 Comp in Aggregate SIC07'!F50/('Exp. PPI Deflator'!F50/100)</f>
        <v>11.318030893604735</v>
      </c>
      <c r="G50" s="81">
        <f>'97-19 Comp in Aggregate SIC07'!G50/('Exp. PPI Deflator'!G50/100)</f>
        <v>11.421283831656513</v>
      </c>
      <c r="H50" s="81">
        <f>'97-19 Comp in Aggregate SIC07'!H50/('Exp. PPI Deflator'!H50/100)</f>
        <v>11.924714933369966</v>
      </c>
      <c r="I50" s="81">
        <f>'97-19 Comp in Aggregate SIC07'!I50/('Exp. PPI Deflator'!I50/100)</f>
        <v>12.159244264507421</v>
      </c>
      <c r="J50" s="81">
        <f>'97-19 Comp in Aggregate SIC07'!J50/('Exp. PPI Deflator'!J50/100)</f>
        <v>12.187706543291474</v>
      </c>
      <c r="K50" s="81">
        <f>'97-19 Comp in Aggregate SIC07'!K50/('Exp. PPI Deflator'!K50/100)</f>
        <v>11.88222923238696</v>
      </c>
      <c r="L50" s="81">
        <f>'97-19 Comp in Aggregate SIC07'!L50/('Exp. PPI Deflator'!L50/100)</f>
        <v>12.82877772047447</v>
      </c>
      <c r="M50" s="81">
        <f>'97-19 Comp in Aggregate SIC07'!M50/('Exp. PPI Deflator'!M50/100)</f>
        <v>13.12286040319513</v>
      </c>
      <c r="N50" s="81">
        <f>'97-19 Comp in Aggregate SIC07'!N50/('Exp. PPI Deflator'!N50/100)</f>
        <v>13.778836509528585</v>
      </c>
      <c r="O50" s="81">
        <f>'97-19 Comp in Aggregate SIC07'!O50/('Exp. PPI Deflator'!O50/100)</f>
        <v>13.408294039414823</v>
      </c>
      <c r="P50" s="81">
        <f>'97-19 Comp in Aggregate SIC07'!P50/('Exp. PPI Deflator'!P50/100)</f>
        <v>14.268262887857317</v>
      </c>
      <c r="Q50" s="81">
        <f>'97-19 Comp in Aggregate SIC07'!Q50/('Exp. PPI Deflator'!Q50/100)</f>
        <v>13.925855513307985</v>
      </c>
      <c r="R50" s="81">
        <f>'97-19 Comp in Aggregate SIC07'!R50/('Exp. PPI Deflator'!R50/100)</f>
        <v>13.582677165354331</v>
      </c>
      <c r="S50" s="81">
        <f>'97-19 Comp in Aggregate SIC07'!S50/('Exp. PPI Deflator'!S50/100)</f>
        <v>14.123626048930387</v>
      </c>
      <c r="T50" s="81">
        <f>'97-19 Comp in Aggregate SIC07'!T50/('Exp. PPI Deflator'!T50/100)</f>
        <v>14.845872209755521</v>
      </c>
      <c r="U50" s="81">
        <f>'97-19 Comp in Aggregate SIC07'!U50/('Exp. PPI Deflator'!U50/100)</f>
        <v>14.987743667561572</v>
      </c>
      <c r="V50" s="81">
        <f>'97-19 Comp in Aggregate SIC07'!V50/('Exp. PPI Deflator'!V50/100)</f>
        <v>15.17265434251831</v>
      </c>
      <c r="W50" s="81">
        <f>'97-19 Comp in Aggregate SIC07'!W50/('Exp. PPI Deflator'!W50/100)</f>
        <v>15.508436944937834</v>
      </c>
      <c r="X50" s="81">
        <f>'97-19 Comp in Aggregate SIC07'!X50/('Exp. PPI Deflator'!X50/100)</f>
        <v>15.796460176991149</v>
      </c>
      <c r="Y50" s="81">
        <f>'97-19 Comp in Aggregate SIC07'!Y50/('Exp. PPI Deflator'!Y50/100)</f>
        <v>15.595287308805291</v>
      </c>
      <c r="Z50" s="81">
        <f>'97-19 Comp in Aggregate SIC07'!Z50/('Exp. PPI Deflator'!Z50/100)</f>
        <v>15.85</v>
      </c>
    </row>
    <row r="51" spans="1:26" x14ac:dyDescent="0.25">
      <c r="A51" s="65">
        <v>78</v>
      </c>
      <c r="C51" s="66" t="s">
        <v>401</v>
      </c>
      <c r="D51" s="81">
        <f>'97-19 Comp in Aggregate SIC07'!D51/('Exp. PPI Deflator'!D51/100)</f>
        <v>14.081111741349973</v>
      </c>
      <c r="E51" s="81">
        <f>'97-19 Comp in Aggregate SIC07'!E51/('Exp. PPI Deflator'!E51/100)</f>
        <v>14.76269315673289</v>
      </c>
      <c r="F51" s="81">
        <f>'97-19 Comp in Aggregate SIC07'!F51/('Exp. PPI Deflator'!F51/100)</f>
        <v>15.096374174417036</v>
      </c>
      <c r="G51" s="81">
        <f>'97-19 Comp in Aggregate SIC07'!G51/('Exp. PPI Deflator'!G51/100)</f>
        <v>14.984830497295871</v>
      </c>
      <c r="H51" s="81">
        <f>'97-19 Comp in Aggregate SIC07'!H51/('Exp. PPI Deflator'!H51/100)</f>
        <v>15.434699348908465</v>
      </c>
      <c r="I51" s="81">
        <f>'97-19 Comp in Aggregate SIC07'!I51/('Exp. PPI Deflator'!I51/100)</f>
        <v>15.573372206025269</v>
      </c>
      <c r="J51" s="81">
        <f>'97-19 Comp in Aggregate SIC07'!J51/('Exp. PPI Deflator'!J51/100)</f>
        <v>15.373648568373529</v>
      </c>
      <c r="K51" s="81">
        <f>'97-19 Comp in Aggregate SIC07'!K51/('Exp. PPI Deflator'!K51/100)</f>
        <v>15.813788201847903</v>
      </c>
      <c r="L51" s="81">
        <f>'97-19 Comp in Aggregate SIC07'!L51/('Exp. PPI Deflator'!L51/100)</f>
        <v>15.91490351081144</v>
      </c>
      <c r="M51" s="81">
        <f>'97-19 Comp in Aggregate SIC07'!M51/('Exp. PPI Deflator'!M51/100)</f>
        <v>16.1860253049128</v>
      </c>
      <c r="N51" s="81">
        <f>'97-19 Comp in Aggregate SIC07'!N51/('Exp. PPI Deflator'!N51/100)</f>
        <v>16.062403867281915</v>
      </c>
      <c r="O51" s="81">
        <f>'97-19 Comp in Aggregate SIC07'!O51/('Exp. PPI Deflator'!O51/100)</f>
        <v>11.551724137931036</v>
      </c>
      <c r="P51" s="81">
        <f>'97-19 Comp in Aggregate SIC07'!P51/('Exp. PPI Deflator'!P51/100)</f>
        <v>11.750161255643949</v>
      </c>
      <c r="Q51" s="81">
        <f>'97-19 Comp in Aggregate SIC07'!Q51/('Exp. PPI Deflator'!Q51/100)</f>
        <v>11.5203426124197</v>
      </c>
      <c r="R51" s="81">
        <f>'97-19 Comp in Aggregate SIC07'!R51/('Exp. PPI Deflator'!R51/100)</f>
        <v>11.337457337883958</v>
      </c>
      <c r="S51" s="81">
        <f>'97-19 Comp in Aggregate SIC07'!S51/('Exp. PPI Deflator'!S51/100)</f>
        <v>11.626925511711331</v>
      </c>
      <c r="T51" s="81">
        <f>'97-19 Comp in Aggregate SIC07'!T51/('Exp. PPI Deflator'!T51/100)</f>
        <v>11.703020134228188</v>
      </c>
      <c r="U51" s="81">
        <f>'97-19 Comp in Aggregate SIC07'!U51/('Exp. PPI Deflator'!U51/100)</f>
        <v>11.404148858542687</v>
      </c>
      <c r="V51" s="81">
        <f>'97-19 Comp in Aggregate SIC07'!V51/('Exp. PPI Deflator'!V51/100)</f>
        <v>11.518974252921105</v>
      </c>
      <c r="W51" s="81">
        <f>'97-19 Comp in Aggregate SIC07'!W51/('Exp. PPI Deflator'!W51/100)</f>
        <v>11.73469387755102</v>
      </c>
      <c r="X51" s="81">
        <f>'97-19 Comp in Aggregate SIC07'!X51/('Exp. PPI Deflator'!X51/100)</f>
        <v>12.71292064810968</v>
      </c>
      <c r="Y51" s="81">
        <f>'97-19 Comp in Aggregate SIC07'!Y51/('Exp. PPI Deflator'!Y51/100)</f>
        <v>13.592826574281638</v>
      </c>
      <c r="Z51" s="81">
        <f>'97-19 Comp in Aggregate SIC07'!Z51/('Exp. PPI Deflator'!Z51/100)</f>
        <v>13.64</v>
      </c>
    </row>
    <row r="52" spans="1:26" ht="45" x14ac:dyDescent="0.25">
      <c r="A52" s="65">
        <v>79</v>
      </c>
      <c r="C52" s="66" t="s">
        <v>402</v>
      </c>
      <c r="D52" s="81">
        <f>'97-19 Comp in Aggregate SIC07'!D52/('Exp. PPI Deflator'!D52/100)</f>
        <v>18.018388429752068</v>
      </c>
      <c r="E52" s="81">
        <f>'97-19 Comp in Aggregate SIC07'!E52/('Exp. PPI Deflator'!E52/100)</f>
        <v>17.935289468484488</v>
      </c>
      <c r="F52" s="81">
        <f>'97-19 Comp in Aggregate SIC07'!F52/('Exp. PPI Deflator'!F52/100)</f>
        <v>18.575170842824598</v>
      </c>
      <c r="G52" s="81">
        <f>'97-19 Comp in Aggregate SIC07'!G52/('Exp. PPI Deflator'!G52/100)</f>
        <v>18.074660228898423</v>
      </c>
      <c r="H52" s="81">
        <f>'97-19 Comp in Aggregate SIC07'!H52/('Exp. PPI Deflator'!H52/100)</f>
        <v>17.406203596766211</v>
      </c>
      <c r="I52" s="81">
        <f>'97-19 Comp in Aggregate SIC07'!I52/('Exp. PPI Deflator'!I52/100)</f>
        <v>16.607472394494025</v>
      </c>
      <c r="J52" s="81">
        <f>'97-19 Comp in Aggregate SIC07'!J52/('Exp. PPI Deflator'!J52/100)</f>
        <v>16.594738376329978</v>
      </c>
      <c r="K52" s="81">
        <f>'97-19 Comp in Aggregate SIC07'!K52/('Exp. PPI Deflator'!K52/100)</f>
        <v>17.746310097910275</v>
      </c>
      <c r="L52" s="81">
        <f>'97-19 Comp in Aggregate SIC07'!L52/('Exp. PPI Deflator'!L52/100)</f>
        <v>18.259640287769784</v>
      </c>
      <c r="M52" s="81">
        <f>'97-19 Comp in Aggregate SIC07'!M52/('Exp. PPI Deflator'!M52/100)</f>
        <v>18.711574677676374</v>
      </c>
      <c r="N52" s="81">
        <f>'97-19 Comp in Aggregate SIC07'!N52/('Exp. PPI Deflator'!N52/100)</f>
        <v>18.744196044711952</v>
      </c>
      <c r="O52" s="81">
        <f>'97-19 Comp in Aggregate SIC07'!O52/('Exp. PPI Deflator'!O52/100)</f>
        <v>17.611363949800026</v>
      </c>
      <c r="P52" s="81">
        <f>'97-19 Comp in Aggregate SIC07'!P52/('Exp. PPI Deflator'!P52/100)</f>
        <v>17.994558880684025</v>
      </c>
      <c r="Q52" s="81">
        <f>'97-19 Comp in Aggregate SIC07'!Q52/('Exp. PPI Deflator'!Q52/100)</f>
        <v>16.463038380846598</v>
      </c>
      <c r="R52" s="81">
        <f>'97-19 Comp in Aggregate SIC07'!R52/('Exp. PPI Deflator'!R52/100)</f>
        <v>15.953729364983733</v>
      </c>
      <c r="S52" s="81">
        <f>'97-19 Comp in Aggregate SIC07'!S52/('Exp. PPI Deflator'!S52/100)</f>
        <v>16.275539988324574</v>
      </c>
      <c r="T52" s="81">
        <f>'97-19 Comp in Aggregate SIC07'!T52/('Exp. PPI Deflator'!T52/100)</f>
        <v>17.688385269121813</v>
      </c>
      <c r="U52" s="81">
        <f>'97-19 Comp in Aggregate SIC07'!U52/('Exp. PPI Deflator'!U52/100)</f>
        <v>16.700427638982671</v>
      </c>
      <c r="V52" s="81">
        <f>'97-19 Comp in Aggregate SIC07'!V52/('Exp. PPI Deflator'!V52/100)</f>
        <v>16.904868244752119</v>
      </c>
      <c r="W52" s="81">
        <f>'97-19 Comp in Aggregate SIC07'!W52/('Exp. PPI Deflator'!W52/100)</f>
        <v>16.979027219991078</v>
      </c>
      <c r="X52" s="81">
        <f>'97-19 Comp in Aggregate SIC07'!X52/('Exp. PPI Deflator'!X52/100)</f>
        <v>16.679401812029255</v>
      </c>
      <c r="Y52" s="81">
        <f>'97-19 Comp in Aggregate SIC07'!Y52/('Exp. PPI Deflator'!Y52/100)</f>
        <v>17.155029093931841</v>
      </c>
      <c r="Z52" s="81">
        <f>'97-19 Comp in Aggregate SIC07'!Z52/('Exp. PPI Deflator'!Z52/100)</f>
        <v>17.53</v>
      </c>
    </row>
    <row r="53" spans="1:26" x14ac:dyDescent="0.25">
      <c r="A53" s="65">
        <v>80</v>
      </c>
      <c r="C53" s="66" t="s">
        <v>403</v>
      </c>
      <c r="D53" s="81">
        <f>'97-19 Comp in Aggregate SIC07'!D53/('Exp. PPI Deflator'!D53/100)</f>
        <v>14.470599415204678</v>
      </c>
      <c r="E53" s="81">
        <f>'97-19 Comp in Aggregate SIC07'!E53/('Exp. PPI Deflator'!E53/100)</f>
        <v>15.205635611356824</v>
      </c>
      <c r="F53" s="81">
        <f>'97-19 Comp in Aggregate SIC07'!F53/('Exp. PPI Deflator'!F53/100)</f>
        <v>15.647784011220196</v>
      </c>
      <c r="G53" s="81">
        <f>'97-19 Comp in Aggregate SIC07'!G53/('Exp. PPI Deflator'!G53/100)</f>
        <v>15.539865513928914</v>
      </c>
      <c r="H53" s="81">
        <f>'97-19 Comp in Aggregate SIC07'!H53/('Exp. PPI Deflator'!H53/100)</f>
        <v>15.843886405469362</v>
      </c>
      <c r="I53" s="81">
        <f>'97-19 Comp in Aggregate SIC07'!I53/('Exp. PPI Deflator'!I53/100)</f>
        <v>16.194829552654927</v>
      </c>
      <c r="J53" s="81">
        <f>'97-19 Comp in Aggregate SIC07'!J53/('Exp. PPI Deflator'!J53/100)</f>
        <v>15.504060060060057</v>
      </c>
      <c r="K53" s="81">
        <f>'97-19 Comp in Aggregate SIC07'!K53/('Exp. PPI Deflator'!K53/100)</f>
        <v>15.347182205831508</v>
      </c>
      <c r="L53" s="81">
        <f>'97-19 Comp in Aggregate SIC07'!L53/('Exp. PPI Deflator'!L53/100)</f>
        <v>15.431732941708088</v>
      </c>
      <c r="M53" s="81">
        <f>'97-19 Comp in Aggregate SIC07'!M53/('Exp. PPI Deflator'!M53/100)</f>
        <v>15.239806451612901</v>
      </c>
      <c r="N53" s="81">
        <f>'97-19 Comp in Aggregate SIC07'!N53/('Exp. PPI Deflator'!N53/100)</f>
        <v>15.250303030303028</v>
      </c>
      <c r="O53" s="81">
        <f>'97-19 Comp in Aggregate SIC07'!O53/('Exp. PPI Deflator'!O53/100)</f>
        <v>8.890476676533634</v>
      </c>
      <c r="P53" s="81">
        <f>'97-19 Comp in Aggregate SIC07'!P53/('Exp. PPI Deflator'!P53/100)</f>
        <v>9.1894579811039279</v>
      </c>
      <c r="Q53" s="81">
        <f>'97-19 Comp in Aggregate SIC07'!Q53/('Exp. PPI Deflator'!Q53/100)</f>
        <v>9.519048095190481</v>
      </c>
      <c r="R53" s="81">
        <f>'97-19 Comp in Aggregate SIC07'!R53/('Exp. PPI Deflator'!R53/100)</f>
        <v>9.9315068493150669</v>
      </c>
      <c r="S53" s="81">
        <f>'97-19 Comp in Aggregate SIC07'!S53/('Exp. PPI Deflator'!S53/100)</f>
        <v>9.8895582329317264</v>
      </c>
      <c r="T53" s="81">
        <f>'97-19 Comp in Aggregate SIC07'!T53/('Exp. PPI Deflator'!T53/100)</f>
        <v>9.7113128634091588</v>
      </c>
      <c r="U53" s="81">
        <f>'97-19 Comp in Aggregate SIC07'!U53/('Exp. PPI Deflator'!U53/100)</f>
        <v>10.036682290605256</v>
      </c>
      <c r="V53" s="81">
        <f>'97-19 Comp in Aggregate SIC07'!V53/('Exp. PPI Deflator'!V53/100)</f>
        <v>10.097988653945331</v>
      </c>
      <c r="W53" s="81">
        <f>'97-19 Comp in Aggregate SIC07'!W53/('Exp. PPI Deflator'!W53/100)</f>
        <v>10.448987979040378</v>
      </c>
      <c r="X53" s="81">
        <f>'97-19 Comp in Aggregate SIC07'!X53/('Exp. PPI Deflator'!X53/100)</f>
        <v>11.103129810159055</v>
      </c>
      <c r="Y53" s="81">
        <f>'97-19 Comp in Aggregate SIC07'!Y53/('Exp. PPI Deflator'!Y53/100)</f>
        <v>11.260759493670884</v>
      </c>
      <c r="Z53" s="81">
        <f>'97-19 Comp in Aggregate SIC07'!Z53/('Exp. PPI Deflator'!Z53/100)</f>
        <v>12.04</v>
      </c>
    </row>
    <row r="54" spans="1:26" ht="30" x14ac:dyDescent="0.25">
      <c r="A54" s="65">
        <v>81</v>
      </c>
      <c r="C54" s="66" t="s">
        <v>404</v>
      </c>
      <c r="D54" s="81">
        <f>'97-19 Comp in Aggregate SIC07'!D54/('Exp. PPI Deflator'!D54/100)</f>
        <v>11.208295438886594</v>
      </c>
      <c r="E54" s="81">
        <f>'97-19 Comp in Aggregate SIC07'!E54/('Exp. PPI Deflator'!E54/100)</f>
        <v>11.5518583355777</v>
      </c>
      <c r="F54" s="81">
        <f>'97-19 Comp in Aggregate SIC07'!F54/('Exp. PPI Deflator'!F54/100)</f>
        <v>11.818044314714077</v>
      </c>
      <c r="G54" s="81">
        <f>'97-19 Comp in Aggregate SIC07'!G54/('Exp. PPI Deflator'!G54/100)</f>
        <v>12.180248528449965</v>
      </c>
      <c r="H54" s="81">
        <f>'97-19 Comp in Aggregate SIC07'!H54/('Exp. PPI Deflator'!H54/100)</f>
        <v>12.480104511853174</v>
      </c>
      <c r="I54" s="81">
        <f>'97-19 Comp in Aggregate SIC07'!I54/('Exp. PPI Deflator'!I54/100)</f>
        <v>13.070752019888133</v>
      </c>
      <c r="J54" s="81">
        <f>'97-19 Comp in Aggregate SIC07'!J54/('Exp. PPI Deflator'!J54/100)</f>
        <v>12.848914634146341</v>
      </c>
      <c r="K54" s="81">
        <f>'97-19 Comp in Aggregate SIC07'!K54/('Exp. PPI Deflator'!K54/100)</f>
        <v>13.119763370759387</v>
      </c>
      <c r="L54" s="81">
        <f>'97-19 Comp in Aggregate SIC07'!L54/('Exp. PPI Deflator'!L54/100)</f>
        <v>13.669824603269296</v>
      </c>
      <c r="M54" s="81">
        <f>'97-19 Comp in Aggregate SIC07'!M54/('Exp. PPI Deflator'!M54/100)</f>
        <v>13.583849862258951</v>
      </c>
      <c r="N54" s="81">
        <f>'97-19 Comp in Aggregate SIC07'!N54/('Exp. PPI Deflator'!N54/100)</f>
        <v>13.790486799598977</v>
      </c>
      <c r="O54" s="81">
        <f>'97-19 Comp in Aggregate SIC07'!O54/('Exp. PPI Deflator'!O54/100)</f>
        <v>9.7957846456262985</v>
      </c>
      <c r="P54" s="81">
        <f>'97-19 Comp in Aggregate SIC07'!P54/('Exp. PPI Deflator'!P54/100)</f>
        <v>10.811984368215372</v>
      </c>
      <c r="Q54" s="81">
        <f>'97-19 Comp in Aggregate SIC07'!Q54/('Exp. PPI Deflator'!Q54/100)</f>
        <v>11.360677083333334</v>
      </c>
      <c r="R54" s="81">
        <f>'97-19 Comp in Aggregate SIC07'!R54/('Exp. PPI Deflator'!R54/100)</f>
        <v>10.858313564804831</v>
      </c>
      <c r="S54" s="81">
        <f>'97-19 Comp in Aggregate SIC07'!S54/('Exp. PPI Deflator'!S54/100)</f>
        <v>10.70166041778254</v>
      </c>
      <c r="T54" s="81">
        <f>'97-19 Comp in Aggregate SIC07'!T54/('Exp. PPI Deflator'!T54/100)</f>
        <v>10.993927772451261</v>
      </c>
      <c r="U54" s="81">
        <f>'97-19 Comp in Aggregate SIC07'!U54/('Exp. PPI Deflator'!U54/100)</f>
        <v>10.949673615497998</v>
      </c>
      <c r="V54" s="81">
        <f>'97-19 Comp in Aggregate SIC07'!V54/('Exp. PPI Deflator'!V54/100)</f>
        <v>11.360067008690189</v>
      </c>
      <c r="W54" s="81">
        <f>'97-19 Comp in Aggregate SIC07'!W54/('Exp. PPI Deflator'!W54/100)</f>
        <v>12.049433573635428</v>
      </c>
      <c r="X54" s="81">
        <f>'97-19 Comp in Aggregate SIC07'!X54/('Exp. PPI Deflator'!X54/100)</f>
        <v>11.960804121628447</v>
      </c>
      <c r="Y54" s="81">
        <f>'97-19 Comp in Aggregate SIC07'!Y54/('Exp. PPI Deflator'!Y54/100)</f>
        <v>12.286484866646688</v>
      </c>
      <c r="Z54" s="81">
        <f>'97-19 Comp in Aggregate SIC07'!Z54/('Exp. PPI Deflator'!Z54/100)</f>
        <v>12.35</v>
      </c>
    </row>
    <row r="55" spans="1:26" ht="30" x14ac:dyDescent="0.25">
      <c r="A55" s="65">
        <v>82</v>
      </c>
      <c r="C55" s="66" t="s">
        <v>405</v>
      </c>
      <c r="D55" s="81">
        <f>'97-19 Comp in Aggregate SIC07'!D55/('Exp. PPI Deflator'!D55/100)</f>
        <v>16.06536159197541</v>
      </c>
      <c r="E55" s="81">
        <f>'97-19 Comp in Aggregate SIC07'!E55/('Exp. PPI Deflator'!E55/100)</f>
        <v>16.965276676708417</v>
      </c>
      <c r="F55" s="81">
        <f>'97-19 Comp in Aggregate SIC07'!F55/('Exp. PPI Deflator'!F55/100)</f>
        <v>17.31066460587326</v>
      </c>
      <c r="G55" s="81">
        <f>'97-19 Comp in Aggregate SIC07'!G55/('Exp. PPI Deflator'!G55/100)</f>
        <v>17.121326299924643</v>
      </c>
      <c r="H55" s="81">
        <f>'97-19 Comp in Aggregate SIC07'!H55/('Exp. PPI Deflator'!H55/100)</f>
        <v>17.818717759764187</v>
      </c>
      <c r="I55" s="81">
        <f>'97-19 Comp in Aggregate SIC07'!I55/('Exp. PPI Deflator'!I55/100)</f>
        <v>18.267312624679395</v>
      </c>
      <c r="J55" s="81">
        <f>'97-19 Comp in Aggregate SIC07'!J55/('Exp. PPI Deflator'!J55/100)</f>
        <v>18.227919425271164</v>
      </c>
      <c r="K55" s="81">
        <f>'97-19 Comp in Aggregate SIC07'!K55/('Exp. PPI Deflator'!K55/100)</f>
        <v>18.518518518518519</v>
      </c>
      <c r="L55" s="81">
        <f>'97-19 Comp in Aggregate SIC07'!L55/('Exp. PPI Deflator'!L55/100)</f>
        <v>18.610657966286023</v>
      </c>
      <c r="M55" s="81">
        <f>'97-19 Comp in Aggregate SIC07'!M55/('Exp. PPI Deflator'!M55/100)</f>
        <v>18.910640564655747</v>
      </c>
      <c r="N55" s="81">
        <f>'97-19 Comp in Aggregate SIC07'!N55/('Exp. PPI Deflator'!N55/100)</f>
        <v>19.056308654848799</v>
      </c>
      <c r="O55" s="81">
        <f>'97-19 Comp in Aggregate SIC07'!O55/('Exp. PPI Deflator'!O55/100)</f>
        <v>18.541977148534528</v>
      </c>
      <c r="P55" s="81">
        <f>'97-19 Comp in Aggregate SIC07'!P55/('Exp. PPI Deflator'!P55/100)</f>
        <v>16.941457586618874</v>
      </c>
      <c r="Q55" s="81">
        <f>'97-19 Comp in Aggregate SIC07'!Q55/('Exp. PPI Deflator'!Q55/100)</f>
        <v>16.618842659014824</v>
      </c>
      <c r="R55" s="81">
        <f>'97-19 Comp in Aggregate SIC07'!R55/('Exp. PPI Deflator'!R55/100)</f>
        <v>16.739826788468381</v>
      </c>
      <c r="S55" s="81">
        <f>'97-19 Comp in Aggregate SIC07'!S55/('Exp. PPI Deflator'!S55/100)</f>
        <v>16.539440203562343</v>
      </c>
      <c r="T55" s="81">
        <f>'97-19 Comp in Aggregate SIC07'!T55/('Exp. PPI Deflator'!T55/100)</f>
        <v>17.330264672036822</v>
      </c>
      <c r="U55" s="81">
        <f>'97-19 Comp in Aggregate SIC07'!U55/('Exp. PPI Deflator'!U55/100)</f>
        <v>16.418415707515233</v>
      </c>
      <c r="V55" s="81">
        <f>'97-19 Comp in Aggregate SIC07'!V55/('Exp. PPI Deflator'!V55/100)</f>
        <v>16.650170460794016</v>
      </c>
      <c r="W55" s="81">
        <f>'97-19 Comp in Aggregate SIC07'!W55/('Exp. PPI Deflator'!W55/100)</f>
        <v>16.704192130374182</v>
      </c>
      <c r="X55" s="81">
        <f>'97-19 Comp in Aggregate SIC07'!X55/('Exp. PPI Deflator'!X55/100)</f>
        <v>17.245346161890815</v>
      </c>
      <c r="Y55" s="81">
        <f>'97-19 Comp in Aggregate SIC07'!Y55/('Exp. PPI Deflator'!Y55/100)</f>
        <v>17.910754678182194</v>
      </c>
      <c r="Z55" s="81">
        <f>'97-19 Comp in Aggregate SIC07'!Z55/('Exp. PPI Deflator'!Z55/100)</f>
        <v>17.559999999999999</v>
      </c>
    </row>
    <row r="56" spans="1:26" ht="30" x14ac:dyDescent="0.25">
      <c r="A56" s="65">
        <v>84</v>
      </c>
      <c r="C56" s="66" t="s">
        <v>195</v>
      </c>
      <c r="D56" s="81">
        <f>'97-19 Comp in Aggregate SIC07'!D56/('Exp. PPI Deflator'!D56/100)</f>
        <v>20.765027322404372</v>
      </c>
      <c r="E56" s="81">
        <f>'97-19 Comp in Aggregate SIC07'!E56/('Exp. PPI Deflator'!E56/100)</f>
        <v>21.568627450980394</v>
      </c>
      <c r="F56" s="81">
        <f>'97-19 Comp in Aggregate SIC07'!F56/('Exp. PPI Deflator'!F56/100)</f>
        <v>20.754340451007785</v>
      </c>
      <c r="G56" s="81">
        <f>'97-19 Comp in Aggregate SIC07'!G56/('Exp. PPI Deflator'!G56/100)</f>
        <v>20.000000000000004</v>
      </c>
      <c r="H56" s="81">
        <f>'97-19 Comp in Aggregate SIC07'!H56/('Exp. PPI Deflator'!H56/100)</f>
        <v>19.153329891584928</v>
      </c>
      <c r="I56" s="81">
        <f>'97-19 Comp in Aggregate SIC07'!I56/('Exp. PPI Deflator'!I56/100)</f>
        <v>18.915387128389415</v>
      </c>
      <c r="J56" s="81">
        <f>'97-19 Comp in Aggregate SIC07'!J56/('Exp. PPI Deflator'!J56/100)</f>
        <v>19.550748752079869</v>
      </c>
      <c r="K56" s="81">
        <f>'97-19 Comp in Aggregate SIC07'!K56/('Exp. PPI Deflator'!K56/100)</f>
        <v>19.033786882739641</v>
      </c>
      <c r="L56" s="81">
        <f>'97-19 Comp in Aggregate SIC07'!L56/('Exp. PPI Deflator'!L56/100)</f>
        <v>18.773234200743495</v>
      </c>
      <c r="M56" s="81">
        <f>'97-19 Comp in Aggregate SIC07'!M56/('Exp. PPI Deflator'!M56/100)</f>
        <v>18.405160581937963</v>
      </c>
      <c r="N56" s="81">
        <f>'97-19 Comp in Aggregate SIC07'!N56/('Exp. PPI Deflator'!N56/100)</f>
        <v>18.112911657083114</v>
      </c>
      <c r="O56" s="81">
        <f>'97-19 Comp in Aggregate SIC07'!O56/('Exp. PPI Deflator'!O56/100)</f>
        <v>18.94585026878196</v>
      </c>
      <c r="P56" s="81">
        <f>'97-19 Comp in Aggregate SIC07'!P56/('Exp. PPI Deflator'!P56/100)</f>
        <v>18.977359450521494</v>
      </c>
      <c r="Q56" s="81">
        <f>'97-19 Comp in Aggregate SIC07'!Q56/('Exp. PPI Deflator'!Q56/100)</f>
        <v>20.078890444076851</v>
      </c>
      <c r="R56" s="81">
        <f>'97-19 Comp in Aggregate SIC07'!R56/('Exp. PPI Deflator'!R56/100)</f>
        <v>19.275772878433305</v>
      </c>
      <c r="S56" s="81">
        <f>'97-19 Comp in Aggregate SIC07'!S56/('Exp. PPI Deflator'!S56/100)</f>
        <v>18.712894799335075</v>
      </c>
      <c r="T56" s="81">
        <f>'97-19 Comp in Aggregate SIC07'!T56/('Exp. PPI Deflator'!T56/100)</f>
        <v>18.825744205200611</v>
      </c>
      <c r="U56" s="81">
        <f>'97-19 Comp in Aggregate SIC07'!U56/('Exp. PPI Deflator'!U56/100)</f>
        <v>18.359463758236764</v>
      </c>
      <c r="V56" s="81">
        <f>'97-19 Comp in Aggregate SIC07'!V56/('Exp. PPI Deflator'!V56/100)</f>
        <v>17.957166392092258</v>
      </c>
      <c r="W56" s="81">
        <f>'97-19 Comp in Aggregate SIC07'!W56/('Exp. PPI Deflator'!W56/100)</f>
        <v>17.605708808179788</v>
      </c>
      <c r="X56" s="81">
        <f>'97-19 Comp in Aggregate SIC07'!X56/('Exp. PPI Deflator'!X56/100)</f>
        <v>17.503123698458975</v>
      </c>
      <c r="Y56" s="81">
        <f>'97-19 Comp in Aggregate SIC07'!Y56/('Exp. PPI Deflator'!Y56/100)</f>
        <v>17.957099080694583</v>
      </c>
      <c r="Z56" s="81">
        <f>'97-19 Comp in Aggregate SIC07'!Z56/('Exp. PPI Deflator'!Z56/100)</f>
        <v>17.73</v>
      </c>
    </row>
    <row r="57" spans="1:26" x14ac:dyDescent="0.25">
      <c r="A57" s="65">
        <v>85</v>
      </c>
      <c r="C57" s="66" t="s">
        <v>197</v>
      </c>
      <c r="D57" s="81">
        <f>'97-19 Comp in Aggregate SIC07'!D57/('Exp. PPI Deflator'!D57/100)</f>
        <v>24.651348039215687</v>
      </c>
      <c r="E57" s="81">
        <f>'97-19 Comp in Aggregate SIC07'!E57/('Exp. PPI Deflator'!E57/100)</f>
        <v>24.274634606317772</v>
      </c>
      <c r="F57" s="81">
        <f>'97-19 Comp in Aggregate SIC07'!F57/('Exp. PPI Deflator'!F57/100)</f>
        <v>24.062963795817407</v>
      </c>
      <c r="G57" s="81">
        <f>'97-19 Comp in Aggregate SIC07'!G57/('Exp. PPI Deflator'!G57/100)</f>
        <v>23.336606574761401</v>
      </c>
      <c r="H57" s="81">
        <f>'97-19 Comp in Aggregate SIC07'!H57/('Exp. PPI Deflator'!H57/100)</f>
        <v>21.638110687022902</v>
      </c>
      <c r="I57" s="81">
        <f>'97-19 Comp in Aggregate SIC07'!I57/('Exp. PPI Deflator'!I57/100)</f>
        <v>20.807929515418504</v>
      </c>
      <c r="J57" s="81">
        <f>'97-19 Comp in Aggregate SIC07'!J57/('Exp. PPI Deflator'!J57/100)</f>
        <v>20.415802428618317</v>
      </c>
      <c r="K57" s="81">
        <f>'97-19 Comp in Aggregate SIC07'!K57/('Exp. PPI Deflator'!K57/100)</f>
        <v>20.22052896725441</v>
      </c>
      <c r="L57" s="81">
        <f>'97-19 Comp in Aggregate SIC07'!L57/('Exp. PPI Deflator'!L57/100)</f>
        <v>20.219839022208973</v>
      </c>
      <c r="M57" s="81">
        <f>'97-19 Comp in Aggregate SIC07'!M57/('Exp. PPI Deflator'!M57/100)</f>
        <v>18.665942704863426</v>
      </c>
      <c r="N57" s="81">
        <f>'97-19 Comp in Aggregate SIC07'!N57/('Exp. PPI Deflator'!N57/100)</f>
        <v>17.831314513120262</v>
      </c>
      <c r="O57" s="81">
        <f>'97-19 Comp in Aggregate SIC07'!O57/('Exp. PPI Deflator'!O57/100)</f>
        <v>17.2425952045134</v>
      </c>
      <c r="P57" s="81">
        <f>'97-19 Comp in Aggregate SIC07'!P57/('Exp. PPI Deflator'!P57/100)</f>
        <v>17.09050527484731</v>
      </c>
      <c r="Q57" s="81">
        <f>'97-19 Comp in Aggregate SIC07'!Q57/('Exp. PPI Deflator'!Q57/100)</f>
        <v>16.791443850267378</v>
      </c>
      <c r="R57" s="81">
        <f>'97-19 Comp in Aggregate SIC07'!R57/('Exp. PPI Deflator'!R57/100)</f>
        <v>17.026276436658833</v>
      </c>
      <c r="S57" s="81">
        <f>'97-19 Comp in Aggregate SIC07'!S57/('Exp. PPI Deflator'!S57/100)</f>
        <v>17.095293992103297</v>
      </c>
      <c r="T57" s="81">
        <f>'97-19 Comp in Aggregate SIC07'!T57/('Exp. PPI Deflator'!T57/100)</f>
        <v>16.699390306913301</v>
      </c>
      <c r="U57" s="81">
        <f>'97-19 Comp in Aggregate SIC07'!U57/('Exp. PPI Deflator'!U57/100)</f>
        <v>16.32917705735661</v>
      </c>
      <c r="V57" s="81">
        <f>'97-19 Comp in Aggregate SIC07'!V57/('Exp. PPI Deflator'!V57/100)</f>
        <v>16.754032258064516</v>
      </c>
      <c r="W57" s="81">
        <f>'97-19 Comp in Aggregate SIC07'!W57/('Exp. PPI Deflator'!W57/100)</f>
        <v>17.417110110519854</v>
      </c>
      <c r="X57" s="81">
        <f>'97-19 Comp in Aggregate SIC07'!X57/('Exp. PPI Deflator'!X57/100)</f>
        <v>17.645862980280544</v>
      </c>
      <c r="Y57" s="81">
        <f>'97-19 Comp in Aggregate SIC07'!Y57/('Exp. PPI Deflator'!Y57/100)</f>
        <v>17.934672347332114</v>
      </c>
      <c r="Z57" s="81">
        <f>'97-19 Comp in Aggregate SIC07'!Z57/('Exp. PPI Deflator'!Z57/100)</f>
        <v>18.36</v>
      </c>
    </row>
    <row r="58" spans="1:26" x14ac:dyDescent="0.25">
      <c r="A58" s="65">
        <v>86</v>
      </c>
      <c r="C58" s="66" t="s">
        <v>406</v>
      </c>
      <c r="D58" s="81">
        <f>'97-19 Comp in Aggregate SIC07'!D58/('Exp. PPI Deflator'!D58/100)</f>
        <v>13.990825688073395</v>
      </c>
      <c r="E58" s="81">
        <f>'97-19 Comp in Aggregate SIC07'!E58/('Exp. PPI Deflator'!E58/100)</f>
        <v>14.334882120117021</v>
      </c>
      <c r="F58" s="81">
        <f>'97-19 Comp in Aggregate SIC07'!F58/('Exp. PPI Deflator'!F58/100)</f>
        <v>14.915254237288137</v>
      </c>
      <c r="G58" s="81">
        <f>'97-19 Comp in Aggregate SIC07'!G58/('Exp. PPI Deflator'!G58/100)</f>
        <v>15.612449799196787</v>
      </c>
      <c r="H58" s="81">
        <f>'97-19 Comp in Aggregate SIC07'!H58/('Exp. PPI Deflator'!H58/100)</f>
        <v>16.098115659519166</v>
      </c>
      <c r="I58" s="81">
        <f>'97-19 Comp in Aggregate SIC07'!I58/('Exp. PPI Deflator'!I58/100)</f>
        <v>16.159577770878609</v>
      </c>
      <c r="J58" s="81">
        <f>'97-19 Comp in Aggregate SIC07'!J58/('Exp. PPI Deflator'!J58/100)</f>
        <v>16.297846889952154</v>
      </c>
      <c r="K58" s="81">
        <f>'97-19 Comp in Aggregate SIC07'!K58/('Exp. PPI Deflator'!K58/100)</f>
        <v>16.557423767455113</v>
      </c>
      <c r="L58" s="81">
        <f>'97-19 Comp in Aggregate SIC07'!L58/('Exp. PPI Deflator'!L58/100)</f>
        <v>16.977999169779991</v>
      </c>
      <c r="M58" s="81">
        <f>'97-19 Comp in Aggregate SIC07'!M58/('Exp. PPI Deflator'!M58/100)</f>
        <v>16.865869853917662</v>
      </c>
      <c r="N58" s="81">
        <f>'97-19 Comp in Aggregate SIC07'!N58/('Exp. PPI Deflator'!N58/100)</f>
        <v>16.804017512232811</v>
      </c>
      <c r="O58" s="81">
        <f>'97-19 Comp in Aggregate SIC07'!O58/('Exp. PPI Deflator'!O58/100)</f>
        <v>18.559385073146544</v>
      </c>
      <c r="P58" s="81">
        <f>'97-19 Comp in Aggregate SIC07'!P58/('Exp. PPI Deflator'!P58/100)</f>
        <v>18.746289920455894</v>
      </c>
      <c r="Q58" s="81">
        <f>'97-19 Comp in Aggregate SIC07'!Q58/('Exp. PPI Deflator'!Q58/100)</f>
        <v>19.163277164439279</v>
      </c>
      <c r="R58" s="81">
        <f>'97-19 Comp in Aggregate SIC07'!R58/('Exp. PPI Deflator'!R58/100)</f>
        <v>19.283236994219653</v>
      </c>
      <c r="S58" s="81">
        <f>'97-19 Comp in Aggregate SIC07'!S58/('Exp. PPI Deflator'!S58/100)</f>
        <v>19.456596822472942</v>
      </c>
      <c r="T58" s="81">
        <f>'97-19 Comp in Aggregate SIC07'!T58/('Exp. PPI Deflator'!T58/100)</f>
        <v>19.039086123866053</v>
      </c>
      <c r="U58" s="81">
        <f>'97-19 Comp in Aggregate SIC07'!U58/('Exp. PPI Deflator'!U58/100)</f>
        <v>18.506278916060808</v>
      </c>
      <c r="V58" s="81">
        <f>'97-19 Comp in Aggregate SIC07'!V58/('Exp. PPI Deflator'!V58/100)</f>
        <v>18.647631695440463</v>
      </c>
      <c r="W58" s="81">
        <f>'97-19 Comp in Aggregate SIC07'!W58/('Exp. PPI Deflator'!W58/100)</f>
        <v>18.659872058982977</v>
      </c>
      <c r="X58" s="81">
        <f>'97-19 Comp in Aggregate SIC07'!X58/('Exp. PPI Deflator'!X58/100)</f>
        <v>18.796586367073566</v>
      </c>
      <c r="Y58" s="81">
        <f>'97-19 Comp in Aggregate SIC07'!Y58/('Exp. PPI Deflator'!Y58/100)</f>
        <v>18.591755597405314</v>
      </c>
      <c r="Z58" s="81">
        <f>'97-19 Comp in Aggregate SIC07'!Z58/('Exp. PPI Deflator'!Z58/100)</f>
        <v>18.66</v>
      </c>
    </row>
    <row r="59" spans="1:26" x14ac:dyDescent="0.25">
      <c r="A59" s="65">
        <v>87</v>
      </c>
      <c r="C59" s="66" t="s">
        <v>407</v>
      </c>
      <c r="D59" s="81">
        <f>'97-19 Comp in Aggregate SIC07'!D59/('Exp. PPI Deflator'!D59/100)</f>
        <v>16.544961402044649</v>
      </c>
      <c r="E59" s="81">
        <f>'97-19 Comp in Aggregate SIC07'!E59/('Exp. PPI Deflator'!E59/100)</f>
        <v>16.391184573002754</v>
      </c>
      <c r="F59" s="81">
        <f>'97-19 Comp in Aggregate SIC07'!F59/('Exp. PPI Deflator'!F59/100)</f>
        <v>16.504126031507877</v>
      </c>
      <c r="G59" s="81">
        <f>'97-19 Comp in Aggregate SIC07'!G59/('Exp. PPI Deflator'!G59/100)</f>
        <v>16.856368563685638</v>
      </c>
      <c r="H59" s="81">
        <f>'97-19 Comp in Aggregate SIC07'!H59/('Exp. PPI Deflator'!H59/100)</f>
        <v>17.564693371144983</v>
      </c>
      <c r="I59" s="81">
        <f>'97-19 Comp in Aggregate SIC07'!I59/('Exp. PPI Deflator'!I59/100)</f>
        <v>17.725183041035248</v>
      </c>
      <c r="J59" s="81">
        <f>'97-19 Comp in Aggregate SIC07'!J59/('Exp. PPI Deflator'!J59/100)</f>
        <v>17.451168747998718</v>
      </c>
      <c r="K59" s="81">
        <f>'97-19 Comp in Aggregate SIC07'!K59/('Exp. PPI Deflator'!K59/100)</f>
        <v>17.929331893226351</v>
      </c>
      <c r="L59" s="81">
        <f>'97-19 Comp in Aggregate SIC07'!L59/('Exp. PPI Deflator'!L59/100)</f>
        <v>18.134791605084246</v>
      </c>
      <c r="M59" s="81">
        <f>'97-19 Comp in Aggregate SIC07'!M59/('Exp. PPI Deflator'!M59/100)</f>
        <v>18.086015380233551</v>
      </c>
      <c r="N59" s="81">
        <f>'97-19 Comp in Aggregate SIC07'!N59/('Exp. PPI Deflator'!N59/100)</f>
        <v>17.89632473944048</v>
      </c>
      <c r="O59" s="81">
        <f>'97-19 Comp in Aggregate SIC07'!O59/('Exp. PPI Deflator'!O59/100)</f>
        <v>13.314993122420908</v>
      </c>
      <c r="P59" s="81">
        <f>'97-19 Comp in Aggregate SIC07'!P59/('Exp. PPI Deflator'!P59/100)</f>
        <v>12.143584521384927</v>
      </c>
      <c r="Q59" s="81">
        <f>'97-19 Comp in Aggregate SIC07'!Q59/('Exp. PPI Deflator'!Q59/100)</f>
        <v>13.485793485793486</v>
      </c>
      <c r="R59" s="81">
        <f>'97-19 Comp in Aggregate SIC07'!R59/('Exp. PPI Deflator'!R59/100)</f>
        <v>12.99126637554585</v>
      </c>
      <c r="S59" s="81">
        <f>'97-19 Comp in Aggregate SIC07'!S59/('Exp. PPI Deflator'!S59/100)</f>
        <v>11.976196379866105</v>
      </c>
      <c r="T59" s="81">
        <f>'97-19 Comp in Aggregate SIC07'!T59/('Exp. PPI Deflator'!T59/100)</f>
        <v>11.702386751095956</v>
      </c>
      <c r="U59" s="81">
        <f>'97-19 Comp in Aggregate SIC07'!U59/('Exp. PPI Deflator'!U59/100)</f>
        <v>11.488464691415857</v>
      </c>
      <c r="V59" s="81">
        <f>'97-19 Comp in Aggregate SIC07'!V59/('Exp. PPI Deflator'!V59/100)</f>
        <v>11.445441126376746</v>
      </c>
      <c r="W59" s="81">
        <f>'97-19 Comp in Aggregate SIC07'!W59/('Exp. PPI Deflator'!W59/100)</f>
        <v>11.637498606621337</v>
      </c>
      <c r="X59" s="81">
        <f>'97-19 Comp in Aggregate SIC07'!X59/('Exp. PPI Deflator'!X59/100)</f>
        <v>11.850953588358506</v>
      </c>
      <c r="Y59" s="81">
        <f>'97-19 Comp in Aggregate SIC07'!Y59/('Exp. PPI Deflator'!Y59/100)</f>
        <v>12.016120479372148</v>
      </c>
      <c r="Z59" s="81">
        <f>'97-19 Comp in Aggregate SIC07'!Z59/('Exp. PPI Deflator'!Z59/100)</f>
        <v>11.63</v>
      </c>
    </row>
    <row r="60" spans="1:26" ht="30" x14ac:dyDescent="0.25">
      <c r="A60" s="65">
        <v>88</v>
      </c>
      <c r="C60" s="66" t="s">
        <v>408</v>
      </c>
      <c r="D60" s="81">
        <f>'97-19 Comp in Aggregate SIC07'!D60/('Exp. PPI Deflator'!D60/100)</f>
        <v>16.186976934068177</v>
      </c>
      <c r="E60" s="81">
        <f>'97-19 Comp in Aggregate SIC07'!E60/('Exp. PPI Deflator'!E60/100)</f>
        <v>16.028477968058496</v>
      </c>
      <c r="F60" s="81">
        <f>'97-19 Comp in Aggregate SIC07'!F60/('Exp. PPI Deflator'!F60/100)</f>
        <v>16.164584864070537</v>
      </c>
      <c r="G60" s="81">
        <f>'97-19 Comp in Aggregate SIC07'!G60/('Exp. PPI Deflator'!G60/100)</f>
        <v>16.431842197957028</v>
      </c>
      <c r="H60" s="81">
        <f>'97-19 Comp in Aggregate SIC07'!H60/('Exp. PPI Deflator'!H60/100)</f>
        <v>17.0773737721868</v>
      </c>
      <c r="I60" s="81">
        <f>'97-19 Comp in Aggregate SIC07'!I60/('Exp. PPI Deflator'!I60/100)</f>
        <v>17.138623641751728</v>
      </c>
      <c r="J60" s="81">
        <f>'97-19 Comp in Aggregate SIC07'!J60/('Exp. PPI Deflator'!J60/100)</f>
        <v>16.800246609124539</v>
      </c>
      <c r="K60" s="81">
        <f>'97-19 Comp in Aggregate SIC07'!K60/('Exp. PPI Deflator'!K60/100)</f>
        <v>17.255717255717254</v>
      </c>
      <c r="L60" s="81">
        <f>'97-19 Comp in Aggregate SIC07'!L60/('Exp. PPI Deflator'!L60/100)</f>
        <v>17.476142999572712</v>
      </c>
      <c r="M60" s="81">
        <f>'97-19 Comp in Aggregate SIC07'!M60/('Exp. PPI Deflator'!M60/100)</f>
        <v>17.490703759812696</v>
      </c>
      <c r="N60" s="81">
        <f>'97-19 Comp in Aggregate SIC07'!N60/('Exp. PPI Deflator'!N60/100)</f>
        <v>17.123737042382892</v>
      </c>
      <c r="O60" s="81">
        <f>'97-19 Comp in Aggregate SIC07'!O60/('Exp. PPI Deflator'!O60/100)</f>
        <v>14.870452039691289</v>
      </c>
      <c r="P60" s="81">
        <f>'97-19 Comp in Aggregate SIC07'!P60/('Exp. PPI Deflator'!P60/100)</f>
        <v>14.809364548494983</v>
      </c>
      <c r="Q60" s="81">
        <f>'97-19 Comp in Aggregate SIC07'!Q60/('Exp. PPI Deflator'!Q60/100)</f>
        <v>16.205648081100652</v>
      </c>
      <c r="R60" s="81">
        <f>'97-19 Comp in Aggregate SIC07'!R60/('Exp. PPI Deflator'!R60/100)</f>
        <v>14.909781576448244</v>
      </c>
      <c r="S60" s="81">
        <f>'97-19 Comp in Aggregate SIC07'!S60/('Exp. PPI Deflator'!S60/100)</f>
        <v>13.545915214435794</v>
      </c>
      <c r="T60" s="81">
        <f>'97-19 Comp in Aggregate SIC07'!T60/('Exp. PPI Deflator'!T60/100)</f>
        <v>13.717303205206926</v>
      </c>
      <c r="U60" s="81">
        <f>'97-19 Comp in Aggregate SIC07'!U60/('Exp. PPI Deflator'!U60/100)</f>
        <v>12.831028825872977</v>
      </c>
      <c r="V60" s="81">
        <f>'97-19 Comp in Aggregate SIC07'!V60/('Exp. PPI Deflator'!V60/100)</f>
        <v>12.894676192671122</v>
      </c>
      <c r="W60" s="81">
        <f>'97-19 Comp in Aggregate SIC07'!W60/('Exp. PPI Deflator'!W60/100)</f>
        <v>12.869506575250085</v>
      </c>
      <c r="X60" s="81">
        <f>'97-19 Comp in Aggregate SIC07'!X60/('Exp. PPI Deflator'!X60/100)</f>
        <v>13.242213757562178</v>
      </c>
      <c r="Y60" s="81">
        <f>'97-19 Comp in Aggregate SIC07'!Y60/('Exp. PPI Deflator'!Y60/100)</f>
        <v>12.96394205350534</v>
      </c>
      <c r="Z60" s="81">
        <f>'97-19 Comp in Aggregate SIC07'!Z60/('Exp. PPI Deflator'!Z60/100)</f>
        <v>12.86</v>
      </c>
    </row>
    <row r="61" spans="1:26" ht="30" x14ac:dyDescent="0.25">
      <c r="A61" s="65">
        <v>90</v>
      </c>
      <c r="C61" s="66" t="s">
        <v>409</v>
      </c>
      <c r="D61" s="81">
        <f>'97-19 Comp in Aggregate SIC07'!D61/('Exp. PPI Deflator'!D61/100)</f>
        <v>14.056996477745756</v>
      </c>
      <c r="E61" s="81">
        <f>'97-19 Comp in Aggregate SIC07'!E61/('Exp. PPI Deflator'!E61/100)</f>
        <v>14.876033057851238</v>
      </c>
      <c r="F61" s="81">
        <f>'97-19 Comp in Aggregate SIC07'!F61/('Exp. PPI Deflator'!F61/100)</f>
        <v>15.389285172256791</v>
      </c>
      <c r="G61" s="81">
        <f>'97-19 Comp in Aggregate SIC07'!G61/('Exp. PPI Deflator'!G61/100)</f>
        <v>15.82723060827978</v>
      </c>
      <c r="H61" s="81">
        <f>'97-19 Comp in Aggregate SIC07'!H61/('Exp. PPI Deflator'!H61/100)</f>
        <v>16.563146997929604</v>
      </c>
      <c r="I61" s="81">
        <f>'97-19 Comp in Aggregate SIC07'!I61/('Exp. PPI Deflator'!I61/100)</f>
        <v>17.448325017818959</v>
      </c>
      <c r="J61" s="81">
        <f>'97-19 Comp in Aggregate SIC07'!J61/('Exp. PPI Deflator'!J61/100)</f>
        <v>18.846431146359052</v>
      </c>
      <c r="K61" s="81">
        <f>'97-19 Comp in Aggregate SIC07'!K61/('Exp. PPI Deflator'!K61/100)</f>
        <v>18.282432053796583</v>
      </c>
      <c r="L61" s="81">
        <f>'97-19 Comp in Aggregate SIC07'!L61/('Exp. PPI Deflator'!L61/100)</f>
        <v>17.790209790209794</v>
      </c>
      <c r="M61" s="81">
        <f>'97-19 Comp in Aggregate SIC07'!M61/('Exp. PPI Deflator'!M61/100)</f>
        <v>18.608865347086702</v>
      </c>
      <c r="N61" s="81">
        <f>'97-19 Comp in Aggregate SIC07'!N61/('Exp. PPI Deflator'!N61/100)</f>
        <v>17.466898488698678</v>
      </c>
      <c r="O61" s="81">
        <f>'97-19 Comp in Aggregate SIC07'!O61/('Exp. PPI Deflator'!O61/100)</f>
        <v>17.817485641352906</v>
      </c>
      <c r="P61" s="81">
        <f>'97-19 Comp in Aggregate SIC07'!P61/('Exp. PPI Deflator'!P61/100)</f>
        <v>17.774728701509293</v>
      </c>
      <c r="Q61" s="81">
        <f>'97-19 Comp in Aggregate SIC07'!Q61/('Exp. PPI Deflator'!Q61/100)</f>
        <v>17.4772400574988</v>
      </c>
      <c r="R61" s="81">
        <f>'97-19 Comp in Aggregate SIC07'!R61/('Exp. PPI Deflator'!R61/100)</f>
        <v>17.84037558685446</v>
      </c>
      <c r="S61" s="81">
        <f>'97-19 Comp in Aggregate SIC07'!S61/('Exp. PPI Deflator'!S61/100)</f>
        <v>16.821488528259653</v>
      </c>
      <c r="T61" s="81">
        <f>'97-19 Comp in Aggregate SIC07'!T61/('Exp. PPI Deflator'!T61/100)</f>
        <v>16.942284525243675</v>
      </c>
      <c r="U61" s="81">
        <f>'97-19 Comp in Aggregate SIC07'!U61/('Exp. PPI Deflator'!U61/100)</f>
        <v>17.611246402479523</v>
      </c>
      <c r="V61" s="81">
        <f>'97-19 Comp in Aggregate SIC07'!V61/('Exp. PPI Deflator'!V61/100)</f>
        <v>19.425712421144222</v>
      </c>
      <c r="W61" s="81">
        <f>'97-19 Comp in Aggregate SIC07'!W61/('Exp. PPI Deflator'!W61/100)</f>
        <v>18.358687778122736</v>
      </c>
      <c r="X61" s="81">
        <f>'97-19 Comp in Aggregate SIC07'!X61/('Exp. PPI Deflator'!X61/100)</f>
        <v>20.293225480283112</v>
      </c>
      <c r="Y61" s="81">
        <f>'97-19 Comp in Aggregate SIC07'!Y61/('Exp. PPI Deflator'!Y61/100)</f>
        <v>20.020130850528435</v>
      </c>
      <c r="Z61" s="81">
        <f>'97-19 Comp in Aggregate SIC07'!Z61/('Exp. PPI Deflator'!Z61/100)</f>
        <v>21.02</v>
      </c>
    </row>
    <row r="62" spans="1:26" ht="30" x14ac:dyDescent="0.25">
      <c r="A62" s="65">
        <v>91</v>
      </c>
      <c r="C62" s="66" t="s">
        <v>410</v>
      </c>
      <c r="D62" s="81">
        <f>'97-19 Comp in Aggregate SIC07'!D62/('Exp. PPI Deflator'!D62/100)</f>
        <v>15.004094165813715</v>
      </c>
      <c r="E62" s="81">
        <f>'97-19 Comp in Aggregate SIC07'!E62/('Exp. PPI Deflator'!E62/100)</f>
        <v>16.125979729729728</v>
      </c>
      <c r="F62" s="81">
        <f>'97-19 Comp in Aggregate SIC07'!F62/('Exp. PPI Deflator'!F62/100)</f>
        <v>16.095906061567756</v>
      </c>
      <c r="G62" s="81">
        <f>'97-19 Comp in Aggregate SIC07'!G62/('Exp. PPI Deflator'!G62/100)</f>
        <v>16.095395836499009</v>
      </c>
      <c r="H62" s="81">
        <f>'97-19 Comp in Aggregate SIC07'!H62/('Exp. PPI Deflator'!H62/100)</f>
        <v>16.327482140253679</v>
      </c>
      <c r="I62" s="81">
        <f>'97-19 Comp in Aggregate SIC07'!I62/('Exp. PPI Deflator'!I62/100)</f>
        <v>16.386334405144694</v>
      </c>
      <c r="J62" s="81">
        <f>'97-19 Comp in Aggregate SIC07'!J62/('Exp. PPI Deflator'!J62/100)</f>
        <v>17.812911150539104</v>
      </c>
      <c r="K62" s="81">
        <f>'97-19 Comp in Aggregate SIC07'!K62/('Exp. PPI Deflator'!K62/100)</f>
        <v>17.243950813169381</v>
      </c>
      <c r="L62" s="81">
        <f>'97-19 Comp in Aggregate SIC07'!L62/('Exp. PPI Deflator'!L62/100)</f>
        <v>16.242169751116787</v>
      </c>
      <c r="M62" s="81">
        <f>'97-19 Comp in Aggregate SIC07'!M62/('Exp. PPI Deflator'!M62/100)</f>
        <v>16.155421103581801</v>
      </c>
      <c r="N62" s="81">
        <f>'97-19 Comp in Aggregate SIC07'!N62/('Exp. PPI Deflator'!N62/100)</f>
        <v>15.29868913857678</v>
      </c>
      <c r="O62" s="81">
        <f>'97-19 Comp in Aggregate SIC07'!O62/('Exp. PPI Deflator'!O62/100)</f>
        <v>15.123183828174351</v>
      </c>
      <c r="P62" s="81">
        <f>'97-19 Comp in Aggregate SIC07'!P62/('Exp. PPI Deflator'!P62/100)</f>
        <v>16.115805168986082</v>
      </c>
      <c r="Q62" s="81">
        <f>'97-19 Comp in Aggregate SIC07'!Q62/('Exp. PPI Deflator'!Q62/100)</f>
        <v>16.223793271574841</v>
      </c>
      <c r="R62" s="81">
        <f>'97-19 Comp in Aggregate SIC07'!R62/('Exp. PPI Deflator'!R62/100)</f>
        <v>15.69278179447671</v>
      </c>
      <c r="S62" s="81">
        <f>'97-19 Comp in Aggregate SIC07'!S62/('Exp. PPI Deflator'!S62/100)</f>
        <v>15.452029520295204</v>
      </c>
      <c r="T62" s="81">
        <f>'97-19 Comp in Aggregate SIC07'!T62/('Exp. PPI Deflator'!T62/100)</f>
        <v>15.107514963422744</v>
      </c>
      <c r="U62" s="81">
        <f>'97-19 Comp in Aggregate SIC07'!U62/('Exp. PPI Deflator'!U62/100)</f>
        <v>15.063304837138839</v>
      </c>
      <c r="V62" s="81">
        <f>'97-19 Comp in Aggregate SIC07'!V62/('Exp. PPI Deflator'!V62/100)</f>
        <v>14.609383349364112</v>
      </c>
      <c r="W62" s="81">
        <f>'97-19 Comp in Aggregate SIC07'!W62/('Exp. PPI Deflator'!W62/100)</f>
        <v>14.275263872922981</v>
      </c>
      <c r="X62" s="81">
        <f>'97-19 Comp in Aggregate SIC07'!X62/('Exp. PPI Deflator'!X62/100)</f>
        <v>15.196280991735538</v>
      </c>
      <c r="Y62" s="81">
        <f>'97-19 Comp in Aggregate SIC07'!Y62/('Exp. PPI Deflator'!Y62/100)</f>
        <v>14.851585452335124</v>
      </c>
      <c r="Z62" s="81">
        <f>'97-19 Comp in Aggregate SIC07'!Z62/('Exp. PPI Deflator'!Z62/100)</f>
        <v>15.04</v>
      </c>
    </row>
    <row r="63" spans="1:26" x14ac:dyDescent="0.25">
      <c r="A63" s="65">
        <v>92</v>
      </c>
      <c r="C63" s="66" t="s">
        <v>411</v>
      </c>
      <c r="D63" s="81">
        <f>'97-19 Comp in Aggregate SIC07'!D63/('Exp. PPI Deflator'!D63/100)</f>
        <v>10.961298377028713</v>
      </c>
      <c r="E63" s="81">
        <f>'97-19 Comp in Aggregate SIC07'!E63/('Exp. PPI Deflator'!E63/100)</f>
        <v>11.074994195495703</v>
      </c>
      <c r="F63" s="81">
        <f>'97-19 Comp in Aggregate SIC07'!F63/('Exp. PPI Deflator'!F63/100)</f>
        <v>11.866588648332359</v>
      </c>
      <c r="G63" s="81">
        <f>'97-19 Comp in Aggregate SIC07'!G63/('Exp. PPI Deflator'!G63/100)</f>
        <v>13.310708898944194</v>
      </c>
      <c r="H63" s="81">
        <f>'97-19 Comp in Aggregate SIC07'!H63/('Exp. PPI Deflator'!H63/100)</f>
        <v>15.153565146800162</v>
      </c>
      <c r="I63" s="81">
        <f>'97-19 Comp in Aggregate SIC07'!I63/('Exp. PPI Deflator'!I63/100)</f>
        <v>17.188597107147874</v>
      </c>
      <c r="J63" s="81">
        <f>'97-19 Comp in Aggregate SIC07'!J63/('Exp. PPI Deflator'!J63/100)</f>
        <v>19.589328537170264</v>
      </c>
      <c r="K63" s="81">
        <f>'97-19 Comp in Aggregate SIC07'!K63/('Exp. PPI Deflator'!K63/100)</f>
        <v>20.551181102362207</v>
      </c>
      <c r="L63" s="81">
        <f>'97-19 Comp in Aggregate SIC07'!L63/('Exp. PPI Deflator'!L63/100)</f>
        <v>20.078926598263614</v>
      </c>
      <c r="M63" s="81">
        <f>'97-19 Comp in Aggregate SIC07'!M63/('Exp. PPI Deflator'!M63/100)</f>
        <v>20.023998800059996</v>
      </c>
      <c r="N63" s="81">
        <f>'97-19 Comp in Aggregate SIC07'!N63/('Exp. PPI Deflator'!N63/100)</f>
        <v>20.30157002953521</v>
      </c>
      <c r="O63" s="81">
        <f>'97-19 Comp in Aggregate SIC07'!O63/('Exp. PPI Deflator'!O63/100)</f>
        <v>14.608093876936966</v>
      </c>
      <c r="P63" s="81">
        <f>'97-19 Comp in Aggregate SIC07'!P63/('Exp. PPI Deflator'!P63/100)</f>
        <v>13.135199681570917</v>
      </c>
      <c r="Q63" s="81">
        <f>'97-19 Comp in Aggregate SIC07'!Q63/('Exp. PPI Deflator'!Q63/100)</f>
        <v>12.733383121732636</v>
      </c>
      <c r="R63" s="81">
        <f>'97-19 Comp in Aggregate SIC07'!R63/('Exp. PPI Deflator'!R63/100)</f>
        <v>11.426934097421203</v>
      </c>
      <c r="S63" s="81">
        <f>'97-19 Comp in Aggregate SIC07'!S63/('Exp. PPI Deflator'!S63/100)</f>
        <v>11.998632634457611</v>
      </c>
      <c r="T63" s="81">
        <f>'97-19 Comp in Aggregate SIC07'!T63/('Exp. PPI Deflator'!T63/100)</f>
        <v>12.475131655939146</v>
      </c>
      <c r="U63" s="81">
        <f>'97-19 Comp in Aggregate SIC07'!U63/('Exp. PPI Deflator'!U63/100)</f>
        <v>12.63014377788795</v>
      </c>
      <c r="V63" s="81">
        <f>'97-19 Comp in Aggregate SIC07'!V63/('Exp. PPI Deflator'!V63/100)</f>
        <v>11.670088980150583</v>
      </c>
      <c r="W63" s="81">
        <f>'97-19 Comp in Aggregate SIC07'!W63/('Exp. PPI Deflator'!W63/100)</f>
        <v>10.761361400747591</v>
      </c>
      <c r="X63" s="81">
        <f>'97-19 Comp in Aggregate SIC07'!X63/('Exp. PPI Deflator'!X63/100)</f>
        <v>11.971386492741427</v>
      </c>
      <c r="Y63" s="81">
        <f>'97-19 Comp in Aggregate SIC07'!Y63/('Exp. PPI Deflator'!Y63/100)</f>
        <v>12.71706903854299</v>
      </c>
      <c r="Z63" s="81">
        <f>'97-19 Comp in Aggregate SIC07'!Z63/('Exp. PPI Deflator'!Z63/100)</f>
        <v>12.58</v>
      </c>
    </row>
    <row r="64" spans="1:26" ht="30" x14ac:dyDescent="0.25">
      <c r="A64" s="65">
        <v>93</v>
      </c>
      <c r="C64" s="66" t="s">
        <v>412</v>
      </c>
      <c r="D64" s="81">
        <f>'97-19 Comp in Aggregate SIC07'!D64/('Exp. PPI Deflator'!D64/100)</f>
        <v>18.623018699910947</v>
      </c>
      <c r="E64" s="81">
        <f>'97-19 Comp in Aggregate SIC07'!E64/('Exp. PPI Deflator'!E64/100)</f>
        <v>19.655891238670687</v>
      </c>
      <c r="F64" s="81">
        <f>'97-19 Comp in Aggregate SIC07'!F64/('Exp. PPI Deflator'!F64/100)</f>
        <v>19.694457978075519</v>
      </c>
      <c r="G64" s="81">
        <f>'97-19 Comp in Aggregate SIC07'!G64/('Exp. PPI Deflator'!G64/100)</f>
        <v>19.624579710144925</v>
      </c>
      <c r="H64" s="81">
        <f>'97-19 Comp in Aggregate SIC07'!H64/('Exp. PPI Deflator'!H64/100)</f>
        <v>19.773038490007401</v>
      </c>
      <c r="I64" s="81">
        <f>'97-19 Comp in Aggregate SIC07'!I64/('Exp. PPI Deflator'!I64/100)</f>
        <v>20.817729614496358</v>
      </c>
      <c r="J64" s="81">
        <f>'97-19 Comp in Aggregate SIC07'!J64/('Exp. PPI Deflator'!J64/100)</f>
        <v>22.316966858789623</v>
      </c>
      <c r="K64" s="81">
        <f>'97-19 Comp in Aggregate SIC07'!K64/('Exp. PPI Deflator'!K64/100)</f>
        <v>21.816444366444369</v>
      </c>
      <c r="L64" s="81">
        <f>'97-19 Comp in Aggregate SIC07'!L64/('Exp. PPI Deflator'!L64/100)</f>
        <v>20.558892079040703</v>
      </c>
      <c r="M64" s="81">
        <f>'97-19 Comp in Aggregate SIC07'!M64/('Exp. PPI Deflator'!M64/100)</f>
        <v>20.511137897782064</v>
      </c>
      <c r="N64" s="81">
        <f>'97-19 Comp in Aggregate SIC07'!N64/('Exp. PPI Deflator'!N64/100)</f>
        <v>19.202942970417816</v>
      </c>
      <c r="O64" s="81">
        <f>'97-19 Comp in Aggregate SIC07'!O64/('Exp. PPI Deflator'!O64/100)</f>
        <v>16.883116883116884</v>
      </c>
      <c r="P64" s="81">
        <f>'97-19 Comp in Aggregate SIC07'!P64/('Exp. PPI Deflator'!P64/100)</f>
        <v>18.171428571428574</v>
      </c>
      <c r="Q64" s="81">
        <f>'97-19 Comp in Aggregate SIC07'!Q64/('Exp. PPI Deflator'!Q64/100)</f>
        <v>18.993166922326036</v>
      </c>
      <c r="R64" s="81">
        <f>'97-19 Comp in Aggregate SIC07'!R64/('Exp. PPI Deflator'!R64/100)</f>
        <v>16.662140141227592</v>
      </c>
      <c r="S64" s="81">
        <f>'97-19 Comp in Aggregate SIC07'!S64/('Exp. PPI Deflator'!S64/100)</f>
        <v>17.268242015061023</v>
      </c>
      <c r="T64" s="81">
        <f>'97-19 Comp in Aggregate SIC07'!T64/('Exp. PPI Deflator'!T64/100)</f>
        <v>16.044326668272706</v>
      </c>
      <c r="U64" s="81">
        <f>'97-19 Comp in Aggregate SIC07'!U64/('Exp. PPI Deflator'!U64/100)</f>
        <v>15.692307692307693</v>
      </c>
      <c r="V64" s="81">
        <f>'97-19 Comp in Aggregate SIC07'!V64/('Exp. PPI Deflator'!V64/100)</f>
        <v>15.673799884326201</v>
      </c>
      <c r="W64" s="81">
        <f>'97-19 Comp in Aggregate SIC07'!W64/('Exp. PPI Deflator'!W64/100)</f>
        <v>18.677685950413224</v>
      </c>
      <c r="X64" s="81">
        <f>'97-19 Comp in Aggregate SIC07'!X64/('Exp. PPI Deflator'!X64/100)</f>
        <v>17.571919278660371</v>
      </c>
      <c r="Y64" s="81">
        <f>'97-19 Comp in Aggregate SIC07'!Y64/('Exp. PPI Deflator'!Y64/100)</f>
        <v>19.018531939124134</v>
      </c>
      <c r="Z64" s="81">
        <f>'97-19 Comp in Aggregate SIC07'!Z64/('Exp. PPI Deflator'!Z64/100)</f>
        <v>15.42</v>
      </c>
    </row>
    <row r="65" spans="1:26" ht="30" x14ac:dyDescent="0.25">
      <c r="A65" s="65">
        <v>94</v>
      </c>
      <c r="C65" s="66" t="s">
        <v>413</v>
      </c>
      <c r="D65" s="81">
        <f>'97-19 Comp in Aggregate SIC07'!D65/('Exp. PPI Deflator'!D65/100)</f>
        <v>13.062988200099717</v>
      </c>
      <c r="E65" s="81">
        <f>'97-19 Comp in Aggregate SIC07'!E65/('Exp. PPI Deflator'!E65/100)</f>
        <v>13.605442176870747</v>
      </c>
      <c r="F65" s="81">
        <f>'97-19 Comp in Aggregate SIC07'!F65/('Exp. PPI Deflator'!F65/100)</f>
        <v>14.690294799602515</v>
      </c>
      <c r="G65" s="81">
        <f>'97-19 Comp in Aggregate SIC07'!G65/('Exp. PPI Deflator'!G65/100)</f>
        <v>15.562805872756933</v>
      </c>
      <c r="H65" s="81">
        <f>'97-19 Comp in Aggregate SIC07'!H65/('Exp. PPI Deflator'!H65/100)</f>
        <v>15.257206561554387</v>
      </c>
      <c r="I65" s="81">
        <f>'97-19 Comp in Aggregate SIC07'!I65/('Exp. PPI Deflator'!I65/100)</f>
        <v>16.558441558441558</v>
      </c>
      <c r="J65" s="81">
        <f>'97-19 Comp in Aggregate SIC07'!J65/('Exp. PPI Deflator'!J65/100)</f>
        <v>17.477641352129755</v>
      </c>
      <c r="K65" s="81">
        <f>'97-19 Comp in Aggregate SIC07'!K65/('Exp. PPI Deflator'!K65/100)</f>
        <v>17.220676526577829</v>
      </c>
      <c r="L65" s="81">
        <f>'97-19 Comp in Aggregate SIC07'!L65/('Exp. PPI Deflator'!L65/100)</f>
        <v>17.550734779566127</v>
      </c>
      <c r="M65" s="81">
        <f>'97-19 Comp in Aggregate SIC07'!M65/('Exp. PPI Deflator'!M65/100)</f>
        <v>17.920563914870545</v>
      </c>
      <c r="N65" s="81">
        <f>'97-19 Comp in Aggregate SIC07'!N65/('Exp. PPI Deflator'!N65/100)</f>
        <v>17.335766423357665</v>
      </c>
      <c r="O65" s="81">
        <f>'97-19 Comp in Aggregate SIC07'!O65/('Exp. PPI Deflator'!O65/100)</f>
        <v>16.994177583697233</v>
      </c>
      <c r="P65" s="81">
        <f>'97-19 Comp in Aggregate SIC07'!P65/('Exp. PPI Deflator'!P65/100)</f>
        <v>17.018037011009604</v>
      </c>
      <c r="Q65" s="81">
        <f>'97-19 Comp in Aggregate SIC07'!Q65/('Exp. PPI Deflator'!Q65/100)</f>
        <v>16.589235127478755</v>
      </c>
      <c r="R65" s="81">
        <f>'97-19 Comp in Aggregate SIC07'!R65/('Exp. PPI Deflator'!R65/100)</f>
        <v>16.453300679060447</v>
      </c>
      <c r="S65" s="81">
        <f>'97-19 Comp in Aggregate SIC07'!S65/('Exp. PPI Deflator'!S65/100)</f>
        <v>16.740233943941735</v>
      </c>
      <c r="T65" s="81">
        <f>'97-19 Comp in Aggregate SIC07'!T65/('Exp. PPI Deflator'!T65/100)</f>
        <v>16.782006920415224</v>
      </c>
      <c r="U65" s="81">
        <f>'97-19 Comp in Aggregate SIC07'!U65/('Exp. PPI Deflator'!U65/100)</f>
        <v>16.470841866982862</v>
      </c>
      <c r="V65" s="81">
        <f>'97-19 Comp in Aggregate SIC07'!V65/('Exp. PPI Deflator'!V65/100)</f>
        <v>16.706945466008197</v>
      </c>
      <c r="W65" s="81">
        <f>'97-19 Comp in Aggregate SIC07'!W65/('Exp. PPI Deflator'!W65/100)</f>
        <v>16.135641839975413</v>
      </c>
      <c r="X65" s="81">
        <f>'97-19 Comp in Aggregate SIC07'!X65/('Exp. PPI Deflator'!X65/100)</f>
        <v>16.506036319366949</v>
      </c>
      <c r="Y65" s="81">
        <f>'97-19 Comp in Aggregate SIC07'!Y65/('Exp. PPI Deflator'!Y65/100)</f>
        <v>17.233306188925081</v>
      </c>
      <c r="Z65" s="81">
        <f>'97-19 Comp in Aggregate SIC07'!Z65/('Exp. PPI Deflator'!Z65/100)</f>
        <v>17.079999999999998</v>
      </c>
    </row>
    <row r="66" spans="1:26" ht="30" x14ac:dyDescent="0.25">
      <c r="A66" s="65">
        <v>95</v>
      </c>
      <c r="C66" s="66" t="s">
        <v>414</v>
      </c>
      <c r="D66" s="81">
        <f>'97-19 Comp in Aggregate SIC07'!D66/('Exp. PPI Deflator'!D66/100)</f>
        <v>15.3498325625897</v>
      </c>
      <c r="E66" s="81">
        <f>'97-19 Comp in Aggregate SIC07'!E66/('Exp. PPI Deflator'!E66/100)</f>
        <v>16.17684046692607</v>
      </c>
      <c r="F66" s="81">
        <f>'97-19 Comp in Aggregate SIC07'!F66/('Exp. PPI Deflator'!F66/100)</f>
        <v>16.172384937238494</v>
      </c>
      <c r="G66" s="81">
        <f>'97-19 Comp in Aggregate SIC07'!G66/('Exp. PPI Deflator'!G66/100)</f>
        <v>16.147221825453506</v>
      </c>
      <c r="H66" s="81">
        <f>'97-19 Comp in Aggregate SIC07'!H66/('Exp. PPI Deflator'!H66/100)</f>
        <v>18.002063140404324</v>
      </c>
      <c r="I66" s="81">
        <f>'97-19 Comp in Aggregate SIC07'!I66/('Exp. PPI Deflator'!I66/100)</f>
        <v>17.933194070080862</v>
      </c>
      <c r="J66" s="81">
        <f>'97-19 Comp in Aggregate SIC07'!J66/('Exp. PPI Deflator'!J66/100)</f>
        <v>18.082359136387577</v>
      </c>
      <c r="K66" s="81">
        <f>'97-19 Comp in Aggregate SIC07'!K66/('Exp. PPI Deflator'!K66/100)</f>
        <v>17.837015800203872</v>
      </c>
      <c r="L66" s="81">
        <f>'97-19 Comp in Aggregate SIC07'!L66/('Exp. PPI Deflator'!L66/100)</f>
        <v>17.926322914102876</v>
      </c>
      <c r="M66" s="81">
        <f>'97-19 Comp in Aggregate SIC07'!M66/('Exp. PPI Deflator'!M66/100)</f>
        <v>18.027685050798254</v>
      </c>
      <c r="N66" s="81">
        <f>'97-19 Comp in Aggregate SIC07'!N66/('Exp. PPI Deflator'!N66/100)</f>
        <v>18.051682065861169</v>
      </c>
      <c r="O66" s="81">
        <f>'97-19 Comp in Aggregate SIC07'!O66/('Exp. PPI Deflator'!O66/100)</f>
        <v>17.209573847051956</v>
      </c>
      <c r="P66" s="81">
        <f>'97-19 Comp in Aggregate SIC07'!P66/('Exp. PPI Deflator'!P66/100)</f>
        <v>18.879022027447817</v>
      </c>
      <c r="Q66" s="81">
        <f>'97-19 Comp in Aggregate SIC07'!Q66/('Exp. PPI Deflator'!Q66/100)</f>
        <v>14.849814377320282</v>
      </c>
      <c r="R66" s="81">
        <f>'97-19 Comp in Aggregate SIC07'!R66/('Exp. PPI Deflator'!R66/100)</f>
        <v>15.454845451545484</v>
      </c>
      <c r="S66" s="81">
        <f>'97-19 Comp in Aggregate SIC07'!S66/('Exp. PPI Deflator'!S66/100)</f>
        <v>15.126506678249537</v>
      </c>
      <c r="T66" s="81">
        <f>'97-19 Comp in Aggregate SIC07'!T66/('Exp. PPI Deflator'!T66/100)</f>
        <v>16.652332831649108</v>
      </c>
      <c r="U66" s="81">
        <f>'97-19 Comp in Aggregate SIC07'!U66/('Exp. PPI Deflator'!U66/100)</f>
        <v>17.252121602750023</v>
      </c>
      <c r="V66" s="81">
        <f>'97-19 Comp in Aggregate SIC07'!V66/('Exp. PPI Deflator'!V66/100)</f>
        <v>16.274614156466203</v>
      </c>
      <c r="W66" s="81">
        <f>'97-19 Comp in Aggregate SIC07'!W66/('Exp. PPI Deflator'!W66/100)</f>
        <v>16.350411132194814</v>
      </c>
      <c r="X66" s="81">
        <f>'97-19 Comp in Aggregate SIC07'!X66/('Exp. PPI Deflator'!X66/100)</f>
        <v>17.207085880037294</v>
      </c>
      <c r="Y66" s="81">
        <f>'97-19 Comp in Aggregate SIC07'!Y66/('Exp. PPI Deflator'!Y66/100)</f>
        <v>17.158503194402194</v>
      </c>
      <c r="Z66" s="81">
        <f>'97-19 Comp in Aggregate SIC07'!Z66/('Exp. PPI Deflator'!Z66/100)</f>
        <v>17.66</v>
      </c>
    </row>
    <row r="67" spans="1:26" x14ac:dyDescent="0.25">
      <c r="A67" s="65">
        <v>96</v>
      </c>
      <c r="C67" s="66" t="s">
        <v>415</v>
      </c>
      <c r="D67" s="81">
        <f>'97-19 Comp in Aggregate SIC07'!D67/('Exp. PPI Deflator'!D67/100)</f>
        <v>12.303369839932605</v>
      </c>
      <c r="E67" s="81">
        <f>'97-19 Comp in Aggregate SIC07'!E67/('Exp. PPI Deflator'!E67/100)</f>
        <v>13.189904335436596</v>
      </c>
      <c r="F67" s="81">
        <f>'97-19 Comp in Aggregate SIC07'!F67/('Exp. PPI Deflator'!F67/100)</f>
        <v>13.642701863354038</v>
      </c>
      <c r="G67" s="81">
        <f>'97-19 Comp in Aggregate SIC07'!G67/('Exp. PPI Deflator'!G67/100)</f>
        <v>13.88525984834474</v>
      </c>
      <c r="H67" s="81">
        <f>'97-19 Comp in Aggregate SIC07'!H67/('Exp. PPI Deflator'!H67/100)</f>
        <v>13.4011006568436</v>
      </c>
      <c r="I67" s="81">
        <f>'97-19 Comp in Aggregate SIC07'!I67/('Exp. PPI Deflator'!I67/100)</f>
        <v>14.414184397163119</v>
      </c>
      <c r="J67" s="81">
        <f>'97-19 Comp in Aggregate SIC07'!J67/('Exp. PPI Deflator'!J67/100)</f>
        <v>13.28439362216138</v>
      </c>
      <c r="K67" s="81">
        <f>'97-19 Comp in Aggregate SIC07'!K67/('Exp. PPI Deflator'!K67/100)</f>
        <v>13.282172445535441</v>
      </c>
      <c r="L67" s="81">
        <f>'97-19 Comp in Aggregate SIC07'!L67/('Exp. PPI Deflator'!L67/100)</f>
        <v>12.928145114101813</v>
      </c>
      <c r="M67" s="81">
        <f>'97-19 Comp in Aggregate SIC07'!M67/('Exp. PPI Deflator'!M67/100)</f>
        <v>12.834904209201508</v>
      </c>
      <c r="N67" s="81">
        <f>'97-19 Comp in Aggregate SIC07'!N67/('Exp. PPI Deflator'!N67/100)</f>
        <v>13.080032206119162</v>
      </c>
      <c r="O67" s="81">
        <f>'97-19 Comp in Aggregate SIC07'!O67/('Exp. PPI Deflator'!O67/100)</f>
        <v>13.292117465224113</v>
      </c>
      <c r="P67" s="81">
        <f>'97-19 Comp in Aggregate SIC07'!P67/('Exp. PPI Deflator'!P67/100)</f>
        <v>12.846916991083763</v>
      </c>
      <c r="Q67" s="81">
        <f>'97-19 Comp in Aggregate SIC07'!Q67/('Exp. PPI Deflator'!Q67/100)</f>
        <v>12.778386272362177</v>
      </c>
      <c r="R67" s="81">
        <f>'97-19 Comp in Aggregate SIC07'!R67/('Exp. PPI Deflator'!R67/100)</f>
        <v>12.158837999297178</v>
      </c>
      <c r="S67" s="81">
        <f>'97-19 Comp in Aggregate SIC07'!S67/('Exp. PPI Deflator'!S67/100)</f>
        <v>12.176699473563746</v>
      </c>
      <c r="T67" s="81">
        <f>'97-19 Comp in Aggregate SIC07'!T67/('Exp. PPI Deflator'!T67/100)</f>
        <v>11.93544771937689</v>
      </c>
      <c r="U67" s="81">
        <f>'97-19 Comp in Aggregate SIC07'!U67/('Exp. PPI Deflator'!U67/100)</f>
        <v>11.816984858459513</v>
      </c>
      <c r="V67" s="81">
        <f>'97-19 Comp in Aggregate SIC07'!V67/('Exp. PPI Deflator'!V67/100)</f>
        <v>11.63265306122449</v>
      </c>
      <c r="W67" s="81">
        <f>'97-19 Comp in Aggregate SIC07'!W67/('Exp. PPI Deflator'!W67/100)</f>
        <v>12.050473186119875</v>
      </c>
      <c r="X67" s="81">
        <f>'97-19 Comp in Aggregate SIC07'!X67/('Exp. PPI Deflator'!X67/100)</f>
        <v>12.026564283490712</v>
      </c>
      <c r="Y67" s="81">
        <f>'97-19 Comp in Aggregate SIC07'!Y67/('Exp. PPI Deflator'!Y67/100)</f>
        <v>11.803144782519912</v>
      </c>
      <c r="Z67" s="81">
        <f>'97-19 Comp in Aggregate SIC07'!Z67/('Exp. PPI Deflator'!Z67/100)</f>
        <v>12.1</v>
      </c>
    </row>
    <row r="68" spans="1:26" x14ac:dyDescent="0.25">
      <c r="A68" s="67" t="s">
        <v>1296</v>
      </c>
      <c r="C68" s="66" t="s">
        <v>416</v>
      </c>
      <c r="D68" s="81" t="e">
        <f>'97-19 Comp in Aggregate SIC07'!D68/('Exp. PPI Deflator'!D68/100)</f>
        <v>#DIV/0!</v>
      </c>
      <c r="E68" s="81" t="e">
        <f>'97-19 Comp in Aggregate SIC07'!E68/('Exp. PPI Deflator'!E68/100)</f>
        <v>#DIV/0!</v>
      </c>
      <c r="F68" s="81" t="e">
        <f>'97-19 Comp in Aggregate SIC07'!F68/('Exp. PPI Deflator'!F68/100)</f>
        <v>#DIV/0!</v>
      </c>
      <c r="G68" s="81" t="e">
        <f>'97-19 Comp in Aggregate SIC07'!G68/('Exp. PPI Deflator'!G68/100)</f>
        <v>#DIV/0!</v>
      </c>
      <c r="H68" s="81" t="e">
        <f>'97-19 Comp in Aggregate SIC07'!H68/('Exp. PPI Deflator'!H68/100)</f>
        <v>#DIV/0!</v>
      </c>
      <c r="I68" s="81" t="e">
        <f>'97-19 Comp in Aggregate SIC07'!I68/('Exp. PPI Deflator'!I68/100)</f>
        <v>#DIV/0!</v>
      </c>
      <c r="J68" s="81" t="e">
        <f>'97-19 Comp in Aggregate SIC07'!J68/('Exp. PPI Deflator'!J68/100)</f>
        <v>#DIV/0!</v>
      </c>
      <c r="K68" s="81" t="e">
        <f>'97-19 Comp in Aggregate SIC07'!K68/('Exp. PPI Deflator'!K68/100)</f>
        <v>#DIV/0!</v>
      </c>
      <c r="L68" s="81" t="e">
        <f>'97-19 Comp in Aggregate SIC07'!L68/('Exp. PPI Deflator'!L68/100)</f>
        <v>#DIV/0!</v>
      </c>
      <c r="M68" s="81" t="e">
        <f>'97-19 Comp in Aggregate SIC07'!M68/('Exp. PPI Deflator'!M68/100)</f>
        <v>#DIV/0!</v>
      </c>
      <c r="N68" s="81" t="e">
        <f>'97-19 Comp in Aggregate SIC07'!N68/('Exp. PPI Deflator'!N68/100)</f>
        <v>#DIV/0!</v>
      </c>
      <c r="O68" s="81" t="e">
        <f>'97-19 Comp in Aggregate SIC07'!O68/('Exp. PPI Deflator'!O68/100)</f>
        <v>#DIV/0!</v>
      </c>
      <c r="P68" s="81" t="e">
        <f>'97-19 Comp in Aggregate SIC07'!P68/('Exp. PPI Deflator'!P68/100)</f>
        <v>#DIV/0!</v>
      </c>
      <c r="Q68" s="81" t="e">
        <f>'97-19 Comp in Aggregate SIC07'!Q68/('Exp. PPI Deflator'!Q68/100)</f>
        <v>#DIV/0!</v>
      </c>
      <c r="R68" s="81" t="e">
        <f>'97-19 Comp in Aggregate SIC07'!R68/('Exp. PPI Deflator'!R68/100)</f>
        <v>#DIV/0!</v>
      </c>
      <c r="S68" s="81" t="e">
        <f>'97-19 Comp in Aggregate SIC07'!S68/('Exp. PPI Deflator'!S68/100)</f>
        <v>#DIV/0!</v>
      </c>
      <c r="T68" s="81" t="e">
        <f>'97-19 Comp in Aggregate SIC07'!T68/('Exp. PPI Deflator'!T68/100)</f>
        <v>#DIV/0!</v>
      </c>
      <c r="U68" s="81" t="e">
        <f>'97-19 Comp in Aggregate SIC07'!U68/('Exp. PPI Deflator'!U68/100)</f>
        <v>#DIV/0!</v>
      </c>
      <c r="V68" s="81" t="e">
        <f>'97-19 Comp in Aggregate SIC07'!V68/('Exp. PPI Deflator'!V68/100)</f>
        <v>#DIV/0!</v>
      </c>
      <c r="W68" s="81" t="e">
        <f>'97-19 Comp in Aggregate SIC07'!W68/('Exp. PPI Deflator'!W68/100)</f>
        <v>#DIV/0!</v>
      </c>
      <c r="X68" s="81" t="e">
        <f>'97-19 Comp in Aggregate SIC07'!X68/('Exp. PPI Deflator'!X68/100)</f>
        <v>#DIV/0!</v>
      </c>
      <c r="Y68" s="81" t="e">
        <f>'97-19 Comp in Aggregate SIC07'!Y68/('Exp. PPI Deflator'!Y68/100)</f>
        <v>#DIV/0!</v>
      </c>
      <c r="Z68" s="81" t="e">
        <f>'97-19 Comp in Aggregate SIC07'!Z68/('Exp. PPI Deflator'!Z68/100)</f>
        <v>#DIV/0!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BD51-E682-4201-B97F-A6FF64D47700}">
  <sheetPr>
    <tabColor theme="9"/>
  </sheetPr>
  <dimension ref="A1:AA68"/>
  <sheetViews>
    <sheetView topLeftCell="C46" workbookViewId="0">
      <selection activeCell="AA3" sqref="AA3:AA68"/>
    </sheetView>
  </sheetViews>
  <sheetFormatPr defaultRowHeight="15" x14ac:dyDescent="0.25"/>
  <cols>
    <col min="1" max="1" width="11.85546875" style="67" customWidth="1"/>
    <col min="2" max="2" width="6.140625" style="65" customWidth="1"/>
    <col min="3" max="3" width="36.7109375" style="35" customWidth="1"/>
    <col min="27" max="27" width="13.140625" style="118" bestFit="1" customWidth="1"/>
  </cols>
  <sheetData>
    <row r="1" spans="1:27" s="56" customFormat="1" x14ac:dyDescent="0.25">
      <c r="C1" s="56" t="s">
        <v>1297</v>
      </c>
      <c r="D1" s="56" t="s">
        <v>1305</v>
      </c>
      <c r="E1" s="56" t="s">
        <v>1652</v>
      </c>
      <c r="AA1" s="115"/>
    </row>
    <row r="2" spans="1:27" x14ac:dyDescent="0.25">
      <c r="A2" s="68"/>
      <c r="B2" s="69"/>
      <c r="C2" s="56"/>
      <c r="D2" s="56">
        <v>1997</v>
      </c>
      <c r="E2" s="56">
        <v>1998</v>
      </c>
      <c r="F2" s="56">
        <v>1999</v>
      </c>
      <c r="G2" s="56">
        <v>2000</v>
      </c>
      <c r="H2" s="56">
        <v>2001</v>
      </c>
      <c r="I2" s="56">
        <v>2002</v>
      </c>
      <c r="J2" s="56">
        <v>2003</v>
      </c>
      <c r="K2" s="56">
        <v>2004</v>
      </c>
      <c r="L2" s="56">
        <v>2005</v>
      </c>
      <c r="M2" s="56">
        <v>2006</v>
      </c>
      <c r="N2" s="56">
        <v>2007</v>
      </c>
      <c r="O2" s="56">
        <v>2008</v>
      </c>
      <c r="P2" s="56">
        <v>2009</v>
      </c>
      <c r="Q2" s="56">
        <v>2010</v>
      </c>
      <c r="R2" s="56">
        <v>2011</v>
      </c>
      <c r="S2" s="56">
        <v>2012</v>
      </c>
      <c r="T2" s="56">
        <v>2013</v>
      </c>
      <c r="U2" s="56">
        <v>2014</v>
      </c>
      <c r="V2" s="56">
        <v>2015</v>
      </c>
      <c r="W2" s="56">
        <v>2016</v>
      </c>
      <c r="X2" s="56">
        <v>2017</v>
      </c>
      <c r="Y2" s="56">
        <v>2018</v>
      </c>
      <c r="Z2" s="56">
        <v>2019</v>
      </c>
      <c r="AA2" s="115" t="s">
        <v>1655</v>
      </c>
    </row>
    <row r="3" spans="1:27" x14ac:dyDescent="0.25">
      <c r="A3" s="67" t="s">
        <v>1286</v>
      </c>
      <c r="B3" s="65" t="s">
        <v>213</v>
      </c>
      <c r="C3" s="66" t="s">
        <v>357</v>
      </c>
      <c r="D3" s="81" t="str">
        <f>"-"</f>
        <v>-</v>
      </c>
      <c r="E3" s="114">
        <f>('97-19 Comp in Aggregate PPI'!E3-'97-19 Comp in Aggregate PPI'!D3)/'97-19 Comp in Aggregate PPI'!D3</f>
        <v>4.6587637612519037E-2</v>
      </c>
      <c r="F3" s="114">
        <f>('97-19 Comp in Aggregate PPI'!F3-'97-19 Comp in Aggregate PPI'!E3)/'97-19 Comp in Aggregate PPI'!E3</f>
        <v>8.5510780321003729E-3</v>
      </c>
      <c r="G3" s="114">
        <f>('97-19 Comp in Aggregate PPI'!G3-'97-19 Comp in Aggregate PPI'!F3)/'97-19 Comp in Aggregate PPI'!F3</f>
        <v>7.3391998644639092E-2</v>
      </c>
      <c r="H3" s="114">
        <f>('97-19 Comp in Aggregate PPI'!H3-'97-19 Comp in Aggregate PPI'!G3)/'97-19 Comp in Aggregate PPI'!G3</f>
        <v>-7.8614827637123325E-2</v>
      </c>
      <c r="I3" s="114">
        <f>('97-19 Comp in Aggregate PPI'!I3-'97-19 Comp in Aggregate PPI'!H3)/'97-19 Comp in Aggregate PPI'!H3</f>
        <v>0.11768600184064726</v>
      </c>
      <c r="J3" s="114">
        <f>('97-19 Comp in Aggregate PPI'!J3-'97-19 Comp in Aggregate PPI'!I3)/'97-19 Comp in Aggregate PPI'!I3</f>
        <v>-4.9431622711511747E-2</v>
      </c>
      <c r="K3" s="114">
        <f>('97-19 Comp in Aggregate PPI'!K3-'97-19 Comp in Aggregate PPI'!J3)/'97-19 Comp in Aggregate PPI'!J3</f>
        <v>6.0320476224128727E-2</v>
      </c>
      <c r="L3" s="114">
        <f>('97-19 Comp in Aggregate PPI'!L3-'97-19 Comp in Aggregate PPI'!K3)/'97-19 Comp in Aggregate PPI'!K3</f>
        <v>7.3386420600904306E-2</v>
      </c>
      <c r="M3" s="114">
        <f>('97-19 Comp in Aggregate PPI'!M3-'97-19 Comp in Aggregate PPI'!L3)/'97-19 Comp in Aggregate PPI'!L3</f>
        <v>-1.6470921451253687E-2</v>
      </c>
      <c r="N3" s="114">
        <f>('97-19 Comp in Aggregate PPI'!N3-'97-19 Comp in Aggregate PPI'!M3)/'97-19 Comp in Aggregate PPI'!M3</f>
        <v>1.4009720790497267E-3</v>
      </c>
      <c r="O3" s="114">
        <f>('97-19 Comp in Aggregate PPI'!O3-'97-19 Comp in Aggregate PPI'!N3)/'97-19 Comp in Aggregate PPI'!N3</f>
        <v>-0.12327789679270945</v>
      </c>
      <c r="P3" s="114">
        <f>('97-19 Comp in Aggregate PPI'!P3-'97-19 Comp in Aggregate PPI'!O3)/'97-19 Comp in Aggregate PPI'!O3</f>
        <v>5.164447068447528E-2</v>
      </c>
      <c r="Q3" s="114">
        <f>('97-19 Comp in Aggregate PPI'!Q3-'97-19 Comp in Aggregate PPI'!P3)/'97-19 Comp in Aggregate PPI'!P3</f>
        <v>-0.1700448012708497</v>
      </c>
      <c r="R3" s="114">
        <f>('97-19 Comp in Aggregate PPI'!R3-'97-19 Comp in Aggregate PPI'!Q3)/'97-19 Comp in Aggregate PPI'!Q3</f>
        <v>-7.2481001194218173E-2</v>
      </c>
      <c r="S3" s="114">
        <f>('97-19 Comp in Aggregate PPI'!S3-'97-19 Comp in Aggregate PPI'!R3)/'97-19 Comp in Aggregate PPI'!R3</f>
        <v>-4.6097292874184626E-2</v>
      </c>
      <c r="T3" s="114">
        <f>('97-19 Comp in Aggregate PPI'!T3-'97-19 Comp in Aggregate PPI'!S3)/'97-19 Comp in Aggregate PPI'!S3</f>
        <v>1.3686941406633832E-2</v>
      </c>
      <c r="U3" s="114">
        <f>('97-19 Comp in Aggregate PPI'!U3-'97-19 Comp in Aggregate PPI'!T3)/'97-19 Comp in Aggregate PPI'!T3</f>
        <v>7.8795176357661492E-2</v>
      </c>
      <c r="V3" s="114">
        <f>('97-19 Comp in Aggregate PPI'!V3-'97-19 Comp in Aggregate PPI'!U3)/'97-19 Comp in Aggregate PPI'!U3</f>
        <v>0.12475692730481901</v>
      </c>
      <c r="W3" s="114">
        <f>('97-19 Comp in Aggregate PPI'!W3-'97-19 Comp in Aggregate PPI'!V3)/'97-19 Comp in Aggregate PPI'!V3</f>
        <v>-1.041040804639631E-2</v>
      </c>
      <c r="X3" s="114">
        <f>('97-19 Comp in Aggregate PPI'!X3-'97-19 Comp in Aggregate PPI'!W3)/'97-19 Comp in Aggregate PPI'!W3</f>
        <v>-7.7314015499598127E-2</v>
      </c>
      <c r="Y3" s="114">
        <f>('97-19 Comp in Aggregate PPI'!Y3-'97-19 Comp in Aggregate PPI'!X3)/'97-19 Comp in Aggregate PPI'!X3</f>
        <v>-3.937994025256129E-3</v>
      </c>
      <c r="Z3" s="114">
        <f>('97-19 Comp in Aggregate PPI'!Z3-'97-19 Comp in Aggregate PPI'!Y3)/'97-19 Comp in Aggregate PPI'!Y3</f>
        <v>5.6973153492407641E-2</v>
      </c>
      <c r="AA3" s="118">
        <f>_xlfn.AGGREGATE(1,6,E3:Z3)</f>
        <v>2.6863851262220236E-3</v>
      </c>
    </row>
    <row r="4" spans="1:27" x14ac:dyDescent="0.25">
      <c r="A4" s="67" t="s">
        <v>1287</v>
      </c>
      <c r="B4" s="65" t="s">
        <v>216</v>
      </c>
      <c r="C4" s="66" t="s">
        <v>358</v>
      </c>
      <c r="D4" s="81" t="str">
        <f t="shared" ref="D4:D67" si="0">"-"</f>
        <v>-</v>
      </c>
      <c r="E4" s="114">
        <f>('97-19 Comp in Aggregate PPI'!E4-'97-19 Comp in Aggregate PPI'!D4)/'97-19 Comp in Aggregate PPI'!D4</f>
        <v>-0.64267823400724078</v>
      </c>
      <c r="F4" s="114">
        <f>('97-19 Comp in Aggregate PPI'!F4-'97-19 Comp in Aggregate PPI'!E4)/'97-19 Comp in Aggregate PPI'!E4</f>
        <v>0.42793396809458573</v>
      </c>
      <c r="G4" s="114">
        <f>('97-19 Comp in Aggregate PPI'!G4-'97-19 Comp in Aggregate PPI'!F4)/'97-19 Comp in Aggregate PPI'!F4</f>
        <v>0.9638539119473255</v>
      </c>
      <c r="H4" s="114">
        <f>('97-19 Comp in Aggregate PPI'!H4-'97-19 Comp in Aggregate PPI'!G4)/'97-19 Comp in Aggregate PPI'!G4</f>
        <v>-5.059787648345198E-2</v>
      </c>
      <c r="I4" s="114">
        <f>('97-19 Comp in Aggregate PPI'!I4-'97-19 Comp in Aggregate PPI'!H4)/'97-19 Comp in Aggregate PPI'!H4</f>
        <v>-0.15671665238578586</v>
      </c>
      <c r="J4" s="114">
        <f>('97-19 Comp in Aggregate PPI'!J4-'97-19 Comp in Aggregate PPI'!I4)/'97-19 Comp in Aggregate PPI'!I4</f>
        <v>-0.20123763090941715</v>
      </c>
      <c r="K4" s="114">
        <f>('97-19 Comp in Aggregate PPI'!K4-'97-19 Comp in Aggregate PPI'!J4)/'97-19 Comp in Aggregate PPI'!J4</f>
        <v>0.57118524350380828</v>
      </c>
      <c r="L4" s="114">
        <f>('97-19 Comp in Aggregate PPI'!L4-'97-19 Comp in Aggregate PPI'!K4)/'97-19 Comp in Aggregate PPI'!K4</f>
        <v>-0.15111560442637717</v>
      </c>
      <c r="M4" s="114">
        <f>('97-19 Comp in Aggregate PPI'!M4-'97-19 Comp in Aggregate PPI'!L4)/'97-19 Comp in Aggregate PPI'!L4</f>
        <v>2.8969053746918685E-2</v>
      </c>
      <c r="N4" s="114">
        <f>('97-19 Comp in Aggregate PPI'!N4-'97-19 Comp in Aggregate PPI'!M4)/'97-19 Comp in Aggregate PPI'!M4</f>
        <v>-3.6448107151627059E-2</v>
      </c>
      <c r="O4" s="114">
        <f>('97-19 Comp in Aggregate PPI'!O4-'97-19 Comp in Aggregate PPI'!N4)/'97-19 Comp in Aggregate PPI'!N4</f>
        <v>-0.2171106763815199</v>
      </c>
      <c r="P4" s="114">
        <f>('97-19 Comp in Aggregate PPI'!P4-'97-19 Comp in Aggregate PPI'!O4)/'97-19 Comp in Aggregate PPI'!O4</f>
        <v>0.19505696747423124</v>
      </c>
      <c r="Q4" s="114">
        <f>('97-19 Comp in Aggregate PPI'!Q4-'97-19 Comp in Aggregate PPI'!P4)/'97-19 Comp in Aggregate PPI'!P4</f>
        <v>-0.22263580945112238</v>
      </c>
      <c r="R4" s="114">
        <f>('97-19 Comp in Aggregate PPI'!R4-'97-19 Comp in Aggregate PPI'!Q4)/'97-19 Comp in Aggregate PPI'!Q4</f>
        <v>-0.25122850786517253</v>
      </c>
      <c r="S4" s="114">
        <f>('97-19 Comp in Aggregate PPI'!S4-'97-19 Comp in Aggregate PPI'!R4)/'97-19 Comp in Aggregate PPI'!R4</f>
        <v>-1.615631184939453E-2</v>
      </c>
      <c r="T4" s="114">
        <f>('97-19 Comp in Aggregate PPI'!T4-'97-19 Comp in Aggregate PPI'!S4)/'97-19 Comp in Aggregate PPI'!S4</f>
        <v>0.16949247849618126</v>
      </c>
      <c r="U4" s="114">
        <f>('97-19 Comp in Aggregate PPI'!U4-'97-19 Comp in Aggregate PPI'!T4)/'97-19 Comp in Aggregate PPI'!T4</f>
        <v>9.6905827205329947E-2</v>
      </c>
      <c r="V4" s="114">
        <f>('97-19 Comp in Aggregate PPI'!V4-'97-19 Comp in Aggregate PPI'!U4)/'97-19 Comp in Aggregate PPI'!U4</f>
        <v>0.32928670731498327</v>
      </c>
      <c r="W4" s="114">
        <f>('97-19 Comp in Aggregate PPI'!W4-'97-19 Comp in Aggregate PPI'!V4)/'97-19 Comp in Aggregate PPI'!V4</f>
        <v>4.1601837746351449E-2</v>
      </c>
      <c r="X4" s="114">
        <f>('97-19 Comp in Aggregate PPI'!X4-'97-19 Comp in Aggregate PPI'!W4)/'97-19 Comp in Aggregate PPI'!W4</f>
        <v>-0.22089766334965269</v>
      </c>
      <c r="Y4" s="114" t="e">
        <f>('97-19 Comp in Aggregate PPI'!Y4-'97-19 Comp in Aggregate PPI'!X4)/'97-19 Comp in Aggregate PPI'!X4</f>
        <v>#VALUE!</v>
      </c>
      <c r="Z4" s="114" t="e">
        <f>('97-19 Comp in Aggregate PPI'!Z4-'97-19 Comp in Aggregate PPI'!Y4)/'97-19 Comp in Aggregate PPI'!Y4</f>
        <v>#VALUE!</v>
      </c>
      <c r="AA4" s="118">
        <f t="shared" ref="AA4:AA67" si="1">_xlfn.AGGREGATE(1,6,E4:Z4)</f>
        <v>3.2873146063447677E-2</v>
      </c>
    </row>
    <row r="5" spans="1:27" ht="30" x14ac:dyDescent="0.25">
      <c r="A5" s="67" t="s">
        <v>1288</v>
      </c>
      <c r="C5" s="66" t="s">
        <v>359</v>
      </c>
      <c r="D5" s="81" t="str">
        <f t="shared" si="0"/>
        <v>-</v>
      </c>
      <c r="E5" s="114" t="e">
        <f>('97-19 Comp in Aggregate PPI'!E5-'97-19 Comp in Aggregate PPI'!D5)/'97-19 Comp in Aggregate PPI'!D5</f>
        <v>#DIV/0!</v>
      </c>
      <c r="F5" s="114" t="e">
        <f>('97-19 Comp in Aggregate PPI'!F5-'97-19 Comp in Aggregate PPI'!E5)/'97-19 Comp in Aggregate PPI'!E5</f>
        <v>#DIV/0!</v>
      </c>
      <c r="G5" s="114" t="e">
        <f>('97-19 Comp in Aggregate PPI'!G5-'97-19 Comp in Aggregate PPI'!F5)/'97-19 Comp in Aggregate PPI'!F5</f>
        <v>#DIV/0!</v>
      </c>
      <c r="H5" s="114" t="e">
        <f>('97-19 Comp in Aggregate PPI'!H5-'97-19 Comp in Aggregate PPI'!G5)/'97-19 Comp in Aggregate PPI'!G5</f>
        <v>#DIV/0!</v>
      </c>
      <c r="I5" s="114" t="e">
        <f>('97-19 Comp in Aggregate PPI'!I5-'97-19 Comp in Aggregate PPI'!H5)/'97-19 Comp in Aggregate PPI'!H5</f>
        <v>#DIV/0!</v>
      </c>
      <c r="J5" s="114" t="e">
        <f>('97-19 Comp in Aggregate PPI'!J5-'97-19 Comp in Aggregate PPI'!I5)/'97-19 Comp in Aggregate PPI'!I5</f>
        <v>#DIV/0!</v>
      </c>
      <c r="K5" s="114" t="e">
        <f>('97-19 Comp in Aggregate PPI'!K5-'97-19 Comp in Aggregate PPI'!J5)/'97-19 Comp in Aggregate PPI'!J5</f>
        <v>#DIV/0!</v>
      </c>
      <c r="L5" s="114" t="e">
        <f>('97-19 Comp in Aggregate PPI'!L5-'97-19 Comp in Aggregate PPI'!K5)/'97-19 Comp in Aggregate PPI'!K5</f>
        <v>#DIV/0!</v>
      </c>
      <c r="M5" s="114" t="e">
        <f>('97-19 Comp in Aggregate PPI'!M5-'97-19 Comp in Aggregate PPI'!L5)/'97-19 Comp in Aggregate PPI'!L5</f>
        <v>#DIV/0!</v>
      </c>
      <c r="N5" s="114" t="e">
        <f>('97-19 Comp in Aggregate PPI'!N5-'97-19 Comp in Aggregate PPI'!M5)/'97-19 Comp in Aggregate PPI'!M5</f>
        <v>#DIV/0!</v>
      </c>
      <c r="O5" s="114" t="e">
        <f>('97-19 Comp in Aggregate PPI'!O5-'97-19 Comp in Aggregate PPI'!N5)/'97-19 Comp in Aggregate PPI'!N5</f>
        <v>#DIV/0!</v>
      </c>
      <c r="P5" s="114" t="e">
        <f>('97-19 Comp in Aggregate PPI'!P5-'97-19 Comp in Aggregate PPI'!O5)/'97-19 Comp in Aggregate PPI'!O5</f>
        <v>#DIV/0!</v>
      </c>
      <c r="Q5" s="114" t="e">
        <f>('97-19 Comp in Aggregate PPI'!Q5-'97-19 Comp in Aggregate PPI'!P5)/'97-19 Comp in Aggregate PPI'!P5</f>
        <v>#DIV/0!</v>
      </c>
      <c r="R5" s="114" t="e">
        <f>('97-19 Comp in Aggregate PPI'!R5-'97-19 Comp in Aggregate PPI'!Q5)/'97-19 Comp in Aggregate PPI'!Q5</f>
        <v>#DIV/0!</v>
      </c>
      <c r="S5" s="114" t="e">
        <f>('97-19 Comp in Aggregate PPI'!S5-'97-19 Comp in Aggregate PPI'!R5)/'97-19 Comp in Aggregate PPI'!R5</f>
        <v>#DIV/0!</v>
      </c>
      <c r="T5" s="114" t="e">
        <f>('97-19 Comp in Aggregate PPI'!T5-'97-19 Comp in Aggregate PPI'!S5)/'97-19 Comp in Aggregate PPI'!S5</f>
        <v>#DIV/0!</v>
      </c>
      <c r="U5" s="114" t="e">
        <f>('97-19 Comp in Aggregate PPI'!U5-'97-19 Comp in Aggregate PPI'!T5)/'97-19 Comp in Aggregate PPI'!T5</f>
        <v>#DIV/0!</v>
      </c>
      <c r="V5" s="114" t="e">
        <f>('97-19 Comp in Aggregate PPI'!V5-'97-19 Comp in Aggregate PPI'!U5)/'97-19 Comp in Aggregate PPI'!U5</f>
        <v>#DIV/0!</v>
      </c>
      <c r="W5" s="114" t="e">
        <f>('97-19 Comp in Aggregate PPI'!W5-'97-19 Comp in Aggregate PPI'!V5)/'97-19 Comp in Aggregate PPI'!V5</f>
        <v>#DIV/0!</v>
      </c>
      <c r="X5" s="114" t="e">
        <f>('97-19 Comp in Aggregate PPI'!X5-'97-19 Comp in Aggregate PPI'!W5)/'97-19 Comp in Aggregate PPI'!W5</f>
        <v>#DIV/0!</v>
      </c>
      <c r="Y5" s="114" t="e">
        <f>('97-19 Comp in Aggregate PPI'!Y5-'97-19 Comp in Aggregate PPI'!X5)/'97-19 Comp in Aggregate PPI'!X5</f>
        <v>#DIV/0!</v>
      </c>
      <c r="Z5" s="114" t="e">
        <f>('97-19 Comp in Aggregate PPI'!Z5-'97-19 Comp in Aggregate PPI'!Y5)/'97-19 Comp in Aggregate PPI'!Y5</f>
        <v>#DIV/0!</v>
      </c>
      <c r="AA5" s="118" t="e">
        <f t="shared" si="1"/>
        <v>#DIV/0!</v>
      </c>
    </row>
    <row r="6" spans="1:27" ht="30" x14ac:dyDescent="0.25">
      <c r="A6" s="67" t="s">
        <v>1289</v>
      </c>
      <c r="C6" s="66" t="s">
        <v>360</v>
      </c>
      <c r="D6" s="81" t="str">
        <f t="shared" si="0"/>
        <v>-</v>
      </c>
      <c r="E6" s="114">
        <f>('97-19 Comp in Aggregate PPI'!E6-'97-19 Comp in Aggregate PPI'!D6)/'97-19 Comp in Aggregate PPI'!D6</f>
        <v>1.1335032906727167E-2</v>
      </c>
      <c r="F6" s="114">
        <f>('97-19 Comp in Aggregate PPI'!F6-'97-19 Comp in Aggregate PPI'!E6)/'97-19 Comp in Aggregate PPI'!E6</f>
        <v>5.0945772129981789E-2</v>
      </c>
      <c r="G6" s="114">
        <f>('97-19 Comp in Aggregate PPI'!G6-'97-19 Comp in Aggregate PPI'!F6)/'97-19 Comp in Aggregate PPI'!F6</f>
        <v>5.1548403990899154E-2</v>
      </c>
      <c r="H6" s="114">
        <f>('97-19 Comp in Aggregate PPI'!H6-'97-19 Comp in Aggregate PPI'!G6)/'97-19 Comp in Aggregate PPI'!G6</f>
        <v>6.8143364762818209E-2</v>
      </c>
      <c r="I6" s="114">
        <f>('97-19 Comp in Aggregate PPI'!I6-'97-19 Comp in Aggregate PPI'!H6)/'97-19 Comp in Aggregate PPI'!H6</f>
        <v>4.4931749386655104E-2</v>
      </c>
      <c r="J6" s="114">
        <f>('97-19 Comp in Aggregate PPI'!J6-'97-19 Comp in Aggregate PPI'!I6)/'97-19 Comp in Aggregate PPI'!I6</f>
        <v>2.7891930332255815E-2</v>
      </c>
      <c r="K6" s="114">
        <f>('97-19 Comp in Aggregate PPI'!K6-'97-19 Comp in Aggregate PPI'!J6)/'97-19 Comp in Aggregate PPI'!J6</f>
        <v>4.9660395267501684E-2</v>
      </c>
      <c r="L6" s="114">
        <f>('97-19 Comp in Aggregate PPI'!L6-'97-19 Comp in Aggregate PPI'!K6)/'97-19 Comp in Aggregate PPI'!K6</f>
        <v>3.5686644483799233E-2</v>
      </c>
      <c r="M6" s="114">
        <f>('97-19 Comp in Aggregate PPI'!M6-'97-19 Comp in Aggregate PPI'!L6)/'97-19 Comp in Aggregate PPI'!L6</f>
        <v>5.1681785411991137E-2</v>
      </c>
      <c r="N6" s="114">
        <f>('97-19 Comp in Aggregate PPI'!N6-'97-19 Comp in Aggregate PPI'!M6)/'97-19 Comp in Aggregate PPI'!M6</f>
        <v>8.5392435178277097E-3</v>
      </c>
      <c r="O6" s="114">
        <f>('97-19 Comp in Aggregate PPI'!O6-'97-19 Comp in Aggregate PPI'!N6)/'97-19 Comp in Aggregate PPI'!N6</f>
        <v>-3.7420361386071757E-2</v>
      </c>
      <c r="P6" s="114">
        <f>('97-19 Comp in Aggregate PPI'!P6-'97-19 Comp in Aggregate PPI'!O6)/'97-19 Comp in Aggregate PPI'!O6</f>
        <v>4.4049961722764056E-2</v>
      </c>
      <c r="Q6" s="114">
        <f>('97-19 Comp in Aggregate PPI'!Q6-'97-19 Comp in Aggregate PPI'!P6)/'97-19 Comp in Aggregate PPI'!P6</f>
        <v>-4.976121649476381E-2</v>
      </c>
      <c r="R6" s="114">
        <f>('97-19 Comp in Aggregate PPI'!R6-'97-19 Comp in Aggregate PPI'!Q6)/'97-19 Comp in Aggregate PPI'!Q6</f>
        <v>-1.6580135912293886E-2</v>
      </c>
      <c r="S6" s="114">
        <f>('97-19 Comp in Aggregate PPI'!S6-'97-19 Comp in Aggregate PPI'!R6)/'97-19 Comp in Aggregate PPI'!R6</f>
        <v>-3.0806567321261968E-2</v>
      </c>
      <c r="T6" s="114">
        <f>('97-19 Comp in Aggregate PPI'!T6-'97-19 Comp in Aggregate PPI'!S6)/'97-19 Comp in Aggregate PPI'!S6</f>
        <v>2.6127757765617519E-2</v>
      </c>
      <c r="U6" s="114">
        <f>('97-19 Comp in Aggregate PPI'!U6-'97-19 Comp in Aggregate PPI'!T6)/'97-19 Comp in Aggregate PPI'!T6</f>
        <v>-2.9527702431298767E-2</v>
      </c>
      <c r="V6" s="114">
        <f>('97-19 Comp in Aggregate PPI'!V6-'97-19 Comp in Aggregate PPI'!U6)/'97-19 Comp in Aggregate PPI'!U6</f>
        <v>4.4985931870057727E-2</v>
      </c>
      <c r="W6" s="114">
        <f>('97-19 Comp in Aggregate PPI'!W6-'97-19 Comp in Aggregate PPI'!V6)/'97-19 Comp in Aggregate PPI'!V6</f>
        <v>1.8853412693722978E-2</v>
      </c>
      <c r="X6" s="114">
        <f>('97-19 Comp in Aggregate PPI'!X6-'97-19 Comp in Aggregate PPI'!W6)/'97-19 Comp in Aggregate PPI'!W6</f>
        <v>5.5174506008235924E-3</v>
      </c>
      <c r="Y6" s="114">
        <f>('97-19 Comp in Aggregate PPI'!Y6-'97-19 Comp in Aggregate PPI'!X6)/'97-19 Comp in Aggregate PPI'!X6</f>
        <v>-1.8230148672164322E-2</v>
      </c>
      <c r="Z6" s="114">
        <f>('97-19 Comp in Aggregate PPI'!Z6-'97-19 Comp in Aggregate PPI'!Y6)/'97-19 Comp in Aggregate PPI'!Y6</f>
        <v>1.8348435467568358E-3</v>
      </c>
      <c r="AA6" s="118">
        <f t="shared" si="1"/>
        <v>1.6336706735106597E-2</v>
      </c>
    </row>
    <row r="7" spans="1:27" ht="30" x14ac:dyDescent="0.25">
      <c r="A7" s="67" t="s">
        <v>1290</v>
      </c>
      <c r="C7" s="66" t="s">
        <v>361</v>
      </c>
      <c r="D7" s="81" t="str">
        <f t="shared" si="0"/>
        <v>-</v>
      </c>
      <c r="E7" s="114">
        <f>('97-19 Comp in Aggregate PPI'!E7-'97-19 Comp in Aggregate PPI'!D7)/'97-19 Comp in Aggregate PPI'!D7</f>
        <v>7.3907084292589437E-2</v>
      </c>
      <c r="F7" s="114">
        <f>('97-19 Comp in Aggregate PPI'!F7-'97-19 Comp in Aggregate PPI'!E7)/'97-19 Comp in Aggregate PPI'!E7</f>
        <v>2.1382353881228694E-2</v>
      </c>
      <c r="G7" s="114">
        <f>('97-19 Comp in Aggregate PPI'!G7-'97-19 Comp in Aggregate PPI'!F7)/'97-19 Comp in Aggregate PPI'!F7</f>
        <v>4.4390306276571596E-2</v>
      </c>
      <c r="H7" s="114">
        <f>('97-19 Comp in Aggregate PPI'!H7-'97-19 Comp in Aggregate PPI'!G7)/'97-19 Comp in Aggregate PPI'!G7</f>
        <v>5.444883570281514E-2</v>
      </c>
      <c r="I7" s="114">
        <f>('97-19 Comp in Aggregate PPI'!I7-'97-19 Comp in Aggregate PPI'!H7)/'97-19 Comp in Aggregate PPI'!H7</f>
        <v>3.8626826860178369E-2</v>
      </c>
      <c r="J7" s="114">
        <f>('97-19 Comp in Aggregate PPI'!J7-'97-19 Comp in Aggregate PPI'!I7)/'97-19 Comp in Aggregate PPI'!I7</f>
        <v>1.1790516148982412E-2</v>
      </c>
      <c r="K7" s="114">
        <f>('97-19 Comp in Aggregate PPI'!K7-'97-19 Comp in Aggregate PPI'!J7)/'97-19 Comp in Aggregate PPI'!J7</f>
        <v>3.4110117105021723E-2</v>
      </c>
      <c r="L7" s="114">
        <f>('97-19 Comp in Aggregate PPI'!L7-'97-19 Comp in Aggregate PPI'!K7)/'97-19 Comp in Aggregate PPI'!K7</f>
        <v>3.7482666665734916E-2</v>
      </c>
      <c r="M7" s="114">
        <f>('97-19 Comp in Aggregate PPI'!M7-'97-19 Comp in Aggregate PPI'!L7)/'97-19 Comp in Aggregate PPI'!L7</f>
        <v>1.3392552356924468E-2</v>
      </c>
      <c r="N7" s="114">
        <f>('97-19 Comp in Aggregate PPI'!N7-'97-19 Comp in Aggregate PPI'!M7)/'97-19 Comp in Aggregate PPI'!M7</f>
        <v>1.9353893679992386E-2</v>
      </c>
      <c r="O7" s="114">
        <f>('97-19 Comp in Aggregate PPI'!O7-'97-19 Comp in Aggregate PPI'!N7)/'97-19 Comp in Aggregate PPI'!N7</f>
        <v>-4.999755494695534E-2</v>
      </c>
      <c r="P7" s="114">
        <f>('97-19 Comp in Aggregate PPI'!P7-'97-19 Comp in Aggregate PPI'!O7)/'97-19 Comp in Aggregate PPI'!O7</f>
        <v>-4.0571204392445236E-3</v>
      </c>
      <c r="Q7" s="114">
        <f>('97-19 Comp in Aggregate PPI'!Q7-'97-19 Comp in Aggregate PPI'!P7)/'97-19 Comp in Aggregate PPI'!P7</f>
        <v>-3.462994257405197E-2</v>
      </c>
      <c r="R7" s="114">
        <f>('97-19 Comp in Aggregate PPI'!R7-'97-19 Comp in Aggregate PPI'!Q7)/'97-19 Comp in Aggregate PPI'!Q7</f>
        <v>-2.3322555107121262E-2</v>
      </c>
      <c r="S7" s="114">
        <f>('97-19 Comp in Aggregate PPI'!S7-'97-19 Comp in Aggregate PPI'!R7)/'97-19 Comp in Aggregate PPI'!R7</f>
        <v>2.6840466838752523E-3</v>
      </c>
      <c r="T7" s="114">
        <f>('97-19 Comp in Aggregate PPI'!T7-'97-19 Comp in Aggregate PPI'!S7)/'97-19 Comp in Aggregate PPI'!S7</f>
        <v>3.57843499587433E-4</v>
      </c>
      <c r="U7" s="114">
        <f>('97-19 Comp in Aggregate PPI'!U7-'97-19 Comp in Aggregate PPI'!T7)/'97-19 Comp in Aggregate PPI'!T7</f>
        <v>1.9805253230606733E-2</v>
      </c>
      <c r="V7" s="114">
        <f>('97-19 Comp in Aggregate PPI'!V7-'97-19 Comp in Aggregate PPI'!U7)/'97-19 Comp in Aggregate PPI'!U7</f>
        <v>2.1390522931674073E-2</v>
      </c>
      <c r="W7" s="114">
        <f>('97-19 Comp in Aggregate PPI'!W7-'97-19 Comp in Aggregate PPI'!V7)/'97-19 Comp in Aggregate PPI'!V7</f>
        <v>5.6259415047380544E-2</v>
      </c>
      <c r="X7" s="114">
        <f>('97-19 Comp in Aggregate PPI'!X7-'97-19 Comp in Aggregate PPI'!W7)/'97-19 Comp in Aggregate PPI'!W7</f>
        <v>-1.292822260447158E-2</v>
      </c>
      <c r="Y7" s="114">
        <f>('97-19 Comp in Aggregate PPI'!Y7-'97-19 Comp in Aggregate PPI'!X7)/'97-19 Comp in Aggregate PPI'!X7</f>
        <v>-1.7180197553257948E-2</v>
      </c>
      <c r="Z7" s="114">
        <f>('97-19 Comp in Aggregate PPI'!Z7-'97-19 Comp in Aggregate PPI'!Y7)/'97-19 Comp in Aggregate PPI'!Y7</f>
        <v>1.1356462812253604E-2</v>
      </c>
      <c r="AA7" s="118">
        <f t="shared" si="1"/>
        <v>1.448286836137792E-2</v>
      </c>
    </row>
    <row r="8" spans="1:27" ht="30" x14ac:dyDescent="0.25">
      <c r="A8" s="67">
        <v>19</v>
      </c>
      <c r="C8" s="66" t="s">
        <v>362</v>
      </c>
      <c r="D8" s="81" t="str">
        <f t="shared" si="0"/>
        <v>-</v>
      </c>
      <c r="E8" s="114">
        <f>('97-19 Comp in Aggregate PPI'!E8-'97-19 Comp in Aggregate PPI'!D8)/'97-19 Comp in Aggregate PPI'!D8</f>
        <v>0.19858285003708129</v>
      </c>
      <c r="F8" s="114">
        <f>('97-19 Comp in Aggregate PPI'!F8-'97-19 Comp in Aggregate PPI'!E8)/'97-19 Comp in Aggregate PPI'!E8</f>
        <v>-7.4595716341013113E-2</v>
      </c>
      <c r="G8" s="114">
        <f>('97-19 Comp in Aggregate PPI'!G8-'97-19 Comp in Aggregate PPI'!F8)/'97-19 Comp in Aggregate PPI'!F8</f>
        <v>-0.30819837658004612</v>
      </c>
      <c r="H8" s="114">
        <f>('97-19 Comp in Aggregate PPI'!H8-'97-19 Comp in Aggregate PPI'!G8)/'97-19 Comp in Aggregate PPI'!G8</f>
        <v>9.9807179449767663E-2</v>
      </c>
      <c r="I8" s="114">
        <f>('97-19 Comp in Aggregate PPI'!I8-'97-19 Comp in Aggregate PPI'!H8)/'97-19 Comp in Aggregate PPI'!H8</f>
        <v>0.21587476663237223</v>
      </c>
      <c r="J8" s="114">
        <f>('97-19 Comp in Aggregate PPI'!J8-'97-19 Comp in Aggregate PPI'!I8)/'97-19 Comp in Aggregate PPI'!I8</f>
        <v>-4.1231660666791431E-2</v>
      </c>
      <c r="K8" s="114">
        <f>('97-19 Comp in Aggregate PPI'!K8-'97-19 Comp in Aggregate PPI'!J8)/'97-19 Comp in Aggregate PPI'!J8</f>
        <v>-7.1533077293520556E-2</v>
      </c>
      <c r="L8" s="114">
        <f>('97-19 Comp in Aggregate PPI'!L8-'97-19 Comp in Aggregate PPI'!K8)/'97-19 Comp in Aggregate PPI'!K8</f>
        <v>-0.10813061678637365</v>
      </c>
      <c r="M8" s="114">
        <f>('97-19 Comp in Aggregate PPI'!M8-'97-19 Comp in Aggregate PPI'!L8)/'97-19 Comp in Aggregate PPI'!L8</f>
        <v>-9.945402631824736E-2</v>
      </c>
      <c r="N8" s="114">
        <f>('97-19 Comp in Aggregate PPI'!N8-'97-19 Comp in Aggregate PPI'!M8)/'97-19 Comp in Aggregate PPI'!M8</f>
        <v>9.1055329033221249E-2</v>
      </c>
      <c r="O8" s="114">
        <f>('97-19 Comp in Aggregate PPI'!O8-'97-19 Comp in Aggregate PPI'!N8)/'97-19 Comp in Aggregate PPI'!N8</f>
        <v>-9.3318369162918108E-2</v>
      </c>
      <c r="P8" s="114">
        <f>('97-19 Comp in Aggregate PPI'!P8-'97-19 Comp in Aggregate PPI'!O8)/'97-19 Comp in Aggregate PPI'!O8</f>
        <v>0.41491534772500382</v>
      </c>
      <c r="Q8" s="114">
        <f>('97-19 Comp in Aggregate PPI'!Q8-'97-19 Comp in Aggregate PPI'!P8)/'97-19 Comp in Aggregate PPI'!P8</f>
        <v>-0.35947698929712535</v>
      </c>
      <c r="R8" s="114">
        <f>('97-19 Comp in Aggregate PPI'!R8-'97-19 Comp in Aggregate PPI'!Q8)/'97-19 Comp in Aggregate PPI'!Q8</f>
        <v>-0.41115115563664045</v>
      </c>
      <c r="S8" s="114">
        <f>('97-19 Comp in Aggregate PPI'!S8-'97-19 Comp in Aggregate PPI'!R8)/'97-19 Comp in Aggregate PPI'!R8</f>
        <v>0.34809974617548217</v>
      </c>
      <c r="T8" s="114">
        <f>('97-19 Comp in Aggregate PPI'!T8-'97-19 Comp in Aggregate PPI'!S8)/'97-19 Comp in Aggregate PPI'!S8</f>
        <v>2.923062963654385E-2</v>
      </c>
      <c r="U8" s="114">
        <f>('97-19 Comp in Aggregate PPI'!U8-'97-19 Comp in Aggregate PPI'!T8)/'97-19 Comp in Aggregate PPI'!T8</f>
        <v>0.14626741094870341</v>
      </c>
      <c r="V8" s="114">
        <f>('97-19 Comp in Aggregate PPI'!V8-'97-19 Comp in Aggregate PPI'!U8)/'97-19 Comp in Aggregate PPI'!U8</f>
        <v>0.43953595905875065</v>
      </c>
      <c r="W8" s="114">
        <f>('97-19 Comp in Aggregate PPI'!W8-'97-19 Comp in Aggregate PPI'!V8)/'97-19 Comp in Aggregate PPI'!V8</f>
        <v>9.2355458847134836E-2</v>
      </c>
      <c r="X8" s="114">
        <f>('97-19 Comp in Aggregate PPI'!X8-'97-19 Comp in Aggregate PPI'!W8)/'97-19 Comp in Aggregate PPI'!W8</f>
        <v>-0.219373349087334</v>
      </c>
      <c r="Y8" s="114">
        <f>('97-19 Comp in Aggregate PPI'!Y8-'97-19 Comp in Aggregate PPI'!X8)/'97-19 Comp in Aggregate PPI'!X8</f>
        <v>-0.14326672791303011</v>
      </c>
      <c r="Z8" s="114">
        <f>('97-19 Comp in Aggregate PPI'!Z8-'97-19 Comp in Aggregate PPI'!Y8)/'97-19 Comp in Aggregate PPI'!Y8</f>
        <v>2.0239717978848402E-2</v>
      </c>
      <c r="AA8" s="118">
        <f t="shared" si="1"/>
        <v>7.55610592908497E-3</v>
      </c>
    </row>
    <row r="9" spans="1:27" ht="30" x14ac:dyDescent="0.25">
      <c r="A9" s="67">
        <v>20</v>
      </c>
      <c r="C9" s="66" t="s">
        <v>145</v>
      </c>
      <c r="D9" s="81" t="str">
        <f t="shared" si="0"/>
        <v>-</v>
      </c>
      <c r="E9" s="114">
        <f>('97-19 Comp in Aggregate PPI'!E9-'97-19 Comp in Aggregate PPI'!D9)/'97-19 Comp in Aggregate PPI'!D9</f>
        <v>0.10551808754484809</v>
      </c>
      <c r="F9" s="114">
        <f>('97-19 Comp in Aggregate PPI'!F9-'97-19 Comp in Aggregate PPI'!E9)/'97-19 Comp in Aggregate PPI'!E9</f>
        <v>0.12265861218982091</v>
      </c>
      <c r="G9" s="114">
        <f>('97-19 Comp in Aggregate PPI'!G9-'97-19 Comp in Aggregate PPI'!F9)/'97-19 Comp in Aggregate PPI'!F9</f>
        <v>-1.5527734655814241E-2</v>
      </c>
      <c r="H9" s="114">
        <f>('97-19 Comp in Aggregate PPI'!H9-'97-19 Comp in Aggregate PPI'!G9)/'97-19 Comp in Aggregate PPI'!G9</f>
        <v>1.0896123249058398E-2</v>
      </c>
      <c r="I9" s="114">
        <f>('97-19 Comp in Aggregate PPI'!I9-'97-19 Comp in Aggregate PPI'!H9)/'97-19 Comp in Aggregate PPI'!H9</f>
        <v>8.4722441530725029E-2</v>
      </c>
      <c r="J9" s="114">
        <f>('97-19 Comp in Aggregate PPI'!J9-'97-19 Comp in Aggregate PPI'!I9)/'97-19 Comp in Aggregate PPI'!I9</f>
        <v>8.0242813734263327E-2</v>
      </c>
      <c r="K9" s="114">
        <f>('97-19 Comp in Aggregate PPI'!K9-'97-19 Comp in Aggregate PPI'!J9)/'97-19 Comp in Aggregate PPI'!J9</f>
        <v>-6.5276359677904155E-2</v>
      </c>
      <c r="L9" s="114">
        <f>('97-19 Comp in Aggregate PPI'!L9-'97-19 Comp in Aggregate PPI'!K9)/'97-19 Comp in Aggregate PPI'!K9</f>
        <v>3.7034296528506053E-2</v>
      </c>
      <c r="M9" s="114">
        <f>('97-19 Comp in Aggregate PPI'!M9-'97-19 Comp in Aggregate PPI'!L9)/'97-19 Comp in Aggregate PPI'!L9</f>
        <v>-3.4738236467384727E-2</v>
      </c>
      <c r="N9" s="114">
        <f>('97-19 Comp in Aggregate PPI'!N9-'97-19 Comp in Aggregate PPI'!M9)/'97-19 Comp in Aggregate PPI'!M9</f>
        <v>-2.7282928903242076E-2</v>
      </c>
      <c r="O9" s="114">
        <f>('97-19 Comp in Aggregate PPI'!O9-'97-19 Comp in Aggregate PPI'!N9)/'97-19 Comp in Aggregate PPI'!N9</f>
        <v>-0.11625515707740201</v>
      </c>
      <c r="P9" s="114">
        <f>('97-19 Comp in Aggregate PPI'!P9-'97-19 Comp in Aggregate PPI'!O9)/'97-19 Comp in Aggregate PPI'!O9</f>
        <v>4.9978730468378365E-3</v>
      </c>
      <c r="Q9" s="114">
        <f>('97-19 Comp in Aggregate PPI'!Q9-'97-19 Comp in Aggregate PPI'!P9)/'97-19 Comp in Aggregate PPI'!P9</f>
        <v>-5.2047347193357719E-2</v>
      </c>
      <c r="R9" s="114">
        <f>('97-19 Comp in Aggregate PPI'!R9-'97-19 Comp in Aggregate PPI'!Q9)/'97-19 Comp in Aggregate PPI'!Q9</f>
        <v>-1.4984132175777166E-2</v>
      </c>
      <c r="S9" s="114">
        <f>('97-19 Comp in Aggregate PPI'!S9-'97-19 Comp in Aggregate PPI'!R9)/'97-19 Comp in Aggregate PPI'!R9</f>
        <v>3.3095798092990819E-2</v>
      </c>
      <c r="T9" s="114">
        <f>('97-19 Comp in Aggregate PPI'!T9-'97-19 Comp in Aggregate PPI'!S9)/'97-19 Comp in Aggregate PPI'!S9</f>
        <v>-5.2599229321459414E-3</v>
      </c>
      <c r="U9" s="114">
        <f>('97-19 Comp in Aggregate PPI'!U9-'97-19 Comp in Aggregate PPI'!T9)/'97-19 Comp in Aggregate PPI'!T9</f>
        <v>6.5415264520767819E-2</v>
      </c>
      <c r="V9" s="114">
        <f>('97-19 Comp in Aggregate PPI'!V9-'97-19 Comp in Aggregate PPI'!U9)/'97-19 Comp in Aggregate PPI'!U9</f>
        <v>6.9067830359086188E-2</v>
      </c>
      <c r="W9" s="114">
        <f>('97-19 Comp in Aggregate PPI'!W9-'97-19 Comp in Aggregate PPI'!V9)/'97-19 Comp in Aggregate PPI'!V9</f>
        <v>-1.0349187272580837E-2</v>
      </c>
      <c r="X9" s="114">
        <f>('97-19 Comp in Aggregate PPI'!X9-'97-19 Comp in Aggregate PPI'!W9)/'97-19 Comp in Aggregate PPI'!W9</f>
        <v>-7.6781980454447727E-3</v>
      </c>
      <c r="Y9" s="114">
        <f>('97-19 Comp in Aggregate PPI'!Y9-'97-19 Comp in Aggregate PPI'!X9)/'97-19 Comp in Aggregate PPI'!X9</f>
        <v>3.1767795696283414E-2</v>
      </c>
      <c r="Z9" s="114">
        <f>('97-19 Comp in Aggregate PPI'!Z9-'97-19 Comp in Aggregate PPI'!Y9)/'97-19 Comp in Aggregate PPI'!Y9</f>
        <v>-2.6600474168061881E-3</v>
      </c>
      <c r="AA9" s="118">
        <f t="shared" si="1"/>
        <v>1.3334440212514908E-2</v>
      </c>
    </row>
    <row r="10" spans="1:27" ht="45" x14ac:dyDescent="0.25">
      <c r="A10" s="67">
        <v>21</v>
      </c>
      <c r="C10" s="66" t="s">
        <v>363</v>
      </c>
      <c r="D10" s="81" t="str">
        <f t="shared" si="0"/>
        <v>-</v>
      </c>
      <c r="E10" s="114">
        <f>('97-19 Comp in Aggregate PPI'!E10-'97-19 Comp in Aggregate PPI'!D10)/'97-19 Comp in Aggregate PPI'!D10</f>
        <v>6.5977173915604814E-2</v>
      </c>
      <c r="F10" s="114">
        <f>('97-19 Comp in Aggregate PPI'!F10-'97-19 Comp in Aggregate PPI'!E10)/'97-19 Comp in Aggregate PPI'!E10</f>
        <v>9.1962931364672498E-2</v>
      </c>
      <c r="G10" s="114">
        <f>('97-19 Comp in Aggregate PPI'!G10-'97-19 Comp in Aggregate PPI'!F10)/'97-19 Comp in Aggregate PPI'!F10</f>
        <v>3.0518233075951692E-2</v>
      </c>
      <c r="H10" s="114">
        <f>('97-19 Comp in Aggregate PPI'!H10-'97-19 Comp in Aggregate PPI'!G10)/'97-19 Comp in Aggregate PPI'!G10</f>
        <v>1.0667506569914441E-2</v>
      </c>
      <c r="I10" s="114">
        <f>('97-19 Comp in Aggregate PPI'!I10-'97-19 Comp in Aggregate PPI'!H10)/'97-19 Comp in Aggregate PPI'!H10</f>
        <v>6.2881625264004939E-2</v>
      </c>
      <c r="J10" s="114">
        <f>('97-19 Comp in Aggregate PPI'!J10-'97-19 Comp in Aggregate PPI'!I10)/'97-19 Comp in Aggregate PPI'!I10</f>
        <v>6.4100560910000173E-2</v>
      </c>
      <c r="K10" s="114">
        <f>('97-19 Comp in Aggregate PPI'!K10-'97-19 Comp in Aggregate PPI'!J10)/'97-19 Comp in Aggregate PPI'!J10</f>
        <v>-4.8004755304203263E-2</v>
      </c>
      <c r="L10" s="114">
        <f>('97-19 Comp in Aggregate PPI'!L10-'97-19 Comp in Aggregate PPI'!K10)/'97-19 Comp in Aggregate PPI'!K10</f>
        <v>0.10091402734510224</v>
      </c>
      <c r="M10" s="114">
        <f>('97-19 Comp in Aggregate PPI'!M10-'97-19 Comp in Aggregate PPI'!L10)/'97-19 Comp in Aggregate PPI'!L10</f>
        <v>7.8020466300461845E-3</v>
      </c>
      <c r="N10" s="114">
        <f>('97-19 Comp in Aggregate PPI'!N10-'97-19 Comp in Aggregate PPI'!M10)/'97-19 Comp in Aggregate PPI'!M10</f>
        <v>-3.0070305618491337E-2</v>
      </c>
      <c r="O10" s="114">
        <f>('97-19 Comp in Aggregate PPI'!O10-'97-19 Comp in Aggregate PPI'!N10)/'97-19 Comp in Aggregate PPI'!N10</f>
        <v>0.18066808968276929</v>
      </c>
      <c r="P10" s="114">
        <f>('97-19 Comp in Aggregate PPI'!P10-'97-19 Comp in Aggregate PPI'!O10)/'97-19 Comp in Aggregate PPI'!O10</f>
        <v>-0.10712867081393881</v>
      </c>
      <c r="Q10" s="114">
        <f>('97-19 Comp in Aggregate PPI'!Q10-'97-19 Comp in Aggregate PPI'!P10)/'97-19 Comp in Aggregate PPI'!P10</f>
        <v>-1.8444241962487957E-2</v>
      </c>
      <c r="R10" s="114">
        <f>('97-19 Comp in Aggregate PPI'!R10-'97-19 Comp in Aggregate PPI'!Q10)/'97-19 Comp in Aggregate PPI'!Q10</f>
        <v>4.7469270104399552E-2</v>
      </c>
      <c r="S10" s="114">
        <f>('97-19 Comp in Aggregate PPI'!S10-'97-19 Comp in Aggregate PPI'!R10)/'97-19 Comp in Aggregate PPI'!R10</f>
        <v>4.4714128764690927E-2</v>
      </c>
      <c r="T10" s="114">
        <f>('97-19 Comp in Aggregate PPI'!T10-'97-19 Comp in Aggregate PPI'!S10)/'97-19 Comp in Aggregate PPI'!S10</f>
        <v>-1.4951327974488686E-2</v>
      </c>
      <c r="U10" s="114">
        <f>('97-19 Comp in Aggregate PPI'!U10-'97-19 Comp in Aggregate PPI'!T10)/'97-19 Comp in Aggregate PPI'!T10</f>
        <v>3.8190040553858225E-2</v>
      </c>
      <c r="V10" s="114">
        <f>('97-19 Comp in Aggregate PPI'!V10-'97-19 Comp in Aggregate PPI'!U10)/'97-19 Comp in Aggregate PPI'!U10</f>
        <v>-3.6605772574586581E-2</v>
      </c>
      <c r="W10" s="114">
        <f>('97-19 Comp in Aggregate PPI'!W10-'97-19 Comp in Aggregate PPI'!V10)/'97-19 Comp in Aggregate PPI'!V10</f>
        <v>0.23029402436351731</v>
      </c>
      <c r="X10" s="114">
        <f>('97-19 Comp in Aggregate PPI'!X10-'97-19 Comp in Aggregate PPI'!W10)/'97-19 Comp in Aggregate PPI'!W10</f>
        <v>-0.15549747234048747</v>
      </c>
      <c r="Y10" s="114">
        <f>('97-19 Comp in Aggregate PPI'!Y10-'97-19 Comp in Aggregate PPI'!X10)/'97-19 Comp in Aggregate PPI'!X10</f>
        <v>-5.8555331631510561E-2</v>
      </c>
      <c r="Z10" s="114">
        <f>('97-19 Comp in Aggregate PPI'!Z10-'97-19 Comp in Aggregate PPI'!Y10)/'97-19 Comp in Aggregate PPI'!Y10</f>
        <v>5.7051465798045591E-2</v>
      </c>
      <c r="AA10" s="118">
        <f t="shared" si="1"/>
        <v>2.563423846010832E-2</v>
      </c>
    </row>
    <row r="11" spans="1:27" ht="45" x14ac:dyDescent="0.25">
      <c r="A11" s="67" t="s">
        <v>1291</v>
      </c>
      <c r="C11" s="66" t="s">
        <v>364</v>
      </c>
      <c r="D11" s="81" t="str">
        <f t="shared" si="0"/>
        <v>-</v>
      </c>
      <c r="E11" s="114">
        <f>('97-19 Comp in Aggregate PPI'!E11-'97-19 Comp in Aggregate PPI'!D11)/'97-19 Comp in Aggregate PPI'!D11</f>
        <v>4.8760171236674255E-2</v>
      </c>
      <c r="F11" s="114">
        <f>('97-19 Comp in Aggregate PPI'!F11-'97-19 Comp in Aggregate PPI'!E11)/'97-19 Comp in Aggregate PPI'!E11</f>
        <v>8.8092219166981706E-2</v>
      </c>
      <c r="G11" s="114">
        <f>('97-19 Comp in Aggregate PPI'!G11-'97-19 Comp in Aggregate PPI'!F11)/'97-19 Comp in Aggregate PPI'!F11</f>
        <v>9.4900152487753335E-4</v>
      </c>
      <c r="H11" s="114">
        <f>('97-19 Comp in Aggregate PPI'!H11-'97-19 Comp in Aggregate PPI'!G11)/'97-19 Comp in Aggregate PPI'!G11</f>
        <v>6.288135755712887E-2</v>
      </c>
      <c r="I11" s="114">
        <f>('97-19 Comp in Aggregate PPI'!I11-'97-19 Comp in Aggregate PPI'!H11)/'97-19 Comp in Aggregate PPI'!H11</f>
        <v>2.587464682830283E-2</v>
      </c>
      <c r="J11" s="114">
        <f>('97-19 Comp in Aggregate PPI'!J11-'97-19 Comp in Aggregate PPI'!I11)/'97-19 Comp in Aggregate PPI'!I11</f>
        <v>3.2816748590033952E-2</v>
      </c>
      <c r="K11" s="114">
        <f>('97-19 Comp in Aggregate PPI'!K11-'97-19 Comp in Aggregate PPI'!J11)/'97-19 Comp in Aggregate PPI'!J11</f>
        <v>1.5708910215183971E-3</v>
      </c>
      <c r="L11" s="114">
        <f>('97-19 Comp in Aggregate PPI'!L11-'97-19 Comp in Aggregate PPI'!K11)/'97-19 Comp in Aggregate PPI'!K11</f>
        <v>1.7018380618088542E-2</v>
      </c>
      <c r="M11" s="114">
        <f>('97-19 Comp in Aggregate PPI'!M11-'97-19 Comp in Aggregate PPI'!L11)/'97-19 Comp in Aggregate PPI'!L11</f>
        <v>8.9749058484906233E-3</v>
      </c>
      <c r="N11" s="114">
        <f>('97-19 Comp in Aggregate PPI'!N11-'97-19 Comp in Aggregate PPI'!M11)/'97-19 Comp in Aggregate PPI'!M11</f>
        <v>2.6325831702808139E-2</v>
      </c>
      <c r="O11" s="114">
        <f>('97-19 Comp in Aggregate PPI'!O11-'97-19 Comp in Aggregate PPI'!N11)/'97-19 Comp in Aggregate PPI'!N11</f>
        <v>-3.6865852972423029E-2</v>
      </c>
      <c r="P11" s="114">
        <f>('97-19 Comp in Aggregate PPI'!P11-'97-19 Comp in Aggregate PPI'!O11)/'97-19 Comp in Aggregate PPI'!O11</f>
        <v>8.3133770232782511E-3</v>
      </c>
      <c r="Q11" s="114">
        <f>('97-19 Comp in Aggregate PPI'!Q11-'97-19 Comp in Aggregate PPI'!P11)/'97-19 Comp in Aggregate PPI'!P11</f>
        <v>-1.982084310019035E-3</v>
      </c>
      <c r="R11" s="114">
        <f>('97-19 Comp in Aggregate PPI'!R11-'97-19 Comp in Aggregate PPI'!Q11)/'97-19 Comp in Aggregate PPI'!Q11</f>
        <v>-4.0980011149822498E-2</v>
      </c>
      <c r="S11" s="114">
        <f>('97-19 Comp in Aggregate PPI'!S11-'97-19 Comp in Aggregate PPI'!R11)/'97-19 Comp in Aggregate PPI'!R11</f>
        <v>1.2642447580376272E-2</v>
      </c>
      <c r="T11" s="114">
        <f>('97-19 Comp in Aggregate PPI'!T11-'97-19 Comp in Aggregate PPI'!S11)/'97-19 Comp in Aggregate PPI'!S11</f>
        <v>7.5753594059043087E-3</v>
      </c>
      <c r="U11" s="114">
        <f>('97-19 Comp in Aggregate PPI'!U11-'97-19 Comp in Aggregate PPI'!T11)/'97-19 Comp in Aggregate PPI'!T11</f>
        <v>2.7510294509976083E-2</v>
      </c>
      <c r="V11" s="114">
        <f>('97-19 Comp in Aggregate PPI'!V11-'97-19 Comp in Aggregate PPI'!U11)/'97-19 Comp in Aggregate PPI'!U11</f>
        <v>1.3136150415284117E-2</v>
      </c>
      <c r="W11" s="114">
        <f>('97-19 Comp in Aggregate PPI'!W11-'97-19 Comp in Aggregate PPI'!V11)/'97-19 Comp in Aggregate PPI'!V11</f>
        <v>-1.8883751539584388E-2</v>
      </c>
      <c r="X11" s="114">
        <f>('97-19 Comp in Aggregate PPI'!X11-'97-19 Comp in Aggregate PPI'!W11)/'97-19 Comp in Aggregate PPI'!W11</f>
        <v>1.6587021929793378E-2</v>
      </c>
      <c r="Y11" s="114">
        <f>('97-19 Comp in Aggregate PPI'!Y11-'97-19 Comp in Aggregate PPI'!X11)/'97-19 Comp in Aggregate PPI'!X11</f>
        <v>-1.3564309742909553E-2</v>
      </c>
      <c r="Z11" s="114">
        <f>('97-19 Comp in Aggregate PPI'!Z11-'97-19 Comp in Aggregate PPI'!Y11)/'97-19 Comp in Aggregate PPI'!Y11</f>
        <v>3.8510906243632001E-2</v>
      </c>
      <c r="AA11" s="118">
        <f t="shared" si="1"/>
        <v>1.4784713704017766E-2</v>
      </c>
    </row>
    <row r="12" spans="1:27" ht="30" x14ac:dyDescent="0.25">
      <c r="A12" s="67" t="s">
        <v>1292</v>
      </c>
      <c r="C12" s="66" t="s">
        <v>365</v>
      </c>
      <c r="D12" s="81" t="str">
        <f t="shared" si="0"/>
        <v>-</v>
      </c>
      <c r="E12" s="114" t="e">
        <f>('97-19 Comp in Aggregate PPI'!E12-'97-19 Comp in Aggregate PPI'!D12)/'97-19 Comp in Aggregate PPI'!D12</f>
        <v>#DIV/0!</v>
      </c>
      <c r="F12" s="114" t="e">
        <f>('97-19 Comp in Aggregate PPI'!F12-'97-19 Comp in Aggregate PPI'!E12)/'97-19 Comp in Aggregate PPI'!E12</f>
        <v>#DIV/0!</v>
      </c>
      <c r="G12" s="114" t="e">
        <f>('97-19 Comp in Aggregate PPI'!G12-'97-19 Comp in Aggregate PPI'!F12)/'97-19 Comp in Aggregate PPI'!F12</f>
        <v>#DIV/0!</v>
      </c>
      <c r="H12" s="114" t="e">
        <f>('97-19 Comp in Aggregate PPI'!H12-'97-19 Comp in Aggregate PPI'!G12)/'97-19 Comp in Aggregate PPI'!G12</f>
        <v>#DIV/0!</v>
      </c>
      <c r="I12" s="114" t="e">
        <f>('97-19 Comp in Aggregate PPI'!I12-'97-19 Comp in Aggregate PPI'!H12)/'97-19 Comp in Aggregate PPI'!H12</f>
        <v>#DIV/0!</v>
      </c>
      <c r="J12" s="114" t="e">
        <f>('97-19 Comp in Aggregate PPI'!J12-'97-19 Comp in Aggregate PPI'!I12)/'97-19 Comp in Aggregate PPI'!I12</f>
        <v>#DIV/0!</v>
      </c>
      <c r="K12" s="114" t="e">
        <f>('97-19 Comp in Aggregate PPI'!K12-'97-19 Comp in Aggregate PPI'!J12)/'97-19 Comp in Aggregate PPI'!J12</f>
        <v>#DIV/0!</v>
      </c>
      <c r="L12" s="114" t="e">
        <f>('97-19 Comp in Aggregate PPI'!L12-'97-19 Comp in Aggregate PPI'!K12)/'97-19 Comp in Aggregate PPI'!K12</f>
        <v>#DIV/0!</v>
      </c>
      <c r="M12" s="114" t="e">
        <f>('97-19 Comp in Aggregate PPI'!M12-'97-19 Comp in Aggregate PPI'!L12)/'97-19 Comp in Aggregate PPI'!L12</f>
        <v>#DIV/0!</v>
      </c>
      <c r="N12" s="114" t="e">
        <f>('97-19 Comp in Aggregate PPI'!N12-'97-19 Comp in Aggregate PPI'!M12)/'97-19 Comp in Aggregate PPI'!M12</f>
        <v>#DIV/0!</v>
      </c>
      <c r="O12" s="114" t="e">
        <f>('97-19 Comp in Aggregate PPI'!O12-'97-19 Comp in Aggregate PPI'!N12)/'97-19 Comp in Aggregate PPI'!N12</f>
        <v>#DIV/0!</v>
      </c>
      <c r="P12" s="114" t="e">
        <f>('97-19 Comp in Aggregate PPI'!P12-'97-19 Comp in Aggregate PPI'!O12)/'97-19 Comp in Aggregate PPI'!O12</f>
        <v>#DIV/0!</v>
      </c>
      <c r="Q12" s="114" t="e">
        <f>('97-19 Comp in Aggregate PPI'!Q12-'97-19 Comp in Aggregate PPI'!P12)/'97-19 Comp in Aggregate PPI'!P12</f>
        <v>#DIV/0!</v>
      </c>
      <c r="R12" s="114" t="e">
        <f>('97-19 Comp in Aggregate PPI'!R12-'97-19 Comp in Aggregate PPI'!Q12)/'97-19 Comp in Aggregate PPI'!Q12</f>
        <v>#DIV/0!</v>
      </c>
      <c r="S12" s="114" t="e">
        <f>('97-19 Comp in Aggregate PPI'!S12-'97-19 Comp in Aggregate PPI'!R12)/'97-19 Comp in Aggregate PPI'!R12</f>
        <v>#DIV/0!</v>
      </c>
      <c r="T12" s="114" t="e">
        <f>('97-19 Comp in Aggregate PPI'!T12-'97-19 Comp in Aggregate PPI'!S12)/'97-19 Comp in Aggregate PPI'!S12</f>
        <v>#DIV/0!</v>
      </c>
      <c r="U12" s="114" t="e">
        <f>('97-19 Comp in Aggregate PPI'!U12-'97-19 Comp in Aggregate PPI'!T12)/'97-19 Comp in Aggregate PPI'!T12</f>
        <v>#DIV/0!</v>
      </c>
      <c r="V12" s="114" t="e">
        <f>('97-19 Comp in Aggregate PPI'!V12-'97-19 Comp in Aggregate PPI'!U12)/'97-19 Comp in Aggregate PPI'!U12</f>
        <v>#DIV/0!</v>
      </c>
      <c r="W12" s="114" t="e">
        <f>('97-19 Comp in Aggregate PPI'!W12-'97-19 Comp in Aggregate PPI'!V12)/'97-19 Comp in Aggregate PPI'!V12</f>
        <v>#DIV/0!</v>
      </c>
      <c r="X12" s="114" t="e">
        <f>('97-19 Comp in Aggregate PPI'!X12-'97-19 Comp in Aggregate PPI'!W12)/'97-19 Comp in Aggregate PPI'!W12</f>
        <v>#DIV/0!</v>
      </c>
      <c r="Y12" s="114" t="e">
        <f>('97-19 Comp in Aggregate PPI'!Y12-'97-19 Comp in Aggregate PPI'!X12)/'97-19 Comp in Aggregate PPI'!X12</f>
        <v>#DIV/0!</v>
      </c>
      <c r="Z12" s="114" t="e">
        <f>('97-19 Comp in Aggregate PPI'!Z12-'97-19 Comp in Aggregate PPI'!Y12)/'97-19 Comp in Aggregate PPI'!Y12</f>
        <v>#DIV/0!</v>
      </c>
      <c r="AA12" s="118" t="e">
        <f t="shared" si="1"/>
        <v>#DIV/0!</v>
      </c>
    </row>
    <row r="13" spans="1:27" ht="30" x14ac:dyDescent="0.25">
      <c r="A13" s="67">
        <v>26</v>
      </c>
      <c r="C13" s="66" t="s">
        <v>366</v>
      </c>
      <c r="D13" s="81" t="str">
        <f t="shared" si="0"/>
        <v>-</v>
      </c>
      <c r="E13" s="114">
        <f>('97-19 Comp in Aggregate PPI'!E13-'97-19 Comp in Aggregate PPI'!D13)/'97-19 Comp in Aggregate PPI'!D13</f>
        <v>0.14920325365027126</v>
      </c>
      <c r="F13" s="114">
        <f>('97-19 Comp in Aggregate PPI'!F13-'97-19 Comp in Aggregate PPI'!E13)/'97-19 Comp in Aggregate PPI'!E13</f>
        <v>9.9287492141832259E-2</v>
      </c>
      <c r="G13" s="114">
        <f>('97-19 Comp in Aggregate PPI'!G13-'97-19 Comp in Aggregate PPI'!F13)/'97-19 Comp in Aggregate PPI'!F13</f>
        <v>7.4703149172242633E-2</v>
      </c>
      <c r="H13" s="114">
        <f>('97-19 Comp in Aggregate PPI'!H13-'97-19 Comp in Aggregate PPI'!G13)/'97-19 Comp in Aggregate PPI'!G13</f>
        <v>0.19774652414628754</v>
      </c>
      <c r="I13" s="114">
        <f>('97-19 Comp in Aggregate PPI'!I13-'97-19 Comp in Aggregate PPI'!H13)/'97-19 Comp in Aggregate PPI'!H13</f>
        <v>4.3368749652422295E-2</v>
      </c>
      <c r="J13" s="114">
        <f>('97-19 Comp in Aggregate PPI'!J13-'97-19 Comp in Aggregate PPI'!I13)/'97-19 Comp in Aggregate PPI'!I13</f>
        <v>5.5898647358375311E-2</v>
      </c>
      <c r="K13" s="114">
        <f>('97-19 Comp in Aggregate PPI'!K13-'97-19 Comp in Aggregate PPI'!J13)/'97-19 Comp in Aggregate PPI'!J13</f>
        <v>6.8529130159049267E-2</v>
      </c>
      <c r="L13" s="114">
        <f>('97-19 Comp in Aggregate PPI'!L13-'97-19 Comp in Aggregate PPI'!K13)/'97-19 Comp in Aggregate PPI'!K13</f>
        <v>6.942813133452494E-2</v>
      </c>
      <c r="M13" s="114">
        <f>('97-19 Comp in Aggregate PPI'!M13-'97-19 Comp in Aggregate PPI'!L13)/'97-19 Comp in Aggregate PPI'!L13</f>
        <v>6.9933800112709291E-2</v>
      </c>
      <c r="N13" s="114">
        <f>('97-19 Comp in Aggregate PPI'!N13-'97-19 Comp in Aggregate PPI'!M13)/'97-19 Comp in Aggregate PPI'!M13</f>
        <v>4.4204559639989496E-2</v>
      </c>
      <c r="O13" s="114">
        <f>('97-19 Comp in Aggregate PPI'!O13-'97-19 Comp in Aggregate PPI'!N13)/'97-19 Comp in Aggregate PPI'!N13</f>
        <v>0.17097911581222366</v>
      </c>
      <c r="P13" s="114">
        <f>('97-19 Comp in Aggregate PPI'!P13-'97-19 Comp in Aggregate PPI'!O13)/'97-19 Comp in Aggregate PPI'!O13</f>
        <v>-0.11261934330184095</v>
      </c>
      <c r="Q13" s="114">
        <f>('97-19 Comp in Aggregate PPI'!Q13-'97-19 Comp in Aggregate PPI'!P13)/'97-19 Comp in Aggregate PPI'!P13</f>
        <v>-1.3683904353599249E-2</v>
      </c>
      <c r="R13" s="114">
        <f>('97-19 Comp in Aggregate PPI'!R13-'97-19 Comp in Aggregate PPI'!Q13)/'97-19 Comp in Aggregate PPI'!Q13</f>
        <v>3.5531719534750456E-2</v>
      </c>
      <c r="S13" s="114">
        <f>('97-19 Comp in Aggregate PPI'!S13-'97-19 Comp in Aggregate PPI'!R13)/'97-19 Comp in Aggregate PPI'!R13</f>
        <v>1.5805746172988275E-2</v>
      </c>
      <c r="T13" s="114">
        <f>('97-19 Comp in Aggregate PPI'!T13-'97-19 Comp in Aggregate PPI'!S13)/'97-19 Comp in Aggregate PPI'!S13</f>
        <v>2.6631688545005406E-2</v>
      </c>
      <c r="U13" s="114">
        <f>('97-19 Comp in Aggregate PPI'!U13-'97-19 Comp in Aggregate PPI'!T13)/'97-19 Comp in Aggregate PPI'!T13</f>
        <v>-2.5297060662914254E-2</v>
      </c>
      <c r="V13" s="114">
        <f>('97-19 Comp in Aggregate PPI'!V13-'97-19 Comp in Aggregate PPI'!U13)/'97-19 Comp in Aggregate PPI'!U13</f>
        <v>1.6436450712657071E-2</v>
      </c>
      <c r="W13" s="114">
        <f>('97-19 Comp in Aggregate PPI'!W13-'97-19 Comp in Aggregate PPI'!V13)/'97-19 Comp in Aggregate PPI'!V13</f>
        <v>-7.1513688732857197E-3</v>
      </c>
      <c r="X13" s="114">
        <f>('97-19 Comp in Aggregate PPI'!X13-'97-19 Comp in Aggregate PPI'!W13)/'97-19 Comp in Aggregate PPI'!W13</f>
        <v>-3.4252661277954649E-2</v>
      </c>
      <c r="Y13" s="114">
        <f>('97-19 Comp in Aggregate PPI'!Y13-'97-19 Comp in Aggregate PPI'!X13)/'97-19 Comp in Aggregate PPI'!X13</f>
        <v>6.642035019845921E-2</v>
      </c>
      <c r="Z13" s="114">
        <f>('97-19 Comp in Aggregate PPI'!Z13-'97-19 Comp in Aggregate PPI'!Y13)/'97-19 Comp in Aggregate PPI'!Y13</f>
        <v>1.0879151577858319E-2</v>
      </c>
      <c r="AA13" s="118">
        <f t="shared" si="1"/>
        <v>4.6453787338729631E-2</v>
      </c>
    </row>
    <row r="14" spans="1:27" x14ac:dyDescent="0.25">
      <c r="A14" s="67">
        <v>27</v>
      </c>
      <c r="C14" s="66" t="s">
        <v>367</v>
      </c>
      <c r="D14" s="81" t="str">
        <f t="shared" si="0"/>
        <v>-</v>
      </c>
      <c r="E14" s="114">
        <f>('97-19 Comp in Aggregate PPI'!E14-'97-19 Comp in Aggregate PPI'!D14)/'97-19 Comp in Aggregate PPI'!D14</f>
        <v>9.7204295584888009E-2</v>
      </c>
      <c r="F14" s="114">
        <f>('97-19 Comp in Aggregate PPI'!F14-'97-19 Comp in Aggregate PPI'!E14)/'97-19 Comp in Aggregate PPI'!E14</f>
        <v>3.0632803596134343E-2</v>
      </c>
      <c r="G14" s="114">
        <f>('97-19 Comp in Aggregate PPI'!G14-'97-19 Comp in Aggregate PPI'!F14)/'97-19 Comp in Aggregate PPI'!F14</f>
        <v>3.1365154170088887E-2</v>
      </c>
      <c r="H14" s="114">
        <f>('97-19 Comp in Aggregate PPI'!H14-'97-19 Comp in Aggregate PPI'!G14)/'97-19 Comp in Aggregate PPI'!G14</f>
        <v>5.579050142879672E-2</v>
      </c>
      <c r="I14" s="114">
        <f>('97-19 Comp in Aggregate PPI'!I14-'97-19 Comp in Aggregate PPI'!H14)/'97-19 Comp in Aggregate PPI'!H14</f>
        <v>5.5414629397553934E-2</v>
      </c>
      <c r="J14" s="114">
        <f>('97-19 Comp in Aggregate PPI'!J14-'97-19 Comp in Aggregate PPI'!I14)/'97-19 Comp in Aggregate PPI'!I14</f>
        <v>6.8352773768768901E-2</v>
      </c>
      <c r="K14" s="114">
        <f>('97-19 Comp in Aggregate PPI'!K14-'97-19 Comp in Aggregate PPI'!J14)/'97-19 Comp in Aggregate PPI'!J14</f>
        <v>3.3852314434749911E-2</v>
      </c>
      <c r="L14" s="114">
        <f>('97-19 Comp in Aggregate PPI'!L14-'97-19 Comp in Aggregate PPI'!K14)/'97-19 Comp in Aggregate PPI'!K14</f>
        <v>1.5582750690375203E-2</v>
      </c>
      <c r="M14" s="114">
        <f>('97-19 Comp in Aggregate PPI'!M14-'97-19 Comp in Aggregate PPI'!L14)/'97-19 Comp in Aggregate PPI'!L14</f>
        <v>-1.442053997993464E-2</v>
      </c>
      <c r="N14" s="114">
        <f>('97-19 Comp in Aggregate PPI'!N14-'97-19 Comp in Aggregate PPI'!M14)/'97-19 Comp in Aggregate PPI'!M14</f>
        <v>3.5250548651516105E-2</v>
      </c>
      <c r="O14" s="114">
        <f>('97-19 Comp in Aggregate PPI'!O14-'97-19 Comp in Aggregate PPI'!N14)/'97-19 Comp in Aggregate PPI'!N14</f>
        <v>-3.9738562085753819E-2</v>
      </c>
      <c r="P14" s="114">
        <f>('97-19 Comp in Aggregate PPI'!P14-'97-19 Comp in Aggregate PPI'!O14)/'97-19 Comp in Aggregate PPI'!O14</f>
        <v>-2.2995540780814665E-2</v>
      </c>
      <c r="Q14" s="114">
        <f>('97-19 Comp in Aggregate PPI'!Q14-'97-19 Comp in Aggregate PPI'!P14)/'97-19 Comp in Aggregate PPI'!P14</f>
        <v>-9.895264747563623E-3</v>
      </c>
      <c r="R14" s="114">
        <f>('97-19 Comp in Aggregate PPI'!R14-'97-19 Comp in Aggregate PPI'!Q14)/'97-19 Comp in Aggregate PPI'!Q14</f>
        <v>-1.2592938055045943E-2</v>
      </c>
      <c r="S14" s="114">
        <f>('97-19 Comp in Aggregate PPI'!S14-'97-19 Comp in Aggregate PPI'!R14)/'97-19 Comp in Aggregate PPI'!R14</f>
        <v>-5.6732295707108927E-3</v>
      </c>
      <c r="T14" s="114">
        <f>('97-19 Comp in Aggregate PPI'!T14-'97-19 Comp in Aggregate PPI'!S14)/'97-19 Comp in Aggregate PPI'!S14</f>
        <v>7.2719102114502651E-2</v>
      </c>
      <c r="U14" s="114">
        <f>('97-19 Comp in Aggregate PPI'!U14-'97-19 Comp in Aggregate PPI'!T14)/'97-19 Comp in Aggregate PPI'!T14</f>
        <v>2.6766272356307606E-2</v>
      </c>
      <c r="V14" s="114">
        <f>('97-19 Comp in Aggregate PPI'!V14-'97-19 Comp in Aggregate PPI'!U14)/'97-19 Comp in Aggregate PPI'!U14</f>
        <v>-1.2332220605321319E-2</v>
      </c>
      <c r="W14" s="114">
        <f>('97-19 Comp in Aggregate PPI'!W14-'97-19 Comp in Aggregate PPI'!V14)/'97-19 Comp in Aggregate PPI'!V14</f>
        <v>3.0765274379572424E-2</v>
      </c>
      <c r="X14" s="114">
        <f>('97-19 Comp in Aggregate PPI'!X14-'97-19 Comp in Aggregate PPI'!W14)/'97-19 Comp in Aggregate PPI'!W14</f>
        <v>-6.2678425311391811E-2</v>
      </c>
      <c r="Y14" s="114">
        <f>('97-19 Comp in Aggregate PPI'!Y14-'97-19 Comp in Aggregate PPI'!X14)/'97-19 Comp in Aggregate PPI'!X14</f>
        <v>-5.3642867994415679E-3</v>
      </c>
      <c r="Z14" s="114">
        <f>('97-19 Comp in Aggregate PPI'!Z14-'97-19 Comp in Aggregate PPI'!Y14)/'97-19 Comp in Aggregate PPI'!Y14</f>
        <v>-4.9882352941171728E-4</v>
      </c>
      <c r="AA14" s="118">
        <f t="shared" si="1"/>
        <v>1.6704844959448399E-2</v>
      </c>
    </row>
    <row r="15" spans="1:27" ht="30" x14ac:dyDescent="0.25">
      <c r="A15" s="67">
        <v>28</v>
      </c>
      <c r="C15" s="66" t="s">
        <v>368</v>
      </c>
      <c r="D15" s="81" t="str">
        <f t="shared" si="0"/>
        <v>-</v>
      </c>
      <c r="E15" s="114">
        <f>('97-19 Comp in Aggregate PPI'!E15-'97-19 Comp in Aggregate PPI'!D15)/'97-19 Comp in Aggregate PPI'!D15</f>
        <v>5.8136249749032289E-2</v>
      </c>
      <c r="F15" s="114">
        <f>('97-19 Comp in Aggregate PPI'!F15-'97-19 Comp in Aggregate PPI'!E15)/'97-19 Comp in Aggregate PPI'!E15</f>
        <v>2.2070692338131189E-2</v>
      </c>
      <c r="G15" s="114">
        <f>('97-19 Comp in Aggregate PPI'!G15-'97-19 Comp in Aggregate PPI'!F15)/'97-19 Comp in Aggregate PPI'!F15</f>
        <v>1.3720493919331157E-2</v>
      </c>
      <c r="H15" s="114">
        <f>('97-19 Comp in Aggregate PPI'!H15-'97-19 Comp in Aggregate PPI'!G15)/'97-19 Comp in Aggregate PPI'!G15</f>
        <v>5.3261112783455501E-2</v>
      </c>
      <c r="I15" s="114">
        <f>('97-19 Comp in Aggregate PPI'!I15-'97-19 Comp in Aggregate PPI'!H15)/'97-19 Comp in Aggregate PPI'!H15</f>
        <v>-1.9992871561329705E-3</v>
      </c>
      <c r="J15" s="114">
        <f>('97-19 Comp in Aggregate PPI'!J15-'97-19 Comp in Aggregate PPI'!I15)/'97-19 Comp in Aggregate PPI'!I15</f>
        <v>2.4300931455257697E-2</v>
      </c>
      <c r="K15" s="114">
        <f>('97-19 Comp in Aggregate PPI'!K15-'97-19 Comp in Aggregate PPI'!J15)/'97-19 Comp in Aggregate PPI'!J15</f>
        <v>-6.5642902587584239E-3</v>
      </c>
      <c r="L15" s="114">
        <f>('97-19 Comp in Aggregate PPI'!L15-'97-19 Comp in Aggregate PPI'!K15)/'97-19 Comp in Aggregate PPI'!K15</f>
        <v>4.2824349397830898E-2</v>
      </c>
      <c r="M15" s="114">
        <f>('97-19 Comp in Aggregate PPI'!M15-'97-19 Comp in Aggregate PPI'!L15)/'97-19 Comp in Aggregate PPI'!L15</f>
        <v>9.9074835244869226E-3</v>
      </c>
      <c r="N15" s="114">
        <f>('97-19 Comp in Aggregate PPI'!N15-'97-19 Comp in Aggregate PPI'!M15)/'97-19 Comp in Aggregate PPI'!M15</f>
        <v>1.536477144768154E-2</v>
      </c>
      <c r="O15" s="114">
        <f>('97-19 Comp in Aggregate PPI'!O15-'97-19 Comp in Aggregate PPI'!N15)/'97-19 Comp in Aggregate PPI'!N15</f>
        <v>-1.7229055311973395E-2</v>
      </c>
      <c r="P15" s="114">
        <f>('97-19 Comp in Aggregate PPI'!P15-'97-19 Comp in Aggregate PPI'!O15)/'97-19 Comp in Aggregate PPI'!O15</f>
        <v>-1.5850758100852493E-2</v>
      </c>
      <c r="Q15" s="114">
        <f>('97-19 Comp in Aggregate PPI'!Q15-'97-19 Comp in Aggregate PPI'!P15)/'97-19 Comp in Aggregate PPI'!P15</f>
        <v>-3.3555640243902334E-2</v>
      </c>
      <c r="R15" s="114">
        <f>('97-19 Comp in Aggregate PPI'!R15-'97-19 Comp in Aggregate PPI'!Q15)/'97-19 Comp in Aggregate PPI'!Q15</f>
        <v>2.3501245620463275E-2</v>
      </c>
      <c r="S15" s="114">
        <f>('97-19 Comp in Aggregate PPI'!S15-'97-19 Comp in Aggregate PPI'!R15)/'97-19 Comp in Aggregate PPI'!R15</f>
        <v>3.1095947236576764E-2</v>
      </c>
      <c r="T15" s="114">
        <f>('97-19 Comp in Aggregate PPI'!T15-'97-19 Comp in Aggregate PPI'!S15)/'97-19 Comp in Aggregate PPI'!S15</f>
        <v>-2.6465166444249472E-3</v>
      </c>
      <c r="U15" s="114">
        <f>('97-19 Comp in Aggregate PPI'!U15-'97-19 Comp in Aggregate PPI'!T15)/'97-19 Comp in Aggregate PPI'!T15</f>
        <v>5.3455433165441489E-3</v>
      </c>
      <c r="V15" s="114">
        <f>('97-19 Comp in Aggregate PPI'!V15-'97-19 Comp in Aggregate PPI'!U15)/'97-19 Comp in Aggregate PPI'!U15</f>
        <v>9.7273729578029166E-3</v>
      </c>
      <c r="W15" s="114">
        <f>('97-19 Comp in Aggregate PPI'!W15-'97-19 Comp in Aggregate PPI'!V15)/'97-19 Comp in Aggregate PPI'!V15</f>
        <v>-1.102120058732935E-2</v>
      </c>
      <c r="X15" s="114">
        <f>('97-19 Comp in Aggregate PPI'!X15-'97-19 Comp in Aggregate PPI'!W15)/'97-19 Comp in Aggregate PPI'!W15</f>
        <v>2.2360560132316982E-2</v>
      </c>
      <c r="Y15" s="114">
        <f>('97-19 Comp in Aggregate PPI'!Y15-'97-19 Comp in Aggregate PPI'!X15)/'97-19 Comp in Aggregate PPI'!X15</f>
        <v>-1.1987414525612482E-2</v>
      </c>
      <c r="Z15" s="114">
        <f>('97-19 Comp in Aggregate PPI'!Z15-'97-19 Comp in Aggregate PPI'!Y15)/'97-19 Comp in Aggregate PPI'!Y15</f>
        <v>5.0816982214572544E-2</v>
      </c>
      <c r="AA15" s="118">
        <f t="shared" si="1"/>
        <v>1.2799071512022609E-2</v>
      </c>
    </row>
    <row r="16" spans="1:27" x14ac:dyDescent="0.25">
      <c r="A16" s="67" t="s">
        <v>1293</v>
      </c>
      <c r="C16" s="66" t="s">
        <v>369</v>
      </c>
      <c r="D16" s="81" t="str">
        <f t="shared" si="0"/>
        <v>-</v>
      </c>
      <c r="E16" s="114">
        <f>('97-19 Comp in Aggregate PPI'!E16-'97-19 Comp in Aggregate PPI'!D16)/'97-19 Comp in Aggregate PPI'!D16</f>
        <v>5.2031681165538773E-2</v>
      </c>
      <c r="F16" s="114">
        <f>('97-19 Comp in Aggregate PPI'!F16-'97-19 Comp in Aggregate PPI'!E16)/'97-19 Comp in Aggregate PPI'!E16</f>
        <v>2.9211619876307614E-2</v>
      </c>
      <c r="G16" s="114">
        <f>('97-19 Comp in Aggregate PPI'!G16-'97-19 Comp in Aggregate PPI'!F16)/'97-19 Comp in Aggregate PPI'!F16</f>
        <v>4.9664911822521259E-2</v>
      </c>
      <c r="H16" s="114">
        <f>('97-19 Comp in Aggregate PPI'!H16-'97-19 Comp in Aggregate PPI'!G16)/'97-19 Comp in Aggregate PPI'!G16</f>
        <v>5.1136083343451683E-2</v>
      </c>
      <c r="I16" s="114">
        <f>('97-19 Comp in Aggregate PPI'!I16-'97-19 Comp in Aggregate PPI'!H16)/'97-19 Comp in Aggregate PPI'!H16</f>
        <v>4.4830883288581203E-2</v>
      </c>
      <c r="J16" s="114">
        <f>('97-19 Comp in Aggregate PPI'!J16-'97-19 Comp in Aggregate PPI'!I16)/'97-19 Comp in Aggregate PPI'!I16</f>
        <v>7.4905573035503076E-2</v>
      </c>
      <c r="K16" s="114">
        <f>('97-19 Comp in Aggregate PPI'!K16-'97-19 Comp in Aggregate PPI'!J16)/'97-19 Comp in Aggregate PPI'!J16</f>
        <v>2.8386129139007388E-2</v>
      </c>
      <c r="L16" s="114">
        <f>('97-19 Comp in Aggregate PPI'!L16-'97-19 Comp in Aggregate PPI'!K16)/'97-19 Comp in Aggregate PPI'!K16</f>
        <v>2.7281942039343709E-2</v>
      </c>
      <c r="M16" s="114">
        <f>('97-19 Comp in Aggregate PPI'!M16-'97-19 Comp in Aggregate PPI'!L16)/'97-19 Comp in Aggregate PPI'!L16</f>
        <v>2.660861640205402E-2</v>
      </c>
      <c r="N16" s="114">
        <f>('97-19 Comp in Aggregate PPI'!N16-'97-19 Comp in Aggregate PPI'!M16)/'97-19 Comp in Aggregate PPI'!M16</f>
        <v>-9.9496951751137583E-4</v>
      </c>
      <c r="O16" s="114">
        <f>('97-19 Comp in Aggregate PPI'!O16-'97-19 Comp in Aggregate PPI'!N16)/'97-19 Comp in Aggregate PPI'!N16</f>
        <v>6.9574268473320379E-3</v>
      </c>
      <c r="P16" s="114">
        <f>('97-19 Comp in Aggregate PPI'!P16-'97-19 Comp in Aggregate PPI'!O16)/'97-19 Comp in Aggregate PPI'!O16</f>
        <v>1.013832816344079E-3</v>
      </c>
      <c r="Q16" s="114">
        <f>('97-19 Comp in Aggregate PPI'!Q16-'97-19 Comp in Aggregate PPI'!P16)/'97-19 Comp in Aggregate PPI'!P16</f>
        <v>-2.6854624079935764E-3</v>
      </c>
      <c r="R16" s="114">
        <f>('97-19 Comp in Aggregate PPI'!R16-'97-19 Comp in Aggregate PPI'!Q16)/'97-19 Comp in Aggregate PPI'!Q16</f>
        <v>1.2101179172310706E-2</v>
      </c>
      <c r="S16" s="114">
        <f>('97-19 Comp in Aggregate PPI'!S16-'97-19 Comp in Aggregate PPI'!R16)/'97-19 Comp in Aggregate PPI'!R16</f>
        <v>2.1104492588999792E-2</v>
      </c>
      <c r="T16" s="114">
        <f>('97-19 Comp in Aggregate PPI'!T16-'97-19 Comp in Aggregate PPI'!S16)/'97-19 Comp in Aggregate PPI'!S16</f>
        <v>4.9473229710899971E-3</v>
      </c>
      <c r="U16" s="114">
        <f>('97-19 Comp in Aggregate PPI'!U16-'97-19 Comp in Aggregate PPI'!T16)/'97-19 Comp in Aggregate PPI'!T16</f>
        <v>1.2276033525244437E-2</v>
      </c>
      <c r="V16" s="114">
        <f>('97-19 Comp in Aggregate PPI'!V16-'97-19 Comp in Aggregate PPI'!U16)/'97-19 Comp in Aggregate PPI'!U16</f>
        <v>2.0347858089811398E-2</v>
      </c>
      <c r="W16" s="114">
        <f>('97-19 Comp in Aggregate PPI'!W16-'97-19 Comp in Aggregate PPI'!V16)/'97-19 Comp in Aggregate PPI'!V16</f>
        <v>1.2907587957320893E-2</v>
      </c>
      <c r="X16" s="114">
        <f>('97-19 Comp in Aggregate PPI'!X16-'97-19 Comp in Aggregate PPI'!W16)/'97-19 Comp in Aggregate PPI'!W16</f>
        <v>-4.9762984815620711E-3</v>
      </c>
      <c r="Y16" s="114">
        <f>('97-19 Comp in Aggregate PPI'!Y16-'97-19 Comp in Aggregate PPI'!X16)/'97-19 Comp in Aggregate PPI'!X16</f>
        <v>6.5640711405965876E-3</v>
      </c>
      <c r="Z16" s="114">
        <f>('97-19 Comp in Aggregate PPI'!Z16-'97-19 Comp in Aggregate PPI'!Y16)/'97-19 Comp in Aggregate PPI'!Y16</f>
        <v>-7.2380168327093472E-2</v>
      </c>
      <c r="AA16" s="118">
        <f t="shared" si="1"/>
        <v>1.8238197567599916E-2</v>
      </c>
    </row>
    <row r="17" spans="1:27" x14ac:dyDescent="0.25">
      <c r="A17" s="67" t="s">
        <v>1294</v>
      </c>
      <c r="C17" s="66" t="s">
        <v>370</v>
      </c>
      <c r="D17" s="81" t="str">
        <f t="shared" si="0"/>
        <v>-</v>
      </c>
      <c r="E17" s="114">
        <f>('97-19 Comp in Aggregate PPI'!E17-'97-19 Comp in Aggregate PPI'!D17)/'97-19 Comp in Aggregate PPI'!D17</f>
        <v>5.7676073756184394E-2</v>
      </c>
      <c r="F17" s="114">
        <f>('97-19 Comp in Aggregate PPI'!F17-'97-19 Comp in Aggregate PPI'!E17)/'97-19 Comp in Aggregate PPI'!E17</f>
        <v>3.2827737080033989E-2</v>
      </c>
      <c r="G17" s="114">
        <f>('97-19 Comp in Aggregate PPI'!G17-'97-19 Comp in Aggregate PPI'!F17)/'97-19 Comp in Aggregate PPI'!F17</f>
        <v>4.4665018429601772E-2</v>
      </c>
      <c r="H17" s="114">
        <f>('97-19 Comp in Aggregate PPI'!H17-'97-19 Comp in Aggregate PPI'!G17)/'97-19 Comp in Aggregate PPI'!G17</f>
        <v>5.0603214692362029E-2</v>
      </c>
      <c r="I17" s="114">
        <f>('97-19 Comp in Aggregate PPI'!I17-'97-19 Comp in Aggregate PPI'!H17)/'97-19 Comp in Aggregate PPI'!H17</f>
        <v>4.3738611347621262E-2</v>
      </c>
      <c r="J17" s="114">
        <f>('97-19 Comp in Aggregate PPI'!J17-'97-19 Comp in Aggregate PPI'!I17)/'97-19 Comp in Aggregate PPI'!I17</f>
        <v>1.5439096736018194E-2</v>
      </c>
      <c r="K17" s="114">
        <f>('97-19 Comp in Aggregate PPI'!K17-'97-19 Comp in Aggregate PPI'!J17)/'97-19 Comp in Aggregate PPI'!J17</f>
        <v>3.0716977028880314E-2</v>
      </c>
      <c r="L17" s="114">
        <f>('97-19 Comp in Aggregate PPI'!L17-'97-19 Comp in Aggregate PPI'!K17)/'97-19 Comp in Aggregate PPI'!K17</f>
        <v>4.8642838150593656E-2</v>
      </c>
      <c r="M17" s="114">
        <f>('97-19 Comp in Aggregate PPI'!M17-'97-19 Comp in Aggregate PPI'!L17)/'97-19 Comp in Aggregate PPI'!L17</f>
        <v>2.3992305383795508E-2</v>
      </c>
      <c r="N17" s="114">
        <f>('97-19 Comp in Aggregate PPI'!N17-'97-19 Comp in Aggregate PPI'!M17)/'97-19 Comp in Aggregate PPI'!M17</f>
        <v>-3.6234709638115177E-3</v>
      </c>
      <c r="O17" s="114">
        <f>('97-19 Comp in Aggregate PPI'!O17-'97-19 Comp in Aggregate PPI'!N17)/'97-19 Comp in Aggregate PPI'!N17</f>
        <v>7.005689974706881E-3</v>
      </c>
      <c r="P17" s="114">
        <f>('97-19 Comp in Aggregate PPI'!P17-'97-19 Comp in Aggregate PPI'!O17)/'97-19 Comp in Aggregate PPI'!O17</f>
        <v>-1.9511325789127027E-2</v>
      </c>
      <c r="Q17" s="114">
        <f>('97-19 Comp in Aggregate PPI'!Q17-'97-19 Comp in Aggregate PPI'!P17)/'97-19 Comp in Aggregate PPI'!P17</f>
        <v>1.1284367092626497E-2</v>
      </c>
      <c r="R17" s="114">
        <f>('97-19 Comp in Aggregate PPI'!R17-'97-19 Comp in Aggregate PPI'!Q17)/'97-19 Comp in Aggregate PPI'!Q17</f>
        <v>-2.8539552794040822E-2</v>
      </c>
      <c r="S17" s="114">
        <f>('97-19 Comp in Aggregate PPI'!S17-'97-19 Comp in Aggregate PPI'!R17)/'97-19 Comp in Aggregate PPI'!R17</f>
        <v>1.6278732815052831E-2</v>
      </c>
      <c r="T17" s="114">
        <f>('97-19 Comp in Aggregate PPI'!T17-'97-19 Comp in Aggregate PPI'!S17)/'97-19 Comp in Aggregate PPI'!S17</f>
        <v>-5.5297570404338114E-3</v>
      </c>
      <c r="U17" s="114">
        <f>('97-19 Comp in Aggregate PPI'!U17-'97-19 Comp in Aggregate PPI'!T17)/'97-19 Comp in Aggregate PPI'!T17</f>
        <v>-1.7770853866035052E-2</v>
      </c>
      <c r="V17" s="114">
        <f>('97-19 Comp in Aggregate PPI'!V17-'97-19 Comp in Aggregate PPI'!U17)/'97-19 Comp in Aggregate PPI'!U17</f>
        <v>7.0577191516683251E-4</v>
      </c>
      <c r="W17" s="114">
        <f>('97-19 Comp in Aggregate PPI'!W17-'97-19 Comp in Aggregate PPI'!V17)/'97-19 Comp in Aggregate PPI'!V17</f>
        <v>1.6579586082685751E-2</v>
      </c>
      <c r="X17" s="114">
        <f>('97-19 Comp in Aggregate PPI'!X17-'97-19 Comp in Aggregate PPI'!W17)/'97-19 Comp in Aggregate PPI'!W17</f>
        <v>-2.6316452764686697E-2</v>
      </c>
      <c r="Y17" s="114">
        <f>('97-19 Comp in Aggregate PPI'!Y17-'97-19 Comp in Aggregate PPI'!X17)/'97-19 Comp in Aggregate PPI'!X17</f>
        <v>2.0672273937242643E-2</v>
      </c>
      <c r="Z17" s="114">
        <f>('97-19 Comp in Aggregate PPI'!Z17-'97-19 Comp in Aggregate PPI'!Y17)/'97-19 Comp in Aggregate PPI'!Y17</f>
        <v>1.5056814024643761E-2</v>
      </c>
      <c r="AA17" s="118">
        <f t="shared" si="1"/>
        <v>1.5208804328594611E-2</v>
      </c>
    </row>
    <row r="18" spans="1:27" ht="30" x14ac:dyDescent="0.25">
      <c r="A18" s="67">
        <v>35</v>
      </c>
      <c r="B18" s="65" t="s">
        <v>226</v>
      </c>
      <c r="C18" s="66" t="s">
        <v>371</v>
      </c>
      <c r="D18" s="81" t="str">
        <f t="shared" si="0"/>
        <v>-</v>
      </c>
      <c r="E18" s="114">
        <f>('97-19 Comp in Aggregate PPI'!E18-'97-19 Comp in Aggregate PPI'!D18)/'97-19 Comp in Aggregate PPI'!D18</f>
        <v>4.3860010490400538E-3</v>
      </c>
      <c r="F18" s="114">
        <f>('97-19 Comp in Aggregate PPI'!F18-'97-19 Comp in Aggregate PPI'!E18)/'97-19 Comp in Aggregate PPI'!E18</f>
        <v>7.2071080968714715E-2</v>
      </c>
      <c r="G18" s="114">
        <f>('97-19 Comp in Aggregate PPI'!G18-'97-19 Comp in Aggregate PPI'!F18)/'97-19 Comp in Aggregate PPI'!F18</f>
        <v>8.5450846172166486E-2</v>
      </c>
      <c r="H18" s="114">
        <f>('97-19 Comp in Aggregate PPI'!H18-'97-19 Comp in Aggregate PPI'!G18)/'97-19 Comp in Aggregate PPI'!G18</f>
        <v>-6.1477106551118384E-2</v>
      </c>
      <c r="I18" s="114">
        <f>('97-19 Comp in Aggregate PPI'!I18-'97-19 Comp in Aggregate PPI'!H18)/'97-19 Comp in Aggregate PPI'!H18</f>
        <v>7.1576899960406143E-2</v>
      </c>
      <c r="J18" s="114">
        <f>('97-19 Comp in Aggregate PPI'!J18-'97-19 Comp in Aggregate PPI'!I18)/'97-19 Comp in Aggregate PPI'!I18</f>
        <v>2.4142874948248627E-2</v>
      </c>
      <c r="K18" s="114">
        <f>('97-19 Comp in Aggregate PPI'!K18-'97-19 Comp in Aggregate PPI'!J18)/'97-19 Comp in Aggregate PPI'!J18</f>
        <v>-6.5735934626111353E-2</v>
      </c>
      <c r="L18" s="114">
        <f>('97-19 Comp in Aggregate PPI'!L18-'97-19 Comp in Aggregate PPI'!K18)/'97-19 Comp in Aggregate PPI'!K18</f>
        <v>-0.21897182615854888</v>
      </c>
      <c r="M18" s="114">
        <f>('97-19 Comp in Aggregate PPI'!M18-'97-19 Comp in Aggregate PPI'!L18)/'97-19 Comp in Aggregate PPI'!L18</f>
        <v>-0.2468581569671775</v>
      </c>
      <c r="N18" s="114">
        <f>('97-19 Comp in Aggregate PPI'!N18-'97-19 Comp in Aggregate PPI'!M18)/'97-19 Comp in Aggregate PPI'!M18</f>
        <v>0.10934725062495074</v>
      </c>
      <c r="O18" s="114">
        <f>('97-19 Comp in Aggregate PPI'!O18-'97-19 Comp in Aggregate PPI'!N18)/'97-19 Comp in Aggregate PPI'!N18</f>
        <v>-0.16084513353062621</v>
      </c>
      <c r="P18" s="114">
        <f>('97-19 Comp in Aggregate PPI'!P18-'97-19 Comp in Aggregate PPI'!O18)/'97-19 Comp in Aggregate PPI'!O18</f>
        <v>-5.8365283585630874E-2</v>
      </c>
      <c r="Q18" s="114">
        <f>('97-19 Comp in Aggregate PPI'!Q18-'97-19 Comp in Aggregate PPI'!P18)/'97-19 Comp in Aggregate PPI'!P18</f>
        <v>0.11243864184899574</v>
      </c>
      <c r="R18" s="114">
        <f>('97-19 Comp in Aggregate PPI'!R18-'97-19 Comp in Aggregate PPI'!Q18)/'97-19 Comp in Aggregate PPI'!Q18</f>
        <v>-8.0087492943618013E-2</v>
      </c>
      <c r="S18" s="114">
        <f>('97-19 Comp in Aggregate PPI'!S18-'97-19 Comp in Aggregate PPI'!R18)/'97-19 Comp in Aggregate PPI'!R18</f>
        <v>-6.7243784196245729E-2</v>
      </c>
      <c r="T18" s="114">
        <f>('97-19 Comp in Aggregate PPI'!T18-'97-19 Comp in Aggregate PPI'!S18)/'97-19 Comp in Aggregate PPI'!S18</f>
        <v>2.5141844075756179E-2</v>
      </c>
      <c r="U18" s="114">
        <f>('97-19 Comp in Aggregate PPI'!U18-'97-19 Comp in Aggregate PPI'!T18)/'97-19 Comp in Aggregate PPI'!T18</f>
        <v>1.7814340134387797E-2</v>
      </c>
      <c r="V18" s="114">
        <f>('97-19 Comp in Aggregate PPI'!V18-'97-19 Comp in Aggregate PPI'!U18)/'97-19 Comp in Aggregate PPI'!U18</f>
        <v>8.1165604067383004E-2</v>
      </c>
      <c r="W18" s="114">
        <f>('97-19 Comp in Aggregate PPI'!W18-'97-19 Comp in Aggregate PPI'!V18)/'97-19 Comp in Aggregate PPI'!V18</f>
        <v>0.10214645356027434</v>
      </c>
      <c r="X18" s="114">
        <f>('97-19 Comp in Aggregate PPI'!X18-'97-19 Comp in Aggregate PPI'!W18)/'97-19 Comp in Aggregate PPI'!W18</f>
        <v>-3.9840088987887511E-2</v>
      </c>
      <c r="Y18" s="114">
        <f>('97-19 Comp in Aggregate PPI'!Y18-'97-19 Comp in Aggregate PPI'!X18)/'97-19 Comp in Aggregate PPI'!X18</f>
        <v>-3.0909288395069755E-2</v>
      </c>
      <c r="Z18" s="114">
        <f>('97-19 Comp in Aggregate PPI'!Z18-'97-19 Comp in Aggregate PPI'!Y18)/'97-19 Comp in Aggregate PPI'!Y18</f>
        <v>-7.4136712255749151E-2</v>
      </c>
      <c r="AA18" s="118">
        <f t="shared" si="1"/>
        <v>-1.8126771399429972E-2</v>
      </c>
    </row>
    <row r="19" spans="1:27" ht="45" x14ac:dyDescent="0.25">
      <c r="A19" s="67" t="s">
        <v>1295</v>
      </c>
      <c r="B19" s="65" t="s">
        <v>263</v>
      </c>
      <c r="C19" s="66" t="s">
        <v>372</v>
      </c>
      <c r="D19" s="81" t="str">
        <f t="shared" si="0"/>
        <v>-</v>
      </c>
      <c r="E19" s="114">
        <f>('97-19 Comp in Aggregate PPI'!E19-'97-19 Comp in Aggregate PPI'!D19)/'97-19 Comp in Aggregate PPI'!D19</f>
        <v>8.5789439977506971E-4</v>
      </c>
      <c r="F19" s="114">
        <f>('97-19 Comp in Aggregate PPI'!F19-'97-19 Comp in Aggregate PPI'!E19)/'97-19 Comp in Aggregate PPI'!E19</f>
        <v>-1.1743916270359001E-2</v>
      </c>
      <c r="G19" s="114">
        <f>('97-19 Comp in Aggregate PPI'!G19-'97-19 Comp in Aggregate PPI'!F19)/'97-19 Comp in Aggregate PPI'!F19</f>
        <v>-1.4835826921643735E-2</v>
      </c>
      <c r="H19" s="114">
        <f>('97-19 Comp in Aggregate PPI'!H19-'97-19 Comp in Aggregate PPI'!G19)/'97-19 Comp in Aggregate PPI'!G19</f>
        <v>-3.5014505081809463E-2</v>
      </c>
      <c r="I19" s="114">
        <f>('97-19 Comp in Aggregate PPI'!I19-'97-19 Comp in Aggregate PPI'!H19)/'97-19 Comp in Aggregate PPI'!H19</f>
        <v>-3.848356756062044E-3</v>
      </c>
      <c r="J19" s="114">
        <f>('97-19 Comp in Aggregate PPI'!J19-'97-19 Comp in Aggregate PPI'!I19)/'97-19 Comp in Aggregate PPI'!I19</f>
        <v>-1.3259275754940104E-2</v>
      </c>
      <c r="K19" s="114">
        <f>('97-19 Comp in Aggregate PPI'!K19-'97-19 Comp in Aggregate PPI'!J19)/'97-19 Comp in Aggregate PPI'!J19</f>
        <v>-2.5933532827400275E-2</v>
      </c>
      <c r="L19" s="114">
        <f>('97-19 Comp in Aggregate PPI'!L19-'97-19 Comp in Aggregate PPI'!K19)/'97-19 Comp in Aggregate PPI'!K19</f>
        <v>-1.5516671624042595E-2</v>
      </c>
      <c r="M19" s="114">
        <f>('97-19 Comp in Aggregate PPI'!M19-'97-19 Comp in Aggregate PPI'!L19)/'97-19 Comp in Aggregate PPI'!L19</f>
        <v>-9.7383954839987602E-2</v>
      </c>
      <c r="N19" s="114">
        <f>('97-19 Comp in Aggregate PPI'!N19-'97-19 Comp in Aggregate PPI'!M19)/'97-19 Comp in Aggregate PPI'!M19</f>
        <v>-2.9721301178970922E-3</v>
      </c>
      <c r="O19" s="114">
        <f>('97-19 Comp in Aggregate PPI'!O19-'97-19 Comp in Aggregate PPI'!N19)/'97-19 Comp in Aggregate PPI'!N19</f>
        <v>-2.8667276917897878E-2</v>
      </c>
      <c r="P19" s="114">
        <f>('97-19 Comp in Aggregate PPI'!P19-'97-19 Comp in Aggregate PPI'!O19)/'97-19 Comp in Aggregate PPI'!O19</f>
        <v>9.6039656415367707E-3</v>
      </c>
      <c r="Q19" s="114">
        <f>('97-19 Comp in Aggregate PPI'!Q19-'97-19 Comp in Aggregate PPI'!P19)/'97-19 Comp in Aggregate PPI'!P19</f>
        <v>-2.674022321501781E-2</v>
      </c>
      <c r="R19" s="114">
        <f>('97-19 Comp in Aggregate PPI'!R19-'97-19 Comp in Aggregate PPI'!Q19)/'97-19 Comp in Aggregate PPI'!Q19</f>
        <v>-4.5939669829677815E-3</v>
      </c>
      <c r="S19" s="114">
        <f>('97-19 Comp in Aggregate PPI'!S19-'97-19 Comp in Aggregate PPI'!R19)/'97-19 Comp in Aggregate PPI'!R19</f>
        <v>-1.9861802989750512E-2</v>
      </c>
      <c r="T19" s="114">
        <f>('97-19 Comp in Aggregate PPI'!T19-'97-19 Comp in Aggregate PPI'!S19)/'97-19 Comp in Aggregate PPI'!S19</f>
        <v>2.5364538194791744E-2</v>
      </c>
      <c r="U19" s="114" t="e">
        <f>('97-19 Comp in Aggregate PPI'!U19-'97-19 Comp in Aggregate PPI'!T19)/'97-19 Comp in Aggregate PPI'!T19</f>
        <v>#VALUE!</v>
      </c>
      <c r="V19" s="114" t="e">
        <f>('97-19 Comp in Aggregate PPI'!V19-'97-19 Comp in Aggregate PPI'!U19)/'97-19 Comp in Aggregate PPI'!U19</f>
        <v>#VALUE!</v>
      </c>
      <c r="W19" s="114">
        <f>('97-19 Comp in Aggregate PPI'!W19-'97-19 Comp in Aggregate PPI'!V19)/'97-19 Comp in Aggregate PPI'!V19</f>
        <v>2.6013943660054079E-2</v>
      </c>
      <c r="X19" s="114">
        <f>('97-19 Comp in Aggregate PPI'!X19-'97-19 Comp in Aggregate PPI'!W19)/'97-19 Comp in Aggregate PPI'!W19</f>
        <v>-4.7136054524605286E-2</v>
      </c>
      <c r="Y19" s="114">
        <f>('97-19 Comp in Aggregate PPI'!Y19-'97-19 Comp in Aggregate PPI'!X19)/'97-19 Comp in Aggregate PPI'!X19</f>
        <v>1.5525720780387463E-2</v>
      </c>
      <c r="Z19" s="114">
        <f>('97-19 Comp in Aggregate PPI'!Z19-'97-19 Comp in Aggregate PPI'!Y19)/'97-19 Comp in Aggregate PPI'!Y19</f>
        <v>3.7285896520227249E-2</v>
      </c>
      <c r="AA19" s="118">
        <f t="shared" si="1"/>
        <v>-1.1642776781380444E-2</v>
      </c>
    </row>
    <row r="20" spans="1:27" x14ac:dyDescent="0.25">
      <c r="A20" s="65">
        <v>41</v>
      </c>
      <c r="C20" s="66" t="s">
        <v>373</v>
      </c>
      <c r="D20" s="81" t="str">
        <f t="shared" si="0"/>
        <v>-</v>
      </c>
      <c r="E20" s="114">
        <f>('97-19 Comp in Aggregate PPI'!E20-'97-19 Comp in Aggregate PPI'!D20)/'97-19 Comp in Aggregate PPI'!D20</f>
        <v>-1.3665408161402591E-2</v>
      </c>
      <c r="F20" s="114">
        <f>('97-19 Comp in Aggregate PPI'!F20-'97-19 Comp in Aggregate PPI'!E20)/'97-19 Comp in Aggregate PPI'!E20</f>
        <v>5.8120576271185539E-3</v>
      </c>
      <c r="G20" s="114">
        <f>('97-19 Comp in Aggregate PPI'!G20-'97-19 Comp in Aggregate PPI'!F20)/'97-19 Comp in Aggregate PPI'!F20</f>
        <v>1.4151002437809292E-2</v>
      </c>
      <c r="H20" s="114">
        <f>('97-19 Comp in Aggregate PPI'!H20-'97-19 Comp in Aggregate PPI'!G20)/'97-19 Comp in Aggregate PPI'!G20</f>
        <v>1.535034343071779E-2</v>
      </c>
      <c r="I20" s="114">
        <f>('97-19 Comp in Aggregate PPI'!I20-'97-19 Comp in Aggregate PPI'!H20)/'97-19 Comp in Aggregate PPI'!H20</f>
        <v>5.973777373366162E-4</v>
      </c>
      <c r="J20" s="114">
        <f>('97-19 Comp in Aggregate PPI'!J20-'97-19 Comp in Aggregate PPI'!I20)/'97-19 Comp in Aggregate PPI'!I20</f>
        <v>-3.505284510993846E-2</v>
      </c>
      <c r="K20" s="114">
        <f>('97-19 Comp in Aggregate PPI'!K20-'97-19 Comp in Aggregate PPI'!J20)/'97-19 Comp in Aggregate PPI'!J20</f>
        <v>-1.8751863577904589E-2</v>
      </c>
      <c r="L20" s="114">
        <f>('97-19 Comp in Aggregate PPI'!L20-'97-19 Comp in Aggregate PPI'!K20)/'97-19 Comp in Aggregate PPI'!K20</f>
        <v>-1.0793134195414607E-2</v>
      </c>
      <c r="M20" s="114">
        <f>('97-19 Comp in Aggregate PPI'!M20-'97-19 Comp in Aggregate PPI'!L20)/'97-19 Comp in Aggregate PPI'!L20</f>
        <v>4.1493862411597004E-3</v>
      </c>
      <c r="N20" s="114">
        <f>('97-19 Comp in Aggregate PPI'!N20-'97-19 Comp in Aggregate PPI'!M20)/'97-19 Comp in Aggregate PPI'!M20</f>
        <v>-2.1682459319453291E-2</v>
      </c>
      <c r="O20" s="114">
        <f>('97-19 Comp in Aggregate PPI'!O20-'97-19 Comp in Aggregate PPI'!N20)/'97-19 Comp in Aggregate PPI'!N20</f>
        <v>8.0716641071348003E-2</v>
      </c>
      <c r="P20" s="114">
        <f>('97-19 Comp in Aggregate PPI'!P20-'97-19 Comp in Aggregate PPI'!O20)/'97-19 Comp in Aggregate PPI'!O20</f>
        <v>4.6651725542320728E-2</v>
      </c>
      <c r="Q20" s="114">
        <f>('97-19 Comp in Aggregate PPI'!Q20-'97-19 Comp in Aggregate PPI'!P20)/'97-19 Comp in Aggregate PPI'!P20</f>
        <v>0.15386901757573709</v>
      </c>
      <c r="R20" s="114">
        <f>('97-19 Comp in Aggregate PPI'!R20-'97-19 Comp in Aggregate PPI'!Q20)/'97-19 Comp in Aggregate PPI'!Q20</f>
        <v>-2.4773553921535952E-2</v>
      </c>
      <c r="S20" s="114">
        <f>('97-19 Comp in Aggregate PPI'!S20-'97-19 Comp in Aggregate PPI'!R20)/'97-19 Comp in Aggregate PPI'!R20</f>
        <v>4.5058171190124627E-3</v>
      </c>
      <c r="T20" s="114">
        <f>('97-19 Comp in Aggregate PPI'!T20-'97-19 Comp in Aggregate PPI'!S20)/'97-19 Comp in Aggregate PPI'!S20</f>
        <v>-2.4529974789992508E-2</v>
      </c>
      <c r="U20" s="114">
        <f>('97-19 Comp in Aggregate PPI'!U20-'97-19 Comp in Aggregate PPI'!T20)/'97-19 Comp in Aggregate PPI'!T20</f>
        <v>-4.7860787482603917E-2</v>
      </c>
      <c r="V20" s="114">
        <f>('97-19 Comp in Aggregate PPI'!V20-'97-19 Comp in Aggregate PPI'!U20)/'97-19 Comp in Aggregate PPI'!U20</f>
        <v>6.1101374486798353E-3</v>
      </c>
      <c r="W20" s="114">
        <f>('97-19 Comp in Aggregate PPI'!W20-'97-19 Comp in Aggregate PPI'!V20)/'97-19 Comp in Aggregate PPI'!V20</f>
        <v>2.7525313828829279E-2</v>
      </c>
      <c r="X20" s="114">
        <f>('97-19 Comp in Aggregate PPI'!X20-'97-19 Comp in Aggregate PPI'!W20)/'97-19 Comp in Aggregate PPI'!W20</f>
        <v>1.1234185820402929E-2</v>
      </c>
      <c r="Y20" s="114">
        <f>('97-19 Comp in Aggregate PPI'!Y20-'97-19 Comp in Aggregate PPI'!X20)/'97-19 Comp in Aggregate PPI'!X20</f>
        <v>3.1614299560185882E-2</v>
      </c>
      <c r="Z20" s="114">
        <f>('97-19 Comp in Aggregate PPI'!Z20-'97-19 Comp in Aggregate PPI'!Y20)/'97-19 Comp in Aggregate PPI'!Y20</f>
        <v>1.4414159292035277E-2</v>
      </c>
      <c r="AA20" s="118">
        <f t="shared" si="1"/>
        <v>9.9814290079294331E-3</v>
      </c>
    </row>
    <row r="21" spans="1:27" x14ac:dyDescent="0.25">
      <c r="A21" s="65">
        <v>42</v>
      </c>
      <c r="C21" s="66" t="s">
        <v>374</v>
      </c>
      <c r="D21" s="81" t="str">
        <f t="shared" si="0"/>
        <v>-</v>
      </c>
      <c r="E21" s="114">
        <f>('97-19 Comp in Aggregate PPI'!E21-'97-19 Comp in Aggregate PPI'!D21)/'97-19 Comp in Aggregate PPI'!D21</f>
        <v>-1.823701987827149E-2</v>
      </c>
      <c r="F21" s="114">
        <f>('97-19 Comp in Aggregate PPI'!F21-'97-19 Comp in Aggregate PPI'!E21)/'97-19 Comp in Aggregate PPI'!E21</f>
        <v>9.893978872867153E-3</v>
      </c>
      <c r="G21" s="114">
        <f>('97-19 Comp in Aggregate PPI'!G21-'97-19 Comp in Aggregate PPI'!F21)/'97-19 Comp in Aggregate PPI'!F21</f>
        <v>7.3643499964393053E-3</v>
      </c>
      <c r="H21" s="114">
        <f>('97-19 Comp in Aggregate PPI'!H21-'97-19 Comp in Aggregate PPI'!G21)/'97-19 Comp in Aggregate PPI'!G21</f>
        <v>7.4512157705635606E-3</v>
      </c>
      <c r="I21" s="114">
        <f>('97-19 Comp in Aggregate PPI'!I21-'97-19 Comp in Aggregate PPI'!H21)/'97-19 Comp in Aggregate PPI'!H21</f>
        <v>6.9895308823788504E-3</v>
      </c>
      <c r="J21" s="114">
        <f>('97-19 Comp in Aggregate PPI'!J21-'97-19 Comp in Aggregate PPI'!I21)/'97-19 Comp in Aggregate PPI'!I21</f>
        <v>-1.2300212243516614E-2</v>
      </c>
      <c r="K21" s="114">
        <f>('97-19 Comp in Aggregate PPI'!K21-'97-19 Comp in Aggregate PPI'!J21)/'97-19 Comp in Aggregate PPI'!J21</f>
        <v>-7.3802137418892055E-3</v>
      </c>
      <c r="L21" s="114">
        <f>('97-19 Comp in Aggregate PPI'!L21-'97-19 Comp in Aggregate PPI'!K21)/'97-19 Comp in Aggregate PPI'!K21</f>
        <v>-2.4017130172740816E-2</v>
      </c>
      <c r="M21" s="114">
        <f>('97-19 Comp in Aggregate PPI'!M21-'97-19 Comp in Aggregate PPI'!L21)/'97-19 Comp in Aggregate PPI'!L21</f>
        <v>1.5110159664615166E-3</v>
      </c>
      <c r="N21" s="114">
        <f>('97-19 Comp in Aggregate PPI'!N21-'97-19 Comp in Aggregate PPI'!M21)/'97-19 Comp in Aggregate PPI'!M21</f>
        <v>-1.1348088531187156E-2</v>
      </c>
      <c r="O21" s="114">
        <f>('97-19 Comp in Aggregate PPI'!O21-'97-19 Comp in Aggregate PPI'!N21)/'97-19 Comp in Aggregate PPI'!N21</f>
        <v>5.4187886359601721E-2</v>
      </c>
      <c r="P21" s="114">
        <f>('97-19 Comp in Aggregate PPI'!P21-'97-19 Comp in Aggregate PPI'!O21)/'97-19 Comp in Aggregate PPI'!O21</f>
        <v>4.9757960699200909E-2</v>
      </c>
      <c r="Q21" s="114">
        <f>('97-19 Comp in Aggregate PPI'!Q21-'97-19 Comp in Aggregate PPI'!P21)/'97-19 Comp in Aggregate PPI'!P21</f>
        <v>6.2441631756628486E-2</v>
      </c>
      <c r="R21" s="114">
        <f>('97-19 Comp in Aggregate PPI'!R21-'97-19 Comp in Aggregate PPI'!Q21)/'97-19 Comp in Aggregate PPI'!Q21</f>
        <v>-7.144941238053518E-3</v>
      </c>
      <c r="S21" s="114">
        <f>('97-19 Comp in Aggregate PPI'!S21-'97-19 Comp in Aggregate PPI'!R21)/'97-19 Comp in Aggregate PPI'!R21</f>
        <v>-3.6306490684144582E-3</v>
      </c>
      <c r="T21" s="114">
        <f>('97-19 Comp in Aggregate PPI'!T21-'97-19 Comp in Aggregate PPI'!S21)/'97-19 Comp in Aggregate PPI'!S21</f>
        <v>2.0119251856562052E-2</v>
      </c>
      <c r="U21" s="114">
        <f>('97-19 Comp in Aggregate PPI'!U21-'97-19 Comp in Aggregate PPI'!T21)/'97-19 Comp in Aggregate PPI'!T21</f>
        <v>-2.9917416833619318E-2</v>
      </c>
      <c r="V21" s="114">
        <f>('97-19 Comp in Aggregate PPI'!V21-'97-19 Comp in Aggregate PPI'!U21)/'97-19 Comp in Aggregate PPI'!U21</f>
        <v>-8.5872989361192829E-3</v>
      </c>
      <c r="W21" s="114">
        <f>('97-19 Comp in Aggregate PPI'!W21-'97-19 Comp in Aggregate PPI'!V21)/'97-19 Comp in Aggregate PPI'!V21</f>
        <v>3.8757391519299621E-3</v>
      </c>
      <c r="X21" s="114">
        <f>('97-19 Comp in Aggregate PPI'!X21-'97-19 Comp in Aggregate PPI'!W21)/'97-19 Comp in Aggregate PPI'!W21</f>
        <v>3.5758861513957158E-2</v>
      </c>
      <c r="Y21" s="114">
        <f>('97-19 Comp in Aggregate PPI'!Y21-'97-19 Comp in Aggregate PPI'!X21)/'97-19 Comp in Aggregate PPI'!X21</f>
        <v>2.336791390710095E-2</v>
      </c>
      <c r="Z21" s="114">
        <f>('97-19 Comp in Aggregate PPI'!Z21-'97-19 Comp in Aggregate PPI'!Y21)/'97-19 Comp in Aggregate PPI'!Y21</f>
        <v>-6.9799107142858897E-3</v>
      </c>
      <c r="AA21" s="118">
        <f t="shared" si="1"/>
        <v>6.9625661534360858E-3</v>
      </c>
    </row>
    <row r="22" spans="1:27" x14ac:dyDescent="0.25">
      <c r="A22" s="65">
        <v>43</v>
      </c>
      <c r="C22" s="66" t="s">
        <v>375</v>
      </c>
      <c r="D22" s="81" t="str">
        <f t="shared" si="0"/>
        <v>-</v>
      </c>
      <c r="E22" s="114">
        <f>('97-19 Comp in Aggregate PPI'!E22-'97-19 Comp in Aggregate PPI'!D22)/'97-19 Comp in Aggregate PPI'!D22</f>
        <v>-1.6912793408707424E-2</v>
      </c>
      <c r="F22" s="114">
        <f>('97-19 Comp in Aggregate PPI'!F22-'97-19 Comp in Aggregate PPI'!E22)/'97-19 Comp in Aggregate PPI'!E22</f>
        <v>8.3333726671165238E-3</v>
      </c>
      <c r="G22" s="114">
        <f>('97-19 Comp in Aggregate PPI'!G22-'97-19 Comp in Aggregate PPI'!F22)/'97-19 Comp in Aggregate PPI'!F22</f>
        <v>7.3785514539595181E-3</v>
      </c>
      <c r="H22" s="114">
        <f>('97-19 Comp in Aggregate PPI'!H22-'97-19 Comp in Aggregate PPI'!G22)/'97-19 Comp in Aggregate PPI'!G22</f>
        <v>7.2200873531360916E-3</v>
      </c>
      <c r="I22" s="114">
        <f>('97-19 Comp in Aggregate PPI'!I22-'97-19 Comp in Aggregate PPI'!H22)/'97-19 Comp in Aggregate PPI'!H22</f>
        <v>5.4974899205157829E-3</v>
      </c>
      <c r="J22" s="114">
        <f>('97-19 Comp in Aggregate PPI'!J22-'97-19 Comp in Aggregate PPI'!I22)/'97-19 Comp in Aggregate PPI'!I22</f>
        <v>-1.2699893194488788E-2</v>
      </c>
      <c r="K22" s="114">
        <f>('97-19 Comp in Aggregate PPI'!K22-'97-19 Comp in Aggregate PPI'!J22)/'97-19 Comp in Aggregate PPI'!J22</f>
        <v>-7.0907905535843151E-3</v>
      </c>
      <c r="L22" s="114">
        <f>('97-19 Comp in Aggregate PPI'!L22-'97-19 Comp in Aggregate PPI'!K22)/'97-19 Comp in Aggregate PPI'!K22</f>
        <v>-2.4440389335466051E-2</v>
      </c>
      <c r="M22" s="114">
        <f>('97-19 Comp in Aggregate PPI'!M22-'97-19 Comp in Aggregate PPI'!L22)/'97-19 Comp in Aggregate PPI'!L22</f>
        <v>9.5343352851085254E-4</v>
      </c>
      <c r="N22" s="114">
        <f>('97-19 Comp in Aggregate PPI'!N22-'97-19 Comp in Aggregate PPI'!M22)/'97-19 Comp in Aggregate PPI'!M22</f>
        <v>-1.0462672085856115E-2</v>
      </c>
      <c r="O22" s="114">
        <f>('97-19 Comp in Aggregate PPI'!O22-'97-19 Comp in Aggregate PPI'!N22)/'97-19 Comp in Aggregate PPI'!N22</f>
        <v>-6.0528164471173165E-2</v>
      </c>
      <c r="P22" s="114">
        <f>('97-19 Comp in Aggregate PPI'!P22-'97-19 Comp in Aggregate PPI'!O22)/'97-19 Comp in Aggregate PPI'!O22</f>
        <v>3.4705041508604172E-2</v>
      </c>
      <c r="Q22" s="114">
        <f>('97-19 Comp in Aggregate PPI'!Q22-'97-19 Comp in Aggregate PPI'!P22)/'97-19 Comp in Aggregate PPI'!P22</f>
        <v>0.10747414436507097</v>
      </c>
      <c r="R22" s="114">
        <f>('97-19 Comp in Aggregate PPI'!R22-'97-19 Comp in Aggregate PPI'!Q22)/'97-19 Comp in Aggregate PPI'!Q22</f>
        <v>6.9246723939138399E-4</v>
      </c>
      <c r="S22" s="114">
        <f>('97-19 Comp in Aggregate PPI'!S22-'97-19 Comp in Aggregate PPI'!R22)/'97-19 Comp in Aggregate PPI'!R22</f>
        <v>-2.3026398555211994E-2</v>
      </c>
      <c r="T22" s="114">
        <f>('97-19 Comp in Aggregate PPI'!T22-'97-19 Comp in Aggregate PPI'!S22)/'97-19 Comp in Aggregate PPI'!S22</f>
        <v>-2.0758581417589853E-2</v>
      </c>
      <c r="U22" s="114">
        <f>('97-19 Comp in Aggregate PPI'!U22-'97-19 Comp in Aggregate PPI'!T22)/'97-19 Comp in Aggregate PPI'!T22</f>
        <v>-5.7872287103976081E-3</v>
      </c>
      <c r="V22" s="114">
        <f>('97-19 Comp in Aggregate PPI'!V22-'97-19 Comp in Aggregate PPI'!U22)/'97-19 Comp in Aggregate PPI'!U22</f>
        <v>2.5772198283998101E-3</v>
      </c>
      <c r="W22" s="114">
        <f>('97-19 Comp in Aggregate PPI'!W22-'97-19 Comp in Aggregate PPI'!V22)/'97-19 Comp in Aggregate PPI'!V22</f>
        <v>-1.8178352827923224E-4</v>
      </c>
      <c r="X22" s="114">
        <f>('97-19 Comp in Aggregate PPI'!X22-'97-19 Comp in Aggregate PPI'!W22)/'97-19 Comp in Aggregate PPI'!W22</f>
        <v>-1.8341383310136374E-3</v>
      </c>
      <c r="Y22" s="114">
        <f>('97-19 Comp in Aggregate PPI'!Y22-'97-19 Comp in Aggregate PPI'!X22)/'97-19 Comp in Aggregate PPI'!X22</f>
        <v>8.3198027500122652E-3</v>
      </c>
      <c r="Z22" s="114">
        <f>('97-19 Comp in Aggregate PPI'!Z22-'97-19 Comp in Aggregate PPI'!Y22)/'97-19 Comp in Aggregate PPI'!Y22</f>
        <v>-1.9415243101183783E-3</v>
      </c>
      <c r="AA22" s="118">
        <f t="shared" si="1"/>
        <v>-1.1421578578041771E-4</v>
      </c>
    </row>
    <row r="23" spans="1:27" ht="30" x14ac:dyDescent="0.25">
      <c r="A23" s="65">
        <v>45</v>
      </c>
      <c r="C23" s="66" t="s">
        <v>376</v>
      </c>
      <c r="D23" s="81" t="str">
        <f t="shared" si="0"/>
        <v>-</v>
      </c>
      <c r="E23" s="114">
        <f>('97-19 Comp in Aggregate PPI'!E23-'97-19 Comp in Aggregate PPI'!D23)/'97-19 Comp in Aggregate PPI'!D23</f>
        <v>5.9898941140892545E-2</v>
      </c>
      <c r="F23" s="114">
        <f>('97-19 Comp in Aggregate PPI'!F23-'97-19 Comp in Aggregate PPI'!E23)/'97-19 Comp in Aggregate PPI'!E23</f>
        <v>5.2718551608799895E-2</v>
      </c>
      <c r="G23" s="114">
        <f>('97-19 Comp in Aggregate PPI'!G23-'97-19 Comp in Aggregate PPI'!F23)/'97-19 Comp in Aggregate PPI'!F23</f>
        <v>4.428204776066292E-2</v>
      </c>
      <c r="H23" s="114">
        <f>('97-19 Comp in Aggregate PPI'!H23-'97-19 Comp in Aggregate PPI'!G23)/'97-19 Comp in Aggregate PPI'!G23</f>
        <v>5.3551159505855615E-2</v>
      </c>
      <c r="I23" s="114">
        <f>('97-19 Comp in Aggregate PPI'!I23-'97-19 Comp in Aggregate PPI'!H23)/'97-19 Comp in Aggregate PPI'!H23</f>
        <v>7.9248196093296336E-2</v>
      </c>
      <c r="J23" s="114">
        <f>('97-19 Comp in Aggregate PPI'!J23-'97-19 Comp in Aggregate PPI'!I23)/'97-19 Comp in Aggregate PPI'!I23</f>
        <v>1.0308057823047511E-2</v>
      </c>
      <c r="K23" s="114">
        <f>('97-19 Comp in Aggregate PPI'!K23-'97-19 Comp in Aggregate PPI'!J23)/'97-19 Comp in Aggregate PPI'!J23</f>
        <v>-1.5379919494839798E-2</v>
      </c>
      <c r="L23" s="114">
        <f>('97-19 Comp in Aggregate PPI'!L23-'97-19 Comp in Aggregate PPI'!K23)/'97-19 Comp in Aggregate PPI'!K23</f>
        <v>6.1298427440159946E-3</v>
      </c>
      <c r="M23" s="114">
        <f>('97-19 Comp in Aggregate PPI'!M23-'97-19 Comp in Aggregate PPI'!L23)/'97-19 Comp in Aggregate PPI'!L23</f>
        <v>1.1042563504113234E-2</v>
      </c>
      <c r="N23" s="114">
        <f>('97-19 Comp in Aggregate PPI'!N23-'97-19 Comp in Aggregate PPI'!M23)/'97-19 Comp in Aggregate PPI'!M23</f>
        <v>7.4505725635819989E-2</v>
      </c>
      <c r="O23" s="114">
        <f>('97-19 Comp in Aggregate PPI'!O23-'97-19 Comp in Aggregate PPI'!N23)/'97-19 Comp in Aggregate PPI'!N23</f>
        <v>-4.2359130094043872E-2</v>
      </c>
      <c r="P23" s="114">
        <f>('97-19 Comp in Aggregate PPI'!P23-'97-19 Comp in Aggregate PPI'!O23)/'97-19 Comp in Aggregate PPI'!O23</f>
        <v>8.3048854581564579E-5</v>
      </c>
      <c r="Q23" s="114">
        <f>('97-19 Comp in Aggregate PPI'!Q23-'97-19 Comp in Aggregate PPI'!P23)/'97-19 Comp in Aggregate PPI'!P23</f>
        <v>-1.5858255219957457E-2</v>
      </c>
      <c r="R23" s="114">
        <f>('97-19 Comp in Aggregate PPI'!R23-'97-19 Comp in Aggregate PPI'!Q23)/'97-19 Comp in Aggregate PPI'!Q23</f>
        <v>-4.4257172841431248E-2</v>
      </c>
      <c r="S23" s="114">
        <f>('97-19 Comp in Aggregate PPI'!S23-'97-19 Comp in Aggregate PPI'!R23)/'97-19 Comp in Aggregate PPI'!R23</f>
        <v>-1.437817588368402E-3</v>
      </c>
      <c r="T23" s="114">
        <f>('97-19 Comp in Aggregate PPI'!T23-'97-19 Comp in Aggregate PPI'!S23)/'97-19 Comp in Aggregate PPI'!S23</f>
        <v>3.4806686768889553E-2</v>
      </c>
      <c r="U23" s="114">
        <f>('97-19 Comp in Aggregate PPI'!U23-'97-19 Comp in Aggregate PPI'!T23)/'97-19 Comp in Aggregate PPI'!T23</f>
        <v>1.9311279484874508E-3</v>
      </c>
      <c r="V23" s="114">
        <f>('97-19 Comp in Aggregate PPI'!V23-'97-19 Comp in Aggregate PPI'!U23)/'97-19 Comp in Aggregate PPI'!U23</f>
        <v>1.7815357045769979E-2</v>
      </c>
      <c r="W23" s="114">
        <f>('97-19 Comp in Aggregate PPI'!W23-'97-19 Comp in Aggregate PPI'!V23)/'97-19 Comp in Aggregate PPI'!V23</f>
        <v>3.4134235961271346E-2</v>
      </c>
      <c r="X23" s="114">
        <f>('97-19 Comp in Aggregate PPI'!X23-'97-19 Comp in Aggregate PPI'!W23)/'97-19 Comp in Aggregate PPI'!W23</f>
        <v>4.8219873962043872E-2</v>
      </c>
      <c r="Y23" s="114">
        <f>('97-19 Comp in Aggregate PPI'!Y23-'97-19 Comp in Aggregate PPI'!X23)/'97-19 Comp in Aggregate PPI'!X23</f>
        <v>9.1169510775450172E-3</v>
      </c>
      <c r="Z23" s="114">
        <f>('97-19 Comp in Aggregate PPI'!Z23-'97-19 Comp in Aggregate PPI'!Y23)/'97-19 Comp in Aggregate PPI'!Y23</f>
        <v>-1.6300000000000019E-2</v>
      </c>
      <c r="AA23" s="118">
        <f t="shared" si="1"/>
        <v>1.8281821463475085E-2</v>
      </c>
    </row>
    <row r="24" spans="1:27" ht="30" x14ac:dyDescent="0.25">
      <c r="A24" s="65">
        <v>46</v>
      </c>
      <c r="C24" s="66" t="s">
        <v>377</v>
      </c>
      <c r="D24" s="81" t="str">
        <f t="shared" si="0"/>
        <v>-</v>
      </c>
      <c r="E24" s="114">
        <f>('97-19 Comp in Aggregate PPI'!E24-'97-19 Comp in Aggregate PPI'!D24)/'97-19 Comp in Aggregate PPI'!D24</f>
        <v>0.20543892357161517</v>
      </c>
      <c r="F24" s="114">
        <f>('97-19 Comp in Aggregate PPI'!F24-'97-19 Comp in Aggregate PPI'!E24)/'97-19 Comp in Aggregate PPI'!E24</f>
        <v>-2.9141631673975439E-2</v>
      </c>
      <c r="G24" s="114">
        <f>('97-19 Comp in Aggregate PPI'!G24-'97-19 Comp in Aggregate PPI'!F24)/'97-19 Comp in Aggregate PPI'!F24</f>
        <v>-0.1047166318246978</v>
      </c>
      <c r="H24" s="114">
        <f>('97-19 Comp in Aggregate PPI'!H24-'97-19 Comp in Aggregate PPI'!G24)/'97-19 Comp in Aggregate PPI'!G24</f>
        <v>6.7714323467073997E-2</v>
      </c>
      <c r="I24" s="114">
        <f>('97-19 Comp in Aggregate PPI'!I24-'97-19 Comp in Aggregate PPI'!H24)/'97-19 Comp in Aggregate PPI'!H24</f>
        <v>4.903066600393325E-2</v>
      </c>
      <c r="J24" s="114">
        <f>('97-19 Comp in Aggregate PPI'!J24-'97-19 Comp in Aggregate PPI'!I24)/'97-19 Comp in Aggregate PPI'!I24</f>
        <v>1.2671325563127273E-2</v>
      </c>
      <c r="K24" s="114">
        <f>('97-19 Comp in Aggregate PPI'!K24-'97-19 Comp in Aggregate PPI'!J24)/'97-19 Comp in Aggregate PPI'!J24</f>
        <v>1.1963884617468333E-2</v>
      </c>
      <c r="L24" s="114">
        <f>('97-19 Comp in Aggregate PPI'!L24-'97-19 Comp in Aggregate PPI'!K24)/'97-19 Comp in Aggregate PPI'!K24</f>
        <v>-7.308761962218123E-2</v>
      </c>
      <c r="M24" s="114">
        <f>('97-19 Comp in Aggregate PPI'!M24-'97-19 Comp in Aggregate PPI'!L24)/'97-19 Comp in Aggregate PPI'!L24</f>
        <v>3.7837960566876449E-3</v>
      </c>
      <c r="N24" s="114">
        <f>('97-19 Comp in Aggregate PPI'!N24-'97-19 Comp in Aggregate PPI'!M24)/'97-19 Comp in Aggregate PPI'!M24</f>
        <v>4.8184041653798075E-2</v>
      </c>
      <c r="O24" s="114">
        <f>('97-19 Comp in Aggregate PPI'!O24-'97-19 Comp in Aggregate PPI'!N24)/'97-19 Comp in Aggregate PPI'!N24</f>
        <v>-7.0277856220533494E-2</v>
      </c>
      <c r="P24" s="114">
        <f>('97-19 Comp in Aggregate PPI'!P24-'97-19 Comp in Aggregate PPI'!O24)/'97-19 Comp in Aggregate PPI'!O24</f>
        <v>-5.3071636721856077E-3</v>
      </c>
      <c r="Q24" s="114">
        <f>('97-19 Comp in Aggregate PPI'!Q24-'97-19 Comp in Aggregate PPI'!P24)/'97-19 Comp in Aggregate PPI'!P24</f>
        <v>-1.2541298716652298E-2</v>
      </c>
      <c r="R24" s="114">
        <f>('97-19 Comp in Aggregate PPI'!R24-'97-19 Comp in Aggregate PPI'!Q24)/'97-19 Comp in Aggregate PPI'!Q24</f>
        <v>-3.3239225045296521E-2</v>
      </c>
      <c r="S24" s="114">
        <f>('97-19 Comp in Aggregate PPI'!S24-'97-19 Comp in Aggregate PPI'!R24)/'97-19 Comp in Aggregate PPI'!R24</f>
        <v>-1.6676526733335483E-2</v>
      </c>
      <c r="T24" s="114">
        <f>('97-19 Comp in Aggregate PPI'!T24-'97-19 Comp in Aggregate PPI'!S24)/'97-19 Comp in Aggregate PPI'!S24</f>
        <v>2.4697994302322206E-2</v>
      </c>
      <c r="U24" s="114">
        <f>('97-19 Comp in Aggregate PPI'!U24-'97-19 Comp in Aggregate PPI'!T24)/'97-19 Comp in Aggregate PPI'!T24</f>
        <v>2.1711604349769195E-2</v>
      </c>
      <c r="V24" s="114">
        <f>('97-19 Comp in Aggregate PPI'!V24-'97-19 Comp in Aggregate PPI'!U24)/'97-19 Comp in Aggregate PPI'!U24</f>
        <v>1.9176154213476015E-2</v>
      </c>
      <c r="W24" s="114">
        <f>('97-19 Comp in Aggregate PPI'!W24-'97-19 Comp in Aggregate PPI'!V24)/'97-19 Comp in Aggregate PPI'!V24</f>
        <v>1.2886434254612633E-2</v>
      </c>
      <c r="X24" s="114">
        <f>('97-19 Comp in Aggregate PPI'!X24-'97-19 Comp in Aggregate PPI'!W24)/'97-19 Comp in Aggregate PPI'!W24</f>
        <v>-3.3564307970720589E-2</v>
      </c>
      <c r="Y24" s="114">
        <f>('97-19 Comp in Aggregate PPI'!Y24-'97-19 Comp in Aggregate PPI'!X24)/'97-19 Comp in Aggregate PPI'!X24</f>
        <v>-9.078012274878285E-3</v>
      </c>
      <c r="Z24" s="114">
        <f>('97-19 Comp in Aggregate PPI'!Z24-'97-19 Comp in Aggregate PPI'!Y24)/'97-19 Comp in Aggregate PPI'!Y24</f>
        <v>4.8890767311291404E-2</v>
      </c>
      <c r="AA24" s="118">
        <f t="shared" si="1"/>
        <v>6.2963473459417474E-3</v>
      </c>
    </row>
    <row r="25" spans="1:27" ht="30" x14ac:dyDescent="0.25">
      <c r="A25" s="65">
        <v>47</v>
      </c>
      <c r="C25" s="66" t="s">
        <v>378</v>
      </c>
      <c r="D25" s="81" t="str">
        <f t="shared" si="0"/>
        <v>-</v>
      </c>
      <c r="E25" s="114">
        <f>('97-19 Comp in Aggregate PPI'!E25-'97-19 Comp in Aggregate PPI'!D25)/'97-19 Comp in Aggregate PPI'!D25</f>
        <v>2.6881517425052601E-2</v>
      </c>
      <c r="F25" s="114">
        <f>('97-19 Comp in Aggregate PPI'!F25-'97-19 Comp in Aggregate PPI'!E25)/'97-19 Comp in Aggregate PPI'!E25</f>
        <v>1.7072231680582962E-2</v>
      </c>
      <c r="G25" s="114">
        <f>('97-19 Comp in Aggregate PPI'!G25-'97-19 Comp in Aggregate PPI'!F25)/'97-19 Comp in Aggregate PPI'!F25</f>
        <v>2.9353511522127212E-2</v>
      </c>
      <c r="H25" s="114">
        <f>('97-19 Comp in Aggregate PPI'!H25-'97-19 Comp in Aggregate PPI'!G25)/'97-19 Comp in Aggregate PPI'!G25</f>
        <v>6.1950900581859009E-2</v>
      </c>
      <c r="I25" s="114">
        <f>('97-19 Comp in Aggregate PPI'!I25-'97-19 Comp in Aggregate PPI'!H25)/'97-19 Comp in Aggregate PPI'!H25</f>
        <v>5.2541854413640988E-2</v>
      </c>
      <c r="J25" s="114">
        <f>('97-19 Comp in Aggregate PPI'!J25-'97-19 Comp in Aggregate PPI'!I25)/'97-19 Comp in Aggregate PPI'!I25</f>
        <v>2.9581674472106304E-2</v>
      </c>
      <c r="K25" s="114">
        <f>('97-19 Comp in Aggregate PPI'!K25-'97-19 Comp in Aggregate PPI'!J25)/'97-19 Comp in Aggregate PPI'!J25</f>
        <v>1.6253031187620962E-2</v>
      </c>
      <c r="L25" s="114">
        <f>('97-19 Comp in Aggregate PPI'!L25-'97-19 Comp in Aggregate PPI'!K25)/'97-19 Comp in Aggregate PPI'!K25</f>
        <v>2.2184582451114192E-2</v>
      </c>
      <c r="M25" s="114">
        <f>('97-19 Comp in Aggregate PPI'!M25-'97-19 Comp in Aggregate PPI'!L25)/'97-19 Comp in Aggregate PPI'!L25</f>
        <v>4.161250972486441E-2</v>
      </c>
      <c r="N25" s="114">
        <f>('97-19 Comp in Aggregate PPI'!N25-'97-19 Comp in Aggregate PPI'!M25)/'97-19 Comp in Aggregate PPI'!M25</f>
        <v>2.2059129884305369E-2</v>
      </c>
      <c r="O25" s="114">
        <f>('97-19 Comp in Aggregate PPI'!O25-'97-19 Comp in Aggregate PPI'!N25)/'97-19 Comp in Aggregate PPI'!N25</f>
        <v>-1.3551462223345292E-2</v>
      </c>
      <c r="P25" s="114">
        <f>('97-19 Comp in Aggregate PPI'!P25-'97-19 Comp in Aggregate PPI'!O25)/'97-19 Comp in Aggregate PPI'!O25</f>
        <v>1.3220345317288417E-2</v>
      </c>
      <c r="Q25" s="114">
        <f>('97-19 Comp in Aggregate PPI'!Q25-'97-19 Comp in Aggregate PPI'!P25)/'97-19 Comp in Aggregate PPI'!P25</f>
        <v>-2.6351134725144006E-2</v>
      </c>
      <c r="R25" s="114">
        <f>('97-19 Comp in Aggregate PPI'!R25-'97-19 Comp in Aggregate PPI'!Q25)/'97-19 Comp in Aggregate PPI'!Q25</f>
        <v>-4.0867109038737526E-2</v>
      </c>
      <c r="S25" s="114">
        <f>('97-19 Comp in Aggregate PPI'!S25-'97-19 Comp in Aggregate PPI'!R25)/'97-19 Comp in Aggregate PPI'!R25</f>
        <v>1.8185653701516193E-4</v>
      </c>
      <c r="T25" s="114">
        <f>('97-19 Comp in Aggregate PPI'!T25-'97-19 Comp in Aggregate PPI'!S25)/'97-19 Comp in Aggregate PPI'!S25</f>
        <v>1.9620141557620312E-2</v>
      </c>
      <c r="U25" s="114">
        <f>('97-19 Comp in Aggregate PPI'!U25-'97-19 Comp in Aggregate PPI'!T25)/'97-19 Comp in Aggregate PPI'!T25</f>
        <v>2.2437330970837672E-3</v>
      </c>
      <c r="V25" s="114">
        <f>('97-19 Comp in Aggregate PPI'!V25-'97-19 Comp in Aggregate PPI'!U25)/'97-19 Comp in Aggregate PPI'!U25</f>
        <v>4.7532291185389285E-2</v>
      </c>
      <c r="W25" s="114">
        <f>('97-19 Comp in Aggregate PPI'!W25-'97-19 Comp in Aggregate PPI'!V25)/'97-19 Comp in Aggregate PPI'!V25</f>
        <v>5.0682811717967853E-2</v>
      </c>
      <c r="X25" s="114">
        <f>('97-19 Comp in Aggregate PPI'!X25-'97-19 Comp in Aggregate PPI'!W25)/'97-19 Comp in Aggregate PPI'!W25</f>
        <v>-1.8334969435918433E-3</v>
      </c>
      <c r="Y25" s="114">
        <f>('97-19 Comp in Aggregate PPI'!Y25-'97-19 Comp in Aggregate PPI'!X25)/'97-19 Comp in Aggregate PPI'!X25</f>
        <v>-3.6769456557931061E-4</v>
      </c>
      <c r="Z25" s="114">
        <f>('97-19 Comp in Aggregate PPI'!Z25-'97-19 Comp in Aggregate PPI'!Y25)/'97-19 Comp in Aggregate PPI'!Y25</f>
        <v>4.9881431005110638E-2</v>
      </c>
      <c r="AA25" s="118">
        <f t="shared" si="1"/>
        <v>1.9085575284743247E-2</v>
      </c>
    </row>
    <row r="26" spans="1:27" ht="30" x14ac:dyDescent="0.25">
      <c r="A26" s="65">
        <v>49</v>
      </c>
      <c r="C26" s="66" t="s">
        <v>379</v>
      </c>
      <c r="D26" s="81" t="str">
        <f t="shared" si="0"/>
        <v>-</v>
      </c>
      <c r="E26" s="114">
        <f>('97-19 Comp in Aggregate PPI'!E26-'97-19 Comp in Aggregate PPI'!D26)/'97-19 Comp in Aggregate PPI'!D26</f>
        <v>4.5211098402626403E-2</v>
      </c>
      <c r="F26" s="114">
        <f>('97-19 Comp in Aggregate PPI'!F26-'97-19 Comp in Aggregate PPI'!E26)/'97-19 Comp in Aggregate PPI'!E26</f>
        <v>3.7037278123208867E-2</v>
      </c>
      <c r="G26" s="114">
        <f>('97-19 Comp in Aggregate PPI'!G26-'97-19 Comp in Aggregate PPI'!F26)/'97-19 Comp in Aggregate PPI'!F26</f>
        <v>-1.2322123835626538E-2</v>
      </c>
      <c r="H26" s="114">
        <f>('97-19 Comp in Aggregate PPI'!H26-'97-19 Comp in Aggregate PPI'!G26)/'97-19 Comp in Aggregate PPI'!G26</f>
        <v>2.02581278661585E-2</v>
      </c>
      <c r="I26" s="114">
        <f>('97-19 Comp in Aggregate PPI'!I26-'97-19 Comp in Aggregate PPI'!H26)/'97-19 Comp in Aggregate PPI'!H26</f>
        <v>1.4469502185530952E-2</v>
      </c>
      <c r="J26" s="114">
        <f>('97-19 Comp in Aggregate PPI'!J26-'97-19 Comp in Aggregate PPI'!I26)/'97-19 Comp in Aggregate PPI'!I26</f>
        <v>3.8166780366307169E-2</v>
      </c>
      <c r="K26" s="114">
        <f>('97-19 Comp in Aggregate PPI'!K26-'97-19 Comp in Aggregate PPI'!J26)/'97-19 Comp in Aggregate PPI'!J26</f>
        <v>-2.7101113137932582E-2</v>
      </c>
      <c r="L26" s="114">
        <f>('97-19 Comp in Aggregate PPI'!L26-'97-19 Comp in Aggregate PPI'!K26)/'97-19 Comp in Aggregate PPI'!K26</f>
        <v>8.0487127007646802E-3</v>
      </c>
      <c r="M26" s="114">
        <f>('97-19 Comp in Aggregate PPI'!M26-'97-19 Comp in Aggregate PPI'!L26)/'97-19 Comp in Aggregate PPI'!L26</f>
        <v>1.6265476937079019E-2</v>
      </c>
      <c r="N26" s="114">
        <f>('97-19 Comp in Aggregate PPI'!N26-'97-19 Comp in Aggregate PPI'!M26)/'97-19 Comp in Aggregate PPI'!M26</f>
        <v>2.0908057815362688E-2</v>
      </c>
      <c r="O26" s="114">
        <f>('97-19 Comp in Aggregate PPI'!O26-'97-19 Comp in Aggregate PPI'!N26)/'97-19 Comp in Aggregate PPI'!N26</f>
        <v>2.1329151643252695E-3</v>
      </c>
      <c r="P26" s="114">
        <f>('97-19 Comp in Aggregate PPI'!P26-'97-19 Comp in Aggregate PPI'!O26)/'97-19 Comp in Aggregate PPI'!O26</f>
        <v>2.1341078524112184E-2</v>
      </c>
      <c r="Q26" s="114">
        <f>('97-19 Comp in Aggregate PPI'!Q26-'97-19 Comp in Aggregate PPI'!P26)/'97-19 Comp in Aggregate PPI'!P26</f>
        <v>2.0273167989911817E-3</v>
      </c>
      <c r="R26" s="114">
        <f>('97-19 Comp in Aggregate PPI'!R26-'97-19 Comp in Aggregate PPI'!Q26)/'97-19 Comp in Aggregate PPI'!Q26</f>
        <v>-3.9166681391803182E-2</v>
      </c>
      <c r="S26" s="114">
        <f>('97-19 Comp in Aggregate PPI'!S26-'97-19 Comp in Aggregate PPI'!R26)/'97-19 Comp in Aggregate PPI'!R26</f>
        <v>-4.4262516749284829E-3</v>
      </c>
      <c r="T26" s="114">
        <f>('97-19 Comp in Aggregate PPI'!T26-'97-19 Comp in Aggregate PPI'!S26)/'97-19 Comp in Aggregate PPI'!S26</f>
        <v>1.473300558665294E-2</v>
      </c>
      <c r="U26" s="114">
        <f>('97-19 Comp in Aggregate PPI'!U26-'97-19 Comp in Aggregate PPI'!T26)/'97-19 Comp in Aggregate PPI'!T26</f>
        <v>-7.6876587248848292E-3</v>
      </c>
      <c r="V26" s="114">
        <f>('97-19 Comp in Aggregate PPI'!V26-'97-19 Comp in Aggregate PPI'!U26)/'97-19 Comp in Aggregate PPI'!U26</f>
        <v>2.7609649216801185E-2</v>
      </c>
      <c r="W26" s="114">
        <f>('97-19 Comp in Aggregate PPI'!W26-'97-19 Comp in Aggregate PPI'!V26)/'97-19 Comp in Aggregate PPI'!V26</f>
        <v>-1.7942601071402314E-3</v>
      </c>
      <c r="X26" s="114">
        <f>('97-19 Comp in Aggregate PPI'!X26-'97-19 Comp in Aggregate PPI'!W26)/'97-19 Comp in Aggregate PPI'!W26</f>
        <v>5.9311055231991063E-3</v>
      </c>
      <c r="Y26" s="114">
        <f>('97-19 Comp in Aggregate PPI'!Y26-'97-19 Comp in Aggregate PPI'!X26)/'97-19 Comp in Aggregate PPI'!X26</f>
        <v>-5.5015556517975954E-2</v>
      </c>
      <c r="Z26" s="114">
        <f>('97-19 Comp in Aggregate PPI'!Z26-'97-19 Comp in Aggregate PPI'!Y26)/'97-19 Comp in Aggregate PPI'!Y26</f>
        <v>7.5400272760118361E-2</v>
      </c>
      <c r="AA26" s="118">
        <f t="shared" si="1"/>
        <v>9.18303329913394E-3</v>
      </c>
    </row>
    <row r="27" spans="1:27" x14ac:dyDescent="0.25">
      <c r="A27" s="65">
        <v>50</v>
      </c>
      <c r="C27" s="66" t="s">
        <v>180</v>
      </c>
      <c r="D27" s="81" t="str">
        <f t="shared" si="0"/>
        <v>-</v>
      </c>
      <c r="E27" s="114">
        <f>('97-19 Comp in Aggregate PPI'!E27-'97-19 Comp in Aggregate PPI'!D27)/'97-19 Comp in Aggregate PPI'!D27</f>
        <v>7.3383971033005799E-2</v>
      </c>
      <c r="F27" s="114">
        <f>('97-19 Comp in Aggregate PPI'!F27-'97-19 Comp in Aggregate PPI'!E27)/'97-19 Comp in Aggregate PPI'!E27</f>
        <v>-0.10292143373239343</v>
      </c>
      <c r="G27" s="114">
        <f>('97-19 Comp in Aggregate PPI'!G27-'97-19 Comp in Aggregate PPI'!F27)/'97-19 Comp in Aggregate PPI'!F27</f>
        <v>-0.10829122340425534</v>
      </c>
      <c r="H27" s="114">
        <f>('97-19 Comp in Aggregate PPI'!H27-'97-19 Comp in Aggregate PPI'!G27)/'97-19 Comp in Aggregate PPI'!G27</f>
        <v>2.6463130677053959E-2</v>
      </c>
      <c r="I27" s="114">
        <f>('97-19 Comp in Aggregate PPI'!I27-'97-19 Comp in Aggregate PPI'!H27)/'97-19 Comp in Aggregate PPI'!H27</f>
        <v>0.11642344965260079</v>
      </c>
      <c r="J27" s="114">
        <f>('97-19 Comp in Aggregate PPI'!J27-'97-19 Comp in Aggregate PPI'!I27)/'97-19 Comp in Aggregate PPI'!I27</f>
        <v>1.5801315863995039E-3</v>
      </c>
      <c r="K27" s="114">
        <f>('97-19 Comp in Aggregate PPI'!K27-'97-19 Comp in Aggregate PPI'!J27)/'97-19 Comp in Aggregate PPI'!J27</f>
        <v>3.2805561368022235E-2</v>
      </c>
      <c r="L27" s="114">
        <f>('97-19 Comp in Aggregate PPI'!L27-'97-19 Comp in Aggregate PPI'!K27)/'97-19 Comp in Aggregate PPI'!K27</f>
        <v>5.6395647503852842E-2</v>
      </c>
      <c r="M27" s="114">
        <f>('97-19 Comp in Aggregate PPI'!M27-'97-19 Comp in Aggregate PPI'!L27)/'97-19 Comp in Aggregate PPI'!L27</f>
        <v>0.12938011906671718</v>
      </c>
      <c r="N27" s="114">
        <f>('97-19 Comp in Aggregate PPI'!N27-'97-19 Comp in Aggregate PPI'!M27)/'97-19 Comp in Aggregate PPI'!M27</f>
        <v>-0.13106413162711278</v>
      </c>
      <c r="O27" s="114">
        <f>('97-19 Comp in Aggregate PPI'!O27-'97-19 Comp in Aggregate PPI'!N27)/'97-19 Comp in Aggregate PPI'!N27</f>
        <v>-7.4084882196014307E-2</v>
      </c>
      <c r="P27" s="114">
        <f>('97-19 Comp in Aggregate PPI'!P27-'97-19 Comp in Aggregate PPI'!O27)/'97-19 Comp in Aggregate PPI'!O27</f>
        <v>0.21032005213214774</v>
      </c>
      <c r="Q27" s="114">
        <f>('97-19 Comp in Aggregate PPI'!Q27-'97-19 Comp in Aggregate PPI'!P27)/'97-19 Comp in Aggregate PPI'!P27</f>
        <v>-1.9800020984543604E-2</v>
      </c>
      <c r="R27" s="114">
        <f>('97-19 Comp in Aggregate PPI'!R27-'97-19 Comp in Aggregate PPI'!Q27)/'97-19 Comp in Aggregate PPI'!Q27</f>
        <v>-0.20691652412484965</v>
      </c>
      <c r="S27" s="114">
        <f>('97-19 Comp in Aggregate PPI'!S27-'97-19 Comp in Aggregate PPI'!R27)/'97-19 Comp in Aggregate PPI'!R27</f>
        <v>0.12459120497452648</v>
      </c>
      <c r="T27" s="114">
        <f>('97-19 Comp in Aggregate PPI'!T27-'97-19 Comp in Aggregate PPI'!S27)/'97-19 Comp in Aggregate PPI'!S27</f>
        <v>-1.8266567029400809E-2</v>
      </c>
      <c r="U27" s="114">
        <f>('97-19 Comp in Aggregate PPI'!U27-'97-19 Comp in Aggregate PPI'!T27)/'97-19 Comp in Aggregate PPI'!T27</f>
        <v>-5.3708268240467323E-3</v>
      </c>
      <c r="V27" s="114">
        <f>('97-19 Comp in Aggregate PPI'!V27-'97-19 Comp in Aggregate PPI'!U27)/'97-19 Comp in Aggregate PPI'!U27</f>
        <v>-8.3644332930247658E-2</v>
      </c>
      <c r="W27" s="114">
        <f>('97-19 Comp in Aggregate PPI'!W27-'97-19 Comp in Aggregate PPI'!V27)/'97-19 Comp in Aggregate PPI'!V27</f>
        <v>-1.9773584491004723E-2</v>
      </c>
      <c r="X27" s="114">
        <f>('97-19 Comp in Aggregate PPI'!X27-'97-19 Comp in Aggregate PPI'!W27)/'97-19 Comp in Aggregate PPI'!W27</f>
        <v>0.21110569629705314</v>
      </c>
      <c r="Y27" s="114">
        <f>('97-19 Comp in Aggregate PPI'!Y27-'97-19 Comp in Aggregate PPI'!X27)/'97-19 Comp in Aggregate PPI'!X27</f>
        <v>-3.7808309374666949E-2</v>
      </c>
      <c r="Z27" s="114">
        <f>('97-19 Comp in Aggregate PPI'!Z27-'97-19 Comp in Aggregate PPI'!Y27)/'97-19 Comp in Aggregate PPI'!Y27</f>
        <v>4.2499745028046869E-2</v>
      </c>
      <c r="AA27" s="118">
        <f t="shared" si="1"/>
        <v>9.8639487545859345E-3</v>
      </c>
    </row>
    <row r="28" spans="1:27" x14ac:dyDescent="0.25">
      <c r="A28" s="65">
        <v>51</v>
      </c>
      <c r="C28" s="66" t="s">
        <v>181</v>
      </c>
      <c r="D28" s="81" t="str">
        <f t="shared" si="0"/>
        <v>-</v>
      </c>
      <c r="E28" s="114">
        <f>('97-19 Comp in Aggregate PPI'!E28-'97-19 Comp in Aggregate PPI'!D28)/'97-19 Comp in Aggregate PPI'!D28</f>
        <v>7.6867042345032568E-2</v>
      </c>
      <c r="F28" s="114">
        <f>('97-19 Comp in Aggregate PPI'!F28-'97-19 Comp in Aggregate PPI'!E28)/'97-19 Comp in Aggregate PPI'!E28</f>
        <v>-2.8552632551134004E-2</v>
      </c>
      <c r="G28" s="114">
        <f>('97-19 Comp in Aggregate PPI'!G28-'97-19 Comp in Aggregate PPI'!F28)/'97-19 Comp in Aggregate PPI'!F28</f>
        <v>6.2488717206586226E-2</v>
      </c>
      <c r="H28" s="114">
        <f>('97-19 Comp in Aggregate PPI'!H28-'97-19 Comp in Aggregate PPI'!G28)/'97-19 Comp in Aggregate PPI'!G28</f>
        <v>-0.18135102758199093</v>
      </c>
      <c r="I28" s="114">
        <f>('97-19 Comp in Aggregate PPI'!I28-'97-19 Comp in Aggregate PPI'!H28)/'97-19 Comp in Aggregate PPI'!H28</f>
        <v>0.14558096393252054</v>
      </c>
      <c r="J28" s="114">
        <f>('97-19 Comp in Aggregate PPI'!J28-'97-19 Comp in Aggregate PPI'!I28)/'97-19 Comp in Aggregate PPI'!I28</f>
        <v>8.4379071147458282E-2</v>
      </c>
      <c r="K28" s="114">
        <f>('97-19 Comp in Aggregate PPI'!K28-'97-19 Comp in Aggregate PPI'!J28)/'97-19 Comp in Aggregate PPI'!J28</f>
        <v>7.5281225695081083E-2</v>
      </c>
      <c r="L28" s="114">
        <f>('97-19 Comp in Aggregate PPI'!L28-'97-19 Comp in Aggregate PPI'!K28)/'97-19 Comp in Aggregate PPI'!K28</f>
        <v>1.1343147863152098E-2</v>
      </c>
      <c r="M28" s="114">
        <f>('97-19 Comp in Aggregate PPI'!M28-'97-19 Comp in Aggregate PPI'!L28)/'97-19 Comp in Aggregate PPI'!L28</f>
        <v>-9.7695512866910972E-2</v>
      </c>
      <c r="N28" s="114">
        <f>('97-19 Comp in Aggregate PPI'!N28-'97-19 Comp in Aggregate PPI'!M28)/'97-19 Comp in Aggregate PPI'!M28</f>
        <v>8.1531459774681125E-2</v>
      </c>
      <c r="O28" s="114">
        <f>('97-19 Comp in Aggregate PPI'!O28-'97-19 Comp in Aggregate PPI'!N28)/'97-19 Comp in Aggregate PPI'!N28</f>
        <v>6.7502503163161101E-2</v>
      </c>
      <c r="P28" s="114">
        <f>('97-19 Comp in Aggregate PPI'!P28-'97-19 Comp in Aggregate PPI'!O28)/'97-19 Comp in Aggregate PPI'!O28</f>
        <v>-8.9680059534730711E-2</v>
      </c>
      <c r="Q28" s="114">
        <f>('97-19 Comp in Aggregate PPI'!Q28-'97-19 Comp in Aggregate PPI'!P28)/'97-19 Comp in Aggregate PPI'!P28</f>
        <v>-5.934495525870729E-2</v>
      </c>
      <c r="R28" s="114">
        <f>('97-19 Comp in Aggregate PPI'!R28-'97-19 Comp in Aggregate PPI'!Q28)/'97-19 Comp in Aggregate PPI'!Q28</f>
        <v>-7.2977645866652729E-2</v>
      </c>
      <c r="S28" s="114">
        <f>('97-19 Comp in Aggregate PPI'!S28-'97-19 Comp in Aggregate PPI'!R28)/'97-19 Comp in Aggregate PPI'!R28</f>
        <v>-2.9508606566736408E-2</v>
      </c>
      <c r="T28" s="114">
        <f>('97-19 Comp in Aggregate PPI'!T28-'97-19 Comp in Aggregate PPI'!S28)/'97-19 Comp in Aggregate PPI'!S28</f>
        <v>7.6648382072404667E-2</v>
      </c>
      <c r="U28" s="114">
        <f>('97-19 Comp in Aggregate PPI'!U28-'97-19 Comp in Aggregate PPI'!T28)/'97-19 Comp in Aggregate PPI'!T28</f>
        <v>-0.10395423983860219</v>
      </c>
      <c r="V28" s="114">
        <f>('97-19 Comp in Aggregate PPI'!V28-'97-19 Comp in Aggregate PPI'!U28)/'97-19 Comp in Aggregate PPI'!U28</f>
        <v>2.2207148005257273E-2</v>
      </c>
      <c r="W28" s="114">
        <f>('97-19 Comp in Aggregate PPI'!W28-'97-19 Comp in Aggregate PPI'!V28)/'97-19 Comp in Aggregate PPI'!V28</f>
        <v>-0.103707007278436</v>
      </c>
      <c r="X28" s="114">
        <f>('97-19 Comp in Aggregate PPI'!X28-'97-19 Comp in Aggregate PPI'!W28)/'97-19 Comp in Aggregate PPI'!W28</f>
        <v>3.909702979078062E-2</v>
      </c>
      <c r="Y28" s="114">
        <f>('97-19 Comp in Aggregate PPI'!Y28-'97-19 Comp in Aggregate PPI'!X28)/'97-19 Comp in Aggregate PPI'!X28</f>
        <v>-0.10684267354158909</v>
      </c>
      <c r="Z28" s="114">
        <f>('97-19 Comp in Aggregate PPI'!Z28-'97-19 Comp in Aggregate PPI'!Y28)/'97-19 Comp in Aggregate PPI'!Y28</f>
        <v>2.1190826996197905E-2</v>
      </c>
      <c r="AA28" s="118">
        <f t="shared" si="1"/>
        <v>-4.9771292224171284E-3</v>
      </c>
    </row>
    <row r="29" spans="1:27" ht="30" x14ac:dyDescent="0.25">
      <c r="A29" s="65">
        <v>52</v>
      </c>
      <c r="C29" s="66" t="s">
        <v>380</v>
      </c>
      <c r="D29" s="81" t="str">
        <f t="shared" si="0"/>
        <v>-</v>
      </c>
      <c r="E29" s="114">
        <f>('97-19 Comp in Aggregate PPI'!E29-'97-19 Comp in Aggregate PPI'!D29)/'97-19 Comp in Aggregate PPI'!D29</f>
        <v>1.4584223036242345E-2</v>
      </c>
      <c r="F29" s="114">
        <f>('97-19 Comp in Aggregate PPI'!F29-'97-19 Comp in Aggregate PPI'!E29)/'97-19 Comp in Aggregate PPI'!E29</f>
        <v>5.8412640644751296E-2</v>
      </c>
      <c r="G29" s="114">
        <f>('97-19 Comp in Aggregate PPI'!G29-'97-19 Comp in Aggregate PPI'!F29)/'97-19 Comp in Aggregate PPI'!F29</f>
        <v>-1.6085376214067422E-2</v>
      </c>
      <c r="H29" s="114">
        <f>('97-19 Comp in Aggregate PPI'!H29-'97-19 Comp in Aggregate PPI'!G29)/'97-19 Comp in Aggregate PPI'!G29</f>
        <v>-2.7014705145597822E-2</v>
      </c>
      <c r="I29" s="114">
        <f>('97-19 Comp in Aggregate PPI'!I29-'97-19 Comp in Aggregate PPI'!H29)/'97-19 Comp in Aggregate PPI'!H29</f>
        <v>5.8298482746888146E-3</v>
      </c>
      <c r="J29" s="114">
        <f>('97-19 Comp in Aggregate PPI'!J29-'97-19 Comp in Aggregate PPI'!I29)/'97-19 Comp in Aggregate PPI'!I29</f>
        <v>3.2976159516232622E-3</v>
      </c>
      <c r="K29" s="114">
        <f>('97-19 Comp in Aggregate PPI'!K29-'97-19 Comp in Aggregate PPI'!J29)/'97-19 Comp in Aggregate PPI'!J29</f>
        <v>6.741322425537348E-2</v>
      </c>
      <c r="L29" s="114">
        <f>('97-19 Comp in Aggregate PPI'!L29-'97-19 Comp in Aggregate PPI'!K29)/'97-19 Comp in Aggregate PPI'!K29</f>
        <v>1.2289922567225608E-2</v>
      </c>
      <c r="M29" s="114">
        <f>('97-19 Comp in Aggregate PPI'!M29-'97-19 Comp in Aggregate PPI'!L29)/'97-19 Comp in Aggregate PPI'!L29</f>
        <v>-8.2746486815942506E-3</v>
      </c>
      <c r="N29" s="114">
        <f>('97-19 Comp in Aggregate PPI'!N29-'97-19 Comp in Aggregate PPI'!M29)/'97-19 Comp in Aggregate PPI'!M29</f>
        <v>-2.5518446058734032E-2</v>
      </c>
      <c r="O29" s="114">
        <f>('97-19 Comp in Aggregate PPI'!O29-'97-19 Comp in Aggregate PPI'!N29)/'97-19 Comp in Aggregate PPI'!N29</f>
        <v>-2.3015221753051516E-2</v>
      </c>
      <c r="P29" s="114">
        <f>('97-19 Comp in Aggregate PPI'!P29-'97-19 Comp in Aggregate PPI'!O29)/'97-19 Comp in Aggregate PPI'!O29</f>
        <v>6.5182043124779113E-2</v>
      </c>
      <c r="Q29" s="114">
        <f>('97-19 Comp in Aggregate PPI'!Q29-'97-19 Comp in Aggregate PPI'!P29)/'97-19 Comp in Aggregate PPI'!P29</f>
        <v>-4.5836350520754486E-2</v>
      </c>
      <c r="R29" s="114">
        <f>('97-19 Comp in Aggregate PPI'!R29-'97-19 Comp in Aggregate PPI'!Q29)/'97-19 Comp in Aggregate PPI'!Q29</f>
        <v>-5.1148435443727033E-2</v>
      </c>
      <c r="S29" s="114">
        <f>('97-19 Comp in Aggregate PPI'!S29-'97-19 Comp in Aggregate PPI'!R29)/'97-19 Comp in Aggregate PPI'!R29</f>
        <v>2.1997425232719085E-2</v>
      </c>
      <c r="T29" s="114">
        <f>('97-19 Comp in Aggregate PPI'!T29-'97-19 Comp in Aggregate PPI'!S29)/'97-19 Comp in Aggregate PPI'!S29</f>
        <v>-7.9047117614083878E-3</v>
      </c>
      <c r="U29" s="114">
        <f>('97-19 Comp in Aggregate PPI'!U29-'97-19 Comp in Aggregate PPI'!T29)/'97-19 Comp in Aggregate PPI'!T29</f>
        <v>-1.2089972120398796E-2</v>
      </c>
      <c r="V29" s="114">
        <f>('97-19 Comp in Aggregate PPI'!V29-'97-19 Comp in Aggregate PPI'!U29)/'97-19 Comp in Aggregate PPI'!U29</f>
        <v>2.5316726362248632E-2</v>
      </c>
      <c r="W29" s="114">
        <f>('97-19 Comp in Aggregate PPI'!W29-'97-19 Comp in Aggregate PPI'!V29)/'97-19 Comp in Aggregate PPI'!V29</f>
        <v>2.9660363125139639E-3</v>
      </c>
      <c r="X29" s="114">
        <f>('97-19 Comp in Aggregate PPI'!X29-'97-19 Comp in Aggregate PPI'!W29)/'97-19 Comp in Aggregate PPI'!W29</f>
        <v>-4.3000736967950204E-2</v>
      </c>
      <c r="Y29" s="114">
        <f>('97-19 Comp in Aggregate PPI'!Y29-'97-19 Comp in Aggregate PPI'!X29)/'97-19 Comp in Aggregate PPI'!X29</f>
        <v>-3.1731273751110151E-2</v>
      </c>
      <c r="Z29" s="114">
        <f>('97-19 Comp in Aggregate PPI'!Z29-'97-19 Comp in Aggregate PPI'!Y29)/'97-19 Comp in Aggregate PPI'!Y29</f>
        <v>6.5593715341959374E-2</v>
      </c>
      <c r="AA29" s="118">
        <f t="shared" si="1"/>
        <v>2.3301610311695854E-3</v>
      </c>
    </row>
    <row r="30" spans="1:27" x14ac:dyDescent="0.25">
      <c r="A30" s="65">
        <v>53</v>
      </c>
      <c r="C30" s="66" t="s">
        <v>381</v>
      </c>
      <c r="D30" s="81" t="str">
        <f t="shared" si="0"/>
        <v>-</v>
      </c>
      <c r="E30" s="114">
        <f>('97-19 Comp in Aggregate PPI'!E30-'97-19 Comp in Aggregate PPI'!D30)/'97-19 Comp in Aggregate PPI'!D30</f>
        <v>5.9143448133209361E-2</v>
      </c>
      <c r="F30" s="114">
        <f>('97-19 Comp in Aggregate PPI'!F30-'97-19 Comp in Aggregate PPI'!E30)/'97-19 Comp in Aggregate PPI'!E30</f>
        <v>1.6184709206730229E-2</v>
      </c>
      <c r="G30" s="114">
        <f>('97-19 Comp in Aggregate PPI'!G30-'97-19 Comp in Aggregate PPI'!F30)/'97-19 Comp in Aggregate PPI'!F30</f>
        <v>2.7731705603049047E-2</v>
      </c>
      <c r="H30" s="114">
        <f>('97-19 Comp in Aggregate PPI'!H30-'97-19 Comp in Aggregate PPI'!G30)/'97-19 Comp in Aggregate PPI'!G30</f>
        <v>4.9970053090542921E-2</v>
      </c>
      <c r="I30" s="114">
        <f>('97-19 Comp in Aggregate PPI'!I30-'97-19 Comp in Aggregate PPI'!H30)/'97-19 Comp in Aggregate PPI'!H30</f>
        <v>6.2694163424606666E-2</v>
      </c>
      <c r="J30" s="114">
        <f>('97-19 Comp in Aggregate PPI'!J30-'97-19 Comp in Aggregate PPI'!I30)/'97-19 Comp in Aggregate PPI'!I30</f>
        <v>-4.5414638504031268E-2</v>
      </c>
      <c r="K30" s="114">
        <f>('97-19 Comp in Aggregate PPI'!K30-'97-19 Comp in Aggregate PPI'!J30)/'97-19 Comp in Aggregate PPI'!J30</f>
        <v>1.9050118956249931E-2</v>
      </c>
      <c r="L30" s="114">
        <f>('97-19 Comp in Aggregate PPI'!L30-'97-19 Comp in Aggregate PPI'!K30)/'97-19 Comp in Aggregate PPI'!K30</f>
        <v>-3.2800988554077239E-2</v>
      </c>
      <c r="M30" s="114">
        <f>('97-19 Comp in Aggregate PPI'!M30-'97-19 Comp in Aggregate PPI'!L30)/'97-19 Comp in Aggregate PPI'!L30</f>
        <v>1.6546141670872202E-2</v>
      </c>
      <c r="N30" s="114">
        <f>('97-19 Comp in Aggregate PPI'!N30-'97-19 Comp in Aggregate PPI'!M30)/'97-19 Comp in Aggregate PPI'!M30</f>
        <v>-2.8516946358929214E-2</v>
      </c>
      <c r="O30" s="114">
        <f>('97-19 Comp in Aggregate PPI'!O30-'97-19 Comp in Aggregate PPI'!N30)/'97-19 Comp in Aggregate PPI'!N30</f>
        <v>-0.2572534048966455</v>
      </c>
      <c r="P30" s="114">
        <f>('97-19 Comp in Aggregate PPI'!P30-'97-19 Comp in Aggregate PPI'!O30)/'97-19 Comp in Aggregate PPI'!O30</f>
        <v>5.7716551698272715E-2</v>
      </c>
      <c r="Q30" s="114">
        <f>('97-19 Comp in Aggregate PPI'!Q30-'97-19 Comp in Aggregate PPI'!P30)/'97-19 Comp in Aggregate PPI'!P30</f>
        <v>-3.2242819158896048E-2</v>
      </c>
      <c r="R30" s="114">
        <f>('97-19 Comp in Aggregate PPI'!R30-'97-19 Comp in Aggregate PPI'!Q30)/'97-19 Comp in Aggregate PPI'!Q30</f>
        <v>-4.0973663952972993E-2</v>
      </c>
      <c r="S30" s="114">
        <f>('97-19 Comp in Aggregate PPI'!S30-'97-19 Comp in Aggregate PPI'!R30)/'97-19 Comp in Aggregate PPI'!R30</f>
        <v>-3.3427621662915699E-2</v>
      </c>
      <c r="T30" s="114">
        <f>('97-19 Comp in Aggregate PPI'!T30-'97-19 Comp in Aggregate PPI'!S30)/'97-19 Comp in Aggregate PPI'!S30</f>
        <v>1.408624760811801E-2</v>
      </c>
      <c r="U30" s="114">
        <f>('97-19 Comp in Aggregate PPI'!U30-'97-19 Comp in Aggregate PPI'!T30)/'97-19 Comp in Aggregate PPI'!T30</f>
        <v>1.4452010697544936E-2</v>
      </c>
      <c r="V30" s="114">
        <f>('97-19 Comp in Aggregate PPI'!V30-'97-19 Comp in Aggregate PPI'!U30)/'97-19 Comp in Aggregate PPI'!U30</f>
        <v>4.3456628031249493E-2</v>
      </c>
      <c r="W30" s="114">
        <f>('97-19 Comp in Aggregate PPI'!W30-'97-19 Comp in Aggregate PPI'!V30)/'97-19 Comp in Aggregate PPI'!V30</f>
        <v>-4.1533462472883101E-2</v>
      </c>
      <c r="X30" s="114">
        <f>('97-19 Comp in Aggregate PPI'!X30-'97-19 Comp in Aggregate PPI'!W30)/'97-19 Comp in Aggregate PPI'!W30</f>
        <v>4.6798169765494635E-3</v>
      </c>
      <c r="Y30" s="114">
        <f>('97-19 Comp in Aggregate PPI'!Y30-'97-19 Comp in Aggregate PPI'!X30)/'97-19 Comp in Aggregate PPI'!X30</f>
        <v>3.8527637122543208E-2</v>
      </c>
      <c r="Z30" s="114">
        <f>('97-19 Comp in Aggregate PPI'!Z30-'97-19 Comp in Aggregate PPI'!Y30)/'97-19 Comp in Aggregate PPI'!Y30</f>
        <v>3.3002517985611428E-2</v>
      </c>
      <c r="AA30" s="118">
        <f t="shared" si="1"/>
        <v>-2.4964452434637027E-3</v>
      </c>
    </row>
    <row r="31" spans="1:27" x14ac:dyDescent="0.25">
      <c r="A31" s="65">
        <v>55</v>
      </c>
      <c r="C31" s="66" t="s">
        <v>382</v>
      </c>
      <c r="D31" s="81" t="str">
        <f t="shared" si="0"/>
        <v>-</v>
      </c>
      <c r="E31" s="114">
        <f>('97-19 Comp in Aggregate PPI'!E31-'97-19 Comp in Aggregate PPI'!D31)/'97-19 Comp in Aggregate PPI'!D31</f>
        <v>1.137924355932326E-2</v>
      </c>
      <c r="F31" s="114">
        <f>('97-19 Comp in Aggregate PPI'!F31-'97-19 Comp in Aggregate PPI'!E31)/'97-19 Comp in Aggregate PPI'!E31</f>
        <v>2.8053928574379113E-2</v>
      </c>
      <c r="G31" s="114">
        <f>('97-19 Comp in Aggregate PPI'!G31-'97-19 Comp in Aggregate PPI'!F31)/'97-19 Comp in Aggregate PPI'!F31</f>
        <v>-3.3892151885382958E-3</v>
      </c>
      <c r="H31" s="114">
        <f>('97-19 Comp in Aggregate PPI'!H31-'97-19 Comp in Aggregate PPI'!G31)/'97-19 Comp in Aggregate PPI'!G31</f>
        <v>-1.8081097270501948E-2</v>
      </c>
      <c r="I31" s="114">
        <f>('97-19 Comp in Aggregate PPI'!I31-'97-19 Comp in Aggregate PPI'!H31)/'97-19 Comp in Aggregate PPI'!H31</f>
        <v>3.3522254763712706E-2</v>
      </c>
      <c r="J31" s="114">
        <f>('97-19 Comp in Aggregate PPI'!J31-'97-19 Comp in Aggregate PPI'!I31)/'97-19 Comp in Aggregate PPI'!I31</f>
        <v>2.520034180118557E-2</v>
      </c>
      <c r="K31" s="114">
        <f>('97-19 Comp in Aggregate PPI'!K31-'97-19 Comp in Aggregate PPI'!J31)/'97-19 Comp in Aggregate PPI'!J31</f>
        <v>-1.1419050439602932E-2</v>
      </c>
      <c r="L31" s="114">
        <f>('97-19 Comp in Aggregate PPI'!L31-'97-19 Comp in Aggregate PPI'!K31)/'97-19 Comp in Aggregate PPI'!K31</f>
        <v>-2.5415338857021495E-2</v>
      </c>
      <c r="M31" s="114">
        <f>('97-19 Comp in Aggregate PPI'!M31-'97-19 Comp in Aggregate PPI'!L31)/'97-19 Comp in Aggregate PPI'!L31</f>
        <v>1.8612068021083179E-2</v>
      </c>
      <c r="N31" s="114">
        <f>('97-19 Comp in Aggregate PPI'!N31-'97-19 Comp in Aggregate PPI'!M31)/'97-19 Comp in Aggregate PPI'!M31</f>
        <v>2.3611773827985266E-2</v>
      </c>
      <c r="O31" s="114">
        <f>('97-19 Comp in Aggregate PPI'!O31-'97-19 Comp in Aggregate PPI'!N31)/'97-19 Comp in Aggregate PPI'!N31</f>
        <v>0.17555892820690344</v>
      </c>
      <c r="P31" s="114">
        <f>('97-19 Comp in Aggregate PPI'!P31-'97-19 Comp in Aggregate PPI'!O31)/'97-19 Comp in Aggregate PPI'!O31</f>
        <v>-5.9881335788595516E-2</v>
      </c>
      <c r="Q31" s="114">
        <f>('97-19 Comp in Aggregate PPI'!Q31-'97-19 Comp in Aggregate PPI'!P31)/'97-19 Comp in Aggregate PPI'!P31</f>
        <v>2.8824029417592E-2</v>
      </c>
      <c r="R31" s="114">
        <f>('97-19 Comp in Aggregate PPI'!R31-'97-19 Comp in Aggregate PPI'!Q31)/'97-19 Comp in Aggregate PPI'!Q31</f>
        <v>-5.7417225167548588E-3</v>
      </c>
      <c r="S31" s="114">
        <f>('97-19 Comp in Aggregate PPI'!S31-'97-19 Comp in Aggregate PPI'!R31)/'97-19 Comp in Aggregate PPI'!R31</f>
        <v>-4.1609199222320231E-2</v>
      </c>
      <c r="T31" s="114">
        <f>('97-19 Comp in Aggregate PPI'!T31-'97-19 Comp in Aggregate PPI'!S31)/'97-19 Comp in Aggregate PPI'!S31</f>
        <v>1.091462492438003E-2</v>
      </c>
      <c r="U31" s="114">
        <f>('97-19 Comp in Aggregate PPI'!U31-'97-19 Comp in Aggregate PPI'!T31)/'97-19 Comp in Aggregate PPI'!T31</f>
        <v>-2.0792371911577952E-2</v>
      </c>
      <c r="V31" s="114">
        <f>('97-19 Comp in Aggregate PPI'!V31-'97-19 Comp in Aggregate PPI'!U31)/'97-19 Comp in Aggregate PPI'!U31</f>
        <v>1.6883040115117889E-2</v>
      </c>
      <c r="W31" s="114">
        <f>('97-19 Comp in Aggregate PPI'!W31-'97-19 Comp in Aggregate PPI'!V31)/'97-19 Comp in Aggregate PPI'!V31</f>
        <v>9.1331858921709797E-3</v>
      </c>
      <c r="X31" s="114">
        <f>('97-19 Comp in Aggregate PPI'!X31-'97-19 Comp in Aggregate PPI'!W31)/'97-19 Comp in Aggregate PPI'!W31</f>
        <v>1.7266683798074969E-2</v>
      </c>
      <c r="Y31" s="114">
        <f>('97-19 Comp in Aggregate PPI'!Y31-'97-19 Comp in Aggregate PPI'!X31)/'97-19 Comp in Aggregate PPI'!X31</f>
        <v>3.7031939544024131E-2</v>
      </c>
      <c r="Z31" s="114">
        <f>('97-19 Comp in Aggregate PPI'!Z31-'97-19 Comp in Aggregate PPI'!Y31)/'97-19 Comp in Aggregate PPI'!Y31</f>
        <v>3.0449084249084317E-2</v>
      </c>
      <c r="AA31" s="118">
        <f t="shared" si="1"/>
        <v>1.27323543409138E-2</v>
      </c>
    </row>
    <row r="32" spans="1:27" x14ac:dyDescent="0.25">
      <c r="A32" s="65">
        <v>56</v>
      </c>
      <c r="C32" s="66" t="s">
        <v>383</v>
      </c>
      <c r="D32" s="81" t="str">
        <f t="shared" si="0"/>
        <v>-</v>
      </c>
      <c r="E32" s="114">
        <f>('97-19 Comp in Aggregate PPI'!E32-'97-19 Comp in Aggregate PPI'!D32)/'97-19 Comp in Aggregate PPI'!D32</f>
        <v>2.4185095849184237E-2</v>
      </c>
      <c r="F32" s="114">
        <f>('97-19 Comp in Aggregate PPI'!F32-'97-19 Comp in Aggregate PPI'!E32)/'97-19 Comp in Aggregate PPI'!E32</f>
        <v>6.0484019272498231E-3</v>
      </c>
      <c r="G32" s="114">
        <f>('97-19 Comp in Aggregate PPI'!G32-'97-19 Comp in Aggregate PPI'!F32)/'97-19 Comp in Aggregate PPI'!F32</f>
        <v>1.2092625920360188E-2</v>
      </c>
      <c r="H32" s="114">
        <f>('97-19 Comp in Aggregate PPI'!H32-'97-19 Comp in Aggregate PPI'!G32)/'97-19 Comp in Aggregate PPI'!G32</f>
        <v>-3.5005613342171016E-3</v>
      </c>
      <c r="I32" s="114">
        <f>('97-19 Comp in Aggregate PPI'!I32-'97-19 Comp in Aggregate PPI'!H32)/'97-19 Comp in Aggregate PPI'!H32</f>
        <v>1.5972397414041273E-2</v>
      </c>
      <c r="J32" s="114">
        <f>('97-19 Comp in Aggregate PPI'!J32-'97-19 Comp in Aggregate PPI'!I32)/'97-19 Comp in Aggregate PPI'!I32</f>
        <v>3.6282829644445777E-2</v>
      </c>
      <c r="K32" s="114">
        <f>('97-19 Comp in Aggregate PPI'!K32-'97-19 Comp in Aggregate PPI'!J32)/'97-19 Comp in Aggregate PPI'!J32</f>
        <v>2.029882764802037E-3</v>
      </c>
      <c r="L32" s="114">
        <f>('97-19 Comp in Aggregate PPI'!L32-'97-19 Comp in Aggregate PPI'!K32)/'97-19 Comp in Aggregate PPI'!K32</f>
        <v>-1.6975721264936738E-2</v>
      </c>
      <c r="M32" s="114">
        <f>('97-19 Comp in Aggregate PPI'!M32-'97-19 Comp in Aggregate PPI'!L32)/'97-19 Comp in Aggregate PPI'!L32</f>
        <v>2.2965890690021477E-2</v>
      </c>
      <c r="N32" s="114">
        <f>('97-19 Comp in Aggregate PPI'!N32-'97-19 Comp in Aggregate PPI'!M32)/'97-19 Comp in Aggregate PPI'!M32</f>
        <v>1.9350410120950678E-2</v>
      </c>
      <c r="O32" s="114">
        <f>('97-19 Comp in Aggregate PPI'!O32-'97-19 Comp in Aggregate PPI'!N32)/'97-19 Comp in Aggregate PPI'!N32</f>
        <v>-5.4104570693178519E-2</v>
      </c>
      <c r="P32" s="114">
        <f>('97-19 Comp in Aggregate PPI'!P32-'97-19 Comp in Aggregate PPI'!O32)/'97-19 Comp in Aggregate PPI'!O32</f>
        <v>-2.175735878138739E-2</v>
      </c>
      <c r="Q32" s="114">
        <f>('97-19 Comp in Aggregate PPI'!Q32-'97-19 Comp in Aggregate PPI'!P32)/'97-19 Comp in Aggregate PPI'!P32</f>
        <v>-1.3540690121206761E-2</v>
      </c>
      <c r="R32" s="114">
        <f>('97-19 Comp in Aggregate PPI'!R32-'97-19 Comp in Aggregate PPI'!Q32)/'97-19 Comp in Aggregate PPI'!Q32</f>
        <v>-4.6875367669264777E-2</v>
      </c>
      <c r="S32" s="114">
        <f>('97-19 Comp in Aggregate PPI'!S32-'97-19 Comp in Aggregate PPI'!R32)/'97-19 Comp in Aggregate PPI'!R32</f>
        <v>-1.3954523662762864E-2</v>
      </c>
      <c r="T32" s="114">
        <f>('97-19 Comp in Aggregate PPI'!T32-'97-19 Comp in Aggregate PPI'!S32)/'97-19 Comp in Aggregate PPI'!S32</f>
        <v>-1.28276589144157E-2</v>
      </c>
      <c r="U32" s="114">
        <f>('97-19 Comp in Aggregate PPI'!U32-'97-19 Comp in Aggregate PPI'!T32)/'97-19 Comp in Aggregate PPI'!T32</f>
        <v>-1.574785744169702E-2</v>
      </c>
      <c r="V32" s="114">
        <f>('97-19 Comp in Aggregate PPI'!V32-'97-19 Comp in Aggregate PPI'!U32)/'97-19 Comp in Aggregate PPI'!U32</f>
        <v>-4.9595487626256831E-4</v>
      </c>
      <c r="W32" s="114">
        <f>('97-19 Comp in Aggregate PPI'!W32-'97-19 Comp in Aggregate PPI'!V32)/'97-19 Comp in Aggregate PPI'!V32</f>
        <v>3.5658209829409815E-2</v>
      </c>
      <c r="X32" s="114">
        <f>('97-19 Comp in Aggregate PPI'!X32-'97-19 Comp in Aggregate PPI'!W32)/'97-19 Comp in Aggregate PPI'!W32</f>
        <v>4.7034848271657097E-2</v>
      </c>
      <c r="Y32" s="114">
        <f>('97-19 Comp in Aggregate PPI'!Y32-'97-19 Comp in Aggregate PPI'!X32)/'97-19 Comp in Aggregate PPI'!X32</f>
        <v>3.4811816329634098E-3</v>
      </c>
      <c r="Z32" s="114">
        <f>('97-19 Comp in Aggregate PPI'!Z32-'97-19 Comp in Aggregate PPI'!Y32)/'97-19 Comp in Aggregate PPI'!Y32</f>
        <v>3.0515492957746495E-2</v>
      </c>
      <c r="AA32" s="118">
        <f t="shared" si="1"/>
        <v>2.5380455574319487E-3</v>
      </c>
    </row>
    <row r="33" spans="1:27" x14ac:dyDescent="0.25">
      <c r="A33" s="65">
        <v>58</v>
      </c>
      <c r="C33" s="66" t="s">
        <v>384</v>
      </c>
      <c r="D33" s="81" t="str">
        <f t="shared" si="0"/>
        <v>-</v>
      </c>
      <c r="E33" s="114">
        <f>('97-19 Comp in Aggregate PPI'!E33-'97-19 Comp in Aggregate PPI'!D33)/'97-19 Comp in Aggregate PPI'!D33</f>
        <v>4.0717745815077651E-2</v>
      </c>
      <c r="F33" s="114">
        <f>('97-19 Comp in Aggregate PPI'!F33-'97-19 Comp in Aggregate PPI'!E33)/'97-19 Comp in Aggregate PPI'!E33</f>
        <v>-9.109815739018182E-3</v>
      </c>
      <c r="G33" s="114">
        <f>('97-19 Comp in Aggregate PPI'!G33-'97-19 Comp in Aggregate PPI'!F33)/'97-19 Comp in Aggregate PPI'!F33</f>
        <v>5.2453785848566449E-2</v>
      </c>
      <c r="H33" s="114">
        <f>('97-19 Comp in Aggregate PPI'!H33-'97-19 Comp in Aggregate PPI'!G33)/'97-19 Comp in Aggregate PPI'!G33</f>
        <v>2.5240588572525157E-2</v>
      </c>
      <c r="I33" s="114">
        <f>('97-19 Comp in Aggregate PPI'!I33-'97-19 Comp in Aggregate PPI'!H33)/'97-19 Comp in Aggregate PPI'!H33</f>
        <v>-9.7780400235968502E-3</v>
      </c>
      <c r="J33" s="114">
        <f>('97-19 Comp in Aggregate PPI'!J33-'97-19 Comp in Aggregate PPI'!I33)/'97-19 Comp in Aggregate PPI'!I33</f>
        <v>-3.4661697913211898E-3</v>
      </c>
      <c r="K33" s="114">
        <f>('97-19 Comp in Aggregate PPI'!K33-'97-19 Comp in Aggregate PPI'!J33)/'97-19 Comp in Aggregate PPI'!J33</f>
        <v>-2.27557581470684E-2</v>
      </c>
      <c r="L33" s="114">
        <f>('97-19 Comp in Aggregate PPI'!L33-'97-19 Comp in Aggregate PPI'!K33)/'97-19 Comp in Aggregate PPI'!K33</f>
        <v>2.8686938008913102E-2</v>
      </c>
      <c r="M33" s="114">
        <f>('97-19 Comp in Aggregate PPI'!M33-'97-19 Comp in Aggregate PPI'!L33)/'97-19 Comp in Aggregate PPI'!L33</f>
        <v>-1.3881999597748897E-3</v>
      </c>
      <c r="N33" s="114">
        <f>('97-19 Comp in Aggregate PPI'!N33-'97-19 Comp in Aggregate PPI'!M33)/'97-19 Comp in Aggregate PPI'!M33</f>
        <v>1.7323388730424851E-2</v>
      </c>
      <c r="O33" s="114">
        <f>('97-19 Comp in Aggregate PPI'!O33-'97-19 Comp in Aggregate PPI'!N33)/'97-19 Comp in Aggregate PPI'!N33</f>
        <v>0.13099169215999643</v>
      </c>
      <c r="P33" s="114">
        <f>('97-19 Comp in Aggregate PPI'!P33-'97-19 Comp in Aggregate PPI'!O33)/'97-19 Comp in Aggregate PPI'!O33</f>
        <v>-4.2864833223577481E-2</v>
      </c>
      <c r="Q33" s="114">
        <f>('97-19 Comp in Aggregate PPI'!Q33-'97-19 Comp in Aggregate PPI'!P33)/'97-19 Comp in Aggregate PPI'!P33</f>
        <v>6.0494011656454559E-3</v>
      </c>
      <c r="R33" s="114">
        <f>('97-19 Comp in Aggregate PPI'!R33-'97-19 Comp in Aggregate PPI'!Q33)/'97-19 Comp in Aggregate PPI'!Q33</f>
        <v>1.4550130031257153E-2</v>
      </c>
      <c r="S33" s="114">
        <f>('97-19 Comp in Aggregate PPI'!S33-'97-19 Comp in Aggregate PPI'!R33)/'97-19 Comp in Aggregate PPI'!R33</f>
        <v>-2.5246438655782896E-2</v>
      </c>
      <c r="T33" s="114">
        <f>('97-19 Comp in Aggregate PPI'!T33-'97-19 Comp in Aggregate PPI'!S33)/'97-19 Comp in Aggregate PPI'!S33</f>
        <v>-9.8330877791566323E-3</v>
      </c>
      <c r="U33" s="114">
        <f>('97-19 Comp in Aggregate PPI'!U33-'97-19 Comp in Aggregate PPI'!T33)/'97-19 Comp in Aggregate PPI'!T33</f>
        <v>4.1784870880332864E-2</v>
      </c>
      <c r="V33" s="114">
        <f>('97-19 Comp in Aggregate PPI'!V33-'97-19 Comp in Aggregate PPI'!U33)/'97-19 Comp in Aggregate PPI'!U33</f>
        <v>-9.0516923433581059E-2</v>
      </c>
      <c r="W33" s="114">
        <f>('97-19 Comp in Aggregate PPI'!W33-'97-19 Comp in Aggregate PPI'!V33)/'97-19 Comp in Aggregate PPI'!V33</f>
        <v>1.059508690822618E-2</v>
      </c>
      <c r="X33" s="114">
        <f>('97-19 Comp in Aggregate PPI'!X33-'97-19 Comp in Aggregate PPI'!W33)/'97-19 Comp in Aggregate PPI'!W33</f>
        <v>-2.7774709575066833E-2</v>
      </c>
      <c r="Y33" s="114">
        <f>('97-19 Comp in Aggregate PPI'!Y33-'97-19 Comp in Aggregate PPI'!X33)/'97-19 Comp in Aggregate PPI'!X33</f>
        <v>2.2944271439678476E-2</v>
      </c>
      <c r="Z33" s="114">
        <f>('97-19 Comp in Aggregate PPI'!Z33-'97-19 Comp in Aggregate PPI'!Y33)/'97-19 Comp in Aggregate PPI'!Y33</f>
        <v>-3.1539923954372627E-2</v>
      </c>
      <c r="AA33" s="118">
        <f t="shared" si="1"/>
        <v>5.3210908762875769E-3</v>
      </c>
    </row>
    <row r="34" spans="1:27" ht="45" x14ac:dyDescent="0.25">
      <c r="A34" s="65">
        <v>59</v>
      </c>
      <c r="C34" s="66" t="s">
        <v>385</v>
      </c>
      <c r="D34" s="81" t="str">
        <f t="shared" si="0"/>
        <v>-</v>
      </c>
      <c r="E34" s="114">
        <f>('97-19 Comp in Aggregate PPI'!E34-'97-19 Comp in Aggregate PPI'!D34)/'97-19 Comp in Aggregate PPI'!D34</f>
        <v>5.1138296265708975E-2</v>
      </c>
      <c r="F34" s="114">
        <f>('97-19 Comp in Aggregate PPI'!F34-'97-19 Comp in Aggregate PPI'!E34)/'97-19 Comp in Aggregate PPI'!E34</f>
        <v>2.7655111839527052E-2</v>
      </c>
      <c r="G34" s="114">
        <f>('97-19 Comp in Aggregate PPI'!G34-'97-19 Comp in Aggregate PPI'!F34)/'97-19 Comp in Aggregate PPI'!F34</f>
        <v>3.4113315790431926E-2</v>
      </c>
      <c r="H34" s="114">
        <f>('97-19 Comp in Aggregate PPI'!H34-'97-19 Comp in Aggregate PPI'!G34)/'97-19 Comp in Aggregate PPI'!G34</f>
        <v>1.7307477310938298E-2</v>
      </c>
      <c r="I34" s="114">
        <f>('97-19 Comp in Aggregate PPI'!I34-'97-19 Comp in Aggregate PPI'!H34)/'97-19 Comp in Aggregate PPI'!H34</f>
        <v>5.1704479897361766E-2</v>
      </c>
      <c r="J34" s="114">
        <f>('97-19 Comp in Aggregate PPI'!J34-'97-19 Comp in Aggregate PPI'!I34)/'97-19 Comp in Aggregate PPI'!I34</f>
        <v>4.8728502695907477E-2</v>
      </c>
      <c r="K34" s="114">
        <f>('97-19 Comp in Aggregate PPI'!K34-'97-19 Comp in Aggregate PPI'!J34)/'97-19 Comp in Aggregate PPI'!J34</f>
        <v>-3.3137970898429604E-2</v>
      </c>
      <c r="L34" s="114">
        <f>('97-19 Comp in Aggregate PPI'!L34-'97-19 Comp in Aggregate PPI'!K34)/'97-19 Comp in Aggregate PPI'!K34</f>
        <v>-3.266038515315893E-2</v>
      </c>
      <c r="M34" s="114">
        <f>('97-19 Comp in Aggregate PPI'!M34-'97-19 Comp in Aggregate PPI'!L34)/'97-19 Comp in Aggregate PPI'!L34</f>
        <v>1.742049620160013E-2</v>
      </c>
      <c r="N34" s="114">
        <f>('97-19 Comp in Aggregate PPI'!N34-'97-19 Comp in Aggregate PPI'!M34)/'97-19 Comp in Aggregate PPI'!M34</f>
        <v>-4.3105358101539308E-2</v>
      </c>
      <c r="O34" s="114">
        <f>('97-19 Comp in Aggregate PPI'!O34-'97-19 Comp in Aggregate PPI'!N34)/'97-19 Comp in Aggregate PPI'!N34</f>
        <v>0.33789352293385361</v>
      </c>
      <c r="P34" s="114">
        <f>('97-19 Comp in Aggregate PPI'!P34-'97-19 Comp in Aggregate PPI'!O34)/'97-19 Comp in Aggregate PPI'!O34</f>
        <v>-3.9757461437474891E-2</v>
      </c>
      <c r="Q34" s="114">
        <f>('97-19 Comp in Aggregate PPI'!Q34-'97-19 Comp in Aggregate PPI'!P34)/'97-19 Comp in Aggregate PPI'!P34</f>
        <v>3.4018956952353255E-2</v>
      </c>
      <c r="R34" s="114">
        <f>('97-19 Comp in Aggregate PPI'!R34-'97-19 Comp in Aggregate PPI'!Q34)/'97-19 Comp in Aggregate PPI'!Q34</f>
        <v>1.3410317132946899E-3</v>
      </c>
      <c r="S34" s="114">
        <f>('97-19 Comp in Aggregate PPI'!S34-'97-19 Comp in Aggregate PPI'!R34)/'97-19 Comp in Aggregate PPI'!R34</f>
        <v>-8.2953367318831656E-2</v>
      </c>
      <c r="T34" s="114">
        <f>('97-19 Comp in Aggregate PPI'!T34-'97-19 Comp in Aggregate PPI'!S34)/'97-19 Comp in Aggregate PPI'!S34</f>
        <v>-5.6700325780599969E-2</v>
      </c>
      <c r="U34" s="114">
        <f>('97-19 Comp in Aggregate PPI'!U34-'97-19 Comp in Aggregate PPI'!T34)/'97-19 Comp in Aggregate PPI'!T34</f>
        <v>-8.9923512864428234E-2</v>
      </c>
      <c r="V34" s="114">
        <f>('97-19 Comp in Aggregate PPI'!V34-'97-19 Comp in Aggregate PPI'!U34)/'97-19 Comp in Aggregate PPI'!U34</f>
        <v>2.026481013463036E-2</v>
      </c>
      <c r="W34" s="114">
        <f>('97-19 Comp in Aggregate PPI'!W34-'97-19 Comp in Aggregate PPI'!V34)/'97-19 Comp in Aggregate PPI'!V34</f>
        <v>6.6792211646565139E-2</v>
      </c>
      <c r="X34" s="114">
        <f>('97-19 Comp in Aggregate PPI'!X34-'97-19 Comp in Aggregate PPI'!W34)/'97-19 Comp in Aggregate PPI'!W34</f>
        <v>4.6023844467455409E-2</v>
      </c>
      <c r="Y34" s="114">
        <f>('97-19 Comp in Aggregate PPI'!Y34-'97-19 Comp in Aggregate PPI'!X34)/'97-19 Comp in Aggregate PPI'!X34</f>
        <v>-8.947386388297579E-2</v>
      </c>
      <c r="Z34" s="114">
        <f>('97-19 Comp in Aggregate PPI'!Z34-'97-19 Comp in Aggregate PPI'!Y34)/'97-19 Comp in Aggregate PPI'!Y34</f>
        <v>3.8357019438444891E-2</v>
      </c>
      <c r="AA34" s="118">
        <f t="shared" si="1"/>
        <v>1.4774855993210663E-2</v>
      </c>
    </row>
    <row r="35" spans="1:27" ht="30" x14ac:dyDescent="0.25">
      <c r="A35" s="65">
        <v>60</v>
      </c>
      <c r="C35" s="66" t="s">
        <v>386</v>
      </c>
      <c r="D35" s="81" t="str">
        <f t="shared" si="0"/>
        <v>-</v>
      </c>
      <c r="E35" s="114">
        <f>('97-19 Comp in Aggregate PPI'!E35-'97-19 Comp in Aggregate PPI'!D35)/'97-19 Comp in Aggregate PPI'!D35</f>
        <v>3.216453981183539E-2</v>
      </c>
      <c r="F35" s="114">
        <f>('97-19 Comp in Aggregate PPI'!F35-'97-19 Comp in Aggregate PPI'!E35)/'97-19 Comp in Aggregate PPI'!E35</f>
        <v>5.7905039693390781E-2</v>
      </c>
      <c r="G35" s="114">
        <f>('97-19 Comp in Aggregate PPI'!G35-'97-19 Comp in Aggregate PPI'!F35)/'97-19 Comp in Aggregate PPI'!F35</f>
        <v>4.1503602015010702E-2</v>
      </c>
      <c r="H35" s="114">
        <f>('97-19 Comp in Aggregate PPI'!H35-'97-19 Comp in Aggregate PPI'!G35)/'97-19 Comp in Aggregate PPI'!G35</f>
        <v>5.1090968042793936E-2</v>
      </c>
      <c r="I35" s="114">
        <f>('97-19 Comp in Aggregate PPI'!I35-'97-19 Comp in Aggregate PPI'!H35)/'97-19 Comp in Aggregate PPI'!H35</f>
        <v>5.6298520995070073E-2</v>
      </c>
      <c r="J35" s="114">
        <f>('97-19 Comp in Aggregate PPI'!J35-'97-19 Comp in Aggregate PPI'!I35)/'97-19 Comp in Aggregate PPI'!I35</f>
        <v>5.4839405720490821E-2</v>
      </c>
      <c r="K35" s="114">
        <f>('97-19 Comp in Aggregate PPI'!K35-'97-19 Comp in Aggregate PPI'!J35)/'97-19 Comp in Aggregate PPI'!J35</f>
        <v>-3.8938317667829486E-2</v>
      </c>
      <c r="L35" s="114">
        <f>('97-19 Comp in Aggregate PPI'!L35-'97-19 Comp in Aggregate PPI'!K35)/'97-19 Comp in Aggregate PPI'!K35</f>
        <v>-4.7442638184532086E-2</v>
      </c>
      <c r="M35" s="114">
        <f>('97-19 Comp in Aggregate PPI'!M35-'97-19 Comp in Aggregate PPI'!L35)/'97-19 Comp in Aggregate PPI'!L35</f>
        <v>3.3903515983611889E-2</v>
      </c>
      <c r="N35" s="114">
        <f>('97-19 Comp in Aggregate PPI'!N35-'97-19 Comp in Aggregate PPI'!M35)/'97-19 Comp in Aggregate PPI'!M35</f>
        <v>-5.334670383033141E-2</v>
      </c>
      <c r="O35" s="114">
        <f>('97-19 Comp in Aggregate PPI'!O35-'97-19 Comp in Aggregate PPI'!N35)/'97-19 Comp in Aggregate PPI'!N35</f>
        <v>0.73377564664216477</v>
      </c>
      <c r="P35" s="114">
        <f>('97-19 Comp in Aggregate PPI'!P35-'97-19 Comp in Aggregate PPI'!O35)/'97-19 Comp in Aggregate PPI'!O35</f>
        <v>2.260534127141986E-3</v>
      </c>
      <c r="Q35" s="114">
        <f>('97-19 Comp in Aggregate PPI'!Q35-'97-19 Comp in Aggregate PPI'!P35)/'97-19 Comp in Aggregate PPI'!P35</f>
        <v>-0.12833995050520378</v>
      </c>
      <c r="R35" s="114">
        <f>('97-19 Comp in Aggregate PPI'!R35-'97-19 Comp in Aggregate PPI'!Q35)/'97-19 Comp in Aggregate PPI'!Q35</f>
        <v>9.6434309455616457E-2</v>
      </c>
      <c r="S35" s="114">
        <f>('97-19 Comp in Aggregate PPI'!S35-'97-19 Comp in Aggregate PPI'!R35)/'97-19 Comp in Aggregate PPI'!R35</f>
        <v>-4.182165713911707E-2</v>
      </c>
      <c r="T35" s="114">
        <f>('97-19 Comp in Aggregate PPI'!T35-'97-19 Comp in Aggregate PPI'!S35)/'97-19 Comp in Aggregate PPI'!S35</f>
        <v>-2.9750467066764142E-2</v>
      </c>
      <c r="U35" s="114">
        <f>('97-19 Comp in Aggregate PPI'!U35-'97-19 Comp in Aggregate PPI'!T35)/'97-19 Comp in Aggregate PPI'!T35</f>
        <v>-1.8734344787693966E-2</v>
      </c>
      <c r="V35" s="114">
        <f>('97-19 Comp in Aggregate PPI'!V35-'97-19 Comp in Aggregate PPI'!U35)/'97-19 Comp in Aggregate PPI'!U35</f>
        <v>2.5901802367518607E-2</v>
      </c>
      <c r="W35" s="114">
        <f>('97-19 Comp in Aggregate PPI'!W35-'97-19 Comp in Aggregate PPI'!V35)/'97-19 Comp in Aggregate PPI'!V35</f>
        <v>5.4856604526985736E-2</v>
      </c>
      <c r="X35" s="114">
        <f>('97-19 Comp in Aggregate PPI'!X35-'97-19 Comp in Aggregate PPI'!W35)/'97-19 Comp in Aggregate PPI'!W35</f>
        <v>-2.2312505722222323E-2</v>
      </c>
      <c r="Y35" s="114">
        <f>('97-19 Comp in Aggregate PPI'!Y35-'97-19 Comp in Aggregate PPI'!X35)/'97-19 Comp in Aggregate PPI'!X35</f>
        <v>5.9982286935058908E-2</v>
      </c>
      <c r="Z35" s="114">
        <f>('97-19 Comp in Aggregate PPI'!Z35-'97-19 Comp in Aggregate PPI'!Y35)/'97-19 Comp in Aggregate PPI'!Y35</f>
        <v>0.19700349786241741</v>
      </c>
      <c r="AA35" s="118">
        <f t="shared" si="1"/>
        <v>5.078334951251879E-2</v>
      </c>
    </row>
    <row r="36" spans="1:27" x14ac:dyDescent="0.25">
      <c r="A36" s="65">
        <v>61</v>
      </c>
      <c r="C36" s="66" t="s">
        <v>387</v>
      </c>
      <c r="D36" s="81" t="str">
        <f t="shared" si="0"/>
        <v>-</v>
      </c>
      <c r="E36" s="114">
        <f>('97-19 Comp in Aggregate PPI'!E36-'97-19 Comp in Aggregate PPI'!D36)/'97-19 Comp in Aggregate PPI'!D36</f>
        <v>0.31244498333818133</v>
      </c>
      <c r="F36" s="114">
        <f>('97-19 Comp in Aggregate PPI'!F36-'97-19 Comp in Aggregate PPI'!E36)/'97-19 Comp in Aggregate PPI'!E36</f>
        <v>0.21359367712502014</v>
      </c>
      <c r="G36" s="114">
        <f>('97-19 Comp in Aggregate PPI'!G36-'97-19 Comp in Aggregate PPI'!F36)/'97-19 Comp in Aggregate PPI'!F36</f>
        <v>0.33907060317475857</v>
      </c>
      <c r="H36" s="114">
        <f>('97-19 Comp in Aggregate PPI'!H36-'97-19 Comp in Aggregate PPI'!G36)/'97-19 Comp in Aggregate PPI'!G36</f>
        <v>0.22530248210283974</v>
      </c>
      <c r="I36" s="114">
        <f>('97-19 Comp in Aggregate PPI'!I36-'97-19 Comp in Aggregate PPI'!H36)/'97-19 Comp in Aggregate PPI'!H36</f>
        <v>0.21960778084179208</v>
      </c>
      <c r="J36" s="114">
        <f>('97-19 Comp in Aggregate PPI'!J36-'97-19 Comp in Aggregate PPI'!I36)/'97-19 Comp in Aggregate PPI'!I36</f>
        <v>0.11343797734392275</v>
      </c>
      <c r="K36" s="114">
        <f>('97-19 Comp in Aggregate PPI'!K36-'97-19 Comp in Aggregate PPI'!J36)/'97-19 Comp in Aggregate PPI'!J36</f>
        <v>0.14374930247361334</v>
      </c>
      <c r="L36" s="114">
        <f>('97-19 Comp in Aggregate PPI'!L36-'97-19 Comp in Aggregate PPI'!K36)/'97-19 Comp in Aggregate PPI'!K36</f>
        <v>7.7649045190801375E-2</v>
      </c>
      <c r="M36" s="114">
        <f>('97-19 Comp in Aggregate PPI'!M36-'97-19 Comp in Aggregate PPI'!L36)/'97-19 Comp in Aggregate PPI'!L36</f>
        <v>0.15359817880516105</v>
      </c>
      <c r="N36" s="114">
        <f>('97-19 Comp in Aggregate PPI'!N36-'97-19 Comp in Aggregate PPI'!M36)/'97-19 Comp in Aggregate PPI'!M36</f>
        <v>0.10803331265641145</v>
      </c>
      <c r="O36" s="114">
        <f>('97-19 Comp in Aggregate PPI'!O36-'97-19 Comp in Aggregate PPI'!N36)/'97-19 Comp in Aggregate PPI'!N36</f>
        <v>0.6077931172963762</v>
      </c>
      <c r="P36" s="114">
        <f>('97-19 Comp in Aggregate PPI'!P36-'97-19 Comp in Aggregate PPI'!O36)/'97-19 Comp in Aggregate PPI'!O36</f>
        <v>0.14788881124906733</v>
      </c>
      <c r="Q36" s="114">
        <f>('97-19 Comp in Aggregate PPI'!Q36-'97-19 Comp in Aggregate PPI'!P36)/'97-19 Comp in Aggregate PPI'!P36</f>
        <v>0.11595794473601023</v>
      </c>
      <c r="R36" s="114">
        <f>('97-19 Comp in Aggregate PPI'!R36-'97-19 Comp in Aggregate PPI'!Q36)/'97-19 Comp in Aggregate PPI'!Q36</f>
        <v>0.12549661206075607</v>
      </c>
      <c r="S36" s="114">
        <f>('97-19 Comp in Aggregate PPI'!S36-'97-19 Comp in Aggregate PPI'!R36)/'97-19 Comp in Aggregate PPI'!R36</f>
        <v>0.17278518663485698</v>
      </c>
      <c r="T36" s="114">
        <f>('97-19 Comp in Aggregate PPI'!T36-'97-19 Comp in Aggregate PPI'!S36)/'97-19 Comp in Aggregate PPI'!S36</f>
        <v>1.9541664317532119E-2</v>
      </c>
      <c r="U36" s="114">
        <f>('97-19 Comp in Aggregate PPI'!U36-'97-19 Comp in Aggregate PPI'!T36)/'97-19 Comp in Aggregate PPI'!T36</f>
        <v>0.19263335108007665</v>
      </c>
      <c r="V36" s="114">
        <f>('97-19 Comp in Aggregate PPI'!V36-'97-19 Comp in Aggregate PPI'!U36)/'97-19 Comp in Aggregate PPI'!U36</f>
        <v>0.22975253707051407</v>
      </c>
      <c r="W36" s="114">
        <f>('97-19 Comp in Aggregate PPI'!W36-'97-19 Comp in Aggregate PPI'!V36)/'97-19 Comp in Aggregate PPI'!V36</f>
        <v>0.12533018055549097</v>
      </c>
      <c r="X36" s="114">
        <f>('97-19 Comp in Aggregate PPI'!X36-'97-19 Comp in Aggregate PPI'!W36)/'97-19 Comp in Aggregate PPI'!W36</f>
        <v>5.6637321446758405E-2</v>
      </c>
      <c r="Y36" s="114">
        <f>('97-19 Comp in Aggregate PPI'!Y36-'97-19 Comp in Aggregate PPI'!X36)/'97-19 Comp in Aggregate PPI'!X36</f>
        <v>0.43568677792041105</v>
      </c>
      <c r="Z36" s="114">
        <f>('97-19 Comp in Aggregate PPI'!Z36-'97-19 Comp in Aggregate PPI'!Y36)/'97-19 Comp in Aggregate PPI'!Y36</f>
        <v>0.12876240808823508</v>
      </c>
      <c r="AA36" s="118">
        <f t="shared" si="1"/>
        <v>0.1938524207049358</v>
      </c>
    </row>
    <row r="37" spans="1:27" ht="30" x14ac:dyDescent="0.25">
      <c r="A37" s="65">
        <v>62</v>
      </c>
      <c r="C37" s="66" t="s">
        <v>388</v>
      </c>
      <c r="D37" s="81" t="str">
        <f t="shared" si="0"/>
        <v>-</v>
      </c>
      <c r="E37" s="114">
        <f>('97-19 Comp in Aggregate PPI'!E37-'97-19 Comp in Aggregate PPI'!D37)/'97-19 Comp in Aggregate PPI'!D37</f>
        <v>6.2043847746510394E-2</v>
      </c>
      <c r="F37" s="114">
        <f>('97-19 Comp in Aggregate PPI'!F37-'97-19 Comp in Aggregate PPI'!E37)/'97-19 Comp in Aggregate PPI'!E37</f>
        <v>1.1584694350400082E-2</v>
      </c>
      <c r="G37" s="114">
        <f>('97-19 Comp in Aggregate PPI'!G37-'97-19 Comp in Aggregate PPI'!F37)/'97-19 Comp in Aggregate PPI'!F37</f>
        <v>0.10883680282796188</v>
      </c>
      <c r="H37" s="114">
        <f>('97-19 Comp in Aggregate PPI'!H37-'97-19 Comp in Aggregate PPI'!G37)/'97-19 Comp in Aggregate PPI'!G37</f>
        <v>0.11182148421890284</v>
      </c>
      <c r="I37" s="114">
        <f>('97-19 Comp in Aggregate PPI'!I37-'97-19 Comp in Aggregate PPI'!H37)/'97-19 Comp in Aggregate PPI'!H37</f>
        <v>5.3543615584823998E-2</v>
      </c>
      <c r="J37" s="114">
        <f>('97-19 Comp in Aggregate PPI'!J37-'97-19 Comp in Aggregate PPI'!I37)/'97-19 Comp in Aggregate PPI'!I37</f>
        <v>2.2112862662931936E-2</v>
      </c>
      <c r="K37" s="114">
        <f>('97-19 Comp in Aggregate PPI'!K37-'97-19 Comp in Aggregate PPI'!J37)/'97-19 Comp in Aggregate PPI'!J37</f>
        <v>-3.7663739825256094E-2</v>
      </c>
      <c r="L37" s="114">
        <f>('97-19 Comp in Aggregate PPI'!L37-'97-19 Comp in Aggregate PPI'!K37)/'97-19 Comp in Aggregate PPI'!K37</f>
        <v>3.621326819031756E-2</v>
      </c>
      <c r="M37" s="114">
        <f>('97-19 Comp in Aggregate PPI'!M37-'97-19 Comp in Aggregate PPI'!L37)/'97-19 Comp in Aggregate PPI'!L37</f>
        <v>-9.0677643952145112E-3</v>
      </c>
      <c r="N37" s="114">
        <f>('97-19 Comp in Aggregate PPI'!N37-'97-19 Comp in Aggregate PPI'!M37)/'97-19 Comp in Aggregate PPI'!M37</f>
        <v>1.2174735758975375E-2</v>
      </c>
      <c r="O37" s="114">
        <f>('97-19 Comp in Aggregate PPI'!O37-'97-19 Comp in Aggregate PPI'!N37)/'97-19 Comp in Aggregate PPI'!N37</f>
        <v>1.6164297385410947E-2</v>
      </c>
      <c r="P37" s="114">
        <f>('97-19 Comp in Aggregate PPI'!P37-'97-19 Comp in Aggregate PPI'!O37)/'97-19 Comp in Aggregate PPI'!O37</f>
        <v>-1.6467946982697785E-2</v>
      </c>
      <c r="Q37" s="114">
        <f>('97-19 Comp in Aggregate PPI'!Q37-'97-19 Comp in Aggregate PPI'!P37)/'97-19 Comp in Aggregate PPI'!P37</f>
        <v>1.2621814244387136E-3</v>
      </c>
      <c r="R37" s="114">
        <f>('97-19 Comp in Aggregate PPI'!R37-'97-19 Comp in Aggregate PPI'!Q37)/'97-19 Comp in Aggregate PPI'!Q37</f>
        <v>-4.8139080399059155E-2</v>
      </c>
      <c r="S37" s="114">
        <f>('97-19 Comp in Aggregate PPI'!S37-'97-19 Comp in Aggregate PPI'!R37)/'97-19 Comp in Aggregate PPI'!R37</f>
        <v>-3.1288999201269643E-3</v>
      </c>
      <c r="T37" s="114">
        <f>('97-19 Comp in Aggregate PPI'!T37-'97-19 Comp in Aggregate PPI'!S37)/'97-19 Comp in Aggregate PPI'!S37</f>
        <v>-1.9070005930611741E-2</v>
      </c>
      <c r="U37" s="114">
        <f>('97-19 Comp in Aggregate PPI'!U37-'97-19 Comp in Aggregate PPI'!T37)/'97-19 Comp in Aggregate PPI'!T37</f>
        <v>-1.7438533773774714E-2</v>
      </c>
      <c r="V37" s="114">
        <f>('97-19 Comp in Aggregate PPI'!V37-'97-19 Comp in Aggregate PPI'!U37)/'97-19 Comp in Aggregate PPI'!U37</f>
        <v>7.278362143242555E-3</v>
      </c>
      <c r="W37" s="114">
        <f>('97-19 Comp in Aggregate PPI'!W37-'97-19 Comp in Aggregate PPI'!V37)/'97-19 Comp in Aggregate PPI'!V37</f>
        <v>1.9704784142488024E-2</v>
      </c>
      <c r="X37" s="114">
        <f>('97-19 Comp in Aggregate PPI'!X37-'97-19 Comp in Aggregate PPI'!W37)/'97-19 Comp in Aggregate PPI'!W37</f>
        <v>-4.6483486327037254E-3</v>
      </c>
      <c r="Y37" s="114">
        <f>('97-19 Comp in Aggregate PPI'!Y37-'97-19 Comp in Aggregate PPI'!X37)/'97-19 Comp in Aggregate PPI'!X37</f>
        <v>4.1436874257593875E-2</v>
      </c>
      <c r="Z37" s="114">
        <f>('97-19 Comp in Aggregate PPI'!Z37-'97-19 Comp in Aggregate PPI'!Y37)/'97-19 Comp in Aggregate PPI'!Y37</f>
        <v>-1.7765853658536584E-2</v>
      </c>
      <c r="AA37" s="118">
        <f t="shared" si="1"/>
        <v>1.503580168981895E-2</v>
      </c>
    </row>
    <row r="38" spans="1:27" x14ac:dyDescent="0.25">
      <c r="A38" s="65">
        <v>63</v>
      </c>
      <c r="C38" s="66" t="s">
        <v>389</v>
      </c>
      <c r="D38" s="81" t="str">
        <f t="shared" si="0"/>
        <v>-</v>
      </c>
      <c r="E38" s="114">
        <f>('97-19 Comp in Aggregate PPI'!E38-'97-19 Comp in Aggregate PPI'!D38)/'97-19 Comp in Aggregate PPI'!D38</f>
        <v>4.9032232559500052E-2</v>
      </c>
      <c r="F38" s="114">
        <f>('97-19 Comp in Aggregate PPI'!F38-'97-19 Comp in Aggregate PPI'!E38)/'97-19 Comp in Aggregate PPI'!E38</f>
        <v>8.6707393116858614E-3</v>
      </c>
      <c r="G38" s="114">
        <f>('97-19 Comp in Aggregate PPI'!G38-'97-19 Comp in Aggregate PPI'!F38)/'97-19 Comp in Aggregate PPI'!F38</f>
        <v>9.4232089418134574E-2</v>
      </c>
      <c r="H38" s="114">
        <f>('97-19 Comp in Aggregate PPI'!H38-'97-19 Comp in Aggregate PPI'!G38)/'97-19 Comp in Aggregate PPI'!G38</f>
        <v>8.6605369246392491E-2</v>
      </c>
      <c r="I38" s="114">
        <f>('97-19 Comp in Aggregate PPI'!I38-'97-19 Comp in Aggregate PPI'!H38)/'97-19 Comp in Aggregate PPI'!H38</f>
        <v>4.6827479663824174E-2</v>
      </c>
      <c r="J38" s="114">
        <f>('97-19 Comp in Aggregate PPI'!J38-'97-19 Comp in Aggregate PPI'!I38)/'97-19 Comp in Aggregate PPI'!I38</f>
        <v>2.5196233321169853E-2</v>
      </c>
      <c r="K38" s="114">
        <f>('97-19 Comp in Aggregate PPI'!K38-'97-19 Comp in Aggregate PPI'!J38)/'97-19 Comp in Aggregate PPI'!J38</f>
        <v>-4.0364741106925443E-2</v>
      </c>
      <c r="L38" s="114">
        <f>('97-19 Comp in Aggregate PPI'!L38-'97-19 Comp in Aggregate PPI'!K38)/'97-19 Comp in Aggregate PPI'!K38</f>
        <v>2.4408223979562268E-2</v>
      </c>
      <c r="M38" s="114">
        <f>('97-19 Comp in Aggregate PPI'!M38-'97-19 Comp in Aggregate PPI'!L38)/'97-19 Comp in Aggregate PPI'!L38</f>
        <v>-7.095150017898442E-3</v>
      </c>
      <c r="N38" s="114">
        <f>('97-19 Comp in Aggregate PPI'!N38-'97-19 Comp in Aggregate PPI'!M38)/'97-19 Comp in Aggregate PPI'!M38</f>
        <v>-3.0212280321240421E-3</v>
      </c>
      <c r="O38" s="114">
        <f>('97-19 Comp in Aggregate PPI'!O38-'97-19 Comp in Aggregate PPI'!N38)/'97-19 Comp in Aggregate PPI'!N38</f>
        <v>-2.4546030453625169E-2</v>
      </c>
      <c r="P38" s="114">
        <f>('97-19 Comp in Aggregate PPI'!P38-'97-19 Comp in Aggregate PPI'!O38)/'97-19 Comp in Aggregate PPI'!O38</f>
        <v>6.140193403892432E-2</v>
      </c>
      <c r="Q38" s="114">
        <f>('97-19 Comp in Aggregate PPI'!Q38-'97-19 Comp in Aggregate PPI'!P38)/'97-19 Comp in Aggregate PPI'!P38</f>
        <v>-2.5698950208331668E-3</v>
      </c>
      <c r="R38" s="114">
        <f>('97-19 Comp in Aggregate PPI'!R38-'97-19 Comp in Aggregate PPI'!Q38)/'97-19 Comp in Aggregate PPI'!Q38</f>
        <v>-5.8341981173039882E-3</v>
      </c>
      <c r="S38" s="114">
        <f>('97-19 Comp in Aggregate PPI'!S38-'97-19 Comp in Aggregate PPI'!R38)/'97-19 Comp in Aggregate PPI'!R38</f>
        <v>1.6217447313087066E-2</v>
      </c>
      <c r="T38" s="114">
        <f>('97-19 Comp in Aggregate PPI'!T38-'97-19 Comp in Aggregate PPI'!S38)/'97-19 Comp in Aggregate PPI'!S38</f>
        <v>-7.6286632074337828E-3</v>
      </c>
      <c r="U38" s="114">
        <f>('97-19 Comp in Aggregate PPI'!U38-'97-19 Comp in Aggregate PPI'!T38)/'97-19 Comp in Aggregate PPI'!T38</f>
        <v>-6.270024875304174E-2</v>
      </c>
      <c r="V38" s="114">
        <f>('97-19 Comp in Aggregate PPI'!V38-'97-19 Comp in Aggregate PPI'!U38)/'97-19 Comp in Aggregate PPI'!U38</f>
        <v>4.0097908299499087E-2</v>
      </c>
      <c r="W38" s="114">
        <f>('97-19 Comp in Aggregate PPI'!W38-'97-19 Comp in Aggregate PPI'!V38)/'97-19 Comp in Aggregate PPI'!V38</f>
        <v>8.9129222990220365E-3</v>
      </c>
      <c r="X38" s="114">
        <f>('97-19 Comp in Aggregate PPI'!X38-'97-19 Comp in Aggregate PPI'!W38)/'97-19 Comp in Aggregate PPI'!W38</f>
        <v>0.11498248658860633</v>
      </c>
      <c r="Y38" s="114">
        <f>('97-19 Comp in Aggregate PPI'!Y38-'97-19 Comp in Aggregate PPI'!X38)/'97-19 Comp in Aggregate PPI'!X38</f>
        <v>1.4038437423510327E-2</v>
      </c>
      <c r="Z38" s="114">
        <f>('97-19 Comp in Aggregate PPI'!Z38-'97-19 Comp in Aggregate PPI'!Y38)/'97-19 Comp in Aggregate PPI'!Y38</f>
        <v>-0.13157393129770975</v>
      </c>
      <c r="AA38" s="118">
        <f t="shared" si="1"/>
        <v>1.3876791702546494E-2</v>
      </c>
    </row>
    <row r="39" spans="1:27" ht="30" x14ac:dyDescent="0.25">
      <c r="A39" s="65">
        <v>64</v>
      </c>
      <c r="C39" s="66" t="s">
        <v>390</v>
      </c>
      <c r="D39" s="81" t="str">
        <f t="shared" si="0"/>
        <v>-</v>
      </c>
      <c r="E39" s="114" t="e">
        <f>('97-19 Comp in Aggregate PPI'!E39-'97-19 Comp in Aggregate PPI'!D39)/'97-19 Comp in Aggregate PPI'!D39</f>
        <v>#DIV/0!</v>
      </c>
      <c r="F39" s="114" t="e">
        <f>('97-19 Comp in Aggregate PPI'!F39-'97-19 Comp in Aggregate PPI'!E39)/'97-19 Comp in Aggregate PPI'!E39</f>
        <v>#DIV/0!</v>
      </c>
      <c r="G39" s="114" t="e">
        <f>('97-19 Comp in Aggregate PPI'!G39-'97-19 Comp in Aggregate PPI'!F39)/'97-19 Comp in Aggregate PPI'!F39</f>
        <v>#DIV/0!</v>
      </c>
      <c r="H39" s="114" t="e">
        <f>('97-19 Comp in Aggregate PPI'!H39-'97-19 Comp in Aggregate PPI'!G39)/'97-19 Comp in Aggregate PPI'!G39</f>
        <v>#DIV/0!</v>
      </c>
      <c r="I39" s="114" t="e">
        <f>('97-19 Comp in Aggregate PPI'!I39-'97-19 Comp in Aggregate PPI'!H39)/'97-19 Comp in Aggregate PPI'!H39</f>
        <v>#DIV/0!</v>
      </c>
      <c r="J39" s="114" t="e">
        <f>('97-19 Comp in Aggregate PPI'!J39-'97-19 Comp in Aggregate PPI'!I39)/'97-19 Comp in Aggregate PPI'!I39</f>
        <v>#DIV/0!</v>
      </c>
      <c r="K39" s="114" t="e">
        <f>('97-19 Comp in Aggregate PPI'!K39-'97-19 Comp in Aggregate PPI'!J39)/'97-19 Comp in Aggregate PPI'!J39</f>
        <v>#DIV/0!</v>
      </c>
      <c r="L39" s="114" t="e">
        <f>('97-19 Comp in Aggregate PPI'!L39-'97-19 Comp in Aggregate PPI'!K39)/'97-19 Comp in Aggregate PPI'!K39</f>
        <v>#DIV/0!</v>
      </c>
      <c r="M39" s="114" t="e">
        <f>('97-19 Comp in Aggregate PPI'!M39-'97-19 Comp in Aggregate PPI'!L39)/'97-19 Comp in Aggregate PPI'!L39</f>
        <v>#DIV/0!</v>
      </c>
      <c r="N39" s="114" t="e">
        <f>('97-19 Comp in Aggregate PPI'!N39-'97-19 Comp in Aggregate PPI'!M39)/'97-19 Comp in Aggregate PPI'!M39</f>
        <v>#DIV/0!</v>
      </c>
      <c r="O39" s="114" t="e">
        <f>('97-19 Comp in Aggregate PPI'!O39-'97-19 Comp in Aggregate PPI'!N39)/'97-19 Comp in Aggregate PPI'!N39</f>
        <v>#DIV/0!</v>
      </c>
      <c r="P39" s="114" t="e">
        <f>('97-19 Comp in Aggregate PPI'!P39-'97-19 Comp in Aggregate PPI'!O39)/'97-19 Comp in Aggregate PPI'!O39</f>
        <v>#DIV/0!</v>
      </c>
      <c r="Q39" s="114" t="e">
        <f>('97-19 Comp in Aggregate PPI'!Q39-'97-19 Comp in Aggregate PPI'!P39)/'97-19 Comp in Aggregate PPI'!P39</f>
        <v>#DIV/0!</v>
      </c>
      <c r="R39" s="114" t="e">
        <f>('97-19 Comp in Aggregate PPI'!R39-'97-19 Comp in Aggregate PPI'!Q39)/'97-19 Comp in Aggregate PPI'!Q39</f>
        <v>#DIV/0!</v>
      </c>
      <c r="S39" s="114" t="e">
        <f>('97-19 Comp in Aggregate PPI'!S39-'97-19 Comp in Aggregate PPI'!R39)/'97-19 Comp in Aggregate PPI'!R39</f>
        <v>#DIV/0!</v>
      </c>
      <c r="T39" s="114" t="e">
        <f>('97-19 Comp in Aggregate PPI'!T39-'97-19 Comp in Aggregate PPI'!S39)/'97-19 Comp in Aggregate PPI'!S39</f>
        <v>#DIV/0!</v>
      </c>
      <c r="U39" s="114" t="e">
        <f>('97-19 Comp in Aggregate PPI'!U39-'97-19 Comp in Aggregate PPI'!T39)/'97-19 Comp in Aggregate PPI'!T39</f>
        <v>#DIV/0!</v>
      </c>
      <c r="V39" s="114" t="e">
        <f>('97-19 Comp in Aggregate PPI'!V39-'97-19 Comp in Aggregate PPI'!U39)/'97-19 Comp in Aggregate PPI'!U39</f>
        <v>#DIV/0!</v>
      </c>
      <c r="W39" s="114" t="e">
        <f>('97-19 Comp in Aggregate PPI'!W39-'97-19 Comp in Aggregate PPI'!V39)/'97-19 Comp in Aggregate PPI'!V39</f>
        <v>#DIV/0!</v>
      </c>
      <c r="X39" s="114" t="e">
        <f>('97-19 Comp in Aggregate PPI'!X39-'97-19 Comp in Aggregate PPI'!W39)/'97-19 Comp in Aggregate PPI'!W39</f>
        <v>#DIV/0!</v>
      </c>
      <c r="Y39" s="114" t="e">
        <f>('97-19 Comp in Aggregate PPI'!Y39-'97-19 Comp in Aggregate PPI'!X39)/'97-19 Comp in Aggregate PPI'!X39</f>
        <v>#DIV/0!</v>
      </c>
      <c r="Z39" s="114" t="e">
        <f>('97-19 Comp in Aggregate PPI'!Z39-'97-19 Comp in Aggregate PPI'!Y39)/'97-19 Comp in Aggregate PPI'!Y39</f>
        <v>#DIV/0!</v>
      </c>
      <c r="AA39" s="118" t="e">
        <f t="shared" si="1"/>
        <v>#DIV/0!</v>
      </c>
    </row>
    <row r="40" spans="1:27" ht="45" x14ac:dyDescent="0.25">
      <c r="A40" s="65">
        <v>65</v>
      </c>
      <c r="C40" s="66" t="s">
        <v>391</v>
      </c>
      <c r="D40" s="81" t="str">
        <f t="shared" si="0"/>
        <v>-</v>
      </c>
      <c r="E40" s="114" t="e">
        <f>('97-19 Comp in Aggregate PPI'!E40-'97-19 Comp in Aggregate PPI'!D40)/'97-19 Comp in Aggregate PPI'!D40</f>
        <v>#DIV/0!</v>
      </c>
      <c r="F40" s="114" t="e">
        <f>('97-19 Comp in Aggregate PPI'!F40-'97-19 Comp in Aggregate PPI'!E40)/'97-19 Comp in Aggregate PPI'!E40</f>
        <v>#DIV/0!</v>
      </c>
      <c r="G40" s="114" t="e">
        <f>('97-19 Comp in Aggregate PPI'!G40-'97-19 Comp in Aggregate PPI'!F40)/'97-19 Comp in Aggregate PPI'!F40</f>
        <v>#DIV/0!</v>
      </c>
      <c r="H40" s="114" t="e">
        <f>('97-19 Comp in Aggregate PPI'!H40-'97-19 Comp in Aggregate PPI'!G40)/'97-19 Comp in Aggregate PPI'!G40</f>
        <v>#DIV/0!</v>
      </c>
      <c r="I40" s="114" t="e">
        <f>('97-19 Comp in Aggregate PPI'!I40-'97-19 Comp in Aggregate PPI'!H40)/'97-19 Comp in Aggregate PPI'!H40</f>
        <v>#DIV/0!</v>
      </c>
      <c r="J40" s="114" t="e">
        <f>('97-19 Comp in Aggregate PPI'!J40-'97-19 Comp in Aggregate PPI'!I40)/'97-19 Comp in Aggregate PPI'!I40</f>
        <v>#DIV/0!</v>
      </c>
      <c r="K40" s="114" t="e">
        <f>('97-19 Comp in Aggregate PPI'!K40-'97-19 Comp in Aggregate PPI'!J40)/'97-19 Comp in Aggregate PPI'!J40</f>
        <v>#DIV/0!</v>
      </c>
      <c r="L40" s="114" t="e">
        <f>('97-19 Comp in Aggregate PPI'!L40-'97-19 Comp in Aggregate PPI'!K40)/'97-19 Comp in Aggregate PPI'!K40</f>
        <v>#DIV/0!</v>
      </c>
      <c r="M40" s="114" t="e">
        <f>('97-19 Comp in Aggregate PPI'!M40-'97-19 Comp in Aggregate PPI'!L40)/'97-19 Comp in Aggregate PPI'!L40</f>
        <v>#DIV/0!</v>
      </c>
      <c r="N40" s="114" t="e">
        <f>('97-19 Comp in Aggregate PPI'!N40-'97-19 Comp in Aggregate PPI'!M40)/'97-19 Comp in Aggregate PPI'!M40</f>
        <v>#DIV/0!</v>
      </c>
      <c r="O40" s="114" t="e">
        <f>('97-19 Comp in Aggregate PPI'!O40-'97-19 Comp in Aggregate PPI'!N40)/'97-19 Comp in Aggregate PPI'!N40</f>
        <v>#DIV/0!</v>
      </c>
      <c r="P40" s="114" t="e">
        <f>('97-19 Comp in Aggregate PPI'!P40-'97-19 Comp in Aggregate PPI'!O40)/'97-19 Comp in Aggregate PPI'!O40</f>
        <v>#DIV/0!</v>
      </c>
      <c r="Q40" s="114" t="e">
        <f>('97-19 Comp in Aggregate PPI'!Q40-'97-19 Comp in Aggregate PPI'!P40)/'97-19 Comp in Aggregate PPI'!P40</f>
        <v>#DIV/0!</v>
      </c>
      <c r="R40" s="114" t="e">
        <f>('97-19 Comp in Aggregate PPI'!R40-'97-19 Comp in Aggregate PPI'!Q40)/'97-19 Comp in Aggregate PPI'!Q40</f>
        <v>#DIV/0!</v>
      </c>
      <c r="S40" s="114" t="e">
        <f>('97-19 Comp in Aggregate PPI'!S40-'97-19 Comp in Aggregate PPI'!R40)/'97-19 Comp in Aggregate PPI'!R40</f>
        <v>#DIV/0!</v>
      </c>
      <c r="T40" s="114" t="e">
        <f>('97-19 Comp in Aggregate PPI'!T40-'97-19 Comp in Aggregate PPI'!S40)/'97-19 Comp in Aggregate PPI'!S40</f>
        <v>#DIV/0!</v>
      </c>
      <c r="U40" s="114" t="e">
        <f>('97-19 Comp in Aggregate PPI'!U40-'97-19 Comp in Aggregate PPI'!T40)/'97-19 Comp in Aggregate PPI'!T40</f>
        <v>#DIV/0!</v>
      </c>
      <c r="V40" s="114" t="e">
        <f>('97-19 Comp in Aggregate PPI'!V40-'97-19 Comp in Aggregate PPI'!U40)/'97-19 Comp in Aggregate PPI'!U40</f>
        <v>#DIV/0!</v>
      </c>
      <c r="W40" s="114" t="e">
        <f>('97-19 Comp in Aggregate PPI'!W40-'97-19 Comp in Aggregate PPI'!V40)/'97-19 Comp in Aggregate PPI'!V40</f>
        <v>#DIV/0!</v>
      </c>
      <c r="X40" s="114" t="e">
        <f>('97-19 Comp in Aggregate PPI'!X40-'97-19 Comp in Aggregate PPI'!W40)/'97-19 Comp in Aggregate PPI'!W40</f>
        <v>#DIV/0!</v>
      </c>
      <c r="Y40" s="114" t="e">
        <f>('97-19 Comp in Aggregate PPI'!Y40-'97-19 Comp in Aggregate PPI'!X40)/'97-19 Comp in Aggregate PPI'!X40</f>
        <v>#DIV/0!</v>
      </c>
      <c r="Z40" s="114" t="e">
        <f>('97-19 Comp in Aggregate PPI'!Z40-'97-19 Comp in Aggregate PPI'!Y40)/'97-19 Comp in Aggregate PPI'!Y40</f>
        <v>#DIV/0!</v>
      </c>
      <c r="AA40" s="118" t="e">
        <f t="shared" si="1"/>
        <v>#DIV/0!</v>
      </c>
    </row>
    <row r="41" spans="1:27" ht="30" x14ac:dyDescent="0.25">
      <c r="A41" s="65">
        <v>66</v>
      </c>
      <c r="C41" s="66" t="s">
        <v>392</v>
      </c>
      <c r="D41" s="81" t="str">
        <f t="shared" si="0"/>
        <v>-</v>
      </c>
      <c r="E41" s="114" t="e">
        <f>('97-19 Comp in Aggregate PPI'!E41-'97-19 Comp in Aggregate PPI'!D41)/'97-19 Comp in Aggregate PPI'!D41</f>
        <v>#DIV/0!</v>
      </c>
      <c r="F41" s="114" t="e">
        <f>('97-19 Comp in Aggregate PPI'!F41-'97-19 Comp in Aggregate PPI'!E41)/'97-19 Comp in Aggregate PPI'!E41</f>
        <v>#DIV/0!</v>
      </c>
      <c r="G41" s="114" t="e">
        <f>('97-19 Comp in Aggregate PPI'!G41-'97-19 Comp in Aggregate PPI'!F41)/'97-19 Comp in Aggregate PPI'!F41</f>
        <v>#DIV/0!</v>
      </c>
      <c r="H41" s="114" t="e">
        <f>('97-19 Comp in Aggregate PPI'!H41-'97-19 Comp in Aggregate PPI'!G41)/'97-19 Comp in Aggregate PPI'!G41</f>
        <v>#DIV/0!</v>
      </c>
      <c r="I41" s="114" t="e">
        <f>('97-19 Comp in Aggregate PPI'!I41-'97-19 Comp in Aggregate PPI'!H41)/'97-19 Comp in Aggregate PPI'!H41</f>
        <v>#DIV/0!</v>
      </c>
      <c r="J41" s="114" t="e">
        <f>('97-19 Comp in Aggregate PPI'!J41-'97-19 Comp in Aggregate PPI'!I41)/'97-19 Comp in Aggregate PPI'!I41</f>
        <v>#DIV/0!</v>
      </c>
      <c r="K41" s="114" t="e">
        <f>('97-19 Comp in Aggregate PPI'!K41-'97-19 Comp in Aggregate PPI'!J41)/'97-19 Comp in Aggregate PPI'!J41</f>
        <v>#DIV/0!</v>
      </c>
      <c r="L41" s="114" t="e">
        <f>('97-19 Comp in Aggregate PPI'!L41-'97-19 Comp in Aggregate PPI'!K41)/'97-19 Comp in Aggregate PPI'!K41</f>
        <v>#DIV/0!</v>
      </c>
      <c r="M41" s="114" t="e">
        <f>('97-19 Comp in Aggregate PPI'!M41-'97-19 Comp in Aggregate PPI'!L41)/'97-19 Comp in Aggregate PPI'!L41</f>
        <v>#DIV/0!</v>
      </c>
      <c r="N41" s="114" t="e">
        <f>('97-19 Comp in Aggregate PPI'!N41-'97-19 Comp in Aggregate PPI'!M41)/'97-19 Comp in Aggregate PPI'!M41</f>
        <v>#DIV/0!</v>
      </c>
      <c r="O41" s="114" t="e">
        <f>('97-19 Comp in Aggregate PPI'!O41-'97-19 Comp in Aggregate PPI'!N41)/'97-19 Comp in Aggregate PPI'!N41</f>
        <v>#DIV/0!</v>
      </c>
      <c r="P41" s="114" t="e">
        <f>('97-19 Comp in Aggregate PPI'!P41-'97-19 Comp in Aggregate PPI'!O41)/'97-19 Comp in Aggregate PPI'!O41</f>
        <v>#DIV/0!</v>
      </c>
      <c r="Q41" s="114" t="e">
        <f>('97-19 Comp in Aggregate PPI'!Q41-'97-19 Comp in Aggregate PPI'!P41)/'97-19 Comp in Aggregate PPI'!P41</f>
        <v>#DIV/0!</v>
      </c>
      <c r="R41" s="114" t="e">
        <f>('97-19 Comp in Aggregate PPI'!R41-'97-19 Comp in Aggregate PPI'!Q41)/'97-19 Comp in Aggregate PPI'!Q41</f>
        <v>#DIV/0!</v>
      </c>
      <c r="S41" s="114" t="e">
        <f>('97-19 Comp in Aggregate PPI'!S41-'97-19 Comp in Aggregate PPI'!R41)/'97-19 Comp in Aggregate PPI'!R41</f>
        <v>#DIV/0!</v>
      </c>
      <c r="T41" s="114" t="e">
        <f>('97-19 Comp in Aggregate PPI'!T41-'97-19 Comp in Aggregate PPI'!S41)/'97-19 Comp in Aggregate PPI'!S41</f>
        <v>#DIV/0!</v>
      </c>
      <c r="U41" s="114" t="e">
        <f>('97-19 Comp in Aggregate PPI'!U41-'97-19 Comp in Aggregate PPI'!T41)/'97-19 Comp in Aggregate PPI'!T41</f>
        <v>#DIV/0!</v>
      </c>
      <c r="V41" s="114" t="e">
        <f>('97-19 Comp in Aggregate PPI'!V41-'97-19 Comp in Aggregate PPI'!U41)/'97-19 Comp in Aggregate PPI'!U41</f>
        <v>#DIV/0!</v>
      </c>
      <c r="W41" s="114" t="e">
        <f>('97-19 Comp in Aggregate PPI'!W41-'97-19 Comp in Aggregate PPI'!V41)/'97-19 Comp in Aggregate PPI'!V41</f>
        <v>#DIV/0!</v>
      </c>
      <c r="X41" s="114" t="e">
        <f>('97-19 Comp in Aggregate PPI'!X41-'97-19 Comp in Aggregate PPI'!W41)/'97-19 Comp in Aggregate PPI'!W41</f>
        <v>#DIV/0!</v>
      </c>
      <c r="Y41" s="114" t="e">
        <f>('97-19 Comp in Aggregate PPI'!Y41-'97-19 Comp in Aggregate PPI'!X41)/'97-19 Comp in Aggregate PPI'!X41</f>
        <v>#DIV/0!</v>
      </c>
      <c r="Z41" s="114" t="e">
        <f>('97-19 Comp in Aggregate PPI'!Z41-'97-19 Comp in Aggregate PPI'!Y41)/'97-19 Comp in Aggregate PPI'!Y41</f>
        <v>#DIV/0!</v>
      </c>
      <c r="AA41" s="118" t="e">
        <f t="shared" si="1"/>
        <v>#DIV/0!</v>
      </c>
    </row>
    <row r="42" spans="1:27" x14ac:dyDescent="0.25">
      <c r="A42" s="65">
        <v>68</v>
      </c>
      <c r="C42" s="66" t="s">
        <v>189</v>
      </c>
      <c r="D42" s="81" t="str">
        <f t="shared" si="0"/>
        <v>-</v>
      </c>
      <c r="E42" s="114">
        <f>('97-19 Comp in Aggregate PPI'!E42-'97-19 Comp in Aggregate PPI'!D42)/'97-19 Comp in Aggregate PPI'!D42</f>
        <v>5.2085578806541754E-3</v>
      </c>
      <c r="F42" s="114">
        <f>('97-19 Comp in Aggregate PPI'!F42-'97-19 Comp in Aggregate PPI'!E42)/'97-19 Comp in Aggregate PPI'!E42</f>
        <v>1.7200987607097238E-2</v>
      </c>
      <c r="G42" s="114">
        <f>('97-19 Comp in Aggregate PPI'!G42-'97-19 Comp in Aggregate PPI'!F42)/'97-19 Comp in Aggregate PPI'!F42</f>
        <v>4.35288278126537E-2</v>
      </c>
      <c r="H42" s="114">
        <f>('97-19 Comp in Aggregate PPI'!H42-'97-19 Comp in Aggregate PPI'!G42)/'97-19 Comp in Aggregate PPI'!G42</f>
        <v>5.1977430715136323E-2</v>
      </c>
      <c r="I42" s="114">
        <f>('97-19 Comp in Aggregate PPI'!I42-'97-19 Comp in Aggregate PPI'!H42)/'97-19 Comp in Aggregate PPI'!H42</f>
        <v>2.8579537495436076E-2</v>
      </c>
      <c r="J42" s="114">
        <f>('97-19 Comp in Aggregate PPI'!J42-'97-19 Comp in Aggregate PPI'!I42)/'97-19 Comp in Aggregate PPI'!I42</f>
        <v>-8.9616640022397338E-3</v>
      </c>
      <c r="K42" s="114">
        <f>('97-19 Comp in Aggregate PPI'!K42-'97-19 Comp in Aggregate PPI'!J42)/'97-19 Comp in Aggregate PPI'!J42</f>
        <v>-1.1403676742076822E-2</v>
      </c>
      <c r="L42" s="114">
        <f>('97-19 Comp in Aggregate PPI'!L42-'97-19 Comp in Aggregate PPI'!K42)/'97-19 Comp in Aggregate PPI'!K42</f>
        <v>4.974905319239923E-2</v>
      </c>
      <c r="M42" s="114">
        <f>('97-19 Comp in Aggregate PPI'!M42-'97-19 Comp in Aggregate PPI'!L42)/'97-19 Comp in Aggregate PPI'!L42</f>
        <v>3.1410005313895942E-2</v>
      </c>
      <c r="N42" s="114">
        <f>('97-19 Comp in Aggregate PPI'!N42-'97-19 Comp in Aggregate PPI'!M42)/'97-19 Comp in Aggregate PPI'!M42</f>
        <v>-1.6562675895055799E-2</v>
      </c>
      <c r="O42" s="114">
        <f>('97-19 Comp in Aggregate PPI'!O42-'97-19 Comp in Aggregate PPI'!N42)/'97-19 Comp in Aggregate PPI'!N42</f>
        <v>4.9842925236450203E-2</v>
      </c>
      <c r="P42" s="114">
        <f>('97-19 Comp in Aggregate PPI'!P42-'97-19 Comp in Aggregate PPI'!O42)/'97-19 Comp in Aggregate PPI'!O42</f>
        <v>-1.8426701185012634E-2</v>
      </c>
      <c r="Q42" s="114">
        <f>('97-19 Comp in Aggregate PPI'!Q42-'97-19 Comp in Aggregate PPI'!P42)/'97-19 Comp in Aggregate PPI'!P42</f>
        <v>3.0606337217343706E-2</v>
      </c>
      <c r="R42" s="114">
        <f>('97-19 Comp in Aggregate PPI'!R42-'97-19 Comp in Aggregate PPI'!Q42)/'97-19 Comp in Aggregate PPI'!Q42</f>
        <v>-4.2469345017397096E-2</v>
      </c>
      <c r="S42" s="114">
        <f>('97-19 Comp in Aggregate PPI'!S42-'97-19 Comp in Aggregate PPI'!R42)/'97-19 Comp in Aggregate PPI'!R42</f>
        <v>2.4464665463564401E-3</v>
      </c>
      <c r="T42" s="114">
        <f>('97-19 Comp in Aggregate PPI'!T42-'97-19 Comp in Aggregate PPI'!S42)/'97-19 Comp in Aggregate PPI'!S42</f>
        <v>-1.7080931418511115E-2</v>
      </c>
      <c r="U42" s="114">
        <f>('97-19 Comp in Aggregate PPI'!U42-'97-19 Comp in Aggregate PPI'!T42)/'97-19 Comp in Aggregate PPI'!T42</f>
        <v>1.8380143762877055E-2</v>
      </c>
      <c r="V42" s="114">
        <f>('97-19 Comp in Aggregate PPI'!V42-'97-19 Comp in Aggregate PPI'!U42)/'97-19 Comp in Aggregate PPI'!U42</f>
        <v>2.6468647972543299E-3</v>
      </c>
      <c r="W42" s="114">
        <f>('97-19 Comp in Aggregate PPI'!W42-'97-19 Comp in Aggregate PPI'!V42)/'97-19 Comp in Aggregate PPI'!V42</f>
        <v>-5.6248996742519208E-3</v>
      </c>
      <c r="X42" s="114">
        <f>('97-19 Comp in Aggregate PPI'!X42-'97-19 Comp in Aggregate PPI'!W42)/'97-19 Comp in Aggregate PPI'!W42</f>
        <v>-1.0529261422699393E-2</v>
      </c>
      <c r="Y42" s="114">
        <f>('97-19 Comp in Aggregate PPI'!Y42-'97-19 Comp in Aggregate PPI'!X42)/'97-19 Comp in Aggregate PPI'!X42</f>
        <v>4.3106866239258974E-2</v>
      </c>
      <c r="Z42" s="114">
        <f>('97-19 Comp in Aggregate PPI'!Z42-'97-19 Comp in Aggregate PPI'!Y42)/'97-19 Comp in Aggregate PPI'!Y42</f>
        <v>2.7871213075920335E-3</v>
      </c>
      <c r="AA42" s="118">
        <f t="shared" si="1"/>
        <v>1.1200544080325494E-2</v>
      </c>
    </row>
    <row r="43" spans="1:27" x14ac:dyDescent="0.25">
      <c r="A43" s="65">
        <v>69</v>
      </c>
      <c r="C43" s="66" t="s">
        <v>393</v>
      </c>
      <c r="D43" s="81" t="str">
        <f t="shared" si="0"/>
        <v>-</v>
      </c>
      <c r="E43" s="114">
        <f>('97-19 Comp in Aggregate PPI'!E43-'97-19 Comp in Aggregate PPI'!D43)/'97-19 Comp in Aggregate PPI'!D43</f>
        <v>5.1752265029303336E-2</v>
      </c>
      <c r="F43" s="114">
        <f>('97-19 Comp in Aggregate PPI'!F43-'97-19 Comp in Aggregate PPI'!E43)/'97-19 Comp in Aggregate PPI'!E43</f>
        <v>2.1622215439679147E-2</v>
      </c>
      <c r="G43" s="114">
        <f>('97-19 Comp in Aggregate PPI'!G43-'97-19 Comp in Aggregate PPI'!F43)/'97-19 Comp in Aggregate PPI'!F43</f>
        <v>-1.0038411047294103E-2</v>
      </c>
      <c r="H43" s="114">
        <f>('97-19 Comp in Aggregate PPI'!H43-'97-19 Comp in Aggregate PPI'!G43)/'97-19 Comp in Aggregate PPI'!G43</f>
        <v>3.8201886914642991E-2</v>
      </c>
      <c r="I43" s="114">
        <f>('97-19 Comp in Aggregate PPI'!I43-'97-19 Comp in Aggregate PPI'!H43)/'97-19 Comp in Aggregate PPI'!H43</f>
        <v>2.3173182149398303E-2</v>
      </c>
      <c r="J43" s="114">
        <f>('97-19 Comp in Aggregate PPI'!J43-'97-19 Comp in Aggregate PPI'!I43)/'97-19 Comp in Aggregate PPI'!I43</f>
        <v>2.2964322256984113E-4</v>
      </c>
      <c r="K43" s="114">
        <f>('97-19 Comp in Aggregate PPI'!K43-'97-19 Comp in Aggregate PPI'!J43)/'97-19 Comp in Aggregate PPI'!J43</f>
        <v>1.3991529325115109E-2</v>
      </c>
      <c r="L43" s="114">
        <f>('97-19 Comp in Aggregate PPI'!L43-'97-19 Comp in Aggregate PPI'!K43)/'97-19 Comp in Aggregate PPI'!K43</f>
        <v>4.3163067870118678E-3</v>
      </c>
      <c r="M43" s="114">
        <f>('97-19 Comp in Aggregate PPI'!M43-'97-19 Comp in Aggregate PPI'!L43)/'97-19 Comp in Aggregate PPI'!L43</f>
        <v>2.006890239798495E-2</v>
      </c>
      <c r="N43" s="114">
        <f>('97-19 Comp in Aggregate PPI'!N43-'97-19 Comp in Aggregate PPI'!M43)/'97-19 Comp in Aggregate PPI'!M43</f>
        <v>7.1822039182578299E-3</v>
      </c>
      <c r="O43" s="114">
        <f>('97-19 Comp in Aggregate PPI'!O43-'97-19 Comp in Aggregate PPI'!N43)/'97-19 Comp in Aggregate PPI'!N43</f>
        <v>0.26775612155127299</v>
      </c>
      <c r="P43" s="114">
        <f>('97-19 Comp in Aggregate PPI'!P43-'97-19 Comp in Aggregate PPI'!O43)/'97-19 Comp in Aggregate PPI'!O43</f>
        <v>-1.8168957415898648E-2</v>
      </c>
      <c r="Q43" s="114">
        <f>('97-19 Comp in Aggregate PPI'!Q43-'97-19 Comp in Aggregate PPI'!P43)/'97-19 Comp in Aggregate PPI'!P43</f>
        <v>-3.2268529340377217E-2</v>
      </c>
      <c r="R43" s="114">
        <f>('97-19 Comp in Aggregate PPI'!R43-'97-19 Comp in Aggregate PPI'!Q43)/'97-19 Comp in Aggregate PPI'!Q43</f>
        <v>-1.9207239251391863E-2</v>
      </c>
      <c r="S43" s="114">
        <f>('97-19 Comp in Aggregate PPI'!S43-'97-19 Comp in Aggregate PPI'!R43)/'97-19 Comp in Aggregate PPI'!R43</f>
        <v>1.5415070123412743E-2</v>
      </c>
      <c r="T43" s="114">
        <f>('97-19 Comp in Aggregate PPI'!T43-'97-19 Comp in Aggregate PPI'!S43)/'97-19 Comp in Aggregate PPI'!S43</f>
        <v>-1.7170916764200894E-3</v>
      </c>
      <c r="U43" s="114">
        <f>('97-19 Comp in Aggregate PPI'!U43-'97-19 Comp in Aggregate PPI'!T43)/'97-19 Comp in Aggregate PPI'!T43</f>
        <v>-4.1202451577793023E-2</v>
      </c>
      <c r="V43" s="114">
        <f>('97-19 Comp in Aggregate PPI'!V43-'97-19 Comp in Aggregate PPI'!U43)/'97-19 Comp in Aggregate PPI'!U43</f>
        <v>-3.3527078157315291E-3</v>
      </c>
      <c r="W43" s="114">
        <f>('97-19 Comp in Aggregate PPI'!W43-'97-19 Comp in Aggregate PPI'!V43)/'97-19 Comp in Aggregate PPI'!V43</f>
        <v>2.0582332026121024E-2</v>
      </c>
      <c r="X43" s="114">
        <f>('97-19 Comp in Aggregate PPI'!X43-'97-19 Comp in Aggregate PPI'!W43)/'97-19 Comp in Aggregate PPI'!W43</f>
        <v>3.0103844643712428E-2</v>
      </c>
      <c r="Y43" s="114">
        <f>('97-19 Comp in Aggregate PPI'!Y43-'97-19 Comp in Aggregate PPI'!X43)/'97-19 Comp in Aggregate PPI'!X43</f>
        <v>4.2787567591108147E-2</v>
      </c>
      <c r="Z43" s="114">
        <f>('97-19 Comp in Aggregate PPI'!Z43-'97-19 Comp in Aggregate PPI'!Y43)/'97-19 Comp in Aggregate PPI'!Y43</f>
        <v>1.4962847084940899E-2</v>
      </c>
      <c r="AA43" s="118">
        <f t="shared" si="1"/>
        <v>2.028138773089205E-2</v>
      </c>
    </row>
    <row r="44" spans="1:27" ht="30" x14ac:dyDescent="0.25">
      <c r="A44" s="65">
        <v>70</v>
      </c>
      <c r="C44" s="66" t="s">
        <v>394</v>
      </c>
      <c r="D44" s="81" t="str">
        <f t="shared" si="0"/>
        <v>-</v>
      </c>
      <c r="E44" s="114">
        <f>('97-19 Comp in Aggregate PPI'!E44-'97-19 Comp in Aggregate PPI'!D44)/'97-19 Comp in Aggregate PPI'!D44</f>
        <v>5.1914053197006219E-2</v>
      </c>
      <c r="F44" s="114">
        <f>('97-19 Comp in Aggregate PPI'!F44-'97-19 Comp in Aggregate PPI'!E44)/'97-19 Comp in Aggregate PPI'!E44</f>
        <v>2.1810515907077936E-2</v>
      </c>
      <c r="G44" s="114">
        <f>('97-19 Comp in Aggregate PPI'!G44-'97-19 Comp in Aggregate PPI'!F44)/'97-19 Comp in Aggregate PPI'!F44</f>
        <v>-9.5832564622923312E-3</v>
      </c>
      <c r="H44" s="114">
        <f>('97-19 Comp in Aggregate PPI'!H44-'97-19 Comp in Aggregate PPI'!G44)/'97-19 Comp in Aggregate PPI'!G44</f>
        <v>3.7609382512197004E-2</v>
      </c>
      <c r="I44" s="114">
        <f>('97-19 Comp in Aggregate PPI'!I44-'97-19 Comp in Aggregate PPI'!H44)/'97-19 Comp in Aggregate PPI'!H44</f>
        <v>2.4270225560548215E-2</v>
      </c>
      <c r="J44" s="114">
        <f>('97-19 Comp in Aggregate PPI'!J44-'97-19 Comp in Aggregate PPI'!I44)/'97-19 Comp in Aggregate PPI'!I44</f>
        <v>-7.6698720122744877E-4</v>
      </c>
      <c r="K44" s="114">
        <f>('97-19 Comp in Aggregate PPI'!K44-'97-19 Comp in Aggregate PPI'!J44)/'97-19 Comp in Aggregate PPI'!J44</f>
        <v>1.3782453280138194E-2</v>
      </c>
      <c r="L44" s="114">
        <f>('97-19 Comp in Aggregate PPI'!L44-'97-19 Comp in Aggregate PPI'!K44)/'97-19 Comp in Aggregate PPI'!K44</f>
        <v>4.0849954418863558E-3</v>
      </c>
      <c r="M44" s="114">
        <f>('97-19 Comp in Aggregate PPI'!M44-'97-19 Comp in Aggregate PPI'!L44)/'97-19 Comp in Aggregate PPI'!L44</f>
        <v>1.9150399138709018E-2</v>
      </c>
      <c r="N44" s="114">
        <f>('97-19 Comp in Aggregate PPI'!N44-'97-19 Comp in Aggregate PPI'!M44)/'97-19 Comp in Aggregate PPI'!M44</f>
        <v>6.5367228096572284E-3</v>
      </c>
      <c r="O44" s="114">
        <f>('97-19 Comp in Aggregate PPI'!O44-'97-19 Comp in Aggregate PPI'!N44)/'97-19 Comp in Aggregate PPI'!N44</f>
        <v>0.40053545197746987</v>
      </c>
      <c r="P44" s="114">
        <f>('97-19 Comp in Aggregate PPI'!P44-'97-19 Comp in Aggregate PPI'!O44)/'97-19 Comp in Aggregate PPI'!O44</f>
        <v>5.3373723894040047E-3</v>
      </c>
      <c r="Q44" s="114">
        <f>('97-19 Comp in Aggregate PPI'!Q44-'97-19 Comp in Aggregate PPI'!P44)/'97-19 Comp in Aggregate PPI'!P44</f>
        <v>6.0106405996025901E-3</v>
      </c>
      <c r="R44" s="114">
        <f>('97-19 Comp in Aggregate PPI'!R44-'97-19 Comp in Aggregate PPI'!Q44)/'97-19 Comp in Aggregate PPI'!Q44</f>
        <v>-2.8312729515318096E-3</v>
      </c>
      <c r="S44" s="114">
        <f>('97-19 Comp in Aggregate PPI'!S44-'97-19 Comp in Aggregate PPI'!R44)/'97-19 Comp in Aggregate PPI'!R44</f>
        <v>-0.11963462864192168</v>
      </c>
      <c r="T44" s="114">
        <f>('97-19 Comp in Aggregate PPI'!T44-'97-19 Comp in Aggregate PPI'!S44)/'97-19 Comp in Aggregate PPI'!S44</f>
        <v>3.1904074003475419E-2</v>
      </c>
      <c r="U44" s="114">
        <f>('97-19 Comp in Aggregate PPI'!U44-'97-19 Comp in Aggregate PPI'!T44)/'97-19 Comp in Aggregate PPI'!T44</f>
        <v>-6.3430754502891512E-2</v>
      </c>
      <c r="V44" s="114">
        <f>('97-19 Comp in Aggregate PPI'!V44-'97-19 Comp in Aggregate PPI'!U44)/'97-19 Comp in Aggregate PPI'!U44</f>
        <v>1.827620215823576E-2</v>
      </c>
      <c r="W44" s="114">
        <f>('97-19 Comp in Aggregate PPI'!W44-'97-19 Comp in Aggregate PPI'!V44)/'97-19 Comp in Aggregate PPI'!V44</f>
        <v>1.5123122470709302E-2</v>
      </c>
      <c r="X44" s="114">
        <f>('97-19 Comp in Aggregate PPI'!X44-'97-19 Comp in Aggregate PPI'!W44)/'97-19 Comp in Aggregate PPI'!W44</f>
        <v>3.8003246094904727E-2</v>
      </c>
      <c r="Y44" s="114">
        <f>('97-19 Comp in Aggregate PPI'!Y44-'97-19 Comp in Aggregate PPI'!X44)/'97-19 Comp in Aggregate PPI'!X44</f>
        <v>9.9464976503282038E-2</v>
      </c>
      <c r="Z44" s="114">
        <f>('97-19 Comp in Aggregate PPI'!Z44-'97-19 Comp in Aggregate PPI'!Y44)/'97-19 Comp in Aggregate PPI'!Y44</f>
        <v>-8.3372184368737542E-2</v>
      </c>
      <c r="AA44" s="118">
        <f t="shared" si="1"/>
        <v>2.3372488632531888E-2</v>
      </c>
    </row>
    <row r="45" spans="1:27" ht="45" x14ac:dyDescent="0.25">
      <c r="A45" s="65">
        <v>71</v>
      </c>
      <c r="C45" s="66" t="s">
        <v>395</v>
      </c>
      <c r="D45" s="81" t="str">
        <f t="shared" si="0"/>
        <v>-</v>
      </c>
      <c r="E45" s="114">
        <f>('97-19 Comp in Aggregate PPI'!E45-'97-19 Comp in Aggregate PPI'!D45)/'97-19 Comp in Aggregate PPI'!D45</f>
        <v>5.2639879490935571E-2</v>
      </c>
      <c r="F45" s="114">
        <f>('97-19 Comp in Aggregate PPI'!F45-'97-19 Comp in Aggregate PPI'!E45)/'97-19 Comp in Aggregate PPI'!E45</f>
        <v>2.0203978748981895E-2</v>
      </c>
      <c r="G45" s="114">
        <f>('97-19 Comp in Aggregate PPI'!G45-'97-19 Comp in Aggregate PPI'!F45)/'97-19 Comp in Aggregate PPI'!F45</f>
        <v>-1.1781692174415407E-2</v>
      </c>
      <c r="H45" s="114">
        <f>('97-19 Comp in Aggregate PPI'!H45-'97-19 Comp in Aggregate PPI'!G45)/'97-19 Comp in Aggregate PPI'!G45</f>
        <v>3.7156136481192419E-2</v>
      </c>
      <c r="I45" s="114">
        <f>('97-19 Comp in Aggregate PPI'!I45-'97-19 Comp in Aggregate PPI'!H45)/'97-19 Comp in Aggregate PPI'!H45</f>
        <v>2.3512708064499222E-2</v>
      </c>
      <c r="J45" s="114">
        <f>('97-19 Comp in Aggregate PPI'!J45-'97-19 Comp in Aggregate PPI'!I45)/'97-19 Comp in Aggregate PPI'!I45</f>
        <v>-2.0249178437664697E-3</v>
      </c>
      <c r="K45" s="114">
        <f>('97-19 Comp in Aggregate PPI'!K45-'97-19 Comp in Aggregate PPI'!J45)/'97-19 Comp in Aggregate PPI'!J45</f>
        <v>1.2780905686917853E-2</v>
      </c>
      <c r="L45" s="114">
        <f>('97-19 Comp in Aggregate PPI'!L45-'97-19 Comp in Aggregate PPI'!K45)/'97-19 Comp in Aggregate PPI'!K45</f>
        <v>2.4744198617708576E-3</v>
      </c>
      <c r="M45" s="114">
        <f>('97-19 Comp in Aggregate PPI'!M45-'97-19 Comp in Aggregate PPI'!L45)/'97-19 Comp in Aggregate PPI'!L45</f>
        <v>1.7969764103022517E-2</v>
      </c>
      <c r="N45" s="114">
        <f>('97-19 Comp in Aggregate PPI'!N45-'97-19 Comp in Aggregate PPI'!M45)/'97-19 Comp in Aggregate PPI'!M45</f>
        <v>6.0391762338738693E-3</v>
      </c>
      <c r="O45" s="114">
        <f>('97-19 Comp in Aggregate PPI'!O45-'97-19 Comp in Aggregate PPI'!N45)/'97-19 Comp in Aggregate PPI'!N45</f>
        <v>0.12015503875969008</v>
      </c>
      <c r="P45" s="114">
        <f>('97-19 Comp in Aggregate PPI'!P45-'97-19 Comp in Aggregate PPI'!O45)/'97-19 Comp in Aggregate PPI'!O45</f>
        <v>-4.4527771267871344E-3</v>
      </c>
      <c r="Q45" s="114">
        <f>('97-19 Comp in Aggregate PPI'!Q45-'97-19 Comp in Aggregate PPI'!P45)/'97-19 Comp in Aggregate PPI'!P45</f>
        <v>-5.5528360766074888E-3</v>
      </c>
      <c r="R45" s="114">
        <f>('97-19 Comp in Aggregate PPI'!R45-'97-19 Comp in Aggregate PPI'!Q45)/'97-19 Comp in Aggregate PPI'!Q45</f>
        <v>5.1148817096899725E-3</v>
      </c>
      <c r="S45" s="114">
        <f>('97-19 Comp in Aggregate PPI'!S45-'97-19 Comp in Aggregate PPI'!R45)/'97-19 Comp in Aggregate PPI'!R45</f>
        <v>-1.7998923868809669E-4</v>
      </c>
      <c r="T45" s="114">
        <f>('97-19 Comp in Aggregate PPI'!T45-'97-19 Comp in Aggregate PPI'!S45)/'97-19 Comp in Aggregate PPI'!S45</f>
        <v>2.599136165182055E-2</v>
      </c>
      <c r="U45" s="114">
        <f>('97-19 Comp in Aggregate PPI'!U45-'97-19 Comp in Aggregate PPI'!T45)/'97-19 Comp in Aggregate PPI'!T45</f>
        <v>8.9697209637098641E-3</v>
      </c>
      <c r="V45" s="114">
        <f>('97-19 Comp in Aggregate PPI'!V45-'97-19 Comp in Aggregate PPI'!U45)/'97-19 Comp in Aggregate PPI'!U45</f>
        <v>-1.9386255506356812E-2</v>
      </c>
      <c r="W45" s="114">
        <f>('97-19 Comp in Aggregate PPI'!W45-'97-19 Comp in Aggregate PPI'!V45)/'97-19 Comp in Aggregate PPI'!V45</f>
        <v>1.6944887267136468E-2</v>
      </c>
      <c r="X45" s="114">
        <f>('97-19 Comp in Aggregate PPI'!X45-'97-19 Comp in Aggregate PPI'!W45)/'97-19 Comp in Aggregate PPI'!W45</f>
        <v>1.4824347689405647E-2</v>
      </c>
      <c r="Y45" s="114">
        <f>('97-19 Comp in Aggregate PPI'!Y45-'97-19 Comp in Aggregate PPI'!X45)/'97-19 Comp in Aggregate PPI'!X45</f>
        <v>-1.347361766236038E-2</v>
      </c>
      <c r="Z45" s="114">
        <f>('97-19 Comp in Aggregate PPI'!Z45-'97-19 Comp in Aggregate PPI'!Y45)/'97-19 Comp in Aggregate PPI'!Y45</f>
        <v>3.364844444444455E-2</v>
      </c>
      <c r="AA45" s="118">
        <f t="shared" si="1"/>
        <v>1.552607116036861E-2</v>
      </c>
    </row>
    <row r="46" spans="1:27" x14ac:dyDescent="0.25">
      <c r="A46" s="65">
        <v>72</v>
      </c>
      <c r="C46" s="66" t="s">
        <v>396</v>
      </c>
      <c r="D46" s="81" t="str">
        <f t="shared" si="0"/>
        <v>-</v>
      </c>
      <c r="E46" s="114">
        <f>('97-19 Comp in Aggregate PPI'!E46-'97-19 Comp in Aggregate PPI'!D46)/'97-19 Comp in Aggregate PPI'!D46</f>
        <v>2.2908687764563576E-2</v>
      </c>
      <c r="F46" s="114">
        <f>('97-19 Comp in Aggregate PPI'!F46-'97-19 Comp in Aggregate PPI'!E46)/'97-19 Comp in Aggregate PPI'!E46</f>
        <v>4.7205978379162766E-2</v>
      </c>
      <c r="G46" s="114">
        <f>('97-19 Comp in Aggregate PPI'!G46-'97-19 Comp in Aggregate PPI'!F46)/'97-19 Comp in Aggregate PPI'!F46</f>
        <v>-2.7663962831889113E-2</v>
      </c>
      <c r="H46" s="114">
        <f>('97-19 Comp in Aggregate PPI'!H46-'97-19 Comp in Aggregate PPI'!G46)/'97-19 Comp in Aggregate PPI'!G46</f>
        <v>9.5239563459510457E-2</v>
      </c>
      <c r="I46" s="114">
        <f>('97-19 Comp in Aggregate PPI'!I46-'97-19 Comp in Aggregate PPI'!H46)/'97-19 Comp in Aggregate PPI'!H46</f>
        <v>2.2086757123461472E-2</v>
      </c>
      <c r="J46" s="114">
        <f>('97-19 Comp in Aggregate PPI'!J46-'97-19 Comp in Aggregate PPI'!I46)/'97-19 Comp in Aggregate PPI'!I46</f>
        <v>1.5504432413598795E-4</v>
      </c>
      <c r="K46" s="114">
        <f>('97-19 Comp in Aggregate PPI'!K46-'97-19 Comp in Aggregate PPI'!J46)/'97-19 Comp in Aggregate PPI'!J46</f>
        <v>5.4154157206328941E-2</v>
      </c>
      <c r="L46" s="114">
        <f>('97-19 Comp in Aggregate PPI'!L46-'97-19 Comp in Aggregate PPI'!K46)/'97-19 Comp in Aggregate PPI'!K46</f>
        <v>4.3936797095672137E-2</v>
      </c>
      <c r="M46" s="114">
        <f>('97-19 Comp in Aggregate PPI'!M46-'97-19 Comp in Aggregate PPI'!L46)/'97-19 Comp in Aggregate PPI'!L46</f>
        <v>1.1464889800102403E-2</v>
      </c>
      <c r="N46" s="114">
        <f>('97-19 Comp in Aggregate PPI'!N46-'97-19 Comp in Aggregate PPI'!M46)/'97-19 Comp in Aggregate PPI'!M46</f>
        <v>-1.601686502807383E-2</v>
      </c>
      <c r="O46" s="114">
        <f>('97-19 Comp in Aggregate PPI'!O46-'97-19 Comp in Aggregate PPI'!N46)/'97-19 Comp in Aggregate PPI'!N46</f>
        <v>-2.5011694926262814E-2</v>
      </c>
      <c r="P46" s="114">
        <f>('97-19 Comp in Aggregate PPI'!P46-'97-19 Comp in Aggregate PPI'!O46)/'97-19 Comp in Aggregate PPI'!O46</f>
        <v>4.5610980687835027E-2</v>
      </c>
      <c r="Q46" s="114">
        <f>('97-19 Comp in Aggregate PPI'!Q46-'97-19 Comp in Aggregate PPI'!P46)/'97-19 Comp in Aggregate PPI'!P46</f>
        <v>-2.7257171261563077E-2</v>
      </c>
      <c r="R46" s="114">
        <f>('97-19 Comp in Aggregate PPI'!R46-'97-19 Comp in Aggregate PPI'!Q46)/'97-19 Comp in Aggregate PPI'!Q46</f>
        <v>1.5891210868137134E-2</v>
      </c>
      <c r="S46" s="114">
        <f>('97-19 Comp in Aggregate PPI'!S46-'97-19 Comp in Aggregate PPI'!R46)/'97-19 Comp in Aggregate PPI'!R46</f>
        <v>-1.7446163100795077E-3</v>
      </c>
      <c r="T46" s="114">
        <f>('97-19 Comp in Aggregate PPI'!T46-'97-19 Comp in Aggregate PPI'!S46)/'97-19 Comp in Aggregate PPI'!S46</f>
        <v>-2.3265327437105927E-2</v>
      </c>
      <c r="U46" s="114">
        <f>('97-19 Comp in Aggregate PPI'!U46-'97-19 Comp in Aggregate PPI'!T46)/'97-19 Comp in Aggregate PPI'!T46</f>
        <v>-9.106705610051561E-3</v>
      </c>
      <c r="V46" s="114">
        <f>('97-19 Comp in Aggregate PPI'!V46-'97-19 Comp in Aggregate PPI'!U46)/'97-19 Comp in Aggregate PPI'!U46</f>
        <v>4.0036087845046323E-2</v>
      </c>
      <c r="W46" s="114">
        <f>('97-19 Comp in Aggregate PPI'!W46-'97-19 Comp in Aggregate PPI'!V46)/'97-19 Comp in Aggregate PPI'!V46</f>
        <v>-1.3740736462957055E-2</v>
      </c>
      <c r="X46" s="114">
        <f>('97-19 Comp in Aggregate PPI'!X46-'97-19 Comp in Aggregate PPI'!W46)/'97-19 Comp in Aggregate PPI'!W46</f>
        <v>-2.311892835128956E-2</v>
      </c>
      <c r="Y46" s="114">
        <f>('97-19 Comp in Aggregate PPI'!Y46-'97-19 Comp in Aggregate PPI'!X46)/'97-19 Comp in Aggregate PPI'!X46</f>
        <v>3.5441468253968295E-2</v>
      </c>
      <c r="Z46" s="114">
        <f>('97-19 Comp in Aggregate PPI'!Z46-'97-19 Comp in Aggregate PPI'!Y46)/'97-19 Comp in Aggregate PPI'!Y46</f>
        <v>-2.7624096385542331E-2</v>
      </c>
      <c r="AA46" s="118">
        <f t="shared" si="1"/>
        <v>1.0890069009232265E-2</v>
      </c>
    </row>
    <row r="47" spans="1:27" x14ac:dyDescent="0.25">
      <c r="A47" s="65">
        <v>73</v>
      </c>
      <c r="C47" s="66" t="s">
        <v>397</v>
      </c>
      <c r="D47" s="81" t="str">
        <f t="shared" si="0"/>
        <v>-</v>
      </c>
      <c r="E47" s="114">
        <f>('97-19 Comp in Aggregate PPI'!E47-'97-19 Comp in Aggregate PPI'!D47)/'97-19 Comp in Aggregate PPI'!D47</f>
        <v>3.632447187619927E-2</v>
      </c>
      <c r="F47" s="114">
        <f>('97-19 Comp in Aggregate PPI'!F47-'97-19 Comp in Aggregate PPI'!E47)/'97-19 Comp in Aggregate PPI'!E47</f>
        <v>3.1361974068190954E-2</v>
      </c>
      <c r="G47" s="114">
        <f>('97-19 Comp in Aggregate PPI'!G47-'97-19 Comp in Aggregate PPI'!F47)/'97-19 Comp in Aggregate PPI'!F47</f>
        <v>1.0030649205907821E-3</v>
      </c>
      <c r="H47" s="114">
        <f>('97-19 Comp in Aggregate PPI'!H47-'97-19 Comp in Aggregate PPI'!G47)/'97-19 Comp in Aggregate PPI'!G47</f>
        <v>4.8341199937376511E-2</v>
      </c>
      <c r="I47" s="114">
        <f>('97-19 Comp in Aggregate PPI'!I47-'97-19 Comp in Aggregate PPI'!H47)/'97-19 Comp in Aggregate PPI'!H47</f>
        <v>2.4256701462256839E-2</v>
      </c>
      <c r="J47" s="114">
        <f>('97-19 Comp in Aggregate PPI'!J47-'97-19 Comp in Aggregate PPI'!I47)/'97-19 Comp in Aggregate PPI'!I47</f>
        <v>-3.4531259538564535E-3</v>
      </c>
      <c r="K47" s="114">
        <f>('97-19 Comp in Aggregate PPI'!K47-'97-19 Comp in Aggregate PPI'!J47)/'97-19 Comp in Aggregate PPI'!J47</f>
        <v>2.9392852507758621E-3</v>
      </c>
      <c r="L47" s="114">
        <f>('97-19 Comp in Aggregate PPI'!L47-'97-19 Comp in Aggregate PPI'!K47)/'97-19 Comp in Aggregate PPI'!K47</f>
        <v>3.50843815748254E-3</v>
      </c>
      <c r="M47" s="114">
        <f>('97-19 Comp in Aggregate PPI'!M47-'97-19 Comp in Aggregate PPI'!L47)/'97-19 Comp in Aggregate PPI'!L47</f>
        <v>2.0107734604770867E-2</v>
      </c>
      <c r="N47" s="114">
        <f>('97-19 Comp in Aggregate PPI'!N47-'97-19 Comp in Aggregate PPI'!M47)/'97-19 Comp in Aggregate PPI'!M47</f>
        <v>2.9292885173637559E-3</v>
      </c>
      <c r="O47" s="114">
        <f>('97-19 Comp in Aggregate PPI'!O47-'97-19 Comp in Aggregate PPI'!N47)/'97-19 Comp in Aggregate PPI'!N47</f>
        <v>0.38354133840108046</v>
      </c>
      <c r="P47" s="114">
        <f>('97-19 Comp in Aggregate PPI'!P47-'97-19 Comp in Aggregate PPI'!O47)/'97-19 Comp in Aggregate PPI'!O47</f>
        <v>-5.0729289658041729E-2</v>
      </c>
      <c r="Q47" s="114">
        <f>('97-19 Comp in Aggregate PPI'!Q47-'97-19 Comp in Aggregate PPI'!P47)/'97-19 Comp in Aggregate PPI'!P47</f>
        <v>-2.6082362322371409E-2</v>
      </c>
      <c r="R47" s="114">
        <f>('97-19 Comp in Aggregate PPI'!R47-'97-19 Comp in Aggregate PPI'!Q47)/'97-19 Comp in Aggregate PPI'!Q47</f>
        <v>-3.3891583698924407E-2</v>
      </c>
      <c r="S47" s="114">
        <f>('97-19 Comp in Aggregate PPI'!S47-'97-19 Comp in Aggregate PPI'!R47)/'97-19 Comp in Aggregate PPI'!R47</f>
        <v>-4.3362173414107023E-2</v>
      </c>
      <c r="T47" s="114">
        <f>('97-19 Comp in Aggregate PPI'!T47-'97-19 Comp in Aggregate PPI'!S47)/'97-19 Comp in Aggregate PPI'!S47</f>
        <v>4.2424167949368964E-2</v>
      </c>
      <c r="U47" s="114">
        <f>('97-19 Comp in Aggregate PPI'!U47-'97-19 Comp in Aggregate PPI'!T47)/'97-19 Comp in Aggregate PPI'!T47</f>
        <v>-6.7231974933365107E-2</v>
      </c>
      <c r="V47" s="114">
        <f>('97-19 Comp in Aggregate PPI'!V47-'97-19 Comp in Aggregate PPI'!U47)/'97-19 Comp in Aggregate PPI'!U47</f>
        <v>-2.4754642394368837E-2</v>
      </c>
      <c r="W47" s="114">
        <f>('97-19 Comp in Aggregate PPI'!W47-'97-19 Comp in Aggregate PPI'!V47)/'97-19 Comp in Aggregate PPI'!V47</f>
        <v>7.5651963080698534E-2</v>
      </c>
      <c r="X47" s="114">
        <f>('97-19 Comp in Aggregate PPI'!X47-'97-19 Comp in Aggregate PPI'!W47)/'97-19 Comp in Aggregate PPI'!W47</f>
        <v>3.4205817200625944E-3</v>
      </c>
      <c r="Y47" s="114">
        <f>('97-19 Comp in Aggregate PPI'!Y47-'97-19 Comp in Aggregate PPI'!X47)/'97-19 Comp in Aggregate PPI'!X47</f>
        <v>2.8248028226887181E-2</v>
      </c>
      <c r="Z47" s="114">
        <f>('97-19 Comp in Aggregate PPI'!Z47-'97-19 Comp in Aggregate PPI'!Y47)/'97-19 Comp in Aggregate PPI'!Y47</f>
        <v>5.2779578454332475E-2</v>
      </c>
      <c r="AA47" s="118">
        <f t="shared" si="1"/>
        <v>2.3060575647836479E-2</v>
      </c>
    </row>
    <row r="48" spans="1:27" ht="30" x14ac:dyDescent="0.25">
      <c r="A48" s="65">
        <v>74</v>
      </c>
      <c r="C48" s="66" t="s">
        <v>398</v>
      </c>
      <c r="D48" s="81" t="str">
        <f t="shared" si="0"/>
        <v>-</v>
      </c>
      <c r="E48" s="114">
        <f>('97-19 Comp in Aggregate PPI'!E48-'97-19 Comp in Aggregate PPI'!D48)/'97-19 Comp in Aggregate PPI'!D48</f>
        <v>5.7974253258710903E-2</v>
      </c>
      <c r="F48" s="114">
        <f>('97-19 Comp in Aggregate PPI'!F48-'97-19 Comp in Aggregate PPI'!E48)/'97-19 Comp in Aggregate PPI'!E48</f>
        <v>2.2572526626684422E-2</v>
      </c>
      <c r="G48" s="114">
        <f>('97-19 Comp in Aggregate PPI'!G48-'97-19 Comp in Aggregate PPI'!F48)/'97-19 Comp in Aggregate PPI'!F48</f>
        <v>-9.9897427646265611E-3</v>
      </c>
      <c r="H48" s="114">
        <f>('97-19 Comp in Aggregate PPI'!H48-'97-19 Comp in Aggregate PPI'!G48)/'97-19 Comp in Aggregate PPI'!G48</f>
        <v>4.153248576607077E-2</v>
      </c>
      <c r="I48" s="114">
        <f>('97-19 Comp in Aggregate PPI'!I48-'97-19 Comp in Aggregate PPI'!H48)/'97-19 Comp in Aggregate PPI'!H48</f>
        <v>2.8221980216291586E-2</v>
      </c>
      <c r="J48" s="114">
        <f>('97-19 Comp in Aggregate PPI'!J48-'97-19 Comp in Aggregate PPI'!I48)/'97-19 Comp in Aggregate PPI'!I48</f>
        <v>-7.8529262053989794E-4</v>
      </c>
      <c r="K48" s="114">
        <f>('97-19 Comp in Aggregate PPI'!K48-'97-19 Comp in Aggregate PPI'!J48)/'97-19 Comp in Aggregate PPI'!J48</f>
        <v>1.6228244682436249E-2</v>
      </c>
      <c r="L48" s="114">
        <f>('97-19 Comp in Aggregate PPI'!L48-'97-19 Comp in Aggregate PPI'!K48)/'97-19 Comp in Aggregate PPI'!K48</f>
        <v>1.0201954948511534E-2</v>
      </c>
      <c r="M48" s="114">
        <f>('97-19 Comp in Aggregate PPI'!M48-'97-19 Comp in Aggregate PPI'!L48)/'97-19 Comp in Aggregate PPI'!L48</f>
        <v>1.6894694991513338E-2</v>
      </c>
      <c r="N48" s="114">
        <f>('97-19 Comp in Aggregate PPI'!N48-'97-19 Comp in Aggregate PPI'!M48)/'97-19 Comp in Aggregate PPI'!M48</f>
        <v>4.4288314889954182E-3</v>
      </c>
      <c r="O48" s="114">
        <f>('97-19 Comp in Aggregate PPI'!O48-'97-19 Comp in Aggregate PPI'!N48)/'97-19 Comp in Aggregate PPI'!N48</f>
        <v>5.4204147696379976E-2</v>
      </c>
      <c r="P48" s="114">
        <f>('97-19 Comp in Aggregate PPI'!P48-'97-19 Comp in Aggregate PPI'!O48)/'97-19 Comp in Aggregate PPI'!O48</f>
        <v>1.5631280453710365E-2</v>
      </c>
      <c r="Q48" s="114">
        <f>('97-19 Comp in Aggregate PPI'!Q48-'97-19 Comp in Aggregate PPI'!P48)/'97-19 Comp in Aggregate PPI'!P48</f>
        <v>-5.6793291470451084E-2</v>
      </c>
      <c r="R48" s="114">
        <f>('97-19 Comp in Aggregate PPI'!R48-'97-19 Comp in Aggregate PPI'!Q48)/'97-19 Comp in Aggregate PPI'!Q48</f>
        <v>-3.574004071743353E-2</v>
      </c>
      <c r="S48" s="114">
        <f>('97-19 Comp in Aggregate PPI'!S48-'97-19 Comp in Aggregate PPI'!R48)/'97-19 Comp in Aggregate PPI'!R48</f>
        <v>6.2354139071357255E-3</v>
      </c>
      <c r="T48" s="114">
        <f>('97-19 Comp in Aggregate PPI'!T48-'97-19 Comp in Aggregate PPI'!S48)/'97-19 Comp in Aggregate PPI'!S48</f>
        <v>-3.8752381686619819E-2</v>
      </c>
      <c r="U48" s="114">
        <f>('97-19 Comp in Aggregate PPI'!U48-'97-19 Comp in Aggregate PPI'!T48)/'97-19 Comp in Aggregate PPI'!T48</f>
        <v>5.0084010833457782E-3</v>
      </c>
      <c r="V48" s="114">
        <f>('97-19 Comp in Aggregate PPI'!V48-'97-19 Comp in Aggregate PPI'!U48)/'97-19 Comp in Aggregate PPI'!U48</f>
        <v>4.4252376756054521E-2</v>
      </c>
      <c r="W48" s="114">
        <f>('97-19 Comp in Aggregate PPI'!W48-'97-19 Comp in Aggregate PPI'!V48)/'97-19 Comp in Aggregate PPI'!V48</f>
        <v>3.2618785766683429E-2</v>
      </c>
      <c r="X48" s="114">
        <f>('97-19 Comp in Aggregate PPI'!X48-'97-19 Comp in Aggregate PPI'!W48)/'97-19 Comp in Aggregate PPI'!W48</f>
        <v>5.0306959247196095E-2</v>
      </c>
      <c r="Y48" s="114">
        <f>('97-19 Comp in Aggregate PPI'!Y48-'97-19 Comp in Aggregate PPI'!X48)/'97-19 Comp in Aggregate PPI'!X48</f>
        <v>-1.9578591480430244E-2</v>
      </c>
      <c r="Z48" s="114">
        <f>('97-19 Comp in Aggregate PPI'!Z48-'97-19 Comp in Aggregate PPI'!Y48)/'97-19 Comp in Aggregate PPI'!Y48</f>
        <v>2.0033695652173781E-2</v>
      </c>
      <c r="AA48" s="118">
        <f t="shared" si="1"/>
        <v>1.2032122354626943E-2</v>
      </c>
    </row>
    <row r="49" spans="1:27" x14ac:dyDescent="0.25">
      <c r="A49" s="65">
        <v>75</v>
      </c>
      <c r="C49" s="66" t="s">
        <v>399</v>
      </c>
      <c r="D49" s="81" t="str">
        <f t="shared" si="0"/>
        <v>-</v>
      </c>
      <c r="E49" s="114">
        <f>('97-19 Comp in Aggregate PPI'!E49-'97-19 Comp in Aggregate PPI'!D49)/'97-19 Comp in Aggregate PPI'!D49</f>
        <v>3.1027963091025044E-2</v>
      </c>
      <c r="F49" s="114">
        <f>('97-19 Comp in Aggregate PPI'!F49-'97-19 Comp in Aggregate PPI'!E49)/'97-19 Comp in Aggregate PPI'!E49</f>
        <v>3.7766484709084377E-2</v>
      </c>
      <c r="G49" s="114">
        <f>('97-19 Comp in Aggregate PPI'!G49-'97-19 Comp in Aggregate PPI'!F49)/'97-19 Comp in Aggregate PPI'!F49</f>
        <v>4.9316733984734538E-2</v>
      </c>
      <c r="H49" s="114">
        <f>('97-19 Comp in Aggregate PPI'!H49-'97-19 Comp in Aggregate PPI'!G49)/'97-19 Comp in Aggregate PPI'!G49</f>
        <v>4.6776318559176334E-2</v>
      </c>
      <c r="I49" s="114">
        <f>('97-19 Comp in Aggregate PPI'!I49-'97-19 Comp in Aggregate PPI'!H49)/'97-19 Comp in Aggregate PPI'!H49</f>
        <v>2.8597223689116436E-2</v>
      </c>
      <c r="J49" s="114">
        <f>('97-19 Comp in Aggregate PPI'!J49-'97-19 Comp in Aggregate PPI'!I49)/'97-19 Comp in Aggregate PPI'!I49</f>
        <v>2.3357398280423807E-2</v>
      </c>
      <c r="K49" s="114">
        <f>('97-19 Comp in Aggregate PPI'!K49-'97-19 Comp in Aggregate PPI'!J49)/'97-19 Comp in Aggregate PPI'!J49</f>
        <v>5.4038583816038474E-2</v>
      </c>
      <c r="L49" s="114">
        <f>('97-19 Comp in Aggregate PPI'!L49-'97-19 Comp in Aggregate PPI'!K49)/'97-19 Comp in Aggregate PPI'!K49</f>
        <v>2.532661123926069E-2</v>
      </c>
      <c r="M49" s="114">
        <f>('97-19 Comp in Aggregate PPI'!M49-'97-19 Comp in Aggregate PPI'!L49)/'97-19 Comp in Aggregate PPI'!L49</f>
        <v>2.1392038249602383E-3</v>
      </c>
      <c r="N49" s="114">
        <f>('97-19 Comp in Aggregate PPI'!N49-'97-19 Comp in Aggregate PPI'!M49)/'97-19 Comp in Aggregate PPI'!M49</f>
        <v>-7.7357596186541526E-5</v>
      </c>
      <c r="O49" s="114">
        <f>('97-19 Comp in Aggregate PPI'!O49-'97-19 Comp in Aggregate PPI'!N49)/'97-19 Comp in Aggregate PPI'!N49</f>
        <v>-0.19576858419779417</v>
      </c>
      <c r="P49" s="114">
        <f>('97-19 Comp in Aggregate PPI'!P49-'97-19 Comp in Aggregate PPI'!O49)/'97-19 Comp in Aggregate PPI'!O49</f>
        <v>7.804959891803534E-2</v>
      </c>
      <c r="Q49" s="114">
        <f>('97-19 Comp in Aggregate PPI'!Q49-'97-19 Comp in Aggregate PPI'!P49)/'97-19 Comp in Aggregate PPI'!P49</f>
        <v>-7.7500156449303914E-2</v>
      </c>
      <c r="R49" s="114">
        <f>('97-19 Comp in Aggregate PPI'!R49-'97-19 Comp in Aggregate PPI'!Q49)/'97-19 Comp in Aggregate PPI'!Q49</f>
        <v>3.4519005578037665E-2</v>
      </c>
      <c r="S49" s="114">
        <f>('97-19 Comp in Aggregate PPI'!S49-'97-19 Comp in Aggregate PPI'!R49)/'97-19 Comp in Aggregate PPI'!R49</f>
        <v>-9.3075583270614704E-3</v>
      </c>
      <c r="T49" s="114">
        <f>('97-19 Comp in Aggregate PPI'!T49-'97-19 Comp in Aggregate PPI'!S49)/'97-19 Comp in Aggregate PPI'!S49</f>
        <v>-3.3239606288158606E-2</v>
      </c>
      <c r="U49" s="114">
        <f>('97-19 Comp in Aggregate PPI'!U49-'97-19 Comp in Aggregate PPI'!T49)/'97-19 Comp in Aggregate PPI'!T49</f>
        <v>4.7265901538787847E-2</v>
      </c>
      <c r="V49" s="114">
        <f>('97-19 Comp in Aggregate PPI'!V49-'97-19 Comp in Aggregate PPI'!U49)/'97-19 Comp in Aggregate PPI'!U49</f>
        <v>-2.2703589052012162E-2</v>
      </c>
      <c r="W49" s="114">
        <f>('97-19 Comp in Aggregate PPI'!W49-'97-19 Comp in Aggregate PPI'!V49)/'97-19 Comp in Aggregate PPI'!V49</f>
        <v>1.4150551450904991E-2</v>
      </c>
      <c r="X49" s="114">
        <f>('97-19 Comp in Aggregate PPI'!X49-'97-19 Comp in Aggregate PPI'!W49)/'97-19 Comp in Aggregate PPI'!W49</f>
        <v>-1.2544206622059305E-3</v>
      </c>
      <c r="Y49" s="114">
        <f>('97-19 Comp in Aggregate PPI'!Y49-'97-19 Comp in Aggregate PPI'!X49)/'97-19 Comp in Aggregate PPI'!X49</f>
        <v>-5.9389772238935146E-3</v>
      </c>
      <c r="Z49" s="114">
        <f>('97-19 Comp in Aggregate PPI'!Z49-'97-19 Comp in Aggregate PPI'!Y49)/'97-19 Comp in Aggregate PPI'!Y49</f>
        <v>1.2707182320441896E-2</v>
      </c>
      <c r="AA49" s="118">
        <f t="shared" si="1"/>
        <v>6.3294777819732397E-3</v>
      </c>
    </row>
    <row r="50" spans="1:27" x14ac:dyDescent="0.25">
      <c r="A50" s="65">
        <v>77</v>
      </c>
      <c r="C50" s="66" t="s">
        <v>400</v>
      </c>
      <c r="D50" s="81" t="str">
        <f t="shared" si="0"/>
        <v>-</v>
      </c>
      <c r="E50" s="114">
        <f>('97-19 Comp in Aggregate PPI'!E50-'97-19 Comp in Aggregate PPI'!D50)/'97-19 Comp in Aggregate PPI'!D50</f>
        <v>1.4889714081805505E-2</v>
      </c>
      <c r="F50" s="114">
        <f>('97-19 Comp in Aggregate PPI'!F50-'97-19 Comp in Aggregate PPI'!E50)/'97-19 Comp in Aggregate PPI'!E50</f>
        <v>-5.189180676404506E-3</v>
      </c>
      <c r="G50" s="114">
        <f>('97-19 Comp in Aggregate PPI'!G50-'97-19 Comp in Aggregate PPI'!F50)/'97-19 Comp in Aggregate PPI'!F50</f>
        <v>9.1228711975084916E-3</v>
      </c>
      <c r="H50" s="114">
        <f>('97-19 Comp in Aggregate PPI'!H50-'97-19 Comp in Aggregate PPI'!G50)/'97-19 Comp in Aggregate PPI'!G50</f>
        <v>4.4078328595432197E-2</v>
      </c>
      <c r="I50" s="114">
        <f>('97-19 Comp in Aggregate PPI'!I50-'97-19 Comp in Aggregate PPI'!H50)/'97-19 Comp in Aggregate PPI'!H50</f>
        <v>1.9667500015547679E-2</v>
      </c>
      <c r="J50" s="114">
        <f>('97-19 Comp in Aggregate PPI'!J50-'97-19 Comp in Aggregate PPI'!I50)/'97-19 Comp in Aggregate PPI'!I50</f>
        <v>2.3407934049925897E-3</v>
      </c>
      <c r="K50" s="114">
        <f>('97-19 Comp in Aggregate PPI'!K50-'97-19 Comp in Aggregate PPI'!J50)/'97-19 Comp in Aggregate PPI'!J50</f>
        <v>-2.506438022768602E-2</v>
      </c>
      <c r="L50" s="114">
        <f>('97-19 Comp in Aggregate PPI'!L50-'97-19 Comp in Aggregate PPI'!K50)/'97-19 Comp in Aggregate PPI'!K50</f>
        <v>7.9660850634621416E-2</v>
      </c>
      <c r="M50" s="114">
        <f>('97-19 Comp in Aggregate PPI'!M50-'97-19 Comp in Aggregate PPI'!L50)/'97-19 Comp in Aggregate PPI'!L50</f>
        <v>2.2923671227954159E-2</v>
      </c>
      <c r="N50" s="114">
        <f>('97-19 Comp in Aggregate PPI'!N50-'97-19 Comp in Aggregate PPI'!M50)/'97-19 Comp in Aggregate PPI'!M50</f>
        <v>4.9987280682627623E-2</v>
      </c>
      <c r="O50" s="114">
        <f>('97-19 Comp in Aggregate PPI'!O50-'97-19 Comp in Aggregate PPI'!N50)/'97-19 Comp in Aggregate PPI'!N50</f>
        <v>-2.6892145055753984E-2</v>
      </c>
      <c r="P50" s="114">
        <f>('97-19 Comp in Aggregate PPI'!P50-'97-19 Comp in Aggregate PPI'!O50)/'97-19 Comp in Aggregate PPI'!O50</f>
        <v>6.4137081564182713E-2</v>
      </c>
      <c r="Q50" s="114">
        <f>('97-19 Comp in Aggregate PPI'!Q50-'97-19 Comp in Aggregate PPI'!P50)/'97-19 Comp in Aggregate PPI'!P50</f>
        <v>-2.3997831918329018E-2</v>
      </c>
      <c r="R50" s="114">
        <f>('97-19 Comp in Aggregate PPI'!R50-'97-19 Comp in Aggregate PPI'!Q50)/'97-19 Comp in Aggregate PPI'!Q50</f>
        <v>-2.4643250651688969E-2</v>
      </c>
      <c r="S50" s="114">
        <f>('97-19 Comp in Aggregate PPI'!S50-'97-19 Comp in Aggregate PPI'!R50)/'97-19 Comp in Aggregate PPI'!R50</f>
        <v>3.9826381573425509E-2</v>
      </c>
      <c r="T50" s="114">
        <f>('97-19 Comp in Aggregate PPI'!T50-'97-19 Comp in Aggregate PPI'!S50)/'97-19 Comp in Aggregate PPI'!S50</f>
        <v>5.1137445746790501E-2</v>
      </c>
      <c r="U50" s="114">
        <f>('97-19 Comp in Aggregate PPI'!U50-'97-19 Comp in Aggregate PPI'!T50)/'97-19 Comp in Aggregate PPI'!T50</f>
        <v>9.5562898428308129E-3</v>
      </c>
      <c r="V50" s="114">
        <f>('97-19 Comp in Aggregate PPI'!V50-'97-19 Comp in Aggregate PPI'!U50)/'97-19 Comp in Aggregate PPI'!U50</f>
        <v>1.233745913048578E-2</v>
      </c>
      <c r="W50" s="114">
        <f>('97-19 Comp in Aggregate PPI'!W50-'97-19 Comp in Aggregate PPI'!V50)/'97-19 Comp in Aggregate PPI'!V50</f>
        <v>2.2130775198546566E-2</v>
      </c>
      <c r="X50" s="114">
        <f>('97-19 Comp in Aggregate PPI'!X50-'97-19 Comp in Aggregate PPI'!W50)/'97-19 Comp in Aggregate PPI'!W50</f>
        <v>1.8572034891454935E-2</v>
      </c>
      <c r="Y50" s="114">
        <f>('97-19 Comp in Aggregate PPI'!Y50-'97-19 Comp in Aggregate PPI'!X50)/'97-19 Comp in Aggregate PPI'!X50</f>
        <v>-1.2735313224090676E-2</v>
      </c>
      <c r="Z50" s="114">
        <f>('97-19 Comp in Aggregate PPI'!Z50-'97-19 Comp in Aggregate PPI'!Y50)/'97-19 Comp in Aggregate PPI'!Y50</f>
        <v>1.6332670642809785E-2</v>
      </c>
      <c r="AA50" s="118">
        <f t="shared" si="1"/>
        <v>1.6280865758048324E-2</v>
      </c>
    </row>
    <row r="51" spans="1:27" x14ac:dyDescent="0.25">
      <c r="A51" s="65">
        <v>78</v>
      </c>
      <c r="C51" s="66" t="s">
        <v>401</v>
      </c>
      <c r="D51" s="81" t="str">
        <f t="shared" si="0"/>
        <v>-</v>
      </c>
      <c r="E51" s="114">
        <f>('97-19 Comp in Aggregate PPI'!E51-'97-19 Comp in Aggregate PPI'!D51)/'97-19 Comp in Aggregate PPI'!D51</f>
        <v>4.8403949056196674E-2</v>
      </c>
      <c r="F51" s="114">
        <f>('97-19 Comp in Aggregate PPI'!F51-'97-19 Comp in Aggregate PPI'!E51)/'97-19 Comp in Aggregate PPI'!E51</f>
        <v>2.2602990805370943E-2</v>
      </c>
      <c r="G51" s="114">
        <f>('97-19 Comp in Aggregate PPI'!G51-'97-19 Comp in Aggregate PPI'!F51)/'97-19 Comp in Aggregate PPI'!F51</f>
        <v>-7.3887726835886354E-3</v>
      </c>
      <c r="H51" s="114">
        <f>('97-19 Comp in Aggregate PPI'!H51-'97-19 Comp in Aggregate PPI'!G51)/'97-19 Comp in Aggregate PPI'!G51</f>
        <v>3.0021617641505953E-2</v>
      </c>
      <c r="I51" s="114">
        <f>('97-19 Comp in Aggregate PPI'!I51-'97-19 Comp in Aggregate PPI'!H51)/'97-19 Comp in Aggregate PPI'!H51</f>
        <v>8.9844870950862264E-3</v>
      </c>
      <c r="J51" s="114">
        <f>('97-19 Comp in Aggregate PPI'!J51-'97-19 Comp in Aggregate PPI'!I51)/'97-19 Comp in Aggregate PPI'!I51</f>
        <v>-1.2824687871678028E-2</v>
      </c>
      <c r="K51" s="114">
        <f>('97-19 Comp in Aggregate PPI'!K51-'97-19 Comp in Aggregate PPI'!J51)/'97-19 Comp in Aggregate PPI'!J51</f>
        <v>2.8629484505052576E-2</v>
      </c>
      <c r="L51" s="114">
        <f>('97-19 Comp in Aggregate PPI'!L51-'97-19 Comp in Aggregate PPI'!K51)/'97-19 Comp in Aggregate PPI'!K51</f>
        <v>6.394123133109989E-3</v>
      </c>
      <c r="M51" s="114">
        <f>('97-19 Comp in Aggregate PPI'!M51-'97-19 Comp in Aggregate PPI'!L51)/'97-19 Comp in Aggregate PPI'!L51</f>
        <v>1.7035717113658849E-2</v>
      </c>
      <c r="N51" s="114">
        <f>('97-19 Comp in Aggregate PPI'!N51-'97-19 Comp in Aggregate PPI'!M51)/'97-19 Comp in Aggregate PPI'!M51</f>
        <v>-7.6375413544771051E-3</v>
      </c>
      <c r="O51" s="114">
        <f>('97-19 Comp in Aggregate PPI'!O51-'97-19 Comp in Aggregate PPI'!N51)/'97-19 Comp in Aggregate PPI'!N51</f>
        <v>-0.28082220859474494</v>
      </c>
      <c r="P51" s="114">
        <f>('97-19 Comp in Aggregate PPI'!P51-'97-19 Comp in Aggregate PPI'!O51)/'97-19 Comp in Aggregate PPI'!O51</f>
        <v>1.7178138548282054E-2</v>
      </c>
      <c r="Q51" s="114">
        <f>('97-19 Comp in Aggregate PPI'!Q51-'97-19 Comp in Aggregate PPI'!P51)/'97-19 Comp in Aggregate PPI'!P51</f>
        <v>-1.9558765043659308E-2</v>
      </c>
      <c r="R51" s="114">
        <f>('97-19 Comp in Aggregate PPI'!R51-'97-19 Comp in Aggregate PPI'!Q51)/'97-19 Comp in Aggregate PPI'!Q51</f>
        <v>-1.5874985726429678E-2</v>
      </c>
      <c r="S51" s="114">
        <f>('97-19 Comp in Aggregate PPI'!S51-'97-19 Comp in Aggregate PPI'!R51)/'97-19 Comp in Aggregate PPI'!R51</f>
        <v>2.5532018794030588E-2</v>
      </c>
      <c r="T51" s="114">
        <f>('97-19 Comp in Aggregate PPI'!T51-'97-19 Comp in Aggregate PPI'!S51)/'97-19 Comp in Aggregate PPI'!S51</f>
        <v>6.5446899475024613E-3</v>
      </c>
      <c r="U51" s="114">
        <f>('97-19 Comp in Aggregate PPI'!U51-'97-19 Comp in Aggregate PPI'!T51)/'97-19 Comp in Aggregate PPI'!T51</f>
        <v>-2.5537961334560388E-2</v>
      </c>
      <c r="V51" s="114">
        <f>('97-19 Comp in Aggregate PPI'!V51-'97-19 Comp in Aggregate PPI'!U51)/'97-19 Comp in Aggregate PPI'!U51</f>
        <v>1.0068738649654119E-2</v>
      </c>
      <c r="W51" s="114">
        <f>('97-19 Comp in Aggregate PPI'!W51-'97-19 Comp in Aggregate PPI'!V51)/'97-19 Comp in Aggregate PPI'!V51</f>
        <v>1.8727329351848433E-2</v>
      </c>
      <c r="X51" s="114">
        <f>('97-19 Comp in Aggregate PPI'!X51-'97-19 Comp in Aggregate PPI'!W51)/'97-19 Comp in Aggregate PPI'!W51</f>
        <v>8.3361933491085796E-2</v>
      </c>
      <c r="Y51" s="114">
        <f>('97-19 Comp in Aggregate PPI'!Y51-'97-19 Comp in Aggregate PPI'!X51)/'97-19 Comp in Aggregate PPI'!X51</f>
        <v>6.9213515173068701E-2</v>
      </c>
      <c r="Z51" s="114">
        <f>('97-19 Comp in Aggregate PPI'!Z51-'97-19 Comp in Aggregate PPI'!Y51)/'97-19 Comp in Aggregate PPI'!Y51</f>
        <v>3.4704647676162782E-3</v>
      </c>
      <c r="AA51" s="118">
        <f t="shared" si="1"/>
        <v>1.2056488847241617E-3</v>
      </c>
    </row>
    <row r="52" spans="1:27" ht="45" x14ac:dyDescent="0.25">
      <c r="A52" s="65">
        <v>79</v>
      </c>
      <c r="C52" s="66" t="s">
        <v>402</v>
      </c>
      <c r="D52" s="81" t="str">
        <f t="shared" si="0"/>
        <v>-</v>
      </c>
      <c r="E52" s="114">
        <f>('97-19 Comp in Aggregate PPI'!E52-'97-19 Comp in Aggregate PPI'!D52)/'97-19 Comp in Aggregate PPI'!D52</f>
        <v>-4.6118975396471787E-3</v>
      </c>
      <c r="F52" s="114">
        <f>('97-19 Comp in Aggregate PPI'!F52-'97-19 Comp in Aggregate PPI'!E52)/'97-19 Comp in Aggregate PPI'!E52</f>
        <v>3.5677225921806055E-2</v>
      </c>
      <c r="G52" s="114">
        <f>('97-19 Comp in Aggregate PPI'!G52-'97-19 Comp in Aggregate PPI'!F52)/'97-19 Comp in Aggregate PPI'!F52</f>
        <v>-2.6945141886515481E-2</v>
      </c>
      <c r="H52" s="114">
        <f>('97-19 Comp in Aggregate PPI'!H52-'97-19 Comp in Aggregate PPI'!G52)/'97-19 Comp in Aggregate PPI'!G52</f>
        <v>-3.6983081489048386E-2</v>
      </c>
      <c r="I52" s="114">
        <f>('97-19 Comp in Aggregate PPI'!I52-'97-19 Comp in Aggregate PPI'!H52)/'97-19 Comp in Aggregate PPI'!H52</f>
        <v>-4.588773179813764E-2</v>
      </c>
      <c r="J52" s="114">
        <f>('97-19 Comp in Aggregate PPI'!J52-'97-19 Comp in Aggregate PPI'!I52)/'97-19 Comp in Aggregate PPI'!I52</f>
        <v>-7.6676437338339795E-4</v>
      </c>
      <c r="K52" s="114">
        <f>('97-19 Comp in Aggregate PPI'!K52-'97-19 Comp in Aggregate PPI'!J52)/'97-19 Comp in Aggregate PPI'!J52</f>
        <v>6.9393785877507358E-2</v>
      </c>
      <c r="L52" s="114">
        <f>('97-19 Comp in Aggregate PPI'!L52-'97-19 Comp in Aggregate PPI'!K52)/'97-19 Comp in Aggregate PPI'!K52</f>
        <v>2.8926023890451274E-2</v>
      </c>
      <c r="M52" s="114">
        <f>('97-19 Comp in Aggregate PPI'!M52-'97-19 Comp in Aggregate PPI'!L52)/'97-19 Comp in Aggregate PPI'!L52</f>
        <v>2.4750454159236289E-2</v>
      </c>
      <c r="N52" s="114">
        <f>('97-19 Comp in Aggregate PPI'!N52-'97-19 Comp in Aggregate PPI'!M52)/'97-19 Comp in Aggregate PPI'!M52</f>
        <v>1.7433790366396186E-3</v>
      </c>
      <c r="O52" s="114">
        <f>('97-19 Comp in Aggregate PPI'!O52-'97-19 Comp in Aggregate PPI'!N52)/'97-19 Comp in Aggregate PPI'!N52</f>
        <v>-6.0436419476711384E-2</v>
      </c>
      <c r="P52" s="114">
        <f>('97-19 Comp in Aggregate PPI'!P52-'97-19 Comp in Aggregate PPI'!O52)/'97-19 Comp in Aggregate PPI'!O52</f>
        <v>2.1758390319811086E-2</v>
      </c>
      <c r="Q52" s="114">
        <f>('97-19 Comp in Aggregate PPI'!Q52-'97-19 Comp in Aggregate PPI'!P52)/'97-19 Comp in Aggregate PPI'!P52</f>
        <v>-8.5110199699388767E-2</v>
      </c>
      <c r="R52" s="114">
        <f>('97-19 Comp in Aggregate PPI'!R52-'97-19 Comp in Aggregate PPI'!Q52)/'97-19 Comp in Aggregate PPI'!Q52</f>
        <v>-3.0936513909571171E-2</v>
      </c>
      <c r="S52" s="114">
        <f>('97-19 Comp in Aggregate PPI'!S52-'97-19 Comp in Aggregate PPI'!R52)/'97-19 Comp in Aggregate PPI'!R52</f>
        <v>2.0171498210767691E-2</v>
      </c>
      <c r="T52" s="114">
        <f>('97-19 Comp in Aggregate PPI'!T52-'97-19 Comp in Aggregate PPI'!S52)/'97-19 Comp in Aggregate PPI'!S52</f>
        <v>8.6807889741953734E-2</v>
      </c>
      <c r="U52" s="114">
        <f>('97-19 Comp in Aggregate PPI'!U52-'97-19 Comp in Aggregate PPI'!T52)/'97-19 Comp in Aggregate PPI'!T52</f>
        <v>-5.5853466277885531E-2</v>
      </c>
      <c r="V52" s="114">
        <f>('97-19 Comp in Aggregate PPI'!V52-'97-19 Comp in Aggregate PPI'!U52)/'97-19 Comp in Aggregate PPI'!U52</f>
        <v>1.2241638968108638E-2</v>
      </c>
      <c r="W52" s="114">
        <f>('97-19 Comp in Aggregate PPI'!W52-'97-19 Comp in Aggregate PPI'!V52)/'97-19 Comp in Aggregate PPI'!V52</f>
        <v>4.3868413622200376E-3</v>
      </c>
      <c r="X52" s="114">
        <f>('97-19 Comp in Aggregate PPI'!X52-'97-19 Comp in Aggregate PPI'!W52)/'97-19 Comp in Aggregate PPI'!W52</f>
        <v>-1.7646794723848773E-2</v>
      </c>
      <c r="Y52" s="114">
        <f>('97-19 Comp in Aggregate PPI'!Y52-'97-19 Comp in Aggregate PPI'!X52)/'97-19 Comp in Aggregate PPI'!X52</f>
        <v>2.8515847706214594E-2</v>
      </c>
      <c r="Z52" s="114">
        <f>('97-19 Comp in Aggregate PPI'!Z52-'97-19 Comp in Aggregate PPI'!Y52)/'97-19 Comp in Aggregate PPI'!Y52</f>
        <v>2.1857783161720011E-2</v>
      </c>
      <c r="AA52" s="118">
        <f t="shared" si="1"/>
        <v>-4.0669330989551432E-4</v>
      </c>
    </row>
    <row r="53" spans="1:27" x14ac:dyDescent="0.25">
      <c r="A53" s="65">
        <v>80</v>
      </c>
      <c r="C53" s="66" t="s">
        <v>403</v>
      </c>
      <c r="D53" s="81" t="str">
        <f t="shared" si="0"/>
        <v>-</v>
      </c>
      <c r="E53" s="114">
        <f>('97-19 Comp in Aggregate PPI'!E53-'97-19 Comp in Aggregate PPI'!D53)/'97-19 Comp in Aggregate PPI'!D53</f>
        <v>5.0795145042839225E-2</v>
      </c>
      <c r="F53" s="114">
        <f>('97-19 Comp in Aggregate PPI'!F53-'97-19 Comp in Aggregate PPI'!E53)/'97-19 Comp in Aggregate PPI'!E53</f>
        <v>2.9077929470645688E-2</v>
      </c>
      <c r="G53" s="114">
        <f>('97-19 Comp in Aggregate PPI'!G53-'97-19 Comp in Aggregate PPI'!F53)/'97-19 Comp in Aggregate PPI'!F53</f>
        <v>-6.8967271796376434E-3</v>
      </c>
      <c r="H53" s="114">
        <f>('97-19 Comp in Aggregate PPI'!H53-'97-19 Comp in Aggregate PPI'!G53)/'97-19 Comp in Aggregate PPI'!G53</f>
        <v>1.956393324433495E-2</v>
      </c>
      <c r="I53" s="114">
        <f>('97-19 Comp in Aggregate PPI'!I53-'97-19 Comp in Aggregate PPI'!H53)/'97-19 Comp in Aggregate PPI'!H53</f>
        <v>2.2150067111338129E-2</v>
      </c>
      <c r="J53" s="114">
        <f>('97-19 Comp in Aggregate PPI'!J53-'97-19 Comp in Aggregate PPI'!I53)/'97-19 Comp in Aggregate PPI'!I53</f>
        <v>-4.2653705637897672E-2</v>
      </c>
      <c r="K53" s="114">
        <f>('97-19 Comp in Aggregate PPI'!K53-'97-19 Comp in Aggregate PPI'!J53)/'97-19 Comp in Aggregate PPI'!J53</f>
        <v>-1.0118501451931376E-2</v>
      </c>
      <c r="L53" s="114">
        <f>('97-19 Comp in Aggregate PPI'!L53-'97-19 Comp in Aggregate PPI'!K53)/'97-19 Comp in Aggregate PPI'!K53</f>
        <v>5.5092025847228417E-3</v>
      </c>
      <c r="M53" s="114">
        <f>('97-19 Comp in Aggregate PPI'!M53-'97-19 Comp in Aggregate PPI'!L53)/'97-19 Comp in Aggregate PPI'!L53</f>
        <v>-1.2437131385060279E-2</v>
      </c>
      <c r="N53" s="114">
        <f>('97-19 Comp in Aggregate PPI'!N53-'97-19 Comp in Aggregate PPI'!M53)/'97-19 Comp in Aggregate PPI'!M53</f>
        <v>6.8876062983174336E-4</v>
      </c>
      <c r="O53" s="114">
        <f>('97-19 Comp in Aggregate PPI'!O53-'97-19 Comp in Aggregate PPI'!N53)/'97-19 Comp in Aggregate PPI'!N53</f>
        <v>-0.41702950696337887</v>
      </c>
      <c r="P53" s="114">
        <f>('97-19 Comp in Aggregate PPI'!P53-'97-19 Comp in Aggregate PPI'!O53)/'97-19 Comp in Aggregate PPI'!O53</f>
        <v>3.3629389677097221E-2</v>
      </c>
      <c r="Q53" s="114">
        <f>('97-19 Comp in Aggregate PPI'!Q53-'97-19 Comp in Aggregate PPI'!P53)/'97-19 Comp in Aggregate PPI'!P53</f>
        <v>3.586611035866117E-2</v>
      </c>
      <c r="R53" s="114">
        <f>('97-19 Comp in Aggregate PPI'!R53-'97-19 Comp in Aggregate PPI'!Q53)/'97-19 Comp in Aggregate PPI'!Q53</f>
        <v>4.3329831932772934E-2</v>
      </c>
      <c r="S53" s="114">
        <f>('97-19 Comp in Aggregate PPI'!S53-'97-19 Comp in Aggregate PPI'!R53)/'97-19 Comp in Aggregate PPI'!R53</f>
        <v>-4.2237917185984197E-3</v>
      </c>
      <c r="T53" s="114">
        <f>('97-19 Comp in Aggregate PPI'!T53-'97-19 Comp in Aggregate PPI'!S53)/'97-19 Comp in Aggregate PPI'!S53</f>
        <v>-1.8023592694870801E-2</v>
      </c>
      <c r="U53" s="114">
        <f>('97-19 Comp in Aggregate PPI'!U53-'97-19 Comp in Aggregate PPI'!T53)/'97-19 Comp in Aggregate PPI'!T53</f>
        <v>3.3504164861379658E-2</v>
      </c>
      <c r="V53" s="114">
        <f>('97-19 Comp in Aggregate PPI'!V53-'97-19 Comp in Aggregate PPI'!U53)/'97-19 Comp in Aggregate PPI'!U53</f>
        <v>6.1082299474060076E-3</v>
      </c>
      <c r="W53" s="114">
        <f>('97-19 Comp in Aggregate PPI'!W53-'97-19 Comp in Aggregate PPI'!V53)/'97-19 Comp in Aggregate PPI'!V53</f>
        <v>3.4759330508646449E-2</v>
      </c>
      <c r="X53" s="114">
        <f>('97-19 Comp in Aggregate PPI'!X53-'97-19 Comp in Aggregate PPI'!W53)/'97-19 Comp in Aggregate PPI'!W53</f>
        <v>6.2603367180708788E-2</v>
      </c>
      <c r="Y53" s="114">
        <f>('97-19 Comp in Aggregate PPI'!Y53-'97-19 Comp in Aggregate PPI'!X53)/'97-19 Comp in Aggregate PPI'!X53</f>
        <v>1.4196869369896198E-2</v>
      </c>
      <c r="Z53" s="114">
        <f>('97-19 Comp in Aggregate PPI'!Z53-'97-19 Comp in Aggregate PPI'!Y53)/'97-19 Comp in Aggregate PPI'!Y53</f>
        <v>6.9199640287769912E-2</v>
      </c>
      <c r="AA53" s="118">
        <f t="shared" si="1"/>
        <v>-2.2909538556056433E-3</v>
      </c>
    </row>
    <row r="54" spans="1:27" ht="30" x14ac:dyDescent="0.25">
      <c r="A54" s="65">
        <v>81</v>
      </c>
      <c r="C54" s="66" t="s">
        <v>404</v>
      </c>
      <c r="D54" s="81" t="str">
        <f t="shared" si="0"/>
        <v>-</v>
      </c>
      <c r="E54" s="114">
        <f>('97-19 Comp in Aggregate PPI'!E54-'97-19 Comp in Aggregate PPI'!D54)/'97-19 Comp in Aggregate PPI'!D54</f>
        <v>3.0652555383143477E-2</v>
      </c>
      <c r="F54" s="114">
        <f>('97-19 Comp in Aggregate PPI'!F54-'97-19 Comp in Aggregate PPI'!E54)/'97-19 Comp in Aggregate PPI'!E54</f>
        <v>2.3042697668527602E-2</v>
      </c>
      <c r="G54" s="114">
        <f>('97-19 Comp in Aggregate PPI'!G54-'97-19 Comp in Aggregate PPI'!F54)/'97-19 Comp in Aggregate PPI'!F54</f>
        <v>3.0648405445977626E-2</v>
      </c>
      <c r="H54" s="114">
        <f>('97-19 Comp in Aggregate PPI'!H54-'97-19 Comp in Aggregate PPI'!G54)/'97-19 Comp in Aggregate PPI'!G54</f>
        <v>2.4618215523502764E-2</v>
      </c>
      <c r="I54" s="114">
        <f>('97-19 Comp in Aggregate PPI'!I54-'97-19 Comp in Aggregate PPI'!H54)/'97-19 Comp in Aggregate PPI'!H54</f>
        <v>4.7327128348483141E-2</v>
      </c>
      <c r="J54" s="114">
        <f>('97-19 Comp in Aggregate PPI'!J54-'97-19 Comp in Aggregate PPI'!I54)/'97-19 Comp in Aggregate PPI'!I54</f>
        <v>-1.6972044562106981E-2</v>
      </c>
      <c r="K54" s="114">
        <f>('97-19 Comp in Aggregate PPI'!K54-'97-19 Comp in Aggregate PPI'!J54)/'97-19 Comp in Aggregate PPI'!J54</f>
        <v>2.107950315844245E-2</v>
      </c>
      <c r="L54" s="114">
        <f>('97-19 Comp in Aggregate PPI'!L54-'97-19 Comp in Aggregate PPI'!K54)/'97-19 Comp in Aggregate PPI'!K54</f>
        <v>4.1926154989643791E-2</v>
      </c>
      <c r="M54" s="114">
        <f>('97-19 Comp in Aggregate PPI'!M54-'97-19 Comp in Aggregate PPI'!L54)/'97-19 Comp in Aggregate PPI'!L54</f>
        <v>-6.2893814299404402E-3</v>
      </c>
      <c r="N54" s="114">
        <f>('97-19 Comp in Aggregate PPI'!N54-'97-19 Comp in Aggregate PPI'!M54)/'97-19 Comp in Aggregate PPI'!M54</f>
        <v>1.5211956804244491E-2</v>
      </c>
      <c r="O54" s="114">
        <f>('97-19 Comp in Aggregate PPI'!O54-'97-19 Comp in Aggregate PPI'!N54)/'97-19 Comp in Aggregate PPI'!N54</f>
        <v>-0.28967085876104409</v>
      </c>
      <c r="P54" s="114">
        <f>('97-19 Comp in Aggregate PPI'!P54-'97-19 Comp in Aggregate PPI'!O54)/'97-19 Comp in Aggregate PPI'!O54</f>
        <v>0.1037384711231677</v>
      </c>
      <c r="Q54" s="114">
        <f>('97-19 Comp in Aggregate PPI'!Q54-'97-19 Comp in Aggregate PPI'!P54)/'97-19 Comp in Aggregate PPI'!P54</f>
        <v>5.0748567185408301E-2</v>
      </c>
      <c r="R54" s="114">
        <f>('97-19 Comp in Aggregate PPI'!R54-'97-19 Comp in Aggregate PPI'!Q54)/'97-19 Comp in Aggregate PPI'!Q54</f>
        <v>-4.4219505126634966E-2</v>
      </c>
      <c r="S54" s="114">
        <f>('97-19 Comp in Aggregate PPI'!S54-'97-19 Comp in Aggregate PPI'!R54)/'97-19 Comp in Aggregate PPI'!R54</f>
        <v>-1.4427023689024154E-2</v>
      </c>
      <c r="T54" s="114">
        <f>('97-19 Comp in Aggregate PPI'!T54-'97-19 Comp in Aggregate PPI'!S54)/'97-19 Comp in Aggregate PPI'!S54</f>
        <v>2.7310468026351526E-2</v>
      </c>
      <c r="U54" s="114">
        <f>('97-19 Comp in Aggregate PPI'!U54-'97-19 Comp in Aggregate PPI'!T54)/'97-19 Comp in Aggregate PPI'!T54</f>
        <v>-4.0253272414756064E-3</v>
      </c>
      <c r="V54" s="114">
        <f>('97-19 Comp in Aggregate PPI'!V54-'97-19 Comp in Aggregate PPI'!U54)/'97-19 Comp in Aggregate PPI'!U54</f>
        <v>3.7479965851340662E-2</v>
      </c>
      <c r="W54" s="114">
        <f>('97-19 Comp in Aggregate PPI'!W54-'97-19 Comp in Aggregate PPI'!V54)/'97-19 Comp in Aggregate PPI'!V54</f>
        <v>6.0683318541861528E-2</v>
      </c>
      <c r="X54" s="114">
        <f>('97-19 Comp in Aggregate PPI'!X54-'97-19 Comp in Aggregate PPI'!W54)/'97-19 Comp in Aggregate PPI'!W54</f>
        <v>-7.3554869998955488E-3</v>
      </c>
      <c r="Y54" s="114">
        <f>('97-19 Comp in Aggregate PPI'!Y54-'97-19 Comp in Aggregate PPI'!X54)/'97-19 Comp in Aggregate PPI'!X54</f>
        <v>2.7229000801820679E-2</v>
      </c>
      <c r="Z54" s="114">
        <f>('97-19 Comp in Aggregate PPI'!Z54-'97-19 Comp in Aggregate PPI'!Y54)/'97-19 Comp in Aggregate PPI'!Y54</f>
        <v>5.169512195121944E-3</v>
      </c>
      <c r="AA54" s="118">
        <f t="shared" si="1"/>
        <v>7.4502860562234482E-3</v>
      </c>
    </row>
    <row r="55" spans="1:27" ht="30" x14ac:dyDescent="0.25">
      <c r="A55" s="65">
        <v>82</v>
      </c>
      <c r="C55" s="66" t="s">
        <v>405</v>
      </c>
      <c r="D55" s="81" t="str">
        <f t="shared" si="0"/>
        <v>-</v>
      </c>
      <c r="E55" s="114">
        <f>('97-19 Comp in Aggregate PPI'!E55-'97-19 Comp in Aggregate PPI'!D55)/'97-19 Comp in Aggregate PPI'!D55</f>
        <v>5.6015862424317345E-2</v>
      </c>
      <c r="F55" s="114">
        <f>('97-19 Comp in Aggregate PPI'!F55-'97-19 Comp in Aggregate PPI'!E55)/'97-19 Comp in Aggregate PPI'!E55</f>
        <v>2.035852027329596E-2</v>
      </c>
      <c r="G55" s="114">
        <f>('97-19 Comp in Aggregate PPI'!G55-'97-19 Comp in Aggregate PPI'!F55)/'97-19 Comp in Aggregate PPI'!F55</f>
        <v>-1.093766820971028E-2</v>
      </c>
      <c r="H55" s="114">
        <f>('97-19 Comp in Aggregate PPI'!H55-'97-19 Comp in Aggregate PPI'!G55)/'97-19 Comp in Aggregate PPI'!G55</f>
        <v>4.0732326901719837E-2</v>
      </c>
      <c r="I55" s="114">
        <f>('97-19 Comp in Aggregate PPI'!I55-'97-19 Comp in Aggregate PPI'!H55)/'97-19 Comp in Aggregate PPI'!H55</f>
        <v>2.5175485181552399E-2</v>
      </c>
      <c r="J55" s="114">
        <f>('97-19 Comp in Aggregate PPI'!J55-'97-19 Comp in Aggregate PPI'!I55)/'97-19 Comp in Aggregate PPI'!I55</f>
        <v>-2.1564857523164115E-3</v>
      </c>
      <c r="K55" s="114">
        <f>('97-19 Comp in Aggregate PPI'!K55-'97-19 Comp in Aggregate PPI'!J55)/'97-19 Comp in Aggregate PPI'!J55</f>
        <v>1.5942526761692218E-2</v>
      </c>
      <c r="L55" s="114">
        <f>('97-19 Comp in Aggregate PPI'!L55-'97-19 Comp in Aggregate PPI'!K55)/'97-19 Comp in Aggregate PPI'!K55</f>
        <v>4.9755301794452362E-3</v>
      </c>
      <c r="M55" s="114">
        <f>('97-19 Comp in Aggregate PPI'!M55-'97-19 Comp in Aggregate PPI'!L55)/'97-19 Comp in Aggregate PPI'!L55</f>
        <v>1.6118860435410418E-2</v>
      </c>
      <c r="N55" s="114">
        <f>('97-19 Comp in Aggregate PPI'!N55-'97-19 Comp in Aggregate PPI'!M55)/'97-19 Comp in Aggregate PPI'!M55</f>
        <v>7.7029696426734236E-3</v>
      </c>
      <c r="O55" s="114">
        <f>('97-19 Comp in Aggregate PPI'!O55-'97-19 Comp in Aggregate PPI'!N55)/'97-19 Comp in Aggregate PPI'!N55</f>
        <v>-2.6990091083742038E-2</v>
      </c>
      <c r="P55" s="114">
        <f>('97-19 Comp in Aggregate PPI'!P55-'97-19 Comp in Aggregate PPI'!O55)/'97-19 Comp in Aggregate PPI'!O55</f>
        <v>-8.6318710733722992E-2</v>
      </c>
      <c r="Q55" s="114">
        <f>('97-19 Comp in Aggregate PPI'!Q55-'97-19 Comp in Aggregate PPI'!P55)/'97-19 Comp in Aggregate PPI'!P55</f>
        <v>-1.9042926262665027E-2</v>
      </c>
      <c r="R55" s="114">
        <f>('97-19 Comp in Aggregate PPI'!R55-'97-19 Comp in Aggregate PPI'!Q55)/'97-19 Comp in Aggregate PPI'!Q55</f>
        <v>7.2799371133061321E-3</v>
      </c>
      <c r="S55" s="114">
        <f>('97-19 Comp in Aggregate PPI'!S55-'97-19 Comp in Aggregate PPI'!R55)/'97-19 Comp in Aggregate PPI'!R55</f>
        <v>-1.1970648647576161E-2</v>
      </c>
      <c r="T55" s="114">
        <f>('97-19 Comp in Aggregate PPI'!T55-'97-19 Comp in Aggregate PPI'!S55)/'97-19 Comp in Aggregate PPI'!S55</f>
        <v>4.7814464016995441E-2</v>
      </c>
      <c r="U55" s="114">
        <f>('97-19 Comp in Aggregate PPI'!U55-'97-19 Comp in Aggregate PPI'!T55)/'97-19 Comp in Aggregate PPI'!T55</f>
        <v>-5.2615986067015987E-2</v>
      </c>
      <c r="V55" s="114">
        <f>('97-19 Comp in Aggregate PPI'!V55-'97-19 Comp in Aggregate PPI'!U55)/'97-19 Comp in Aggregate PPI'!U55</f>
        <v>1.411553693166025E-2</v>
      </c>
      <c r="W55" s="114">
        <f>('97-19 Comp in Aggregate PPI'!W55-'97-19 Comp in Aggregate PPI'!V55)/'97-19 Comp in Aggregate PPI'!V55</f>
        <v>3.2445115025921414E-3</v>
      </c>
      <c r="X55" s="114">
        <f>('97-19 Comp in Aggregate PPI'!X55-'97-19 Comp in Aggregate PPI'!W55)/'97-19 Comp in Aggregate PPI'!W55</f>
        <v>3.2396300718585624E-2</v>
      </c>
      <c r="Y55" s="114">
        <f>('97-19 Comp in Aggregate PPI'!Y55-'97-19 Comp in Aggregate PPI'!X55)/'97-19 Comp in Aggregate PPI'!X55</f>
        <v>3.8584816451050122E-2</v>
      </c>
      <c r="Z55" s="114">
        <f>('97-19 Comp in Aggregate PPI'!Z55-'97-19 Comp in Aggregate PPI'!Y55)/'97-19 Comp in Aggregate PPI'!Y55</f>
        <v>-1.9583467278989835E-2</v>
      </c>
      <c r="AA55" s="118">
        <f t="shared" si="1"/>
        <v>4.5837120226617191E-3</v>
      </c>
    </row>
    <row r="56" spans="1:27" ht="30" x14ac:dyDescent="0.25">
      <c r="A56" s="65">
        <v>84</v>
      </c>
      <c r="C56" s="66" t="s">
        <v>195</v>
      </c>
      <c r="D56" s="81" t="str">
        <f t="shared" si="0"/>
        <v>-</v>
      </c>
      <c r="E56" s="114">
        <f>('97-19 Comp in Aggregate PPI'!E56-'97-19 Comp in Aggregate PPI'!D56)/'97-19 Comp in Aggregate PPI'!D56</f>
        <v>3.8699690402476859E-2</v>
      </c>
      <c r="F56" s="114">
        <f>('97-19 Comp in Aggregate PPI'!F56-'97-19 Comp in Aggregate PPI'!E56)/'97-19 Comp in Aggregate PPI'!E56</f>
        <v>-3.7753306362366401E-2</v>
      </c>
      <c r="G56" s="114">
        <f>('97-19 Comp in Aggregate PPI'!G56-'97-19 Comp in Aggregate PPI'!F56)/'97-19 Comp in Aggregate PPI'!F56</f>
        <v>-3.6346153846153771E-2</v>
      </c>
      <c r="H56" s="114">
        <f>('97-19 Comp in Aggregate PPI'!H56-'97-19 Comp in Aggregate PPI'!G56)/'97-19 Comp in Aggregate PPI'!G56</f>
        <v>-4.2333505420753773E-2</v>
      </c>
      <c r="I56" s="114">
        <f>('97-19 Comp in Aggregate PPI'!I56-'97-19 Comp in Aggregate PPI'!H56)/'97-19 Comp in Aggregate PPI'!H56</f>
        <v>-1.242304938840182E-2</v>
      </c>
      <c r="J56" s="114">
        <f>('97-19 Comp in Aggregate PPI'!J56-'97-19 Comp in Aggregate PPI'!I56)/'97-19 Comp in Aggregate PPI'!I56</f>
        <v>3.3589670641044532E-2</v>
      </c>
      <c r="K56" s="114">
        <f>('97-19 Comp in Aggregate PPI'!K56-'97-19 Comp in Aggregate PPI'!J56)/'97-19 Comp in Aggregate PPI'!J56</f>
        <v>-2.6442049657317217E-2</v>
      </c>
      <c r="L56" s="114">
        <f>('97-19 Comp in Aggregate PPI'!L56-'97-19 Comp in Aggregate PPI'!K56)/'97-19 Comp in Aggregate PPI'!K56</f>
        <v>-1.3688956569773394E-2</v>
      </c>
      <c r="M56" s="114">
        <f>('97-19 Comp in Aggregate PPI'!M56-'97-19 Comp in Aggregate PPI'!L56)/'97-19 Comp in Aggregate PPI'!L56</f>
        <v>-1.9606297714591703E-2</v>
      </c>
      <c r="N56" s="114">
        <f>('97-19 Comp in Aggregate PPI'!N56-'97-19 Comp in Aggregate PPI'!M56)/'97-19 Comp in Aggregate PPI'!M56</f>
        <v>-1.5878640316871237E-2</v>
      </c>
      <c r="O56" s="114">
        <f>('97-19 Comp in Aggregate PPI'!O56-'97-19 Comp in Aggregate PPI'!N56)/'97-19 Comp in Aggregate PPI'!N56</f>
        <v>4.5985903728135463E-2</v>
      </c>
      <c r="P56" s="114">
        <f>('97-19 Comp in Aggregate PPI'!P56-'97-19 Comp in Aggregate PPI'!O56)/'97-19 Comp in Aggregate PPI'!O56</f>
        <v>1.6631178486326745E-3</v>
      </c>
      <c r="Q56" s="114">
        <f>('97-19 Comp in Aggregate PPI'!Q56-'97-19 Comp in Aggregate PPI'!P56)/'97-19 Comp in Aggregate PPI'!P56</f>
        <v>5.8044481711341966E-2</v>
      </c>
      <c r="R56" s="114">
        <f>('97-19 Comp in Aggregate PPI'!R56-'97-19 Comp in Aggregate PPI'!Q56)/'97-19 Comp in Aggregate PPI'!Q56</f>
        <v>-3.9998104869408323E-2</v>
      </c>
      <c r="S56" s="114">
        <f>('97-19 Comp in Aggregate PPI'!S56-'97-19 Comp in Aggregate PPI'!R56)/'97-19 Comp in Aggregate PPI'!R56</f>
        <v>-2.9201323477306883E-2</v>
      </c>
      <c r="T56" s="114">
        <f>('97-19 Comp in Aggregate PPI'!T56-'97-19 Comp in Aggregate PPI'!S56)/'97-19 Comp in Aggregate PPI'!S56</f>
        <v>6.0305691383219593E-3</v>
      </c>
      <c r="U56" s="114">
        <f>('97-19 Comp in Aggregate PPI'!U56-'97-19 Comp in Aggregate PPI'!T56)/'97-19 Comp in Aggregate PPI'!T56</f>
        <v>-2.476823449216083E-2</v>
      </c>
      <c r="V56" s="114">
        <f>('97-19 Comp in Aggregate PPI'!V56-'97-19 Comp in Aggregate PPI'!U56)/'97-19 Comp in Aggregate PPI'!U56</f>
        <v>-2.1912261242598634E-2</v>
      </c>
      <c r="W56" s="114">
        <f>('97-19 Comp in Aggregate PPI'!W56-'97-19 Comp in Aggregate PPI'!V56)/'97-19 Comp in Aggregate PPI'!V56</f>
        <v>-1.9571995727969676E-2</v>
      </c>
      <c r="X56" s="114">
        <f>('97-19 Comp in Aggregate PPI'!X56-'97-19 Comp in Aggregate PPI'!W56)/'97-19 Comp in Aggregate PPI'!W56</f>
        <v>-5.8268094081591979E-3</v>
      </c>
      <c r="Y56" s="114">
        <f>('97-19 Comp in Aggregate PPI'!Y56-'97-19 Comp in Aggregate PPI'!X56)/'97-19 Comp in Aggregate PPI'!X56</f>
        <v>2.5936820767345523E-2</v>
      </c>
      <c r="Z56" s="114">
        <f>('97-19 Comp in Aggregate PPI'!Z56-'97-19 Comp in Aggregate PPI'!Y56)/'97-19 Comp in Aggregate PPI'!Y56</f>
        <v>-1.2646757679180679E-2</v>
      </c>
      <c r="AA56" s="118">
        <f t="shared" si="1"/>
        <v>-6.74759963344157E-3</v>
      </c>
    </row>
    <row r="57" spans="1:27" x14ac:dyDescent="0.25">
      <c r="A57" s="65">
        <v>85</v>
      </c>
      <c r="C57" s="66" t="s">
        <v>197</v>
      </c>
      <c r="D57" s="81" t="str">
        <f t="shared" si="0"/>
        <v>-</v>
      </c>
      <c r="E57" s="114">
        <f>('97-19 Comp in Aggregate PPI'!E57-'97-19 Comp in Aggregate PPI'!D57)/'97-19 Comp in Aggregate PPI'!D57</f>
        <v>-1.5281656495970715E-2</v>
      </c>
      <c r="F57" s="114">
        <f>('97-19 Comp in Aggregate PPI'!F57-'97-19 Comp in Aggregate PPI'!E57)/'97-19 Comp in Aggregate PPI'!E57</f>
        <v>-8.7198350843672584E-3</v>
      </c>
      <c r="G57" s="114">
        <f>('97-19 Comp in Aggregate PPI'!G57-'97-19 Comp in Aggregate PPI'!F57)/'97-19 Comp in Aggregate PPI'!F57</f>
        <v>-3.0185692303716143E-2</v>
      </c>
      <c r="H57" s="114">
        <f>('97-19 Comp in Aggregate PPI'!H57-'97-19 Comp in Aggregate PPI'!G57)/'97-19 Comp in Aggregate PPI'!G57</f>
        <v>-7.27824708488434E-2</v>
      </c>
      <c r="I57" s="114">
        <f>('97-19 Comp in Aggregate PPI'!I57-'97-19 Comp in Aggregate PPI'!H57)/'97-19 Comp in Aggregate PPI'!H57</f>
        <v>-3.836662006273428E-2</v>
      </c>
      <c r="J57" s="114">
        <f>('97-19 Comp in Aggregate PPI'!J57-'97-19 Comp in Aggregate PPI'!I57)/'97-19 Comp in Aggregate PPI'!I57</f>
        <v>-1.8845079540932893E-2</v>
      </c>
      <c r="K57" s="114">
        <f>('97-19 Comp in Aggregate PPI'!K57-'97-19 Comp in Aggregate PPI'!J57)/'97-19 Comp in Aggregate PPI'!J57</f>
        <v>-9.5648193132089818E-3</v>
      </c>
      <c r="L57" s="114">
        <f>('97-19 Comp in Aggregate PPI'!L57-'97-19 Comp in Aggregate PPI'!K57)/'97-19 Comp in Aggregate PPI'!K57</f>
        <v>-3.4121018621929723E-5</v>
      </c>
      <c r="M57" s="114">
        <f>('97-19 Comp in Aggregate PPI'!M57-'97-19 Comp in Aggregate PPI'!L57)/'97-19 Comp in Aggregate PPI'!L57</f>
        <v>-7.6850083506539574E-2</v>
      </c>
      <c r="N57" s="114">
        <f>('97-19 Comp in Aggregate PPI'!N57-'97-19 Comp in Aggregate PPI'!M57)/'97-19 Comp in Aggregate PPI'!M57</f>
        <v>-4.4713958729001184E-2</v>
      </c>
      <c r="O57" s="114">
        <f>('97-19 Comp in Aggregate PPI'!O57-'97-19 Comp in Aggregate PPI'!N57)/'97-19 Comp in Aggregate PPI'!N57</f>
        <v>-3.3016035254926551E-2</v>
      </c>
      <c r="P57" s="114">
        <f>('97-19 Comp in Aggregate PPI'!P57-'97-19 Comp in Aggregate PPI'!O57)/'97-19 Comp in Aggregate PPI'!O57</f>
        <v>-8.8205938759311105E-3</v>
      </c>
      <c r="Q57" s="114">
        <f>('97-19 Comp in Aggregate PPI'!Q57-'97-19 Comp in Aggregate PPI'!P57)/'97-19 Comp in Aggregate PPI'!P57</f>
        <v>-1.7498688293322212E-2</v>
      </c>
      <c r="R57" s="114">
        <f>('97-19 Comp in Aggregate PPI'!R57-'97-19 Comp in Aggregate PPI'!Q57)/'97-19 Comp in Aggregate PPI'!Q57</f>
        <v>1.3985252756433806E-2</v>
      </c>
      <c r="S57" s="114">
        <f>('97-19 Comp in Aggregate PPI'!S57-'97-19 Comp in Aggregate PPI'!R57)/'97-19 Comp in Aggregate PPI'!R57</f>
        <v>4.0535906779866678E-3</v>
      </c>
      <c r="T57" s="114">
        <f>('97-19 Comp in Aggregate PPI'!T57-'97-19 Comp in Aggregate PPI'!S57)/'97-19 Comp in Aggregate PPI'!S57</f>
        <v>-2.3158635667387344E-2</v>
      </c>
      <c r="U57" s="114">
        <f>('97-19 Comp in Aggregate PPI'!U57-'97-19 Comp in Aggregate PPI'!T57)/'97-19 Comp in Aggregate PPI'!T57</f>
        <v>-2.2169267425495683E-2</v>
      </c>
      <c r="V57" s="114">
        <f>('97-19 Comp in Aggregate PPI'!V57-'97-19 Comp in Aggregate PPI'!U57)/'97-19 Comp in Aggregate PPI'!U57</f>
        <v>2.6018163635288701E-2</v>
      </c>
      <c r="W57" s="114">
        <f>('97-19 Comp in Aggregate PPI'!W57-'97-19 Comp in Aggregate PPI'!V57)/'97-19 Comp in Aggregate PPI'!V57</f>
        <v>3.9577209966046634E-2</v>
      </c>
      <c r="X57" s="114">
        <f>('97-19 Comp in Aggregate PPI'!X57-'97-19 Comp in Aggregate PPI'!W57)/'97-19 Comp in Aggregate PPI'!W57</f>
        <v>1.3133801664520942E-2</v>
      </c>
      <c r="Y57" s="114">
        <f>('97-19 Comp in Aggregate PPI'!Y57-'97-19 Comp in Aggregate PPI'!X57)/'97-19 Comp in Aggregate PPI'!X57</f>
        <v>1.6366973231874117E-2</v>
      </c>
      <c r="Z57" s="114">
        <f>('97-19 Comp in Aggregate PPI'!Z57-'97-19 Comp in Aggregate PPI'!Y57)/'97-19 Comp in Aggregate PPI'!Y57</f>
        <v>2.3715384615384694E-2</v>
      </c>
      <c r="AA57" s="118">
        <f t="shared" si="1"/>
        <v>-1.2870780948793804E-2</v>
      </c>
    </row>
    <row r="58" spans="1:27" x14ac:dyDescent="0.25">
      <c r="A58" s="65">
        <v>86</v>
      </c>
      <c r="C58" s="66" t="s">
        <v>406</v>
      </c>
      <c r="D58" s="81" t="str">
        <f t="shared" si="0"/>
        <v>-</v>
      </c>
      <c r="E58" s="114">
        <f>('97-19 Comp in Aggregate PPI'!E58-'97-19 Comp in Aggregate PPI'!D58)/'97-19 Comp in Aggregate PPI'!D58</f>
        <v>2.4591574487052605E-2</v>
      </c>
      <c r="F58" s="114">
        <f>('97-19 Comp in Aggregate PPI'!F58-'97-19 Comp in Aggregate PPI'!E58)/'97-19 Comp in Aggregate PPI'!E58</f>
        <v>4.0486703155838598E-2</v>
      </c>
      <c r="G58" s="114">
        <f>('97-19 Comp in Aggregate PPI'!G58-'97-19 Comp in Aggregate PPI'!F58)/'97-19 Comp in Aggregate PPI'!F58</f>
        <v>4.6743793355239031E-2</v>
      </c>
      <c r="H58" s="114">
        <f>('97-19 Comp in Aggregate PPI'!H58-'97-19 Comp in Aggregate PPI'!G58)/'97-19 Comp in Aggregate PPI'!G58</f>
        <v>3.1107601085600647E-2</v>
      </c>
      <c r="I58" s="114">
        <f>('97-19 Comp in Aggregate PPI'!I58-'97-19 Comp in Aggregate PPI'!H58)/'97-19 Comp in Aggregate PPI'!H58</f>
        <v>3.8179692989781227E-3</v>
      </c>
      <c r="J58" s="114">
        <f>('97-19 Comp in Aggregate PPI'!J58-'97-19 Comp in Aggregate PPI'!I58)/'97-19 Comp in Aggregate PPI'!I58</f>
        <v>8.5564809324858489E-3</v>
      </c>
      <c r="K58" s="114">
        <f>('97-19 Comp in Aggregate PPI'!K58-'97-19 Comp in Aggregate PPI'!J58)/'97-19 Comp in Aggregate PPI'!J58</f>
        <v>1.5927065658163167E-2</v>
      </c>
      <c r="L58" s="114">
        <f>('97-19 Comp in Aggregate PPI'!L58-'97-19 Comp in Aggregate PPI'!K58)/'97-19 Comp in Aggregate PPI'!K58</f>
        <v>2.5401016983786565E-2</v>
      </c>
      <c r="M58" s="114">
        <f>('97-19 Comp in Aggregate PPI'!M58-'97-19 Comp in Aggregate PPI'!L58)/'97-19 Comp in Aggregate PPI'!L58</f>
        <v>-6.6043892888105592E-3</v>
      </c>
      <c r="N58" s="114">
        <f>('97-19 Comp in Aggregate PPI'!N58-'97-19 Comp in Aggregate PPI'!M58)/'97-19 Comp in Aggregate PPI'!M58</f>
        <v>-3.6673081329679433E-3</v>
      </c>
      <c r="O58" s="114">
        <f>('97-19 Comp in Aggregate PPI'!O58-'97-19 Comp in Aggregate PPI'!N58)/'97-19 Comp in Aggregate PPI'!N58</f>
        <v>0.10446118373989309</v>
      </c>
      <c r="P58" s="114">
        <f>('97-19 Comp in Aggregate PPI'!P58-'97-19 Comp in Aggregate PPI'!O58)/'97-19 Comp in Aggregate PPI'!O58</f>
        <v>1.0070637931845134E-2</v>
      </c>
      <c r="Q58" s="114">
        <f>('97-19 Comp in Aggregate PPI'!Q58-'97-19 Comp in Aggregate PPI'!P58)/'97-19 Comp in Aggregate PPI'!P58</f>
        <v>2.2243721064420862E-2</v>
      </c>
      <c r="R58" s="114">
        <f>('97-19 Comp in Aggregate PPI'!R58-'97-19 Comp in Aggregate PPI'!Q58)/'97-19 Comp in Aggregate PPI'!Q58</f>
        <v>6.2598807474840354E-3</v>
      </c>
      <c r="S58" s="114">
        <f>('97-19 Comp in Aggregate PPI'!S58-'97-19 Comp in Aggregate PPI'!R58)/'97-19 Comp in Aggregate PPI'!R58</f>
        <v>8.9901829399937332E-3</v>
      </c>
      <c r="T58" s="114">
        <f>('97-19 Comp in Aggregate PPI'!T58-'97-19 Comp in Aggregate PPI'!S58)/'97-19 Comp in Aggregate PPI'!S58</f>
        <v>-2.1458567621890204E-2</v>
      </c>
      <c r="U58" s="114">
        <f>('97-19 Comp in Aggregate PPI'!U58-'97-19 Comp in Aggregate PPI'!T58)/'97-19 Comp in Aggregate PPI'!T58</f>
        <v>-2.7984915049959019E-2</v>
      </c>
      <c r="V58" s="114">
        <f>('97-19 Comp in Aggregate PPI'!V58-'97-19 Comp in Aggregate PPI'!U58)/'97-19 Comp in Aggregate PPI'!U58</f>
        <v>7.6380984000506648E-3</v>
      </c>
      <c r="W58" s="114">
        <f>('97-19 Comp in Aggregate PPI'!W58-'97-19 Comp in Aggregate PPI'!V58)/'97-19 Comp in Aggregate PPI'!V58</f>
        <v>6.5640311554987279E-4</v>
      </c>
      <c r="X58" s="114">
        <f>('97-19 Comp in Aggregate PPI'!X58-'97-19 Comp in Aggregate PPI'!W58)/'97-19 Comp in Aggregate PPI'!W58</f>
        <v>7.3266476671673608E-3</v>
      </c>
      <c r="Y58" s="114">
        <f>('97-19 Comp in Aggregate PPI'!Y58-'97-19 Comp in Aggregate PPI'!X58)/'97-19 Comp in Aggregate PPI'!X58</f>
        <v>-1.0897232384017297E-2</v>
      </c>
      <c r="Z58" s="114">
        <f>('97-19 Comp in Aggregate PPI'!Z58-'97-19 Comp in Aggregate PPI'!Y58)/'97-19 Comp in Aggregate PPI'!Y58</f>
        <v>3.670680922903844E-3</v>
      </c>
      <c r="AA58" s="118">
        <f t="shared" si="1"/>
        <v>1.3515328591309456E-2</v>
      </c>
    </row>
    <row r="59" spans="1:27" x14ac:dyDescent="0.25">
      <c r="A59" s="65">
        <v>87</v>
      </c>
      <c r="C59" s="66" t="s">
        <v>407</v>
      </c>
      <c r="D59" s="81" t="str">
        <f t="shared" si="0"/>
        <v>-</v>
      </c>
      <c r="E59" s="114">
        <f>('97-19 Comp in Aggregate PPI'!E59-'97-19 Comp in Aggregate PPI'!D59)/'97-19 Comp in Aggregate PPI'!D59</f>
        <v>-9.2944809785347297E-3</v>
      </c>
      <c r="F59" s="114">
        <f>('97-19 Comp in Aggregate PPI'!F59-'97-19 Comp in Aggregate PPI'!E59)/'97-19 Comp in Aggregate PPI'!E59</f>
        <v>6.8903780566990976E-3</v>
      </c>
      <c r="G59" s="114">
        <f>('97-19 Comp in Aggregate PPI'!G59-'97-19 Comp in Aggregate PPI'!F59)/'97-19 Comp in Aggregate PPI'!F59</f>
        <v>2.1342695245134387E-2</v>
      </c>
      <c r="H59" s="114">
        <f>('97-19 Comp in Aggregate PPI'!H59-'97-19 Comp in Aggregate PPI'!G59)/'97-19 Comp in Aggregate PPI'!G59</f>
        <v>4.2021198384646019E-2</v>
      </c>
      <c r="I59" s="114">
        <f>('97-19 Comp in Aggregate PPI'!I59-'97-19 Comp in Aggregate PPI'!H59)/'97-19 Comp in Aggregate PPI'!H59</f>
        <v>9.1370607217040462E-3</v>
      </c>
      <c r="J59" s="114">
        <f>('97-19 Comp in Aggregate PPI'!J59-'97-19 Comp in Aggregate PPI'!I59)/'97-19 Comp in Aggregate PPI'!I59</f>
        <v>-1.545903883769008E-2</v>
      </c>
      <c r="K59" s="114">
        <f>('97-19 Comp in Aggregate PPI'!K59-'97-19 Comp in Aggregate PPI'!J59)/'97-19 Comp in Aggregate PPI'!J59</f>
        <v>2.7400064266897207E-2</v>
      </c>
      <c r="L59" s="114">
        <f>('97-19 Comp in Aggregate PPI'!L59-'97-19 Comp in Aggregate PPI'!K59)/'97-19 Comp in Aggregate PPI'!K59</f>
        <v>1.1459418180301341E-2</v>
      </c>
      <c r="M59" s="114">
        <f>('97-19 Comp in Aggregate PPI'!M59-'97-19 Comp in Aggregate PPI'!L59)/'97-19 Comp in Aggregate PPI'!L59</f>
        <v>-2.689649041074165E-3</v>
      </c>
      <c r="N59" s="114">
        <f>('97-19 Comp in Aggregate PPI'!N59-'97-19 Comp in Aggregate PPI'!M59)/'97-19 Comp in Aggregate PPI'!M59</f>
        <v>-1.0488249446054667E-2</v>
      </c>
      <c r="O59" s="114">
        <f>('97-19 Comp in Aggregate PPI'!O59-'97-19 Comp in Aggregate PPI'!N59)/'97-19 Comp in Aggregate PPI'!N59</f>
        <v>-0.25599287472265686</v>
      </c>
      <c r="P59" s="114">
        <f>('97-19 Comp in Aggregate PPI'!P59-'97-19 Comp in Aggregate PPI'!O59)/'97-19 Comp in Aggregate PPI'!O59</f>
        <v>-8.7976658362929588E-2</v>
      </c>
      <c r="Q59" s="114">
        <f>('97-19 Comp in Aggregate PPI'!Q59-'97-19 Comp in Aggregate PPI'!P59)/'97-19 Comp in Aggregate PPI'!P59</f>
        <v>0.11052823505653717</v>
      </c>
      <c r="R59" s="114">
        <f>('97-19 Comp in Aggregate PPI'!R59-'97-19 Comp in Aggregate PPI'!Q59)/'97-19 Comp in Aggregate PPI'!Q59</f>
        <v>-3.6670227137067801E-2</v>
      </c>
      <c r="S59" s="114">
        <f>('97-19 Comp in Aggregate PPI'!S59-'97-19 Comp in Aggregate PPI'!R59)/'97-19 Comp in Aggregate PPI'!R59</f>
        <v>-7.8134799667449309E-2</v>
      </c>
      <c r="T59" s="114">
        <f>('97-19 Comp in Aggregate PPI'!T59-'97-19 Comp in Aggregate PPI'!S59)/'97-19 Comp in Aggregate PPI'!S59</f>
        <v>-2.2862820555486753E-2</v>
      </c>
      <c r="U59" s="114">
        <f>('97-19 Comp in Aggregate PPI'!U59-'97-19 Comp in Aggregate PPI'!T59)/'97-19 Comp in Aggregate PPI'!T59</f>
        <v>-1.8280207638844696E-2</v>
      </c>
      <c r="V59" s="114">
        <f>('97-19 Comp in Aggregate PPI'!V59-'97-19 Comp in Aggregate PPI'!U59)/'97-19 Comp in Aggregate PPI'!U59</f>
        <v>-3.7449360027417321E-3</v>
      </c>
      <c r="W59" s="114">
        <f>('97-19 Comp in Aggregate PPI'!W59-'97-19 Comp in Aggregate PPI'!V59)/'97-19 Comp in Aggregate PPI'!V59</f>
        <v>1.6780260203513017E-2</v>
      </c>
      <c r="X59" s="114">
        <f>('97-19 Comp in Aggregate PPI'!X59-'97-19 Comp in Aggregate PPI'!W59)/'97-19 Comp in Aggregate PPI'!W59</f>
        <v>1.8341998478583699E-2</v>
      </c>
      <c r="Y59" s="114">
        <f>('97-19 Comp in Aggregate PPI'!Y59-'97-19 Comp in Aggregate PPI'!X59)/'97-19 Comp in Aggregate PPI'!X59</f>
        <v>1.3937012729160481E-2</v>
      </c>
      <c r="Z59" s="114">
        <f>('97-19 Comp in Aggregate PPI'!Z59-'97-19 Comp in Aggregate PPI'!Y59)/'97-19 Comp in Aggregate PPI'!Y59</f>
        <v>-3.2133539276257526E-2</v>
      </c>
      <c r="AA59" s="118">
        <f t="shared" si="1"/>
        <v>-1.3449507288345973E-2</v>
      </c>
    </row>
    <row r="60" spans="1:27" ht="30" x14ac:dyDescent="0.25">
      <c r="A60" s="65">
        <v>88</v>
      </c>
      <c r="C60" s="66" t="s">
        <v>408</v>
      </c>
      <c r="D60" s="81" t="str">
        <f t="shared" si="0"/>
        <v>-</v>
      </c>
      <c r="E60" s="114">
        <f>('97-19 Comp in Aggregate PPI'!E60-'97-19 Comp in Aggregate PPI'!D60)/'97-19 Comp in Aggregate PPI'!D60</f>
        <v>-9.7917583162853341E-3</v>
      </c>
      <c r="F60" s="114">
        <f>('97-19 Comp in Aggregate PPI'!F60-'97-19 Comp in Aggregate PPI'!E60)/'97-19 Comp in Aggregate PPI'!E60</f>
        <v>8.4915670897308341E-3</v>
      </c>
      <c r="G60" s="114">
        <f>('97-19 Comp in Aggregate PPI'!G60-'97-19 Comp in Aggregate PPI'!F60)/'97-19 Comp in Aggregate PPI'!F60</f>
        <v>1.6533510519068813E-2</v>
      </c>
      <c r="H60" s="114">
        <f>('97-19 Comp in Aggregate PPI'!H60-'97-19 Comp in Aggregate PPI'!G60)/'97-19 Comp in Aggregate PPI'!G60</f>
        <v>3.9285404914004736E-2</v>
      </c>
      <c r="I60" s="114">
        <f>('97-19 Comp in Aggregate PPI'!I60-'97-19 Comp in Aggregate PPI'!H60)/'97-19 Comp in Aggregate PPI'!H60</f>
        <v>3.586609415593146E-3</v>
      </c>
      <c r="J60" s="114">
        <f>('97-19 Comp in Aggregate PPI'!J60-'97-19 Comp in Aggregate PPI'!I60)/'97-19 Comp in Aggregate PPI'!I60</f>
        <v>-1.9743535986335714E-2</v>
      </c>
      <c r="K60" s="114">
        <f>('97-19 Comp in Aggregate PPI'!K60-'97-19 Comp in Aggregate PPI'!J60)/'97-19 Comp in Aggregate PPI'!J60</f>
        <v>2.7110950046729702E-2</v>
      </c>
      <c r="L60" s="114">
        <f>('97-19 Comp in Aggregate PPI'!L60-'97-19 Comp in Aggregate PPI'!K60)/'97-19 Comp in Aggregate PPI'!K60</f>
        <v>1.2774070216201831E-2</v>
      </c>
      <c r="M60" s="114">
        <f>('97-19 Comp in Aggregate PPI'!M60-'97-19 Comp in Aggregate PPI'!L60)/'97-19 Comp in Aggregate PPI'!L60</f>
        <v>8.3317927990977252E-4</v>
      </c>
      <c r="N60" s="114">
        <f>('97-19 Comp in Aggregate PPI'!N60-'97-19 Comp in Aggregate PPI'!M60)/'97-19 Comp in Aggregate PPI'!M60</f>
        <v>-2.0980671931163843E-2</v>
      </c>
      <c r="O60" s="114">
        <f>('97-19 Comp in Aggregate PPI'!O60-'97-19 Comp in Aggregate PPI'!N60)/'97-19 Comp in Aggregate PPI'!N60</f>
        <v>-0.13158839084684065</v>
      </c>
      <c r="P60" s="114">
        <f>('97-19 Comp in Aggregate PPI'!P60-'97-19 Comp in Aggregate PPI'!O60)/'97-19 Comp in Aggregate PPI'!O60</f>
        <v>-4.10797809194062E-3</v>
      </c>
      <c r="Q60" s="114">
        <f>('97-19 Comp in Aggregate PPI'!Q60-'97-19 Comp in Aggregate PPI'!P60)/'97-19 Comp in Aggregate PPI'!P60</f>
        <v>9.4283824807835329E-2</v>
      </c>
      <c r="R60" s="114">
        <f>('97-19 Comp in Aggregate PPI'!R60-'97-19 Comp in Aggregate PPI'!Q60)/'97-19 Comp in Aggregate PPI'!Q60</f>
        <v>-7.9963880380919311E-2</v>
      </c>
      <c r="S60" s="114">
        <f>('97-19 Comp in Aggregate PPI'!S60-'97-19 Comp in Aggregate PPI'!R60)/'97-19 Comp in Aggregate PPI'!R60</f>
        <v>-9.1474603770643939E-2</v>
      </c>
      <c r="T60" s="114">
        <f>('97-19 Comp in Aggregate PPI'!T60-'97-19 Comp in Aggregate PPI'!S60)/'97-19 Comp in Aggregate PPI'!S60</f>
        <v>1.2652374391690042E-2</v>
      </c>
      <c r="U60" s="114">
        <f>('97-19 Comp in Aggregate PPI'!U60-'97-19 Comp in Aggregate PPI'!T60)/'97-19 Comp in Aggregate PPI'!T60</f>
        <v>-6.4609957662635178E-2</v>
      </c>
      <c r="V60" s="114">
        <f>('97-19 Comp in Aggregate PPI'!V60-'97-19 Comp in Aggregate PPI'!U60)/'97-19 Comp in Aggregate PPI'!U60</f>
        <v>4.9604258288161755E-3</v>
      </c>
      <c r="W60" s="114">
        <f>('97-19 Comp in Aggregate PPI'!W60-'97-19 Comp in Aggregate PPI'!V60)/'97-19 Comp in Aggregate PPI'!V60</f>
        <v>-1.9519386950827412E-3</v>
      </c>
      <c r="X60" s="114">
        <f>('97-19 Comp in Aggregate PPI'!X60-'97-19 Comp in Aggregate PPI'!W60)/'97-19 Comp in Aggregate PPI'!W60</f>
        <v>2.8960487345246186E-2</v>
      </c>
      <c r="Y60" s="114">
        <f>('97-19 Comp in Aggregate PPI'!Y60-'97-19 Comp in Aggregate PPI'!X60)/'97-19 Comp in Aggregate PPI'!X60</f>
        <v>-2.1013986720908078E-2</v>
      </c>
      <c r="Z60" s="114">
        <f>('97-19 Comp in Aggregate PPI'!Z60-'97-19 Comp in Aggregate PPI'!Y60)/'97-19 Comp in Aggregate PPI'!Y60</f>
        <v>-8.0177814029364271E-3</v>
      </c>
      <c r="AA60" s="118">
        <f t="shared" si="1"/>
        <v>-9.2623672704938761E-3</v>
      </c>
    </row>
    <row r="61" spans="1:27" ht="30" x14ac:dyDescent="0.25">
      <c r="A61" s="65">
        <v>90</v>
      </c>
      <c r="C61" s="66" t="s">
        <v>409</v>
      </c>
      <c r="D61" s="81" t="str">
        <f t="shared" si="0"/>
        <v>-</v>
      </c>
      <c r="E61" s="114">
        <f>('97-19 Comp in Aggregate PPI'!E61-'97-19 Comp in Aggregate PPI'!D61)/'97-19 Comp in Aggregate PPI'!D61</f>
        <v>5.8265404092697537E-2</v>
      </c>
      <c r="F61" s="114">
        <f>('97-19 Comp in Aggregate PPI'!F61-'97-19 Comp in Aggregate PPI'!E61)/'97-19 Comp in Aggregate PPI'!E61</f>
        <v>3.4501947690595516E-2</v>
      </c>
      <c r="G61" s="114">
        <f>('97-19 Comp in Aggregate PPI'!G61-'97-19 Comp in Aggregate PPI'!F61)/'97-19 Comp in Aggregate PPI'!F61</f>
        <v>2.8457815364452431E-2</v>
      </c>
      <c r="H61" s="114">
        <f>('97-19 Comp in Aggregate PPI'!H61-'97-19 Comp in Aggregate PPI'!G61)/'97-19 Comp in Aggregate PPI'!G61</f>
        <v>4.6496851398932636E-2</v>
      </c>
      <c r="I61" s="114">
        <f>('97-19 Comp in Aggregate PPI'!I61-'97-19 Comp in Aggregate PPI'!H61)/'97-19 Comp in Aggregate PPI'!H61</f>
        <v>5.3442622950819862E-2</v>
      </c>
      <c r="J61" s="114">
        <f>('97-19 Comp in Aggregate PPI'!J61-'97-19 Comp in Aggregate PPI'!I61)/'97-19 Comp in Aggregate PPI'!I61</f>
        <v>8.012838637016953E-2</v>
      </c>
      <c r="K61" s="114">
        <f>('97-19 Comp in Aggregate PPI'!K61-'97-19 Comp in Aggregate PPI'!J61)/'97-19 Comp in Aggregate PPI'!J61</f>
        <v>-2.9926042134052946E-2</v>
      </c>
      <c r="L61" s="114">
        <f>('97-19 Comp in Aggregate PPI'!L61-'97-19 Comp in Aggregate PPI'!K61)/'97-19 Comp in Aggregate PPI'!K61</f>
        <v>-2.692323768185827E-2</v>
      </c>
      <c r="M61" s="114">
        <f>('97-19 Comp in Aggregate PPI'!M61-'97-19 Comp in Aggregate PPI'!L61)/'97-19 Comp in Aggregate PPI'!L61</f>
        <v>4.6017195217530629E-2</v>
      </c>
      <c r="N61" s="114">
        <f>('97-19 Comp in Aggregate PPI'!N61-'97-19 Comp in Aggregate PPI'!M61)/'97-19 Comp in Aggregate PPI'!M61</f>
        <v>-6.1366818292701741E-2</v>
      </c>
      <c r="O61" s="114">
        <f>('97-19 Comp in Aggregate PPI'!O61-'97-19 Comp in Aggregate PPI'!N61)/'97-19 Comp in Aggregate PPI'!N61</f>
        <v>2.0071517154637532E-2</v>
      </c>
      <c r="P61" s="114">
        <f>('97-19 Comp in Aggregate PPI'!P61-'97-19 Comp in Aggregate PPI'!O61)/'97-19 Comp in Aggregate PPI'!O61</f>
        <v>-2.3997179346325996E-3</v>
      </c>
      <c r="Q61" s="114">
        <f>('97-19 Comp in Aggregate PPI'!Q61-'97-19 Comp in Aggregate PPI'!P61)/'97-19 Comp in Aggregate PPI'!P61</f>
        <v>-1.6736606730049952E-2</v>
      </c>
      <c r="R61" s="114">
        <f>('97-19 Comp in Aggregate PPI'!R61-'97-19 Comp in Aggregate PPI'!Q61)/'97-19 Comp in Aggregate PPI'!Q61</f>
        <v>2.077762439383856E-2</v>
      </c>
      <c r="S61" s="114">
        <f>('97-19 Comp in Aggregate PPI'!S61-'97-19 Comp in Aggregate PPI'!R61)/'97-19 Comp in Aggregate PPI'!R61</f>
        <v>-5.7111300915972059E-2</v>
      </c>
      <c r="T61" s="114">
        <f>('97-19 Comp in Aggregate PPI'!T61-'97-19 Comp in Aggregate PPI'!S61)/'97-19 Comp in Aggregate PPI'!S61</f>
        <v>7.1810527814519928E-3</v>
      </c>
      <c r="U61" s="114">
        <f>('97-19 Comp in Aggregate PPI'!U61-'97-19 Comp in Aggregate PPI'!T61)/'97-19 Comp in Aggregate PPI'!T61</f>
        <v>3.9484750491535402E-2</v>
      </c>
      <c r="V61" s="114">
        <f>('97-19 Comp in Aggregate PPI'!V61-'97-19 Comp in Aggregate PPI'!U61)/'97-19 Comp in Aggregate PPI'!U61</f>
        <v>0.10302882471789374</v>
      </c>
      <c r="W61" s="114">
        <f>('97-19 Comp in Aggregate PPI'!W61-'97-19 Comp in Aggregate PPI'!V61)/'97-19 Comp in Aggregate PPI'!V61</f>
        <v>-5.4928469025417412E-2</v>
      </c>
      <c r="X61" s="114">
        <f>('97-19 Comp in Aggregate PPI'!X61-'97-19 Comp in Aggregate PPI'!W61)/'97-19 Comp in Aggregate PPI'!W61</f>
        <v>0.10537450854552266</v>
      </c>
      <c r="Y61" s="114">
        <f>('97-19 Comp in Aggregate PPI'!Y61-'97-19 Comp in Aggregate PPI'!X61)/'97-19 Comp in Aggregate PPI'!X61</f>
        <v>-1.3457428441822412E-2</v>
      </c>
      <c r="Z61" s="114">
        <f>('97-19 Comp in Aggregate PPI'!Z61-'97-19 Comp in Aggregate PPI'!Y61)/'97-19 Comp in Aggregate PPI'!Y61</f>
        <v>4.9943187531422781E-2</v>
      </c>
      <c r="AA61" s="118">
        <f t="shared" si="1"/>
        <v>1.9560093979317884E-2</v>
      </c>
    </row>
    <row r="62" spans="1:27" ht="30" x14ac:dyDescent="0.25">
      <c r="A62" s="65">
        <v>91</v>
      </c>
      <c r="C62" s="66" t="s">
        <v>410</v>
      </c>
      <c r="D62" s="81" t="str">
        <f t="shared" si="0"/>
        <v>-</v>
      </c>
      <c r="E62" s="114">
        <f>('97-19 Comp in Aggregate PPI'!E62-'97-19 Comp in Aggregate PPI'!D62)/'97-19 Comp in Aggregate PPI'!D62</f>
        <v>7.4771962340265022E-2</v>
      </c>
      <c r="F62" s="114">
        <f>('97-19 Comp in Aggregate PPI'!F62-'97-19 Comp in Aggregate PPI'!E62)/'97-19 Comp in Aggregate PPI'!E62</f>
        <v>-1.8649203748239986E-3</v>
      </c>
      <c r="G62" s="114">
        <f>('97-19 Comp in Aggregate PPI'!G62-'97-19 Comp in Aggregate PPI'!F62)/'97-19 Comp in Aggregate PPI'!F62</f>
        <v>-3.1699058555401084E-5</v>
      </c>
      <c r="H62" s="114">
        <f>('97-19 Comp in Aggregate PPI'!H62-'97-19 Comp in Aggregate PPI'!G62)/'97-19 Comp in Aggregate PPI'!G62</f>
        <v>1.4419421933592679E-2</v>
      </c>
      <c r="I62" s="114">
        <f>('97-19 Comp in Aggregate PPI'!I62-'97-19 Comp in Aggregate PPI'!H62)/'97-19 Comp in Aggregate PPI'!H62</f>
        <v>3.6044911508996027E-3</v>
      </c>
      <c r="J62" s="114">
        <f>('97-19 Comp in Aggregate PPI'!J62-'97-19 Comp in Aggregate PPI'!I62)/'97-19 Comp in Aggregate PPI'!I62</f>
        <v>8.7058930333224399E-2</v>
      </c>
      <c r="K62" s="114">
        <f>('97-19 Comp in Aggregate PPI'!K62-'97-19 Comp in Aggregate PPI'!J62)/'97-19 Comp in Aggregate PPI'!J62</f>
        <v>-3.1940895711058681E-2</v>
      </c>
      <c r="L62" s="114">
        <f>('97-19 Comp in Aggregate PPI'!L62-'97-19 Comp in Aggregate PPI'!K62)/'97-19 Comp in Aggregate PPI'!K62</f>
        <v>-5.8094636948716132E-2</v>
      </c>
      <c r="M62" s="114">
        <f>('97-19 Comp in Aggregate PPI'!M62-'97-19 Comp in Aggregate PPI'!L62)/'97-19 Comp in Aggregate PPI'!L62</f>
        <v>-5.3409519087818285E-3</v>
      </c>
      <c r="N62" s="114">
        <f>('97-19 Comp in Aggregate PPI'!N62-'97-19 Comp in Aggregate PPI'!M62)/'97-19 Comp in Aggregate PPI'!M62</f>
        <v>-5.3030617989590904E-2</v>
      </c>
      <c r="O62" s="114">
        <f>('97-19 Comp in Aggregate PPI'!O62-'97-19 Comp in Aggregate PPI'!N62)/'97-19 Comp in Aggregate PPI'!N62</f>
        <v>-1.1471918202447737E-2</v>
      </c>
      <c r="P62" s="114">
        <f>('97-19 Comp in Aggregate PPI'!P62-'97-19 Comp in Aggregate PPI'!O62)/'97-19 Comp in Aggregate PPI'!O62</f>
        <v>6.5635738617584358E-2</v>
      </c>
      <c r="Q62" s="114">
        <f>('97-19 Comp in Aggregate PPI'!Q62-'97-19 Comp in Aggregate PPI'!P62)/'97-19 Comp in Aggregate PPI'!P62</f>
        <v>6.7007575145284215E-3</v>
      </c>
      <c r="R62" s="114">
        <f>('97-19 Comp in Aggregate PPI'!R62-'97-19 Comp in Aggregate PPI'!Q62)/'97-19 Comp in Aggregate PPI'!Q62</f>
        <v>-3.2730414411067374E-2</v>
      </c>
      <c r="S62" s="114">
        <f>('97-19 Comp in Aggregate PPI'!S62-'97-19 Comp in Aggregate PPI'!R62)/'97-19 Comp in Aggregate PPI'!R62</f>
        <v>-1.5341593181792824E-2</v>
      </c>
      <c r="T62" s="114">
        <f>('97-19 Comp in Aggregate PPI'!T62-'97-19 Comp in Aggregate PPI'!S62)/'97-19 Comp in Aggregate PPI'!S62</f>
        <v>-2.2295748038790808E-2</v>
      </c>
      <c r="U62" s="114">
        <f>('97-19 Comp in Aggregate PPI'!U62-'97-19 Comp in Aggregate PPI'!T62)/'97-19 Comp in Aggregate PPI'!T62</f>
        <v>-2.926366539496674E-3</v>
      </c>
      <c r="V62" s="114">
        <f>('97-19 Comp in Aggregate PPI'!V62-'97-19 Comp in Aggregate PPI'!U62)/'97-19 Comp in Aggregate PPI'!U62</f>
        <v>-3.0134256239412707E-2</v>
      </c>
      <c r="W62" s="114">
        <f>('97-19 Comp in Aggregate PPI'!W62-'97-19 Comp in Aggregate PPI'!V62)/'97-19 Comp in Aggregate PPI'!V62</f>
        <v>-2.2870197081636175E-2</v>
      </c>
      <c r="X62" s="114">
        <f>('97-19 Comp in Aggregate PPI'!X62-'97-19 Comp in Aggregate PPI'!W62)/'97-19 Comp in Aggregate PPI'!W62</f>
        <v>6.4518395387389155E-2</v>
      </c>
      <c r="Y62" s="114">
        <f>('97-19 Comp in Aggregate PPI'!Y62-'97-19 Comp in Aggregate PPI'!X62)/'97-19 Comp in Aggregate PPI'!X62</f>
        <v>-2.2682887976859321E-2</v>
      </c>
      <c r="Z62" s="114">
        <f>('97-19 Comp in Aggregate PPI'!Z62-'97-19 Comp in Aggregate PPI'!Y62)/'97-19 Comp in Aggregate PPI'!Y62</f>
        <v>1.2686493860845716E-2</v>
      </c>
      <c r="AA62" s="118">
        <f t="shared" si="1"/>
        <v>8.4723124887721814E-4</v>
      </c>
    </row>
    <row r="63" spans="1:27" x14ac:dyDescent="0.25">
      <c r="A63" s="65">
        <v>92</v>
      </c>
      <c r="C63" s="66" t="s">
        <v>411</v>
      </c>
      <c r="D63" s="81" t="str">
        <f t="shared" si="0"/>
        <v>-</v>
      </c>
      <c r="E63" s="114">
        <f>('97-19 Comp in Aggregate PPI'!E63-'97-19 Comp in Aggregate PPI'!D63)/'97-19 Comp in Aggregate PPI'!D63</f>
        <v>1.0372477288389413E-2</v>
      </c>
      <c r="F63" s="114">
        <f>('97-19 Comp in Aggregate PPI'!F63-'97-19 Comp in Aggregate PPI'!E63)/'97-19 Comp in Aggregate PPI'!E63</f>
        <v>7.1475834556970111E-2</v>
      </c>
      <c r="G63" s="114">
        <f>('97-19 Comp in Aggregate PPI'!G63-'97-19 Comp in Aggregate PPI'!F63)/'97-19 Comp in Aggregate PPI'!F63</f>
        <v>0.12169632683903482</v>
      </c>
      <c r="H63" s="114">
        <f>('97-19 Comp in Aggregate PPI'!H63-'97-19 Comp in Aggregate PPI'!G63)/'97-19 Comp in Aggregate PPI'!G63</f>
        <v>0.13844914360662966</v>
      </c>
      <c r="I63" s="114">
        <f>('97-19 Comp in Aggregate PPI'!I63-'97-19 Comp in Aggregate PPI'!H63)/'97-19 Comp in Aggregate PPI'!H63</f>
        <v>0.13429393945473164</v>
      </c>
      <c r="J63" s="114">
        <f>('97-19 Comp in Aggregate PPI'!J63-'97-19 Comp in Aggregate PPI'!I63)/'97-19 Comp in Aggregate PPI'!I63</f>
        <v>0.13967000419272413</v>
      </c>
      <c r="K63" s="114">
        <f>('97-19 Comp in Aggregate PPI'!K63-'97-19 Comp in Aggregate PPI'!J63)/'97-19 Comp in Aggregate PPI'!J63</f>
        <v>4.9100844031833561E-2</v>
      </c>
      <c r="L63" s="114">
        <f>('97-19 Comp in Aggregate PPI'!L63-'97-19 Comp in Aggregate PPI'!K63)/'97-19 Comp in Aggregate PPI'!K63</f>
        <v>-2.2979433724337688E-2</v>
      </c>
      <c r="M63" s="114">
        <f>('97-19 Comp in Aggregate PPI'!M63-'97-19 Comp in Aggregate PPI'!L63)/'97-19 Comp in Aggregate PPI'!L63</f>
        <v>-2.7355943523578639E-3</v>
      </c>
      <c r="N63" s="114">
        <f>('97-19 Comp in Aggregate PPI'!N63-'97-19 Comp in Aggregate PPI'!M63)/'97-19 Comp in Aggregate PPI'!M63</f>
        <v>1.386192799184458E-2</v>
      </c>
      <c r="O63" s="114">
        <f>('97-19 Comp in Aggregate PPI'!O63-'97-19 Comp in Aggregate PPI'!N63)/'97-19 Comp in Aggregate PPI'!N63</f>
        <v>-0.28044511554107582</v>
      </c>
      <c r="P63" s="114">
        <f>('97-19 Comp in Aggregate PPI'!P63-'97-19 Comp in Aggregate PPI'!O63)/'97-19 Comp in Aggregate PPI'!O63</f>
        <v>-0.10082726793612899</v>
      </c>
      <c r="Q63" s="114">
        <f>('97-19 Comp in Aggregate PPI'!Q63-'97-19 Comp in Aggregate PPI'!P63)/'97-19 Comp in Aggregate PPI'!P63</f>
        <v>-3.0590822338395173E-2</v>
      </c>
      <c r="R63" s="114">
        <f>('97-19 Comp in Aggregate PPI'!R63-'97-19 Comp in Aggregate PPI'!Q63)/'97-19 Comp in Aggregate PPI'!Q63</f>
        <v>-0.10260030753976596</v>
      </c>
      <c r="S63" s="114">
        <f>('97-19 Comp in Aggregate PPI'!S63-'97-19 Comp in Aggregate PPI'!R63)/'97-19 Comp in Aggregate PPI'!R63</f>
        <v>5.0030789725603396E-2</v>
      </c>
      <c r="T63" s="114">
        <f>('97-19 Comp in Aggregate PPI'!T63-'97-19 Comp in Aggregate PPI'!S63)/'97-19 Comp in Aggregate PPI'!S63</f>
        <v>3.9712776947027101E-2</v>
      </c>
      <c r="U63" s="114">
        <f>('97-19 Comp in Aggregate PPI'!U63-'97-19 Comp in Aggregate PPI'!T63)/'97-19 Comp in Aggregate PPI'!T63</f>
        <v>1.2425690263156951E-2</v>
      </c>
      <c r="V63" s="114">
        <f>('97-19 Comp in Aggregate PPI'!V63-'97-19 Comp in Aggregate PPI'!U63)/'97-19 Comp in Aggregate PPI'!U63</f>
        <v>-7.60129745647211E-2</v>
      </c>
      <c r="W63" s="114">
        <f>('97-19 Comp in Aggregate PPI'!W63-'97-19 Comp in Aggregate PPI'!V63)/'97-19 Comp in Aggregate PPI'!V63</f>
        <v>-7.7868093460866358E-2</v>
      </c>
      <c r="X63" s="114">
        <f>('97-19 Comp in Aggregate PPI'!X63-'97-19 Comp in Aggregate PPI'!W63)/'97-19 Comp in Aggregate PPI'!W63</f>
        <v>0.11244163697631938</v>
      </c>
      <c r="Y63" s="114">
        <f>('97-19 Comp in Aggregate PPI'!Y63-'97-19 Comp in Aggregate PPI'!X63)/'97-19 Comp in Aggregate PPI'!X63</f>
        <v>6.2288737086025073E-2</v>
      </c>
      <c r="Z63" s="114">
        <f>('97-19 Comp in Aggregate PPI'!Z63-'97-19 Comp in Aggregate PPI'!Y63)/'97-19 Comp in Aggregate PPI'!Y63</f>
        <v>-1.0778351373855067E-2</v>
      </c>
      <c r="AA63" s="118">
        <f t="shared" si="1"/>
        <v>1.140828036949027E-2</v>
      </c>
    </row>
    <row r="64" spans="1:27" ht="30" x14ac:dyDescent="0.25">
      <c r="A64" s="65">
        <v>93</v>
      </c>
      <c r="C64" s="66" t="s">
        <v>412</v>
      </c>
      <c r="D64" s="81" t="str">
        <f t="shared" si="0"/>
        <v>-</v>
      </c>
      <c r="E64" s="114">
        <f>('97-19 Comp in Aggregate PPI'!E64-'97-19 Comp in Aggregate PPI'!D64)/'97-19 Comp in Aggregate PPI'!D64</f>
        <v>5.5462143673016835E-2</v>
      </c>
      <c r="F64" s="114">
        <f>('97-19 Comp in Aggregate PPI'!F64-'97-19 Comp in Aggregate PPI'!E64)/'97-19 Comp in Aggregate PPI'!E64</f>
        <v>1.9620956860483801E-3</v>
      </c>
      <c r="G64" s="114">
        <f>('97-19 Comp in Aggregate PPI'!G64-'97-19 Comp in Aggregate PPI'!F64)/'97-19 Comp in Aggregate PPI'!F64</f>
        <v>-3.5481183594077538E-3</v>
      </c>
      <c r="H64" s="114">
        <f>('97-19 Comp in Aggregate PPI'!H64-'97-19 Comp in Aggregate PPI'!G64)/'97-19 Comp in Aggregate PPI'!G64</f>
        <v>7.5649406028161113E-3</v>
      </c>
      <c r="I64" s="114">
        <f>('97-19 Comp in Aggregate PPI'!I64-'97-19 Comp in Aggregate PPI'!H64)/'97-19 Comp in Aggregate PPI'!H64</f>
        <v>5.2834121827907553E-2</v>
      </c>
      <c r="J64" s="114">
        <f>('97-19 Comp in Aggregate PPI'!J64-'97-19 Comp in Aggregate PPI'!I64)/'97-19 Comp in Aggregate PPI'!I64</f>
        <v>7.2017327156044753E-2</v>
      </c>
      <c r="K64" s="114">
        <f>('97-19 Comp in Aggregate PPI'!K64-'97-19 Comp in Aggregate PPI'!J64)/'97-19 Comp in Aggregate PPI'!J64</f>
        <v>-2.2427890649849746E-2</v>
      </c>
      <c r="L64" s="114">
        <f>('97-19 Comp in Aggregate PPI'!L64-'97-19 Comp in Aggregate PPI'!K64)/'97-19 Comp in Aggregate PPI'!K64</f>
        <v>-5.7642403421975262E-2</v>
      </c>
      <c r="M64" s="114">
        <f>('97-19 Comp in Aggregate PPI'!M64-'97-19 Comp in Aggregate PPI'!L64)/'97-19 Comp in Aggregate PPI'!L64</f>
        <v>-2.3227993548992723E-3</v>
      </c>
      <c r="N64" s="114">
        <f>('97-19 Comp in Aggregate PPI'!N64-'97-19 Comp in Aggregate PPI'!M64)/'97-19 Comp in Aggregate PPI'!M64</f>
        <v>-6.3779734400094268E-2</v>
      </c>
      <c r="O64" s="114">
        <f>('97-19 Comp in Aggregate PPI'!O64-'97-19 Comp in Aggregate PPI'!N64)/'97-19 Comp in Aggregate PPI'!N64</f>
        <v>-0.12080575830874622</v>
      </c>
      <c r="P64" s="114">
        <f>('97-19 Comp in Aggregate PPI'!P64-'97-19 Comp in Aggregate PPI'!O64)/'97-19 Comp in Aggregate PPI'!O64</f>
        <v>7.6307692307692437E-2</v>
      </c>
      <c r="Q64" s="114">
        <f>('97-19 Comp in Aggregate PPI'!Q64-'97-19 Comp in Aggregate PPI'!P64)/'97-19 Comp in Aggregate PPI'!P64</f>
        <v>4.5221450128004978E-2</v>
      </c>
      <c r="R64" s="114">
        <f>('97-19 Comp in Aggregate PPI'!R64-'97-19 Comp in Aggregate PPI'!Q64)/'97-19 Comp in Aggregate PPI'!Q64</f>
        <v>-0.12272975805621837</v>
      </c>
      <c r="S64" s="114">
        <f>('97-19 Comp in Aggregate PPI'!S64-'97-19 Comp in Aggregate PPI'!R64)/'97-19 Comp in Aggregate PPI'!R64</f>
        <v>3.6375991841152304E-2</v>
      </c>
      <c r="T64" s="114">
        <f>('97-19 Comp in Aggregate PPI'!T64-'97-19 Comp in Aggregate PPI'!S64)/'97-19 Comp in Aggregate PPI'!S64</f>
        <v>-7.0876661661380583E-2</v>
      </c>
      <c r="U64" s="114">
        <f>('97-19 Comp in Aggregate PPI'!U64-'97-19 Comp in Aggregate PPI'!T64)/'97-19 Comp in Aggregate PPI'!T64</f>
        <v>-2.1940401940401932E-2</v>
      </c>
      <c r="V64" s="114">
        <f>('97-19 Comp in Aggregate PPI'!V64-'97-19 Comp in Aggregate PPI'!U64)/'97-19 Comp in Aggregate PPI'!U64</f>
        <v>-1.1794191360755262E-3</v>
      </c>
      <c r="W64" s="114">
        <f>('97-19 Comp in Aggregate PPI'!W64-'97-19 Comp in Aggregate PPI'!V64)/'97-19 Comp in Aggregate PPI'!V64</f>
        <v>0.19165014790643778</v>
      </c>
      <c r="X64" s="114">
        <f>('97-19 Comp in Aggregate PPI'!X64-'97-19 Comp in Aggregate PPI'!W64)/'97-19 Comp in Aggregate PPI'!W64</f>
        <v>-5.9202551894732412E-2</v>
      </c>
      <c r="Y64" s="114">
        <f>('97-19 Comp in Aggregate PPI'!Y64-'97-19 Comp in Aggregate PPI'!X64)/'97-19 Comp in Aggregate PPI'!X64</f>
        <v>8.2325250732317792E-2</v>
      </c>
      <c r="Z64" s="114">
        <f>('97-19 Comp in Aggregate PPI'!Z64-'97-19 Comp in Aggregate PPI'!Y64)/'97-19 Comp in Aggregate PPI'!Y64</f>
        <v>-0.18921186717474148</v>
      </c>
      <c r="AA64" s="118">
        <f t="shared" si="1"/>
        <v>-5.1793728407765411E-3</v>
      </c>
    </row>
    <row r="65" spans="1:27" ht="30" x14ac:dyDescent="0.25">
      <c r="A65" s="65">
        <v>94</v>
      </c>
      <c r="C65" s="66" t="s">
        <v>413</v>
      </c>
      <c r="D65" s="81" t="str">
        <f t="shared" si="0"/>
        <v>-</v>
      </c>
      <c r="E65" s="114">
        <f>('97-19 Comp in Aggregate PPI'!E65-'97-19 Comp in Aggregate PPI'!D65)/'97-19 Comp in Aggregate PPI'!D65</f>
        <v>4.1526025168337019E-2</v>
      </c>
      <c r="F65" s="114">
        <f>('97-19 Comp in Aggregate PPI'!F65-'97-19 Comp in Aggregate PPI'!E65)/'97-19 Comp in Aggregate PPI'!E65</f>
        <v>7.9736667770784961E-2</v>
      </c>
      <c r="G65" s="114">
        <f>('97-19 Comp in Aggregate PPI'!G65-'97-19 Comp in Aggregate PPI'!F65)/'97-19 Comp in Aggregate PPI'!F65</f>
        <v>5.9393707550240933E-2</v>
      </c>
      <c r="H65" s="114">
        <f>('97-19 Comp in Aggregate PPI'!H65-'97-19 Comp in Aggregate PPI'!G65)/'97-19 Comp in Aggregate PPI'!G65</f>
        <v>-1.9636517585656224E-2</v>
      </c>
      <c r="I65" s="114">
        <f>('97-19 Comp in Aggregate PPI'!I65-'97-19 Comp in Aggregate PPI'!H65)/'97-19 Comp in Aggregate PPI'!H65</f>
        <v>8.5286581894097574E-2</v>
      </c>
      <c r="J65" s="114">
        <f>('97-19 Comp in Aggregate PPI'!J65-'97-19 Comp in Aggregate PPI'!I65)/'97-19 Comp in Aggregate PPI'!I65</f>
        <v>5.5512458128620518E-2</v>
      </c>
      <c r="K65" s="114">
        <f>('97-19 Comp in Aggregate PPI'!K65-'97-19 Comp in Aggregate PPI'!J65)/'97-19 Comp in Aggregate PPI'!J65</f>
        <v>-1.4702488761197332E-2</v>
      </c>
      <c r="L65" s="114">
        <f>('97-19 Comp in Aggregate PPI'!L65-'97-19 Comp in Aggregate PPI'!K65)/'97-19 Comp in Aggregate PPI'!K65</f>
        <v>1.9166392939260948E-2</v>
      </c>
      <c r="M65" s="114">
        <f>('97-19 Comp in Aggregate PPI'!M65-'97-19 Comp in Aggregate PPI'!L65)/'97-19 Comp in Aggregate PPI'!L65</f>
        <v>2.1072002964514069E-2</v>
      </c>
      <c r="N65" s="114">
        <f>('97-19 Comp in Aggregate PPI'!N65-'97-19 Comp in Aggregate PPI'!M65)/'97-19 Comp in Aggregate PPI'!M65</f>
        <v>-3.263276168600996E-2</v>
      </c>
      <c r="O65" s="114">
        <f>('97-19 Comp in Aggregate PPI'!O65-'97-19 Comp in Aggregate PPI'!N65)/'97-19 Comp in Aggregate PPI'!N65</f>
        <v>-1.9704282540412267E-2</v>
      </c>
      <c r="P65" s="114">
        <f>('97-19 Comp in Aggregate PPI'!P65-'97-19 Comp in Aggregate PPI'!O65)/'97-19 Comp in Aggregate PPI'!O65</f>
        <v>1.4039765793231989E-3</v>
      </c>
      <c r="Q65" s="114">
        <f>('97-19 Comp in Aggregate PPI'!Q65-'97-19 Comp in Aggregate PPI'!P65)/'97-19 Comp in Aggregate PPI'!P65</f>
        <v>-2.5196906273822327E-2</v>
      </c>
      <c r="R65" s="114">
        <f>('97-19 Comp in Aggregate PPI'!R65-'97-19 Comp in Aggregate PPI'!Q65)/'97-19 Comp in Aggregate PPI'!Q65</f>
        <v>-8.1941359787675166E-3</v>
      </c>
      <c r="S65" s="114">
        <f>('97-19 Comp in Aggregate PPI'!S65-'97-19 Comp in Aggregate PPI'!R65)/'97-19 Comp in Aggregate PPI'!R65</f>
        <v>1.7439252492751078E-2</v>
      </c>
      <c r="T65" s="114">
        <f>('97-19 Comp in Aggregate PPI'!T65-'97-19 Comp in Aggregate PPI'!S65)/'97-19 Comp in Aggregate PPI'!S65</f>
        <v>2.4953639604664087E-3</v>
      </c>
      <c r="U65" s="114">
        <f>('97-19 Comp in Aggregate PPI'!U65-'97-19 Comp in Aggregate PPI'!T65)/'97-19 Comp in Aggregate PPI'!T65</f>
        <v>-1.8541587719990205E-2</v>
      </c>
      <c r="V65" s="114">
        <f>('97-19 Comp in Aggregate PPI'!V65-'97-19 Comp in Aggregate PPI'!U65)/'97-19 Comp in Aggregate PPI'!U65</f>
        <v>1.4334640629306446E-2</v>
      </c>
      <c r="W65" s="114">
        <f>('97-19 Comp in Aggregate PPI'!W65-'97-19 Comp in Aggregate PPI'!V65)/'97-19 Comp in Aggregate PPI'!V65</f>
        <v>-3.4195576156943387E-2</v>
      </c>
      <c r="X65" s="114">
        <f>('97-19 Comp in Aggregate PPI'!X65-'97-19 Comp in Aggregate PPI'!W65)/'97-19 Comp in Aggregate PPI'!W65</f>
        <v>2.2955050878354144E-2</v>
      </c>
      <c r="Y65" s="114">
        <f>('97-19 Comp in Aggregate PPI'!Y65-'97-19 Comp in Aggregate PPI'!X65)/'97-19 Comp in Aggregate PPI'!X65</f>
        <v>4.4060842681220069E-2</v>
      </c>
      <c r="Z65" s="114">
        <f>('97-19 Comp in Aggregate PPI'!Z65-'97-19 Comp in Aggregate PPI'!Y65)/'97-19 Comp in Aggregate PPI'!Y65</f>
        <v>-8.8959243945659159E-3</v>
      </c>
      <c r="AA65" s="118">
        <f t="shared" si="1"/>
        <v>1.2849217388177825E-2</v>
      </c>
    </row>
    <row r="66" spans="1:27" ht="30" x14ac:dyDescent="0.25">
      <c r="A66" s="65">
        <v>95</v>
      </c>
      <c r="C66" s="66" t="s">
        <v>414</v>
      </c>
      <c r="D66" s="81" t="str">
        <f t="shared" si="0"/>
        <v>-</v>
      </c>
      <c r="E66" s="114">
        <f>('97-19 Comp in Aggregate PPI'!E66-'97-19 Comp in Aggregate PPI'!D66)/'97-19 Comp in Aggregate PPI'!D66</f>
        <v>5.3877324131335232E-2</v>
      </c>
      <c r="F66" s="114">
        <f>('97-19 Comp in Aggregate PPI'!F66-'97-19 Comp in Aggregate PPI'!E66)/'97-19 Comp in Aggregate PPI'!E66</f>
        <v>-2.7542644663431726E-4</v>
      </c>
      <c r="G66" s="114">
        <f>('97-19 Comp in Aggregate PPI'!G66-'97-19 Comp in Aggregate PPI'!F66)/'97-19 Comp in Aggregate PPI'!F66</f>
        <v>-1.5559307970123204E-3</v>
      </c>
      <c r="H66" s="114">
        <f>('97-19 Comp in Aggregate PPI'!H66-'97-19 Comp in Aggregate PPI'!G66)/'97-19 Comp in Aggregate PPI'!G66</f>
        <v>0.11487061582488189</v>
      </c>
      <c r="I66" s="114">
        <f>('97-19 Comp in Aggregate PPI'!I66-'97-19 Comp in Aggregate PPI'!H66)/'97-19 Comp in Aggregate PPI'!H66</f>
        <v>-3.8256209739032845E-3</v>
      </c>
      <c r="J66" s="114">
        <f>('97-19 Comp in Aggregate PPI'!J66-'97-19 Comp in Aggregate PPI'!I66)/'97-19 Comp in Aggregate PPI'!I66</f>
        <v>8.3178192196992264E-3</v>
      </c>
      <c r="K66" s="114">
        <f>('97-19 Comp in Aggregate PPI'!K66-'97-19 Comp in Aggregate PPI'!J66)/'97-19 Comp in Aggregate PPI'!J66</f>
        <v>-1.3568104379145667E-2</v>
      </c>
      <c r="L66" s="114">
        <f>('97-19 Comp in Aggregate PPI'!L66-'97-19 Comp in Aggregate PPI'!K66)/'97-19 Comp in Aggregate PPI'!K66</f>
        <v>5.0068416656323788E-3</v>
      </c>
      <c r="M66" s="114">
        <f>('97-19 Comp in Aggregate PPI'!M66-'97-19 Comp in Aggregate PPI'!L66)/'97-19 Comp in Aggregate PPI'!L66</f>
        <v>5.6543741391401345E-3</v>
      </c>
      <c r="N66" s="114">
        <f>('97-19 Comp in Aggregate PPI'!N66-'97-19 Comp in Aggregate PPI'!M66)/'97-19 Comp in Aggregate PPI'!M66</f>
        <v>1.33112016297686E-3</v>
      </c>
      <c r="O66" s="114">
        <f>('97-19 Comp in Aggregate PPI'!O66-'97-19 Comp in Aggregate PPI'!N66)/'97-19 Comp in Aggregate PPI'!N66</f>
        <v>-4.664984768382241E-2</v>
      </c>
      <c r="P66" s="114">
        <f>('97-19 Comp in Aggregate PPI'!P66-'97-19 Comp in Aggregate PPI'!O66)/'97-19 Comp in Aggregate PPI'!O66</f>
        <v>9.7006944810655013E-2</v>
      </c>
      <c r="Q66" s="114">
        <f>('97-19 Comp in Aggregate PPI'!Q66-'97-19 Comp in Aggregate PPI'!P66)/'97-19 Comp in Aggregate PPI'!P66</f>
        <v>-0.21342247730150185</v>
      </c>
      <c r="R66" s="114">
        <f>('97-19 Comp in Aggregate PPI'!R66-'97-19 Comp in Aggregate PPI'!Q66)/'97-19 Comp in Aggregate PPI'!Q66</f>
        <v>4.0743342566574421E-2</v>
      </c>
      <c r="S66" s="114">
        <f>('97-19 Comp in Aggregate PPI'!S66-'97-19 Comp in Aggregate PPI'!R66)/'97-19 Comp in Aggregate PPI'!R66</f>
        <v>-2.1245037637248776E-2</v>
      </c>
      <c r="T66" s="114">
        <f>('97-19 Comp in Aggregate PPI'!T66-'97-19 Comp in Aggregate PPI'!S66)/'97-19 Comp in Aggregate PPI'!S66</f>
        <v>0.10087101971756388</v>
      </c>
      <c r="U66" s="114">
        <f>('97-19 Comp in Aggregate PPI'!U66-'97-19 Comp in Aggregate PPI'!T66)/'97-19 Comp in Aggregate PPI'!T66</f>
        <v>3.601830309090194E-2</v>
      </c>
      <c r="V66" s="114">
        <f>('97-19 Comp in Aggregate PPI'!V66-'97-19 Comp in Aggregate PPI'!U66)/'97-19 Comp in Aggregate PPI'!U66</f>
        <v>-5.6660129623014199E-2</v>
      </c>
      <c r="W66" s="114">
        <f>('97-19 Comp in Aggregate PPI'!W66-'97-19 Comp in Aggregate PPI'!V66)/'97-19 Comp in Aggregate PPI'!V66</f>
        <v>4.6573746695245423E-3</v>
      </c>
      <c r="X66" s="114">
        <f>('97-19 Comp in Aggregate PPI'!X66-'97-19 Comp in Aggregate PPI'!W66)/'97-19 Comp in Aggregate PPI'!W66</f>
        <v>5.2394691541158993E-2</v>
      </c>
      <c r="Y66" s="114">
        <f>('97-19 Comp in Aggregate PPI'!Y66-'97-19 Comp in Aggregate PPI'!X66)/'97-19 Comp in Aggregate PPI'!X66</f>
        <v>-2.8234115860061647E-3</v>
      </c>
      <c r="Z66" s="114">
        <f>('97-19 Comp in Aggregate PPI'!Z66-'97-19 Comp in Aggregate PPI'!Y66)/'97-19 Comp in Aggregate PPI'!Y66</f>
        <v>2.922730496453883E-2</v>
      </c>
      <c r="AA66" s="118">
        <f t="shared" si="1"/>
        <v>8.6341404580133792E-3</v>
      </c>
    </row>
    <row r="67" spans="1:27" x14ac:dyDescent="0.25">
      <c r="A67" s="65">
        <v>96</v>
      </c>
      <c r="C67" s="66" t="s">
        <v>415</v>
      </c>
      <c r="D67" s="81" t="str">
        <f t="shared" si="0"/>
        <v>-</v>
      </c>
      <c r="E67" s="114">
        <f>('97-19 Comp in Aggregate PPI'!E67-'97-19 Comp in Aggregate PPI'!D67)/'97-19 Comp in Aggregate PPI'!D67</f>
        <v>7.2056233945483592E-2</v>
      </c>
      <c r="F67" s="114">
        <f>('97-19 Comp in Aggregate PPI'!F67-'97-19 Comp in Aggregate PPI'!E67)/'97-19 Comp in Aggregate PPI'!E67</f>
        <v>3.4329098710817428E-2</v>
      </c>
      <c r="G67" s="114">
        <f>('97-19 Comp in Aggregate PPI'!G67-'97-19 Comp in Aggregate PPI'!F67)/'97-19 Comp in Aggregate PPI'!F67</f>
        <v>1.7779321678372404E-2</v>
      </c>
      <c r="H67" s="114">
        <f>('97-19 Comp in Aggregate PPI'!H67-'97-19 Comp in Aggregate PPI'!G67)/'97-19 Comp in Aggregate PPI'!G67</f>
        <v>-3.4868572629474903E-2</v>
      </c>
      <c r="I67" s="114">
        <f>('97-19 Comp in Aggregate PPI'!I67-'97-19 Comp in Aggregate PPI'!H67)/'97-19 Comp in Aggregate PPI'!H67</f>
        <v>7.5597054768942684E-2</v>
      </c>
      <c r="J67" s="114">
        <f>('97-19 Comp in Aggregate PPI'!J67-'97-19 Comp in Aggregate PPI'!I67)/'97-19 Comp in Aggregate PPI'!I67</f>
        <v>-7.8380485768178132E-2</v>
      </c>
      <c r="K67" s="114">
        <f>('97-19 Comp in Aggregate PPI'!K67-'97-19 Comp in Aggregate PPI'!J67)/'97-19 Comp in Aggregate PPI'!J67</f>
        <v>-1.6720195811074207E-4</v>
      </c>
      <c r="L67" s="114">
        <f>('97-19 Comp in Aggregate PPI'!L67-'97-19 Comp in Aggregate PPI'!K67)/'97-19 Comp in Aggregate PPI'!K67</f>
        <v>-2.6654324274537435E-2</v>
      </c>
      <c r="M67" s="114">
        <f>('97-19 Comp in Aggregate PPI'!M67-'97-19 Comp in Aggregate PPI'!L67)/'97-19 Comp in Aggregate PPI'!L67</f>
        <v>-7.2122415147243268E-3</v>
      </c>
      <c r="N67" s="114">
        <f>('97-19 Comp in Aggregate PPI'!N67-'97-19 Comp in Aggregate PPI'!M67)/'97-19 Comp in Aggregate PPI'!M67</f>
        <v>1.9098545101872977E-2</v>
      </c>
      <c r="O67" s="114">
        <f>('97-19 Comp in Aggregate PPI'!O67-'97-19 Comp in Aggregate PPI'!N67)/'97-19 Comp in Aggregate PPI'!N67</f>
        <v>1.6214429426689957E-2</v>
      </c>
      <c r="P67" s="114">
        <f>('97-19 Comp in Aggregate PPI'!P67-'97-19 Comp in Aggregate PPI'!O67)/'97-19 Comp in Aggregate PPI'!O67</f>
        <v>-3.3493570554512367E-2</v>
      </c>
      <c r="Q67" s="114">
        <f>('97-19 Comp in Aggregate PPI'!Q67-'97-19 Comp in Aggregate PPI'!P67)/'97-19 Comp in Aggregate PPI'!P67</f>
        <v>-5.3344097085043117E-3</v>
      </c>
      <c r="R67" s="114">
        <f>('97-19 Comp in Aggregate PPI'!R67-'97-19 Comp in Aggregate PPI'!Q67)/'97-19 Comp in Aggregate PPI'!Q67</f>
        <v>-4.8484077712143712E-2</v>
      </c>
      <c r="S67" s="114">
        <f>('97-19 Comp in Aggregate PPI'!S67-'97-19 Comp in Aggregate PPI'!R67)/'97-19 Comp in Aggregate PPI'!R67</f>
        <v>1.4690116167021643E-3</v>
      </c>
      <c r="T67" s="114">
        <f>('97-19 Comp in Aggregate PPI'!T67-'97-19 Comp in Aggregate PPI'!S67)/'97-19 Comp in Aggregate PPI'!S67</f>
        <v>-1.9812573572225014E-2</v>
      </c>
      <c r="U67" s="114">
        <f>('97-19 Comp in Aggregate PPI'!U67-'97-19 Comp in Aggregate PPI'!T67)/'97-19 Comp in Aggregate PPI'!T67</f>
        <v>-9.9252967884108836E-3</v>
      </c>
      <c r="V67" s="114">
        <f>('97-19 Comp in Aggregate PPI'!V67-'97-19 Comp in Aggregate PPI'!U67)/'97-19 Comp in Aggregate PPI'!U67</f>
        <v>-1.5598885793871874E-2</v>
      </c>
      <c r="W67" s="114">
        <f>('97-19 Comp in Aggregate PPI'!W67-'97-19 Comp in Aggregate PPI'!V67)/'97-19 Comp in Aggregate PPI'!V67</f>
        <v>3.5917870385743664E-2</v>
      </c>
      <c r="X67" s="114">
        <f>('97-19 Comp in Aggregate PPI'!X67-'97-19 Comp in Aggregate PPI'!W67)/'97-19 Comp in Aggregate PPI'!W67</f>
        <v>-1.9840633857185009E-3</v>
      </c>
      <c r="Y67" s="114">
        <f>('97-19 Comp in Aggregate PPI'!Y67-'97-19 Comp in Aggregate PPI'!X67)/'97-19 Comp in Aggregate PPI'!X67</f>
        <v>-1.8577167651903415E-2</v>
      </c>
      <c r="Z67" s="114">
        <f>('97-19 Comp in Aggregate PPI'!Z67-'97-19 Comp in Aggregate PPI'!Y67)/'97-19 Comp in Aggregate PPI'!Y67</f>
        <v>2.515051903114171E-2</v>
      </c>
      <c r="AA67" s="118">
        <f t="shared" si="1"/>
        <v>-1.3094484757041042E-4</v>
      </c>
    </row>
    <row r="68" spans="1:27" x14ac:dyDescent="0.25">
      <c r="A68" s="67" t="s">
        <v>1296</v>
      </c>
      <c r="C68" s="66" t="s">
        <v>416</v>
      </c>
      <c r="D68" s="81" t="str">
        <f t="shared" ref="D68" si="2">"-"</f>
        <v>-</v>
      </c>
      <c r="E68" s="114" t="e">
        <f>('97-19 Comp in Aggregate PPI'!E68-'97-19 Comp in Aggregate PPI'!D68)/'97-19 Comp in Aggregate PPI'!D68</f>
        <v>#DIV/0!</v>
      </c>
      <c r="F68" s="114" t="e">
        <f>('97-19 Comp in Aggregate PPI'!F68-'97-19 Comp in Aggregate PPI'!E68)/'97-19 Comp in Aggregate PPI'!E68</f>
        <v>#DIV/0!</v>
      </c>
      <c r="G68" s="114" t="e">
        <f>('97-19 Comp in Aggregate PPI'!G68-'97-19 Comp in Aggregate PPI'!F68)/'97-19 Comp in Aggregate PPI'!F68</f>
        <v>#DIV/0!</v>
      </c>
      <c r="H68" s="114" t="e">
        <f>('97-19 Comp in Aggregate PPI'!H68-'97-19 Comp in Aggregate PPI'!G68)/'97-19 Comp in Aggregate PPI'!G68</f>
        <v>#DIV/0!</v>
      </c>
      <c r="I68" s="114" t="e">
        <f>('97-19 Comp in Aggregate PPI'!I68-'97-19 Comp in Aggregate PPI'!H68)/'97-19 Comp in Aggregate PPI'!H68</f>
        <v>#DIV/0!</v>
      </c>
      <c r="J68" s="114" t="e">
        <f>('97-19 Comp in Aggregate PPI'!J68-'97-19 Comp in Aggregate PPI'!I68)/'97-19 Comp in Aggregate PPI'!I68</f>
        <v>#DIV/0!</v>
      </c>
      <c r="K68" s="114" t="e">
        <f>('97-19 Comp in Aggregate PPI'!K68-'97-19 Comp in Aggregate PPI'!J68)/'97-19 Comp in Aggregate PPI'!J68</f>
        <v>#DIV/0!</v>
      </c>
      <c r="L68" s="114" t="e">
        <f>('97-19 Comp in Aggregate PPI'!L68-'97-19 Comp in Aggregate PPI'!K68)/'97-19 Comp in Aggregate PPI'!K68</f>
        <v>#DIV/0!</v>
      </c>
      <c r="M68" s="114" t="e">
        <f>('97-19 Comp in Aggregate PPI'!M68-'97-19 Comp in Aggregate PPI'!L68)/'97-19 Comp in Aggregate PPI'!L68</f>
        <v>#DIV/0!</v>
      </c>
      <c r="N68" s="114" t="e">
        <f>('97-19 Comp in Aggregate PPI'!N68-'97-19 Comp in Aggregate PPI'!M68)/'97-19 Comp in Aggregate PPI'!M68</f>
        <v>#DIV/0!</v>
      </c>
      <c r="O68" s="114" t="e">
        <f>('97-19 Comp in Aggregate PPI'!O68-'97-19 Comp in Aggregate PPI'!N68)/'97-19 Comp in Aggregate PPI'!N68</f>
        <v>#DIV/0!</v>
      </c>
      <c r="P68" s="114" t="e">
        <f>('97-19 Comp in Aggregate PPI'!P68-'97-19 Comp in Aggregate PPI'!O68)/'97-19 Comp in Aggregate PPI'!O68</f>
        <v>#DIV/0!</v>
      </c>
      <c r="Q68" s="114" t="e">
        <f>('97-19 Comp in Aggregate PPI'!Q68-'97-19 Comp in Aggregate PPI'!P68)/'97-19 Comp in Aggregate PPI'!P68</f>
        <v>#DIV/0!</v>
      </c>
      <c r="R68" s="114" t="e">
        <f>('97-19 Comp in Aggregate PPI'!R68-'97-19 Comp in Aggregate PPI'!Q68)/'97-19 Comp in Aggregate PPI'!Q68</f>
        <v>#DIV/0!</v>
      </c>
      <c r="S68" s="114" t="e">
        <f>('97-19 Comp in Aggregate PPI'!S68-'97-19 Comp in Aggregate PPI'!R68)/'97-19 Comp in Aggregate PPI'!R68</f>
        <v>#DIV/0!</v>
      </c>
      <c r="T68" s="114" t="e">
        <f>('97-19 Comp in Aggregate PPI'!T68-'97-19 Comp in Aggregate PPI'!S68)/'97-19 Comp in Aggregate PPI'!S68</f>
        <v>#DIV/0!</v>
      </c>
      <c r="U68" s="114" t="e">
        <f>('97-19 Comp in Aggregate PPI'!U68-'97-19 Comp in Aggregate PPI'!T68)/'97-19 Comp in Aggregate PPI'!T68</f>
        <v>#DIV/0!</v>
      </c>
      <c r="V68" s="114" t="e">
        <f>('97-19 Comp in Aggregate PPI'!V68-'97-19 Comp in Aggregate PPI'!U68)/'97-19 Comp in Aggregate PPI'!U68</f>
        <v>#DIV/0!</v>
      </c>
      <c r="W68" s="114" t="e">
        <f>('97-19 Comp in Aggregate PPI'!W68-'97-19 Comp in Aggregate PPI'!V68)/'97-19 Comp in Aggregate PPI'!V68</f>
        <v>#DIV/0!</v>
      </c>
      <c r="X68" s="114" t="e">
        <f>('97-19 Comp in Aggregate PPI'!X68-'97-19 Comp in Aggregate PPI'!W68)/'97-19 Comp in Aggregate PPI'!W68</f>
        <v>#DIV/0!</v>
      </c>
      <c r="Y68" s="114" t="e">
        <f>('97-19 Comp in Aggregate PPI'!Y68-'97-19 Comp in Aggregate PPI'!X68)/'97-19 Comp in Aggregate PPI'!X68</f>
        <v>#DIV/0!</v>
      </c>
      <c r="Z68" s="114" t="e">
        <f>('97-19 Comp in Aggregate PPI'!Z68-'97-19 Comp in Aggregate PPI'!Y68)/'97-19 Comp in Aggregate PPI'!Y68</f>
        <v>#DIV/0!</v>
      </c>
      <c r="AA68" s="118" t="e">
        <f t="shared" ref="AA68" si="3">_xlfn.AGGREGATE(1,6,E68:Z68)</f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75AE-5D74-46E1-B2DB-8D3B6C6E4ABE}">
  <sheetPr>
    <tabColor theme="9"/>
  </sheetPr>
  <dimension ref="A1:AA68"/>
  <sheetViews>
    <sheetView topLeftCell="B46" workbookViewId="0">
      <selection activeCell="AA3" sqref="AA3:AA68"/>
    </sheetView>
  </sheetViews>
  <sheetFormatPr defaultRowHeight="15" x14ac:dyDescent="0.25"/>
  <cols>
    <col min="1" max="1" width="11.85546875" style="67" customWidth="1"/>
    <col min="2" max="2" width="6.140625" style="65" customWidth="1"/>
    <col min="3" max="3" width="36.7109375" style="35" customWidth="1"/>
    <col min="27" max="27" width="13.140625" style="118" bestFit="1" customWidth="1"/>
  </cols>
  <sheetData>
    <row r="1" spans="1:27" s="56" customFormat="1" x14ac:dyDescent="0.25">
      <c r="C1" s="56" t="s">
        <v>1297</v>
      </c>
      <c r="D1" s="56" t="s">
        <v>1305</v>
      </c>
      <c r="E1" s="56" t="s">
        <v>1652</v>
      </c>
      <c r="AA1" s="115"/>
    </row>
    <row r="2" spans="1:27" x14ac:dyDescent="0.25">
      <c r="A2" s="68"/>
      <c r="B2" s="69"/>
      <c r="C2" s="56"/>
      <c r="D2" s="56">
        <v>1997</v>
      </c>
      <c r="E2" s="56">
        <v>1998</v>
      </c>
      <c r="F2" s="56">
        <v>1999</v>
      </c>
      <c r="G2" s="56">
        <v>2000</v>
      </c>
      <c r="H2" s="56">
        <v>2001</v>
      </c>
      <c r="I2" s="56">
        <v>2002</v>
      </c>
      <c r="J2" s="56">
        <v>2003</v>
      </c>
      <c r="K2" s="56">
        <v>2004</v>
      </c>
      <c r="L2" s="56">
        <v>2005</v>
      </c>
      <c r="M2" s="56">
        <v>2006</v>
      </c>
      <c r="N2" s="56">
        <v>2007</v>
      </c>
      <c r="O2" s="56">
        <v>2008</v>
      </c>
      <c r="P2" s="56">
        <v>2009</v>
      </c>
      <c r="Q2" s="56">
        <v>2010</v>
      </c>
      <c r="R2" s="56">
        <v>2011</v>
      </c>
      <c r="S2" s="56">
        <v>2012</v>
      </c>
      <c r="T2" s="56">
        <v>2013</v>
      </c>
      <c r="U2" s="56">
        <v>2014</v>
      </c>
      <c r="V2" s="56">
        <v>2015</v>
      </c>
      <c r="W2" s="56">
        <v>2016</v>
      </c>
      <c r="X2" s="56">
        <v>2017</v>
      </c>
      <c r="Y2" s="56">
        <v>2018</v>
      </c>
      <c r="Z2" s="56">
        <v>2019</v>
      </c>
      <c r="AA2" s="115" t="s">
        <v>1655</v>
      </c>
    </row>
    <row r="3" spans="1:27" x14ac:dyDescent="0.25">
      <c r="A3" s="67" t="s">
        <v>1286</v>
      </c>
      <c r="B3" s="65" t="s">
        <v>213</v>
      </c>
      <c r="C3" s="66" t="s">
        <v>357</v>
      </c>
      <c r="D3" s="81" t="str">
        <f>"-"</f>
        <v>-</v>
      </c>
      <c r="E3" s="114">
        <f>('97-19 Comp in Aggregate CPI'!E3-'97-19 Comp in Aggregate CPI'!D3)/'97-19 Comp in Aggregate CPI'!D3</f>
        <v>1.3977013970194947E-2</v>
      </c>
      <c r="F3" s="114">
        <f>('97-19 Comp in Aggregate CPI'!F3-'97-19 Comp in Aggregate CPI'!E3)/'97-19 Comp in Aggregate CPI'!E3</f>
        <v>-2.2350393719296865E-2</v>
      </c>
      <c r="G3" s="114">
        <f>('97-19 Comp in Aggregate CPI'!G3-'97-19 Comp in Aggregate CPI'!F3)/'97-19 Comp in Aggregate CPI'!F3</f>
        <v>5.9553498287513655E-2</v>
      </c>
      <c r="H3" s="114">
        <f>('97-19 Comp in Aggregate CPI'!H3-'97-19 Comp in Aggregate CPI'!G3)/'97-19 Comp in Aggregate CPI'!G3</f>
        <v>-1.2446298651216096E-2</v>
      </c>
      <c r="I3" s="114">
        <f>('97-19 Comp in Aggregate CPI'!I3-'97-19 Comp in Aggregate CPI'!H3)/'97-19 Comp in Aggregate CPI'!H3</f>
        <v>7.6388778769953508E-2</v>
      </c>
      <c r="J3" s="114">
        <f>('97-19 Comp in Aggregate CPI'!J3-'97-19 Comp in Aggregate CPI'!I3)/'97-19 Comp in Aggregate CPI'!I3</f>
        <v>1.1637044817432265E-3</v>
      </c>
      <c r="K3" s="114">
        <f>('97-19 Comp in Aggregate CPI'!K3-'97-19 Comp in Aggregate CPI'!J3)/'97-19 Comp in Aggregate CPI'!J3</f>
        <v>8.0118405538013027E-2</v>
      </c>
      <c r="L3" s="114">
        <f>('97-19 Comp in Aggregate CPI'!L3-'97-19 Comp in Aggregate CPI'!K3)/'97-19 Comp in Aggregate CPI'!K3</f>
        <v>2.8627533123207885E-2</v>
      </c>
      <c r="M3" s="114">
        <f>('97-19 Comp in Aggregate CPI'!M3-'97-19 Comp in Aggregate CPI'!L3)/'97-19 Comp in Aggregate CPI'!L3</f>
        <v>6.7212916275897943E-3</v>
      </c>
      <c r="N3" s="114">
        <f>('97-19 Comp in Aggregate CPI'!N3-'97-19 Comp in Aggregate CPI'!M3)/'97-19 Comp in Aggregate CPI'!M3</f>
        <v>8.0949974799811336E-2</v>
      </c>
      <c r="O3" s="114">
        <f>('97-19 Comp in Aggregate CPI'!O3-'97-19 Comp in Aggregate CPI'!N3)/'97-19 Comp in Aggregate CPI'!N3</f>
        <v>2.3245412557713105E-2</v>
      </c>
      <c r="P3" s="114">
        <f>('97-19 Comp in Aggregate CPI'!P3-'97-19 Comp in Aggregate CPI'!O3)/'97-19 Comp in Aggregate CPI'!O3</f>
        <v>2.9383989207234913E-2</v>
      </c>
      <c r="Q3" s="114">
        <f>('97-19 Comp in Aggregate CPI'!Q3-'97-19 Comp in Aggregate CPI'!P3)/'97-19 Comp in Aggregate CPI'!P3</f>
        <v>-0.13793850926317611</v>
      </c>
      <c r="R3" s="114">
        <f>('97-19 Comp in Aggregate CPI'!R3-'97-19 Comp in Aggregate CPI'!Q3)/'97-19 Comp in Aggregate CPI'!Q3</f>
        <v>-2.7649383632651559E-2</v>
      </c>
      <c r="S3" s="114">
        <f>('97-19 Comp in Aggregate CPI'!S3-'97-19 Comp in Aggregate CPI'!R3)/'97-19 Comp in Aggregate CPI'!R3</f>
        <v>-3.6186507940804649E-2</v>
      </c>
      <c r="T3" s="114">
        <f>('97-19 Comp in Aggregate CPI'!T3-'97-19 Comp in Aggregate CPI'!S3)/'97-19 Comp in Aggregate CPI'!S3</f>
        <v>3.6035815298736007E-2</v>
      </c>
      <c r="U3" s="114">
        <f>('97-19 Comp in Aggregate CPI'!U3-'97-19 Comp in Aggregate CPI'!T3)/'97-19 Comp in Aggregate CPI'!T3</f>
        <v>-3.4466403162055313E-2</v>
      </c>
      <c r="V3" s="114">
        <f>('97-19 Comp in Aggregate CPI'!V3-'97-19 Comp in Aggregate CPI'!U3)/'97-19 Comp in Aggregate CPI'!U3</f>
        <v>1.9153225806451561E-2</v>
      </c>
      <c r="W3" s="114">
        <f>('97-19 Comp in Aggregate CPI'!W3-'97-19 Comp in Aggregate CPI'!V3)/'97-19 Comp in Aggregate CPI'!V3</f>
        <v>1.3675782873004683E-2</v>
      </c>
      <c r="X3" s="114">
        <f>('97-19 Comp in Aggregate CPI'!X3-'97-19 Comp in Aggregate CPI'!W3)/'97-19 Comp in Aggregate CPI'!W3</f>
        <v>5.9732655601038073E-3</v>
      </c>
      <c r="Y3" s="114">
        <f>('97-19 Comp in Aggregate CPI'!Y3-'97-19 Comp in Aggregate CPI'!X3)/'97-19 Comp in Aggregate CPI'!X3</f>
        <v>1.3030452814878812E-2</v>
      </c>
      <c r="Z3" s="114">
        <f>('97-19 Comp in Aggregate CPI'!Z3-'97-19 Comp in Aggregate CPI'!Y3)/'97-19 Comp in Aggregate CPI'!Y3</f>
        <v>2.4121254617250641E-2</v>
      </c>
      <c r="AA3" s="118">
        <f>_xlfn.AGGREGATE(1,6,E3:Z3)</f>
        <v>1.0958268316554559E-2</v>
      </c>
    </row>
    <row r="4" spans="1:27" x14ac:dyDescent="0.25">
      <c r="A4" s="67" t="s">
        <v>1287</v>
      </c>
      <c r="B4" s="65" t="s">
        <v>216</v>
      </c>
      <c r="C4" s="66" t="s">
        <v>358</v>
      </c>
      <c r="D4" s="81" t="str">
        <f t="shared" ref="D4:D67" si="0">"-"</f>
        <v>-</v>
      </c>
      <c r="E4" s="114">
        <f>('97-19 Comp in Aggregate CPI'!E4-'97-19 Comp in Aggregate CPI'!D4)/'97-19 Comp in Aggregate CPI'!D4</f>
        <v>-0.68011985211282577</v>
      </c>
      <c r="F4" s="114">
        <f>('97-19 Comp in Aggregate CPI'!F4-'97-19 Comp in Aggregate CPI'!E4)/'97-19 Comp in Aggregate CPI'!E4</f>
        <v>0.50926792668032073</v>
      </c>
      <c r="G4" s="114">
        <f>('97-19 Comp in Aggregate CPI'!G4-'97-19 Comp in Aggregate CPI'!F4)/'97-19 Comp in Aggregate CPI'!F4</f>
        <v>1.4377773212864331</v>
      </c>
      <c r="H4" s="114">
        <f>('97-19 Comp in Aggregate CPI'!H4-'97-19 Comp in Aggregate CPI'!G4)/'97-19 Comp in Aggregate CPI'!G4</f>
        <v>-8.997922710269432E-2</v>
      </c>
      <c r="I4" s="114">
        <f>('97-19 Comp in Aggregate CPI'!I4-'97-19 Comp in Aggregate CPI'!H4)/'97-19 Comp in Aggregate CPI'!H4</f>
        <v>-0.15696887796926084</v>
      </c>
      <c r="J4" s="114">
        <f>('97-19 Comp in Aggregate CPI'!J4-'97-19 Comp in Aggregate CPI'!I4)/'97-19 Comp in Aggregate CPI'!I4</f>
        <v>-0.1828346086874397</v>
      </c>
      <c r="K4" s="114">
        <f>('97-19 Comp in Aggregate CPI'!K4-'97-19 Comp in Aggregate CPI'!J4)/'97-19 Comp in Aggregate CPI'!J4</f>
        <v>0.7051495737482536</v>
      </c>
      <c r="L4" s="114">
        <f>('97-19 Comp in Aggregate CPI'!L4-'97-19 Comp in Aggregate CPI'!K4)/'97-19 Comp in Aggregate CPI'!K4</f>
        <v>4.5392835909225798E-2</v>
      </c>
      <c r="M4" s="114">
        <f>('97-19 Comp in Aggregate CPI'!M4-'97-19 Comp in Aggregate CPI'!L4)/'97-19 Comp in Aggregate CPI'!L4</f>
        <v>0.13715851187754635</v>
      </c>
      <c r="N4" s="114">
        <f>('97-19 Comp in Aggregate CPI'!N4-'97-19 Comp in Aggregate CPI'!M4)/'97-19 Comp in Aggregate CPI'!M4</f>
        <v>-2.9349069830496184E-2</v>
      </c>
      <c r="O4" s="114">
        <f>('97-19 Comp in Aggregate CPI'!O4-'97-19 Comp in Aggregate CPI'!N4)/'97-19 Comp in Aggregate CPI'!N4</f>
        <v>4.6183308040412879E-3</v>
      </c>
      <c r="P4" s="114">
        <f>('97-19 Comp in Aggregate CPI'!P4-'97-19 Comp in Aggregate CPI'!O4)/'97-19 Comp in Aggregate CPI'!O4</f>
        <v>-1.3298051115603046E-2</v>
      </c>
      <c r="Q4" s="114">
        <f>('97-19 Comp in Aggregate CPI'!Q4-'97-19 Comp in Aggregate CPI'!P4)/'97-19 Comp in Aggregate CPI'!P4</f>
        <v>-9.9691457273690262E-2</v>
      </c>
      <c r="R4" s="114">
        <f>('97-19 Comp in Aggregate CPI'!R4-'97-19 Comp in Aggregate CPI'!Q4)/'97-19 Comp in Aggregate CPI'!Q4</f>
        <v>-8.2620348784761016E-2</v>
      </c>
      <c r="S4" s="114">
        <f>('97-19 Comp in Aggregate CPI'!S4-'97-19 Comp in Aggregate CPI'!R4)/'97-19 Comp in Aggregate CPI'!R4</f>
        <v>-5.058050553422689E-2</v>
      </c>
      <c r="T4" s="114">
        <f>('97-19 Comp in Aggregate CPI'!T4-'97-19 Comp in Aggregate CPI'!S4)/'97-19 Comp in Aggregate CPI'!S4</f>
        <v>0.1327526875903503</v>
      </c>
      <c r="U4" s="114">
        <f>('97-19 Comp in Aggregate CPI'!U4-'97-19 Comp in Aggregate CPI'!T4)/'97-19 Comp in Aggregate CPI'!T4</f>
        <v>-3.1575726670066299E-2</v>
      </c>
      <c r="V4" s="114">
        <f>('97-19 Comp in Aggregate CPI'!V4-'97-19 Comp in Aggregate CPI'!U4)/'97-19 Comp in Aggregate CPI'!U4</f>
        <v>-7.9097510373443911E-2</v>
      </c>
      <c r="W4" s="114">
        <f>('97-19 Comp in Aggregate CPI'!W4-'97-19 Comp in Aggregate CPI'!V4)/'97-19 Comp in Aggregate CPI'!V4</f>
        <v>-6.9513406156903011E-3</v>
      </c>
      <c r="X4" s="114">
        <f>('97-19 Comp in Aggregate CPI'!X4-'97-19 Comp in Aggregate CPI'!W4)/'97-19 Comp in Aggregate CPI'!W4</f>
        <v>-0.10976067438436443</v>
      </c>
      <c r="Y4" s="114" t="e">
        <f>('97-19 Comp in Aggregate CPI'!Y4-'97-19 Comp in Aggregate CPI'!X4)/'97-19 Comp in Aggregate CPI'!X4</f>
        <v>#VALUE!</v>
      </c>
      <c r="Z4" s="114" t="e">
        <f>('97-19 Comp in Aggregate CPI'!Z4-'97-19 Comp in Aggregate CPI'!Y4)/'97-19 Comp in Aggregate CPI'!Y4</f>
        <v>#VALUE!</v>
      </c>
      <c r="AA4" s="118">
        <f t="shared" ref="AA4:AA67" si="1">_xlfn.AGGREGATE(1,6,E4:Z4)</f>
        <v>6.7964496872080407E-2</v>
      </c>
    </row>
    <row r="5" spans="1:27" ht="30" x14ac:dyDescent="0.25">
      <c r="A5" s="67" t="s">
        <v>1288</v>
      </c>
      <c r="C5" s="66" t="s">
        <v>359</v>
      </c>
      <c r="D5" s="81" t="str">
        <f t="shared" si="0"/>
        <v>-</v>
      </c>
      <c r="E5" s="114">
        <f>('97-19 Comp in Aggregate CPI'!E5-'97-19 Comp in Aggregate CPI'!D5)/'97-19 Comp in Aggregate CPI'!D5</f>
        <v>5.5475231763236529E-2</v>
      </c>
      <c r="F5" s="114">
        <f>('97-19 Comp in Aggregate CPI'!F5-'97-19 Comp in Aggregate CPI'!E5)/'97-19 Comp in Aggregate CPI'!E5</f>
        <v>2.4008984663926786E-2</v>
      </c>
      <c r="G5" s="114">
        <f>('97-19 Comp in Aggregate CPI'!G5-'97-19 Comp in Aggregate CPI'!F5)/'97-19 Comp in Aggregate CPI'!F5</f>
        <v>-2.0215516027448109E-2</v>
      </c>
      <c r="H5" s="114">
        <f>('97-19 Comp in Aggregate CPI'!H5-'97-19 Comp in Aggregate CPI'!G5)/'97-19 Comp in Aggregate CPI'!G5</f>
        <v>3.632327128325679E-2</v>
      </c>
      <c r="I5" s="114">
        <f>('97-19 Comp in Aggregate CPI'!I5-'97-19 Comp in Aggregate CPI'!H5)/'97-19 Comp in Aggregate CPI'!H5</f>
        <v>2.6522840104362014E-2</v>
      </c>
      <c r="J5" s="114">
        <f>('97-19 Comp in Aggregate CPI'!J5-'97-19 Comp in Aggregate CPI'!I5)/'97-19 Comp in Aggregate CPI'!I5</f>
        <v>5.42189234834086E-2</v>
      </c>
      <c r="K5" s="114">
        <f>('97-19 Comp in Aggregate CPI'!K5-'97-19 Comp in Aggregate CPI'!J5)/'97-19 Comp in Aggregate CPI'!J5</f>
        <v>2.5567003437237225E-3</v>
      </c>
      <c r="L5" s="114">
        <f>('97-19 Comp in Aggregate CPI'!L5-'97-19 Comp in Aggregate CPI'!K5)/'97-19 Comp in Aggregate CPI'!K5</f>
        <v>5.2612649810259884E-2</v>
      </c>
      <c r="M5" s="114">
        <f>('97-19 Comp in Aggregate CPI'!M5-'97-19 Comp in Aggregate CPI'!L5)/'97-19 Comp in Aggregate CPI'!L5</f>
        <v>-2.3349765128301069E-2</v>
      </c>
      <c r="N5" s="114">
        <f>('97-19 Comp in Aggregate CPI'!N5-'97-19 Comp in Aggregate CPI'!M5)/'97-19 Comp in Aggregate CPI'!M5</f>
        <v>3.2996045778509895E-3</v>
      </c>
      <c r="O5" s="114">
        <f>('97-19 Comp in Aggregate CPI'!O5-'97-19 Comp in Aggregate CPI'!N5)/'97-19 Comp in Aggregate CPI'!N5</f>
        <v>1.0783597766582945E-2</v>
      </c>
      <c r="P5" s="114">
        <f>('97-19 Comp in Aggregate CPI'!P5-'97-19 Comp in Aggregate CPI'!O5)/'97-19 Comp in Aggregate CPI'!O5</f>
        <v>-5.2914879902086513E-3</v>
      </c>
      <c r="Q5" s="114">
        <f>('97-19 Comp in Aggregate CPI'!Q5-'97-19 Comp in Aggregate CPI'!P5)/'97-19 Comp in Aggregate CPI'!P5</f>
        <v>-2.7859772415666721E-2</v>
      </c>
      <c r="R5" s="114">
        <f>('97-19 Comp in Aggregate CPI'!R5-'97-19 Comp in Aggregate CPI'!Q5)/'97-19 Comp in Aggregate CPI'!Q5</f>
        <v>-2.7534066621146065E-2</v>
      </c>
      <c r="S5" s="114">
        <f>('97-19 Comp in Aggregate CPI'!S5-'97-19 Comp in Aggregate CPI'!R5)/'97-19 Comp in Aggregate CPI'!R5</f>
        <v>-3.815770196923824E-2</v>
      </c>
      <c r="T5" s="114">
        <f>('97-19 Comp in Aggregate CPI'!T5-'97-19 Comp in Aggregate CPI'!S5)/'97-19 Comp in Aggregate CPI'!S5</f>
        <v>1.9677897345846317E-2</v>
      </c>
      <c r="U5" s="114">
        <f>('97-19 Comp in Aggregate CPI'!U5-'97-19 Comp in Aggregate CPI'!T5)/'97-19 Comp in Aggregate CPI'!T5</f>
        <v>-2.8611083973264555E-2</v>
      </c>
      <c r="V5" s="114">
        <f>('97-19 Comp in Aggregate CPI'!V5-'97-19 Comp in Aggregate CPI'!U5)/'97-19 Comp in Aggregate CPI'!U5</f>
        <v>2.9873128730622655E-2</v>
      </c>
      <c r="W5" s="114">
        <f>('97-19 Comp in Aggregate CPI'!W5-'97-19 Comp in Aggregate CPI'!V5)/'97-19 Comp in Aggregate CPI'!V5</f>
        <v>-4.0313907899580384E-3</v>
      </c>
      <c r="X5" s="114">
        <f>('97-19 Comp in Aggregate CPI'!X5-'97-19 Comp in Aggregate CPI'!W5)/'97-19 Comp in Aggregate CPI'!W5</f>
        <v>1.2278616989855704E-3</v>
      </c>
      <c r="Y5" s="114">
        <f>('97-19 Comp in Aggregate CPI'!Y5-'97-19 Comp in Aggregate CPI'!X5)/'97-19 Comp in Aggregate CPI'!X5</f>
        <v>-8.3267994194309615E-3</v>
      </c>
      <c r="Z5" s="114">
        <f>('97-19 Comp in Aggregate CPI'!Z5-'97-19 Comp in Aggregate CPI'!Y5)/'97-19 Comp in Aggregate CPI'!Y5</f>
        <v>-1.3117422511609942E-3</v>
      </c>
      <c r="AA5" s="118">
        <f t="shared" si="1"/>
        <v>5.995062044829063E-3</v>
      </c>
    </row>
    <row r="6" spans="1:27" ht="30" x14ac:dyDescent="0.25">
      <c r="A6" s="67" t="s">
        <v>1289</v>
      </c>
      <c r="C6" s="66" t="s">
        <v>360</v>
      </c>
      <c r="D6" s="81" t="str">
        <f t="shared" si="0"/>
        <v>-</v>
      </c>
      <c r="E6" s="114">
        <f>('97-19 Comp in Aggregate CPI'!E6-'97-19 Comp in Aggregate CPI'!D6)/'97-19 Comp in Aggregate CPI'!D6</f>
        <v>6.0113931725666522E-3</v>
      </c>
      <c r="F6" s="114">
        <f>('97-19 Comp in Aggregate CPI'!F6-'97-19 Comp in Aggregate CPI'!E6)/'97-19 Comp in Aggregate CPI'!E6</f>
        <v>2.991205188683814E-2</v>
      </c>
      <c r="G6" s="114">
        <f>('97-19 Comp in Aggregate CPI'!G6-'97-19 Comp in Aggregate CPI'!F6)/'97-19 Comp in Aggregate CPI'!F6</f>
        <v>5.3752494743865613E-2</v>
      </c>
      <c r="H6" s="114">
        <f>('97-19 Comp in Aggregate CPI'!H6-'97-19 Comp in Aggregate CPI'!G6)/'97-19 Comp in Aggregate CPI'!G6</f>
        <v>4.787777318868143E-2</v>
      </c>
      <c r="I6" s="114">
        <f>('97-19 Comp in Aggregate CPI'!I6-'97-19 Comp in Aggregate CPI'!H6)/'97-19 Comp in Aggregate CPI'!H6</f>
        <v>2.6816082898503273E-2</v>
      </c>
      <c r="J6" s="114">
        <f>('97-19 Comp in Aggregate CPI'!J6-'97-19 Comp in Aggregate CPI'!I6)/'97-19 Comp in Aggregate CPI'!I6</f>
        <v>2.0655916398053163E-2</v>
      </c>
      <c r="K6" s="114">
        <f>('97-19 Comp in Aggregate CPI'!K6-'97-19 Comp in Aggregate CPI'!J6)/'97-19 Comp in Aggregate CPI'!J6</f>
        <v>2.7140520301894296E-2</v>
      </c>
      <c r="L6" s="114">
        <f>('97-19 Comp in Aggregate CPI'!L6-'97-19 Comp in Aggregate CPI'!K6)/'97-19 Comp in Aggregate CPI'!K6</f>
        <v>3.1770956964384804E-2</v>
      </c>
      <c r="M6" s="114">
        <f>('97-19 Comp in Aggregate CPI'!M6-'97-19 Comp in Aggregate CPI'!L6)/'97-19 Comp in Aggregate CPI'!L6</f>
        <v>3.9659202450553196E-2</v>
      </c>
      <c r="N6" s="114">
        <f>('97-19 Comp in Aggregate CPI'!N6-'97-19 Comp in Aggregate CPI'!M6)/'97-19 Comp in Aggregate CPI'!M6</f>
        <v>-8.1900843621080747E-3</v>
      </c>
      <c r="O6" s="114">
        <f>('97-19 Comp in Aggregate CPI'!O6-'97-19 Comp in Aggregate CPI'!N6)/'97-19 Comp in Aggregate CPI'!N6</f>
        <v>-3.3942628635107143E-2</v>
      </c>
      <c r="P6" s="114">
        <f>('97-19 Comp in Aggregate CPI'!P6-'97-19 Comp in Aggregate CPI'!O6)/'97-19 Comp in Aggregate CPI'!O6</f>
        <v>5.0129069211513715E-2</v>
      </c>
      <c r="Q6" s="114">
        <f>('97-19 Comp in Aggregate CPI'!Q6-'97-19 Comp in Aggregate CPI'!P6)/'97-19 Comp in Aggregate CPI'!P6</f>
        <v>-6.6360496027577598E-2</v>
      </c>
      <c r="R6" s="114">
        <f>('97-19 Comp in Aggregate CPI'!R6-'97-19 Comp in Aggregate CPI'!Q6)/'97-19 Comp in Aggregate CPI'!Q6</f>
        <v>4.0268196831953258E-4</v>
      </c>
      <c r="S6" s="114">
        <f>('97-19 Comp in Aggregate CPI'!S6-'97-19 Comp in Aggregate CPI'!R6)/'97-19 Comp in Aggregate CPI'!R6</f>
        <v>-3.4818364745138705E-2</v>
      </c>
      <c r="T6" s="114">
        <f>('97-19 Comp in Aggregate CPI'!T6-'97-19 Comp in Aggregate CPI'!S6)/'97-19 Comp in Aggregate CPI'!S6</f>
        <v>1.4590199161433129E-2</v>
      </c>
      <c r="U6" s="114">
        <f>('97-19 Comp in Aggregate CPI'!U6-'97-19 Comp in Aggregate CPI'!T6)/'97-19 Comp in Aggregate CPI'!T6</f>
        <v>-3.9778994008655789E-2</v>
      </c>
      <c r="V6" s="114">
        <f>('97-19 Comp in Aggregate CPI'!V6-'97-19 Comp in Aggregate CPI'!U6)/'97-19 Comp in Aggregate CPI'!U6</f>
        <v>3.8344719978720868E-2</v>
      </c>
      <c r="W6" s="114">
        <f>('97-19 Comp in Aggregate CPI'!W6-'97-19 Comp in Aggregate CPI'!V6)/'97-19 Comp in Aggregate CPI'!V6</f>
        <v>3.3821637483089258E-2</v>
      </c>
      <c r="X6" s="114">
        <f>('97-19 Comp in Aggregate CPI'!X6-'97-19 Comp in Aggregate CPI'!W6)/'97-19 Comp in Aggregate CPI'!W6</f>
        <v>8.6649939917733034E-3</v>
      </c>
      <c r="Y6" s="114">
        <f>('97-19 Comp in Aggregate CPI'!Y6-'97-19 Comp in Aggregate CPI'!X6)/'97-19 Comp in Aggregate CPI'!X6</f>
        <v>-2.7782299918883292E-2</v>
      </c>
      <c r="Z6" s="114">
        <f>('97-19 Comp in Aggregate CPI'!Z6-'97-19 Comp in Aggregate CPI'!Y6)/'97-19 Comp in Aggregate CPI'!Y6</f>
        <v>8.8985025562442564E-3</v>
      </c>
      <c r="AA6" s="118">
        <f t="shared" si="1"/>
        <v>1.0344333120862003E-2</v>
      </c>
    </row>
    <row r="7" spans="1:27" ht="30" x14ac:dyDescent="0.25">
      <c r="A7" s="67" t="s">
        <v>1290</v>
      </c>
      <c r="C7" s="66" t="s">
        <v>361</v>
      </c>
      <c r="D7" s="81" t="str">
        <f t="shared" si="0"/>
        <v>-</v>
      </c>
      <c r="E7" s="114">
        <f>('97-19 Comp in Aggregate CPI'!E7-'97-19 Comp in Aggregate CPI'!D7)/'97-19 Comp in Aggregate CPI'!D7</f>
        <v>5.1649497462409988E-2</v>
      </c>
      <c r="F7" s="114">
        <f>('97-19 Comp in Aggregate CPI'!F7-'97-19 Comp in Aggregate CPI'!E7)/'97-19 Comp in Aggregate CPI'!E7</f>
        <v>-5.1717514537988004E-4</v>
      </c>
      <c r="G7" s="114">
        <f>('97-19 Comp in Aggregate CPI'!G7-'97-19 Comp in Aggregate CPI'!F7)/'97-19 Comp in Aggregate CPI'!F7</f>
        <v>4.8308490749250928E-2</v>
      </c>
      <c r="H7" s="114">
        <f>('97-19 Comp in Aggregate CPI'!H7-'97-19 Comp in Aggregate CPI'!G7)/'97-19 Comp in Aggregate CPI'!G7</f>
        <v>4.6940531029524286E-2</v>
      </c>
      <c r="I7" s="114">
        <f>('97-19 Comp in Aggregate CPI'!I7-'97-19 Comp in Aggregate CPI'!H7)/'97-19 Comp in Aggregate CPI'!H7</f>
        <v>1.8910167112397201E-2</v>
      </c>
      <c r="J7" s="114">
        <f>('97-19 Comp in Aggregate CPI'!J7-'97-19 Comp in Aggregate CPI'!I7)/'97-19 Comp in Aggregate CPI'!I7</f>
        <v>5.0410412804638774E-3</v>
      </c>
      <c r="K7" s="114">
        <f>('97-19 Comp in Aggregate CPI'!K7-'97-19 Comp in Aggregate CPI'!J7)/'97-19 Comp in Aggregate CPI'!J7</f>
        <v>1.8318879100574954E-2</v>
      </c>
      <c r="L7" s="114">
        <f>('97-19 Comp in Aggregate CPI'!L7-'97-19 Comp in Aggregate CPI'!K7)/'97-19 Comp in Aggregate CPI'!K7</f>
        <v>1.3325074773089132E-2</v>
      </c>
      <c r="M7" s="114">
        <f>('97-19 Comp in Aggregate CPI'!M7-'97-19 Comp in Aggregate CPI'!L7)/'97-19 Comp in Aggregate CPI'!L7</f>
        <v>3.6233829024639856E-3</v>
      </c>
      <c r="N7" s="114">
        <f>('97-19 Comp in Aggregate CPI'!N7-'97-19 Comp in Aggregate CPI'!M7)/'97-19 Comp in Aggregate CPI'!M7</f>
        <v>2.5121218198743082E-2</v>
      </c>
      <c r="O7" s="114">
        <f>('97-19 Comp in Aggregate CPI'!O7-'97-19 Comp in Aggregate CPI'!N7)/'97-19 Comp in Aggregate CPI'!N7</f>
        <v>-5.4639507307461338E-2</v>
      </c>
      <c r="P7" s="114">
        <f>('97-19 Comp in Aggregate CPI'!P7-'97-19 Comp in Aggregate CPI'!O7)/'97-19 Comp in Aggregate CPI'!O7</f>
        <v>-5.1469190097602029E-3</v>
      </c>
      <c r="Q7" s="114">
        <f>('97-19 Comp in Aggregate CPI'!Q7-'97-19 Comp in Aggregate CPI'!P7)/'97-19 Comp in Aggregate CPI'!P7</f>
        <v>-5.1858433743235822E-2</v>
      </c>
      <c r="R7" s="114">
        <f>('97-19 Comp in Aggregate CPI'!R7-'97-19 Comp in Aggregate CPI'!Q7)/'97-19 Comp in Aggregate CPI'!Q7</f>
        <v>-2.2858074642225834E-2</v>
      </c>
      <c r="S7" s="114">
        <f>('97-19 Comp in Aggregate CPI'!S7-'97-19 Comp in Aggregate CPI'!R7)/'97-19 Comp in Aggregate CPI'!R7</f>
        <v>-2.3120031986536917E-2</v>
      </c>
      <c r="T7" s="114">
        <f>('97-19 Comp in Aggregate CPI'!T7-'97-19 Comp in Aggregate CPI'!S7)/'97-19 Comp in Aggregate CPI'!S7</f>
        <v>-1.9202604174078649E-2</v>
      </c>
      <c r="U7" s="114">
        <f>('97-19 Comp in Aggregate CPI'!U7-'97-19 Comp in Aggregate CPI'!T7)/'97-19 Comp in Aggregate CPI'!T7</f>
        <v>1.0264379303388901E-2</v>
      </c>
      <c r="V7" s="114">
        <f>('97-19 Comp in Aggregate CPI'!V7-'97-19 Comp in Aggregate CPI'!U7)/'97-19 Comp in Aggregate CPI'!U7</f>
        <v>1.5745156189602857E-2</v>
      </c>
      <c r="W7" s="114">
        <f>('97-19 Comp in Aggregate CPI'!W7-'97-19 Comp in Aggregate CPI'!V7)/'97-19 Comp in Aggregate CPI'!V7</f>
        <v>5.7975113159340071E-2</v>
      </c>
      <c r="X7" s="114">
        <f>('97-19 Comp in Aggregate CPI'!X7-'97-19 Comp in Aggregate CPI'!W7)/'97-19 Comp in Aggregate CPI'!W7</f>
        <v>-1.2786574233543714E-2</v>
      </c>
      <c r="Y7" s="114">
        <f>('97-19 Comp in Aggregate CPI'!Y7-'97-19 Comp in Aggregate CPI'!X7)/'97-19 Comp in Aggregate CPI'!X7</f>
        <v>-1.5692325566128388E-3</v>
      </c>
      <c r="Z7" s="114">
        <f>('97-19 Comp in Aggregate CPI'!Z7-'97-19 Comp in Aggregate CPI'!Y7)/'97-19 Comp in Aggregate CPI'!Y7</f>
        <v>5.6477683027801179E-3</v>
      </c>
      <c r="AA7" s="118">
        <f t="shared" si="1"/>
        <v>5.8714612165997352E-3</v>
      </c>
    </row>
    <row r="8" spans="1:27" ht="30" x14ac:dyDescent="0.25">
      <c r="A8" s="67">
        <v>19</v>
      </c>
      <c r="C8" s="66" t="s">
        <v>362</v>
      </c>
      <c r="D8" s="81" t="str">
        <f t="shared" si="0"/>
        <v>-</v>
      </c>
      <c r="E8" s="114">
        <f>('97-19 Comp in Aggregate CPI'!E8-'97-19 Comp in Aggregate CPI'!D8)/'97-19 Comp in Aggregate CPI'!D8</f>
        <v>-3.8285168829766895E-2</v>
      </c>
      <c r="F8" s="114">
        <f>('97-19 Comp in Aggregate CPI'!F8-'97-19 Comp in Aggregate CPI'!E8)/'97-19 Comp in Aggregate CPI'!E8</f>
        <v>5.9360924056045983E-2</v>
      </c>
      <c r="G8" s="114">
        <f>('97-19 Comp in Aggregate CPI'!G8-'97-19 Comp in Aggregate CPI'!F8)/'97-19 Comp in Aggregate CPI'!F8</f>
        <v>5.5813998476189675E-2</v>
      </c>
      <c r="H8" s="114">
        <f>('97-19 Comp in Aggregate CPI'!H8-'97-19 Comp in Aggregate CPI'!G8)/'97-19 Comp in Aggregate CPI'!G8</f>
        <v>4.2723336795548175E-3</v>
      </c>
      <c r="I8" s="114">
        <f>('97-19 Comp in Aggregate CPI'!I8-'97-19 Comp in Aggregate CPI'!H8)/'97-19 Comp in Aggregate CPI'!H8</f>
        <v>0.11865272536989557</v>
      </c>
      <c r="J8" s="114">
        <f>('97-19 Comp in Aggregate CPI'!J8-'97-19 Comp in Aggregate CPI'!I8)/'97-19 Comp in Aggregate CPI'!I8</f>
        <v>4.2856007329532028E-2</v>
      </c>
      <c r="K8" s="114">
        <f>('97-19 Comp in Aggregate CPI'!K8-'97-19 Comp in Aggregate CPI'!J8)/'97-19 Comp in Aggregate CPI'!J8</f>
        <v>6.3389795290923784E-2</v>
      </c>
      <c r="L8" s="114">
        <f>('97-19 Comp in Aggregate CPI'!L8-'97-19 Comp in Aggregate CPI'!K8)/'97-19 Comp in Aggregate CPI'!K8</f>
        <v>0.15792949268304537</v>
      </c>
      <c r="M8" s="114">
        <f>('97-19 Comp in Aggregate CPI'!M8-'97-19 Comp in Aggregate CPI'!L8)/'97-19 Comp in Aggregate CPI'!L8</f>
        <v>-2.1634586946138581E-2</v>
      </c>
      <c r="N8" s="114">
        <f>('97-19 Comp in Aggregate CPI'!N8-'97-19 Comp in Aggregate CPI'!M8)/'97-19 Comp in Aggregate CPI'!M8</f>
        <v>8.6651878101861299E-2</v>
      </c>
      <c r="O8" s="114">
        <f>('97-19 Comp in Aggregate CPI'!O8-'97-19 Comp in Aggregate CPI'!N8)/'97-19 Comp in Aggregate CPI'!N8</f>
        <v>0.24084160261309984</v>
      </c>
      <c r="P8" s="114">
        <f>('97-19 Comp in Aggregate CPI'!P8-'97-19 Comp in Aggregate CPI'!O8)/'97-19 Comp in Aggregate CPI'!O8</f>
        <v>-1.5343169686520764E-2</v>
      </c>
      <c r="Q8" s="114">
        <f>('97-19 Comp in Aggregate CPI'!Q8-'97-19 Comp in Aggregate CPI'!P8)/'97-19 Comp in Aggregate CPI'!P8</f>
        <v>-0.19561297223615826</v>
      </c>
      <c r="R8" s="114">
        <f>('97-19 Comp in Aggregate CPI'!R8-'97-19 Comp in Aggregate CPI'!Q8)/'97-19 Comp in Aggregate CPI'!Q8</f>
        <v>-0.26515091586082745</v>
      </c>
      <c r="S8" s="114">
        <f>('97-19 Comp in Aggregate CPI'!S8-'97-19 Comp in Aggregate CPI'!R8)/'97-19 Comp in Aggregate CPI'!R8</f>
        <v>0.35894578840256774</v>
      </c>
      <c r="T8" s="114">
        <f>('97-19 Comp in Aggregate CPI'!T8-'97-19 Comp in Aggregate CPI'!S8)/'97-19 Comp in Aggregate CPI'!S8</f>
        <v>-1.5874991968129602E-2</v>
      </c>
      <c r="U8" s="114">
        <f>('97-19 Comp in Aggregate CPI'!U8-'97-19 Comp in Aggregate CPI'!T8)/'97-19 Comp in Aggregate CPI'!T8</f>
        <v>-3.0254901960785107E-3</v>
      </c>
      <c r="V8" s="114">
        <f>('97-19 Comp in Aggregate CPI'!V8-'97-19 Comp in Aggregate CPI'!U8)/'97-19 Comp in Aggregate CPI'!U8</f>
        <v>-2.0922123208058859E-2</v>
      </c>
      <c r="W8" s="114">
        <f>('97-19 Comp in Aggregate CPI'!W8-'97-19 Comp in Aggregate CPI'!V8)/'97-19 Comp in Aggregate CPI'!V8</f>
        <v>9.1606479220052595E-3</v>
      </c>
      <c r="X8" s="114">
        <f>('97-19 Comp in Aggregate CPI'!X8-'97-19 Comp in Aggregate CPI'!W8)/'97-19 Comp in Aggregate CPI'!W8</f>
        <v>-5.6451369933175399E-2</v>
      </c>
      <c r="Y8" s="114">
        <f>('97-19 Comp in Aggregate CPI'!Y8-'97-19 Comp in Aggregate CPI'!X8)/'97-19 Comp in Aggregate CPI'!X8</f>
        <v>1.9014783709682321E-3</v>
      </c>
      <c r="Z8" s="114">
        <f>('97-19 Comp in Aggregate CPI'!Z8-'97-19 Comp in Aggregate CPI'!Y8)/'97-19 Comp in Aggregate CPI'!Y8</f>
        <v>-5.696670292943639E-3</v>
      </c>
      <c r="AA8" s="118">
        <f t="shared" si="1"/>
        <v>2.5535418778995071E-2</v>
      </c>
    </row>
    <row r="9" spans="1:27" ht="30" x14ac:dyDescent="0.25">
      <c r="A9" s="67">
        <v>20</v>
      </c>
      <c r="C9" s="66" t="s">
        <v>145</v>
      </c>
      <c r="D9" s="81" t="str">
        <f t="shared" si="0"/>
        <v>-</v>
      </c>
      <c r="E9" s="114">
        <f>('97-19 Comp in Aggregate CPI'!E9-'97-19 Comp in Aggregate CPI'!D9)/'97-19 Comp in Aggregate CPI'!D9</f>
        <v>4.9456591088301818E-2</v>
      </c>
      <c r="F9" s="114">
        <f>('97-19 Comp in Aggregate CPI'!F9-'97-19 Comp in Aggregate CPI'!E9)/'97-19 Comp in Aggregate CPI'!E9</f>
        <v>8.5952566545809711E-2</v>
      </c>
      <c r="G9" s="114">
        <f>('97-19 Comp in Aggregate CPI'!G9-'97-19 Comp in Aggregate CPI'!F9)/'97-19 Comp in Aggregate CPI'!F9</f>
        <v>1.7997055009119519E-2</v>
      </c>
      <c r="H9" s="114">
        <f>('97-19 Comp in Aggregate CPI'!H9-'97-19 Comp in Aggregate CPI'!G9)/'97-19 Comp in Aggregate CPI'!G9</f>
        <v>3.0314615499393311E-3</v>
      </c>
      <c r="I9" s="114">
        <f>('97-19 Comp in Aggregate CPI'!I9-'97-19 Comp in Aggregate CPI'!H9)/'97-19 Comp in Aggregate CPI'!H9</f>
        <v>5.3138419486385875E-2</v>
      </c>
      <c r="J9" s="114">
        <f>('97-19 Comp in Aggregate CPI'!J9-'97-19 Comp in Aggregate CPI'!I9)/'97-19 Comp in Aggregate CPI'!I9</f>
        <v>7.4800251660290515E-2</v>
      </c>
      <c r="K9" s="114">
        <f>('97-19 Comp in Aggregate CPI'!K9-'97-19 Comp in Aggregate CPI'!J9)/'97-19 Comp in Aggregate CPI'!J9</f>
        <v>-5.9276311831232678E-2</v>
      </c>
      <c r="L9" s="114">
        <f>('97-19 Comp in Aggregate CPI'!L9-'97-19 Comp in Aggregate CPI'!K9)/'97-19 Comp in Aggregate CPI'!K9</f>
        <v>6.6594286189932919E-2</v>
      </c>
      <c r="M9" s="114">
        <f>('97-19 Comp in Aggregate CPI'!M9-'97-19 Comp in Aggregate CPI'!L9)/'97-19 Comp in Aggregate CPI'!L9</f>
        <v>-1.0060990119959959E-2</v>
      </c>
      <c r="N9" s="114">
        <f>('97-19 Comp in Aggregate CPI'!N9-'97-19 Comp in Aggregate CPI'!M9)/'97-19 Comp in Aggregate CPI'!M9</f>
        <v>-3.8037292684835126E-2</v>
      </c>
      <c r="O9" s="114">
        <f>('97-19 Comp in Aggregate CPI'!O9-'97-19 Comp in Aggregate CPI'!N9)/'97-19 Comp in Aggregate CPI'!N9</f>
        <v>-5.6346073408356956E-2</v>
      </c>
      <c r="P9" s="114">
        <f>('97-19 Comp in Aggregate CPI'!P9-'97-19 Comp in Aggregate CPI'!O9)/'97-19 Comp in Aggregate CPI'!O9</f>
        <v>-3.4499007861827882E-3</v>
      </c>
      <c r="Q9" s="114">
        <f>('97-19 Comp in Aggregate CPI'!Q9-'97-19 Comp in Aggregate CPI'!P9)/'97-19 Comp in Aggregate CPI'!P9</f>
        <v>-4.8673104695982919E-2</v>
      </c>
      <c r="R9" s="114">
        <f>('97-19 Comp in Aggregate CPI'!R9-'97-19 Comp in Aggregate CPI'!Q9)/'97-19 Comp in Aggregate CPI'!Q9</f>
        <v>7.6822744107861631E-3</v>
      </c>
      <c r="S9" s="114">
        <f>('97-19 Comp in Aggregate CPI'!S9-'97-19 Comp in Aggregate CPI'!R9)/'97-19 Comp in Aggregate CPI'!R9</f>
        <v>-5.2415491288983094E-3</v>
      </c>
      <c r="T9" s="114">
        <f>('97-19 Comp in Aggregate CPI'!T9-'97-19 Comp in Aggregate CPI'!S9)/'97-19 Comp in Aggregate CPI'!S9</f>
        <v>-2.6135073257262709E-2</v>
      </c>
      <c r="U9" s="114">
        <f>('97-19 Comp in Aggregate CPI'!U9-'97-19 Comp in Aggregate CPI'!T9)/'97-19 Comp in Aggregate CPI'!T9</f>
        <v>1.6023622047244092E-2</v>
      </c>
      <c r="V9" s="114">
        <f>('97-19 Comp in Aggregate CPI'!V9-'97-19 Comp in Aggregate CPI'!U9)/'97-19 Comp in Aggregate CPI'!U9</f>
        <v>1.6441573693481946E-2</v>
      </c>
      <c r="W9" s="114">
        <f>('97-19 Comp in Aggregate CPI'!W9-'97-19 Comp in Aggregate CPI'!V9)/'97-19 Comp in Aggregate CPI'!V9</f>
        <v>6.8170983359119456E-3</v>
      </c>
      <c r="X9" s="114">
        <f>('97-19 Comp in Aggregate CPI'!X9-'97-19 Comp in Aggregate CPI'!W9)/'97-19 Comp in Aggregate CPI'!W9</f>
        <v>1.9391404497787642E-2</v>
      </c>
      <c r="Y9" s="114">
        <f>('97-19 Comp in Aggregate CPI'!Y9-'97-19 Comp in Aggregate CPI'!X9)/'97-19 Comp in Aggregate CPI'!X9</f>
        <v>4.6552786777719193E-2</v>
      </c>
      <c r="Z9" s="114">
        <f>('97-19 Comp in Aggregate CPI'!Z9-'97-19 Comp in Aggregate CPI'!Y9)/'97-19 Comp in Aggregate CPI'!Y9</f>
        <v>-2.9599327611371434E-2</v>
      </c>
      <c r="AA9" s="118">
        <f t="shared" si="1"/>
        <v>8.5027167167558114E-3</v>
      </c>
    </row>
    <row r="10" spans="1:27" ht="45" x14ac:dyDescent="0.25">
      <c r="A10" s="67">
        <v>21</v>
      </c>
      <c r="C10" s="66" t="s">
        <v>363</v>
      </c>
      <c r="D10" s="81" t="str">
        <f t="shared" si="0"/>
        <v>-</v>
      </c>
      <c r="E10" s="114">
        <f>('97-19 Comp in Aggregate CPI'!E10-'97-19 Comp in Aggregate CPI'!D10)/'97-19 Comp in Aggregate CPI'!D10</f>
        <v>5.0064235544369819E-2</v>
      </c>
      <c r="F10" s="114">
        <f>('97-19 Comp in Aggregate CPI'!F10-'97-19 Comp in Aggregate CPI'!E10)/'97-19 Comp in Aggregate CPI'!E10</f>
        <v>8.8178155217928753E-2</v>
      </c>
      <c r="G10" s="114">
        <f>('97-19 Comp in Aggregate CPI'!G10-'97-19 Comp in Aggregate CPI'!F10)/'97-19 Comp in Aggregate CPI'!F10</f>
        <v>1.7054641104449202E-2</v>
      </c>
      <c r="H10" s="114">
        <f>('97-19 Comp in Aggregate CPI'!H10-'97-19 Comp in Aggregate CPI'!G10)/'97-19 Comp in Aggregate CPI'!G10</f>
        <v>1.597471093380106E-3</v>
      </c>
      <c r="I10" s="114">
        <f>('97-19 Comp in Aggregate CPI'!I10-'97-19 Comp in Aggregate CPI'!H10)/'97-19 Comp in Aggregate CPI'!H10</f>
        <v>5.1558446905752182E-2</v>
      </c>
      <c r="J10" s="114">
        <f>('97-19 Comp in Aggregate CPI'!J10-'97-19 Comp in Aggregate CPI'!I10)/'97-19 Comp in Aggregate CPI'!I10</f>
        <v>7.5619787392408058E-2</v>
      </c>
      <c r="K10" s="114">
        <f>('97-19 Comp in Aggregate CPI'!K10-'97-19 Comp in Aggregate CPI'!J10)/'97-19 Comp in Aggregate CPI'!J10</f>
        <v>-6.0689708798258316E-2</v>
      </c>
      <c r="L10" s="114">
        <f>('97-19 Comp in Aggregate CPI'!L10-'97-19 Comp in Aggregate CPI'!K10)/'97-19 Comp in Aggregate CPI'!K10</f>
        <v>6.3860435339308741E-2</v>
      </c>
      <c r="M10" s="114">
        <f>('97-19 Comp in Aggregate CPI'!M10-'97-19 Comp in Aggregate CPI'!L10)/'97-19 Comp in Aggregate CPI'!L10</f>
        <v>-9.4035383103561777E-3</v>
      </c>
      <c r="N10" s="114">
        <f>('97-19 Comp in Aggregate CPI'!N10-'97-19 Comp in Aggregate CPI'!M10)/'97-19 Comp in Aggregate CPI'!M10</f>
        <v>-4.1715193632233652E-2</v>
      </c>
      <c r="O10" s="114">
        <f>('97-19 Comp in Aggregate CPI'!O10-'97-19 Comp in Aggregate CPI'!N10)/'97-19 Comp in Aggregate CPI'!N10</f>
        <v>0.19990433419255396</v>
      </c>
      <c r="P10" s="114">
        <f>('97-19 Comp in Aggregate CPI'!P10-'97-19 Comp in Aggregate CPI'!O10)/'97-19 Comp in Aggregate CPI'!O10</f>
        <v>-5.3326973926431702E-2</v>
      </c>
      <c r="Q10" s="114">
        <f>('97-19 Comp in Aggregate CPI'!Q10-'97-19 Comp in Aggregate CPI'!P10)/'97-19 Comp in Aggregate CPI'!P10</f>
        <v>-4.7378243548792297E-2</v>
      </c>
      <c r="R10" s="114">
        <f>('97-19 Comp in Aggregate CPI'!R10-'97-19 Comp in Aggregate CPI'!Q10)/'97-19 Comp in Aggregate CPI'!Q10</f>
        <v>2.1193205039979551E-2</v>
      </c>
      <c r="S10" s="114">
        <f>('97-19 Comp in Aggregate CPI'!S10-'97-19 Comp in Aggregate CPI'!R10)/'97-19 Comp in Aggregate CPI'!R10</f>
        <v>7.570477999790058E-3</v>
      </c>
      <c r="T10" s="114">
        <f>('97-19 Comp in Aggregate CPI'!T10-'97-19 Comp in Aggregate CPI'!S10)/'97-19 Comp in Aggregate CPI'!S10</f>
        <v>-3.4918067971389986E-2</v>
      </c>
      <c r="U10" s="114">
        <f>('97-19 Comp in Aggregate CPI'!U10-'97-19 Comp in Aggregate CPI'!T10)/'97-19 Comp in Aggregate CPI'!T10</f>
        <v>2.171719681908554E-2</v>
      </c>
      <c r="V10" s="114">
        <f>('97-19 Comp in Aggregate CPI'!V10-'97-19 Comp in Aggregate CPI'!U10)/'97-19 Comp in Aggregate CPI'!U10</f>
        <v>-4.4561571633924275E-2</v>
      </c>
      <c r="W10" s="114">
        <f>('97-19 Comp in Aggregate CPI'!W10-'97-19 Comp in Aggregate CPI'!V10)/'97-19 Comp in Aggregate CPI'!V10</f>
        <v>0.29932996606502693</v>
      </c>
      <c r="X10" s="114">
        <f>('97-19 Comp in Aggregate CPI'!X10-'97-19 Comp in Aggregate CPI'!W10)/'97-19 Comp in Aggregate CPI'!W10</f>
        <v>-0.16011974618435057</v>
      </c>
      <c r="Y10" s="114">
        <f>('97-19 Comp in Aggregate CPI'!Y10-'97-19 Comp in Aggregate CPI'!X10)/'97-19 Comp in Aggregate CPI'!X10</f>
        <v>-6.7436365544014512E-2</v>
      </c>
      <c r="Z10" s="114">
        <f>('97-19 Comp in Aggregate CPI'!Z10-'97-19 Comp in Aggregate CPI'!Y10)/'97-19 Comp in Aggregate CPI'!Y10</f>
        <v>4.6373124316353952E-2</v>
      </c>
      <c r="AA10" s="118">
        <f t="shared" si="1"/>
        <v>1.9294184885483425E-2</v>
      </c>
    </row>
    <row r="11" spans="1:27" ht="45" x14ac:dyDescent="0.25">
      <c r="A11" s="67" t="s">
        <v>1291</v>
      </c>
      <c r="C11" s="66" t="s">
        <v>364</v>
      </c>
      <c r="D11" s="81" t="str">
        <f t="shared" si="0"/>
        <v>-</v>
      </c>
      <c r="E11" s="114">
        <f>('97-19 Comp in Aggregate CPI'!E11-'97-19 Comp in Aggregate CPI'!D11)/'97-19 Comp in Aggregate CPI'!D11</f>
        <v>2.5088701429180984E-2</v>
      </c>
      <c r="F11" s="114">
        <f>('97-19 Comp in Aggregate CPI'!F11-'97-19 Comp in Aggregate CPI'!E11)/'97-19 Comp in Aggregate CPI'!E11</f>
        <v>6.3521166701184212E-2</v>
      </c>
      <c r="G11" s="114">
        <f>('97-19 Comp in Aggregate CPI'!G11-'97-19 Comp in Aggregate CPI'!F11)/'97-19 Comp in Aggregate CPI'!F11</f>
        <v>-1.6662712434639957E-3</v>
      </c>
      <c r="H11" s="114">
        <f>('97-19 Comp in Aggregate CPI'!H11-'97-19 Comp in Aggregate CPI'!G11)/'97-19 Comp in Aggregate CPI'!G11</f>
        <v>5.8076475866059386E-2</v>
      </c>
      <c r="I11" s="114">
        <f>('97-19 Comp in Aggregate CPI'!I11-'97-19 Comp in Aggregate CPI'!H11)/'97-19 Comp in Aggregate CPI'!H11</f>
        <v>1.9547925118098802E-2</v>
      </c>
      <c r="J11" s="114">
        <f>('97-19 Comp in Aggregate CPI'!J11-'97-19 Comp in Aggregate CPI'!I11)/'97-19 Comp in Aggregate CPI'!I11</f>
        <v>3.1581621242703861E-2</v>
      </c>
      <c r="K11" s="114">
        <f>('97-19 Comp in Aggregate CPI'!K11-'97-19 Comp in Aggregate CPI'!J11)/'97-19 Comp in Aggregate CPI'!J11</f>
        <v>-5.66838490434355E-3</v>
      </c>
      <c r="L11" s="114">
        <f>('97-19 Comp in Aggregate CPI'!L11-'97-19 Comp in Aggregate CPI'!K11)/'97-19 Comp in Aggregate CPI'!K11</f>
        <v>3.2340568700942741E-2</v>
      </c>
      <c r="M11" s="114">
        <f>('97-19 Comp in Aggregate CPI'!M11-'97-19 Comp in Aggregate CPI'!L11)/'97-19 Comp in Aggregate CPI'!L11</f>
        <v>1.3231826446453527E-2</v>
      </c>
      <c r="N11" s="114">
        <f>('97-19 Comp in Aggregate CPI'!N11-'97-19 Comp in Aggregate CPI'!M11)/'97-19 Comp in Aggregate CPI'!M11</f>
        <v>2.5548975164570588E-2</v>
      </c>
      <c r="O11" s="114">
        <f>('97-19 Comp in Aggregate CPI'!O11-'97-19 Comp in Aggregate CPI'!N11)/'97-19 Comp in Aggregate CPI'!N11</f>
        <v>-1.4040459050743029E-2</v>
      </c>
      <c r="P11" s="114">
        <f>('97-19 Comp in Aggregate CPI'!P11-'97-19 Comp in Aggregate CPI'!O11)/'97-19 Comp in Aggregate CPI'!O11</f>
        <v>1.4723004430502222E-2</v>
      </c>
      <c r="Q11" s="114">
        <f>('97-19 Comp in Aggregate CPI'!Q11-'97-19 Comp in Aggregate CPI'!P11)/'97-19 Comp in Aggregate CPI'!P11</f>
        <v>-1.9474321693434694E-2</v>
      </c>
      <c r="R11" s="114">
        <f>('97-19 Comp in Aggregate CPI'!R11-'97-19 Comp in Aggregate CPI'!Q11)/'97-19 Comp in Aggregate CPI'!Q11</f>
        <v>-3.9902834476371586E-2</v>
      </c>
      <c r="S11" s="114">
        <f>('97-19 Comp in Aggregate CPI'!S11-'97-19 Comp in Aggregate CPI'!R11)/'97-19 Comp in Aggregate CPI'!R11</f>
        <v>2.5465617608069696E-3</v>
      </c>
      <c r="T11" s="114">
        <f>('97-19 Comp in Aggregate CPI'!T11-'97-19 Comp in Aggregate CPI'!S11)/'97-19 Comp in Aggregate CPI'!S11</f>
        <v>-4.4621348645548058E-3</v>
      </c>
      <c r="U11" s="114">
        <f>('97-19 Comp in Aggregate CPI'!U11-'97-19 Comp in Aggregate CPI'!T11)/'97-19 Comp in Aggregate CPI'!T11</f>
        <v>6.9960255485134216E-3</v>
      </c>
      <c r="V11" s="114">
        <f>('97-19 Comp in Aggregate CPI'!V11-'97-19 Comp in Aggregate CPI'!U11)/'97-19 Comp in Aggregate CPI'!U11</f>
        <v>1.2040137625415021E-2</v>
      </c>
      <c r="W11" s="114">
        <f>('97-19 Comp in Aggregate CPI'!W11-'97-19 Comp in Aggregate CPI'!V11)/'97-19 Comp in Aggregate CPI'!V11</f>
        <v>-3.8916979653640655E-3</v>
      </c>
      <c r="X11" s="114">
        <f>('97-19 Comp in Aggregate CPI'!X11-'97-19 Comp in Aggregate CPI'!W11)/'97-19 Comp in Aggregate CPI'!W11</f>
        <v>1.6594599984840804E-2</v>
      </c>
      <c r="Y11" s="114">
        <f>('97-19 Comp in Aggregate CPI'!Y11-'97-19 Comp in Aggregate CPI'!X11)/'97-19 Comp in Aggregate CPI'!X11</f>
        <v>-1.3660961517792648E-2</v>
      </c>
      <c r="Z11" s="114">
        <f>('97-19 Comp in Aggregate CPI'!Z11-'97-19 Comp in Aggregate CPI'!Y11)/'97-19 Comp in Aggregate CPI'!Y11</f>
        <v>4.2721524060021741E-2</v>
      </c>
      <c r="AA11" s="118">
        <f t="shared" si="1"/>
        <v>1.1899638561964816E-2</v>
      </c>
    </row>
    <row r="12" spans="1:27" ht="30" x14ac:dyDescent="0.25">
      <c r="A12" s="67" t="s">
        <v>1292</v>
      </c>
      <c r="C12" s="66" t="s">
        <v>365</v>
      </c>
      <c r="D12" s="81" t="str">
        <f t="shared" si="0"/>
        <v>-</v>
      </c>
      <c r="E12" s="114">
        <f>('97-19 Comp in Aggregate CPI'!E12-'97-19 Comp in Aggregate CPI'!D12)/'97-19 Comp in Aggregate CPI'!D12</f>
        <v>5.298018517185861E-2</v>
      </c>
      <c r="F12" s="114">
        <f>('97-19 Comp in Aggregate CPI'!F12-'97-19 Comp in Aggregate CPI'!E12)/'97-19 Comp in Aggregate CPI'!E12</f>
        <v>4.6181006845289222E-3</v>
      </c>
      <c r="G12" s="114">
        <f>('97-19 Comp in Aggregate CPI'!G12-'97-19 Comp in Aggregate CPI'!F12)/'97-19 Comp in Aggregate CPI'!F12</f>
        <v>2.3290445588511056E-2</v>
      </c>
      <c r="H12" s="114">
        <f>('97-19 Comp in Aggregate CPI'!H12-'97-19 Comp in Aggregate CPI'!G12)/'97-19 Comp in Aggregate CPI'!G12</f>
        <v>3.1112717778364527E-2</v>
      </c>
      <c r="I12" s="114">
        <f>('97-19 Comp in Aggregate CPI'!I12-'97-19 Comp in Aggregate CPI'!H12)/'97-19 Comp in Aggregate CPI'!H12</f>
        <v>2.5455765068502841E-2</v>
      </c>
      <c r="J12" s="114">
        <f>('97-19 Comp in Aggregate CPI'!J12-'97-19 Comp in Aggregate CPI'!I12)/'97-19 Comp in Aggregate CPI'!I12</f>
        <v>3.4757887022118628E-2</v>
      </c>
      <c r="K12" s="114">
        <f>('97-19 Comp in Aggregate CPI'!K12-'97-19 Comp in Aggregate CPI'!J12)/'97-19 Comp in Aggregate CPI'!J12</f>
        <v>1.7136892958923691E-2</v>
      </c>
      <c r="L12" s="114">
        <f>('97-19 Comp in Aggregate CPI'!L12-'97-19 Comp in Aggregate CPI'!K12)/'97-19 Comp in Aggregate CPI'!K12</f>
        <v>4.1183373033207245E-2</v>
      </c>
      <c r="M12" s="114">
        <f>('97-19 Comp in Aggregate CPI'!M12-'97-19 Comp in Aggregate CPI'!L12)/'97-19 Comp in Aggregate CPI'!L12</f>
        <v>8.2532947018749872E-4</v>
      </c>
      <c r="N12" s="114">
        <f>('97-19 Comp in Aggregate CPI'!N12-'97-19 Comp in Aggregate CPI'!M12)/'97-19 Comp in Aggregate CPI'!M12</f>
        <v>3.6792908241154887E-2</v>
      </c>
      <c r="O12" s="114">
        <f>('97-19 Comp in Aggregate CPI'!O12-'97-19 Comp in Aggregate CPI'!N12)/'97-19 Comp in Aggregate CPI'!N12</f>
        <v>-4.2081490166654578E-2</v>
      </c>
      <c r="P12" s="114">
        <f>('97-19 Comp in Aggregate CPI'!P12-'97-19 Comp in Aggregate CPI'!O12)/'97-19 Comp in Aggregate CPI'!O12</f>
        <v>-1.5768267281285658E-3</v>
      </c>
      <c r="Q12" s="114">
        <f>('97-19 Comp in Aggregate CPI'!Q12-'97-19 Comp in Aggregate CPI'!P12)/'97-19 Comp in Aggregate CPI'!P12</f>
        <v>-1.8931799966636917E-3</v>
      </c>
      <c r="R12" s="114">
        <f>('97-19 Comp in Aggregate CPI'!R12-'97-19 Comp in Aggregate CPI'!Q12)/'97-19 Comp in Aggregate CPI'!Q12</f>
        <v>-5.8363844203418273E-2</v>
      </c>
      <c r="S12" s="114">
        <f>('97-19 Comp in Aggregate CPI'!S12-'97-19 Comp in Aggregate CPI'!R12)/'97-19 Comp in Aggregate CPI'!R12</f>
        <v>1.1658208957211652E-2</v>
      </c>
      <c r="T12" s="114">
        <f>('97-19 Comp in Aggregate CPI'!T12-'97-19 Comp in Aggregate CPI'!S12)/'97-19 Comp in Aggregate CPI'!S12</f>
        <v>-8.7782185322013012E-3</v>
      </c>
      <c r="U12" s="114">
        <f>('97-19 Comp in Aggregate CPI'!U12-'97-19 Comp in Aggregate CPI'!T12)/'97-19 Comp in Aggregate CPI'!T12</f>
        <v>-1.0275857070303219E-2</v>
      </c>
      <c r="V12" s="114">
        <f>('97-19 Comp in Aggregate CPI'!V12-'97-19 Comp in Aggregate CPI'!U12)/'97-19 Comp in Aggregate CPI'!U12</f>
        <v>2.3583868023713081E-2</v>
      </c>
      <c r="W12" s="114">
        <f>('97-19 Comp in Aggregate CPI'!W12-'97-19 Comp in Aggregate CPI'!V12)/'97-19 Comp in Aggregate CPI'!V12</f>
        <v>4.313980201586487E-2</v>
      </c>
      <c r="X12" s="114">
        <f>('97-19 Comp in Aggregate CPI'!X12-'97-19 Comp in Aggregate CPI'!W12)/'97-19 Comp in Aggregate CPI'!W12</f>
        <v>9.7906104638847136E-3</v>
      </c>
      <c r="Y12" s="114">
        <f>('97-19 Comp in Aggregate CPI'!Y12-'97-19 Comp in Aggregate CPI'!X12)/'97-19 Comp in Aggregate CPI'!X12</f>
        <v>-5.2865626628614331E-3</v>
      </c>
      <c r="Z12" s="114">
        <f>('97-19 Comp in Aggregate CPI'!Z12-'97-19 Comp in Aggregate CPI'!Y12)/'97-19 Comp in Aggregate CPI'!Y12</f>
        <v>9.5815465889229449E-3</v>
      </c>
      <c r="AA12" s="118">
        <f t="shared" si="1"/>
        <v>1.0802348259396549E-2</v>
      </c>
    </row>
    <row r="13" spans="1:27" ht="30" x14ac:dyDescent="0.25">
      <c r="A13" s="67">
        <v>26</v>
      </c>
      <c r="C13" s="66" t="s">
        <v>366</v>
      </c>
      <c r="D13" s="81" t="str">
        <f t="shared" si="0"/>
        <v>-</v>
      </c>
      <c r="E13" s="114">
        <f>('97-19 Comp in Aggregate CPI'!E13-'97-19 Comp in Aggregate CPI'!D13)/'97-19 Comp in Aggregate CPI'!D13</f>
        <v>4.905661590361033E-2</v>
      </c>
      <c r="F13" s="114">
        <f>('97-19 Comp in Aggregate CPI'!F13-'97-19 Comp in Aggregate CPI'!E13)/'97-19 Comp in Aggregate CPI'!E13</f>
        <v>3.2119222476317183E-2</v>
      </c>
      <c r="G13" s="114">
        <f>('97-19 Comp in Aggregate CPI'!G13-'97-19 Comp in Aggregate CPI'!F13)/'97-19 Comp in Aggregate CPI'!F13</f>
        <v>2.0042305702156066E-2</v>
      </c>
      <c r="H13" s="114">
        <f>('97-19 Comp in Aggregate CPI'!H13-'97-19 Comp in Aggregate CPI'!G13)/'97-19 Comp in Aggregate CPI'!G13</f>
        <v>0.1268234770484471</v>
      </c>
      <c r="I13" s="114">
        <f>('97-19 Comp in Aggregate CPI'!I13-'97-19 Comp in Aggregate CPI'!H13)/'97-19 Comp in Aggregate CPI'!H13</f>
        <v>-1.4709023224952912E-2</v>
      </c>
      <c r="J13" s="114">
        <f>('97-19 Comp in Aggregate CPI'!J13-'97-19 Comp in Aggregate CPI'!I13)/'97-19 Comp in Aggregate CPI'!I13</f>
        <v>1.356031125527086E-2</v>
      </c>
      <c r="K13" s="114">
        <f>('97-19 Comp in Aggregate CPI'!K13-'97-19 Comp in Aggregate CPI'!J13)/'97-19 Comp in Aggregate CPI'!J13</f>
        <v>2.2819566693078407E-2</v>
      </c>
      <c r="L13" s="114">
        <f>('97-19 Comp in Aggregate CPI'!L13-'97-19 Comp in Aggregate CPI'!K13)/'97-19 Comp in Aggregate CPI'!K13</f>
        <v>2.3228581029965979E-2</v>
      </c>
      <c r="M13" s="114">
        <f>('97-19 Comp in Aggregate CPI'!M13-'97-19 Comp in Aggregate CPI'!L13)/'97-19 Comp in Aggregate CPI'!L13</f>
        <v>2.8414067870610082E-2</v>
      </c>
      <c r="N13" s="114">
        <f>('97-19 Comp in Aggregate CPI'!N13-'97-19 Comp in Aggregate CPI'!M13)/'97-19 Comp in Aggregate CPI'!M13</f>
        <v>-9.8175305270409331E-3</v>
      </c>
      <c r="O13" s="114">
        <f>('97-19 Comp in Aggregate CPI'!O13-'97-19 Comp in Aggregate CPI'!N13)/'97-19 Comp in Aggregate CPI'!N13</f>
        <v>0.17369879450010609</v>
      </c>
      <c r="P13" s="114">
        <f>('97-19 Comp in Aggregate CPI'!P13-'97-19 Comp in Aggregate CPI'!O13)/'97-19 Comp in Aggregate CPI'!O13</f>
        <v>-0.11532819149708763</v>
      </c>
      <c r="Q13" s="114">
        <f>('97-19 Comp in Aggregate CPI'!Q13-'97-19 Comp in Aggregate CPI'!P13)/'97-19 Comp in Aggregate CPI'!P13</f>
        <v>-1.1725875834683833E-2</v>
      </c>
      <c r="R13" s="114">
        <f>('97-19 Comp in Aggregate CPI'!R13-'97-19 Comp in Aggregate CPI'!Q13)/'97-19 Comp in Aggregate CPI'!Q13</f>
        <v>2.8378561250725631E-3</v>
      </c>
      <c r="S13" s="114">
        <f>('97-19 Comp in Aggregate CPI'!S13-'97-19 Comp in Aggregate CPI'!R13)/'97-19 Comp in Aggregate CPI'!R13</f>
        <v>-1.3726953800219033E-2</v>
      </c>
      <c r="T13" s="114">
        <f>('97-19 Comp in Aggregate CPI'!T13-'97-19 Comp in Aggregate CPI'!S13)/'97-19 Comp in Aggregate CPI'!S13</f>
        <v>-2.1919704660821296E-3</v>
      </c>
      <c r="U13" s="114">
        <f>('97-19 Comp in Aggregate CPI'!U13-'97-19 Comp in Aggregate CPI'!T13)/'97-19 Comp in Aggregate CPI'!T13</f>
        <v>-4.5307692307692354E-2</v>
      </c>
      <c r="V13" s="114">
        <f>('97-19 Comp in Aggregate CPI'!V13-'97-19 Comp in Aggregate CPI'!U13)/'97-19 Comp in Aggregate CPI'!U13</f>
        <v>3.4685479129923563E-2</v>
      </c>
      <c r="W13" s="114">
        <f>('97-19 Comp in Aggregate CPI'!W13-'97-19 Comp in Aggregate CPI'!V13)/'97-19 Comp in Aggregate CPI'!V13</f>
        <v>2.5209894375733448E-2</v>
      </c>
      <c r="X13" s="114">
        <f>('97-19 Comp in Aggregate CPI'!X13-'97-19 Comp in Aggregate CPI'!W13)/'97-19 Comp in Aggregate CPI'!W13</f>
        <v>-3.4687972714179165E-2</v>
      </c>
      <c r="Y13" s="114">
        <f>('97-19 Comp in Aggregate CPI'!Y13-'97-19 Comp in Aggregate CPI'!X13)/'97-19 Comp in Aggregate CPI'!X13</f>
        <v>4.7955206922604403E-2</v>
      </c>
      <c r="Z13" s="114">
        <f>('97-19 Comp in Aggregate CPI'!Z13-'97-19 Comp in Aggregate CPI'!Y13)/'97-19 Comp in Aggregate CPI'!Y13</f>
        <v>2.5572830834822008E-2</v>
      </c>
      <c r="AA13" s="118">
        <f t="shared" si="1"/>
        <v>1.720586361344455E-2</v>
      </c>
    </row>
    <row r="14" spans="1:27" x14ac:dyDescent="0.25">
      <c r="A14" s="67">
        <v>27</v>
      </c>
      <c r="C14" s="66" t="s">
        <v>367</v>
      </c>
      <c r="D14" s="81" t="str">
        <f t="shared" si="0"/>
        <v>-</v>
      </c>
      <c r="E14" s="114">
        <f>('97-19 Comp in Aggregate CPI'!E14-'97-19 Comp in Aggregate CPI'!D14)/'97-19 Comp in Aggregate CPI'!D14</f>
        <v>7.6644563716854894E-2</v>
      </c>
      <c r="F14" s="114">
        <f>('97-19 Comp in Aggregate CPI'!F14-'97-19 Comp in Aggregate CPI'!E14)/'97-19 Comp in Aggregate CPI'!E14</f>
        <v>1.5993933953266037E-2</v>
      </c>
      <c r="G14" s="114">
        <f>('97-19 Comp in Aggregate CPI'!G14-'97-19 Comp in Aggregate CPI'!F14)/'97-19 Comp in Aggregate CPI'!F14</f>
        <v>2.1204765822111393E-2</v>
      </c>
      <c r="H14" s="114">
        <f>('97-19 Comp in Aggregate CPI'!H14-'97-19 Comp in Aggregate CPI'!G14)/'97-19 Comp in Aggregate CPI'!G14</f>
        <v>3.9092319924102246E-2</v>
      </c>
      <c r="I14" s="114">
        <f>('97-19 Comp in Aggregate CPI'!I14-'97-19 Comp in Aggregate CPI'!H14)/'97-19 Comp in Aggregate CPI'!H14</f>
        <v>3.6893187718273608E-2</v>
      </c>
      <c r="J14" s="114">
        <f>('97-19 Comp in Aggregate CPI'!J14-'97-19 Comp in Aggregate CPI'!I14)/'97-19 Comp in Aggregate CPI'!I14</f>
        <v>5.3343701799554007E-2</v>
      </c>
      <c r="K14" s="114">
        <f>('97-19 Comp in Aggregate CPI'!K14-'97-19 Comp in Aggregate CPI'!J14)/'97-19 Comp in Aggregate CPI'!J14</f>
        <v>1.9644740758032592E-2</v>
      </c>
      <c r="L14" s="114">
        <f>('97-19 Comp in Aggregate CPI'!L14-'97-19 Comp in Aggregate CPI'!K14)/'97-19 Comp in Aggregate CPI'!K14</f>
        <v>1.6281993634670242E-2</v>
      </c>
      <c r="M14" s="114">
        <f>('97-19 Comp in Aggregate CPI'!M14-'97-19 Comp in Aggregate CPI'!L14)/'97-19 Comp in Aggregate CPI'!L14</f>
        <v>-8.2892387672648064E-3</v>
      </c>
      <c r="N14" s="114">
        <f>('97-19 Comp in Aggregate CPI'!N14-'97-19 Comp in Aggregate CPI'!M14)/'97-19 Comp in Aggregate CPI'!M14</f>
        <v>3.146769380273997E-2</v>
      </c>
      <c r="O14" s="114">
        <f>('97-19 Comp in Aggregate CPI'!O14-'97-19 Comp in Aggregate CPI'!N14)/'97-19 Comp in Aggregate CPI'!N14</f>
        <v>-2.9244532859549765E-2</v>
      </c>
      <c r="P14" s="114">
        <f>('97-19 Comp in Aggregate CPI'!P14-'97-19 Comp in Aggregate CPI'!O14)/'97-19 Comp in Aggregate CPI'!O14</f>
        <v>-5.3242619062480907E-3</v>
      </c>
      <c r="Q14" s="114">
        <f>('97-19 Comp in Aggregate CPI'!Q14-'97-19 Comp in Aggregate CPI'!P14)/'97-19 Comp in Aggregate CPI'!P14</f>
        <v>-1.8816067294152007E-2</v>
      </c>
      <c r="R14" s="114">
        <f>('97-19 Comp in Aggregate CPI'!R14-'97-19 Comp in Aggregate CPI'!Q14)/'97-19 Comp in Aggregate CPI'!Q14</f>
        <v>-3.1346211262677004E-2</v>
      </c>
      <c r="S14" s="114">
        <f>('97-19 Comp in Aggregate CPI'!S14-'97-19 Comp in Aggregate CPI'!R14)/'97-19 Comp in Aggregate CPI'!R14</f>
        <v>-2.9535591783250367E-2</v>
      </c>
      <c r="T14" s="114">
        <f>('97-19 Comp in Aggregate CPI'!T14-'97-19 Comp in Aggregate CPI'!S14)/'97-19 Comp in Aggregate CPI'!S14</f>
        <v>5.8143668378797558E-2</v>
      </c>
      <c r="U14" s="114">
        <f>('97-19 Comp in Aggregate CPI'!U14-'97-19 Comp in Aggregate CPI'!T14)/'97-19 Comp in Aggregate CPI'!T14</f>
        <v>9.9281805745554431E-3</v>
      </c>
      <c r="V14" s="114">
        <f>('97-19 Comp in Aggregate CPI'!V14-'97-19 Comp in Aggregate CPI'!U14)/'97-19 Comp in Aggregate CPI'!U14</f>
        <v>-1.2008005336891241E-2</v>
      </c>
      <c r="W14" s="114">
        <f>('97-19 Comp in Aggregate CPI'!W14-'97-19 Comp in Aggregate CPI'!V14)/'97-19 Comp in Aggregate CPI'!V14</f>
        <v>6.0101235980144239E-2</v>
      </c>
      <c r="X14" s="114">
        <f>('97-19 Comp in Aggregate CPI'!X14-'97-19 Comp in Aggregate CPI'!W14)/'97-19 Comp in Aggregate CPI'!W14</f>
        <v>-6.4303864679334022E-2</v>
      </c>
      <c r="Y14" s="114">
        <f>('97-19 Comp in Aggregate CPI'!Y14-'97-19 Comp in Aggregate CPI'!X14)/'97-19 Comp in Aggregate CPI'!X14</f>
        <v>-1.6536524140863484E-2</v>
      </c>
      <c r="Z14" s="114">
        <f>('97-19 Comp in Aggregate CPI'!Z14-'97-19 Comp in Aggregate CPI'!Y14)/'97-19 Comp in Aggregate CPI'!Y14</f>
        <v>-9.312816035504421E-4</v>
      </c>
      <c r="AA14" s="118">
        <f t="shared" si="1"/>
        <v>1.0109291201332775E-2</v>
      </c>
    </row>
    <row r="15" spans="1:27" ht="30" x14ac:dyDescent="0.25">
      <c r="A15" s="67">
        <v>28</v>
      </c>
      <c r="C15" s="66" t="s">
        <v>368</v>
      </c>
      <c r="D15" s="81" t="str">
        <f t="shared" si="0"/>
        <v>-</v>
      </c>
      <c r="E15" s="114">
        <f>('97-19 Comp in Aggregate CPI'!E15-'97-19 Comp in Aggregate CPI'!D15)/'97-19 Comp in Aggregate CPI'!D15</f>
        <v>4.1161622212985992E-2</v>
      </c>
      <c r="F15" s="114">
        <f>('97-19 Comp in Aggregate CPI'!F15-'97-19 Comp in Aggregate CPI'!E15)/'97-19 Comp in Aggregate CPI'!E15</f>
        <v>1.9949667318000134E-2</v>
      </c>
      <c r="G15" s="114">
        <f>('97-19 Comp in Aggregate CPI'!G15-'97-19 Comp in Aggregate CPI'!F15)/'97-19 Comp in Aggregate CPI'!F15</f>
        <v>1.643822206835497E-2</v>
      </c>
      <c r="H15" s="114">
        <f>('97-19 Comp in Aggregate CPI'!H15-'97-19 Comp in Aggregate CPI'!G15)/'97-19 Comp in Aggregate CPI'!G15</f>
        <v>5.2646595746571177E-2</v>
      </c>
      <c r="I15" s="114">
        <f>('97-19 Comp in Aggregate CPI'!I15-'97-19 Comp in Aggregate CPI'!H15)/'97-19 Comp in Aggregate CPI'!H15</f>
        <v>-6.8757682538912847E-3</v>
      </c>
      <c r="J15" s="114">
        <f>('97-19 Comp in Aggregate CPI'!J15-'97-19 Comp in Aggregate CPI'!I15)/'97-19 Comp in Aggregate CPI'!I15</f>
        <v>2.8125204311121223E-2</v>
      </c>
      <c r="K15" s="114">
        <f>('97-19 Comp in Aggregate CPI'!K15-'97-19 Comp in Aggregate CPI'!J15)/'97-19 Comp in Aggregate CPI'!J15</f>
        <v>-1.6763030072890948E-2</v>
      </c>
      <c r="L15" s="114">
        <f>('97-19 Comp in Aggregate CPI'!L15-'97-19 Comp in Aggregate CPI'!K15)/'97-19 Comp in Aggregate CPI'!K15</f>
        <v>4.8535326119615571E-2</v>
      </c>
      <c r="M15" s="114">
        <f>('97-19 Comp in Aggregate CPI'!M15-'97-19 Comp in Aggregate CPI'!L15)/'97-19 Comp in Aggregate CPI'!L15</f>
        <v>5.5579592819641789E-3</v>
      </c>
      <c r="N15" s="114">
        <f>('97-19 Comp in Aggregate CPI'!N15-'97-19 Comp in Aggregate CPI'!M15)/'97-19 Comp in Aggregate CPI'!M15</f>
        <v>1.0871304138578477E-2</v>
      </c>
      <c r="O15" s="114">
        <f>('97-19 Comp in Aggregate CPI'!O15-'97-19 Comp in Aggregate CPI'!N15)/'97-19 Comp in Aggregate CPI'!N15</f>
        <v>7.0618606209942982E-3</v>
      </c>
      <c r="P15" s="114">
        <f>('97-19 Comp in Aggregate CPI'!P15-'97-19 Comp in Aggregate CPI'!O15)/'97-19 Comp in Aggregate CPI'!O15</f>
        <v>4.6643996290300508E-3</v>
      </c>
      <c r="Q15" s="114">
        <f>('97-19 Comp in Aggregate CPI'!Q15-'97-19 Comp in Aggregate CPI'!P15)/'97-19 Comp in Aggregate CPI'!P15</f>
        <v>-5.0220985431330696E-2</v>
      </c>
      <c r="R15" s="114">
        <f>('97-19 Comp in Aggregate CPI'!R15-'97-19 Comp in Aggregate CPI'!Q15)/'97-19 Comp in Aggregate CPI'!Q15</f>
        <v>8.1954863187883985E-3</v>
      </c>
      <c r="S15" s="114">
        <f>('97-19 Comp in Aggregate CPI'!S15-'97-19 Comp in Aggregate CPI'!R15)/'97-19 Comp in Aggregate CPI'!R15</f>
        <v>1.5843258189498468E-2</v>
      </c>
      <c r="T15" s="114">
        <f>('97-19 Comp in Aggregate CPI'!T15-'97-19 Comp in Aggregate CPI'!S15)/'97-19 Comp in Aggregate CPI'!S15</f>
        <v>-8.6192827860122438E-3</v>
      </c>
      <c r="U15" s="114">
        <f>('97-19 Comp in Aggregate CPI'!U15-'97-19 Comp in Aggregate CPI'!T15)/'97-19 Comp in Aggregate CPI'!T15</f>
        <v>-8.7420584498094905E-3</v>
      </c>
      <c r="V15" s="114">
        <f>('97-19 Comp in Aggregate CPI'!V15-'97-19 Comp in Aggregate CPI'!U15)/'97-19 Comp in Aggregate CPI'!U15</f>
        <v>1.8939393939393985E-2</v>
      </c>
      <c r="W15" s="114">
        <f>('97-19 Comp in Aggregate CPI'!W15-'97-19 Comp in Aggregate CPI'!V15)/'97-19 Comp in Aggregate CPI'!V15</f>
        <v>1.6428987176505292E-2</v>
      </c>
      <c r="X15" s="114">
        <f>('97-19 Comp in Aggregate CPI'!X15-'97-19 Comp in Aggregate CPI'!W15)/'97-19 Comp in Aggregate CPI'!W15</f>
        <v>2.2818013216498855E-2</v>
      </c>
      <c r="Y15" s="114">
        <f>('97-19 Comp in Aggregate CPI'!Y15-'97-19 Comp in Aggregate CPI'!X15)/'97-19 Comp in Aggregate CPI'!X15</f>
        <v>-1.9105077107706099E-2</v>
      </c>
      <c r="Z15" s="114">
        <f>('97-19 Comp in Aggregate CPI'!Z15-'97-19 Comp in Aggregate CPI'!Y15)/'97-19 Comp in Aggregate CPI'!Y15</f>
        <v>5.2826200109209825E-2</v>
      </c>
      <c r="AA15" s="118">
        <f t="shared" si="1"/>
        <v>1.1806240831612276E-2</v>
      </c>
    </row>
    <row r="16" spans="1:27" x14ac:dyDescent="0.25">
      <c r="A16" s="67" t="s">
        <v>1293</v>
      </c>
      <c r="C16" s="66" t="s">
        <v>369</v>
      </c>
      <c r="D16" s="81" t="str">
        <f t="shared" si="0"/>
        <v>-</v>
      </c>
      <c r="E16" s="114">
        <f>('97-19 Comp in Aggregate CPI'!E16-'97-19 Comp in Aggregate CPI'!D16)/'97-19 Comp in Aggregate CPI'!D16</f>
        <v>4.1359460070577558E-2</v>
      </c>
      <c r="F16" s="114">
        <f>('97-19 Comp in Aggregate CPI'!F16-'97-19 Comp in Aggregate CPI'!E16)/'97-19 Comp in Aggregate CPI'!E16</f>
        <v>2.2108541160950481E-2</v>
      </c>
      <c r="G16" s="114">
        <f>('97-19 Comp in Aggregate CPI'!G16-'97-19 Comp in Aggregate CPI'!F16)/'97-19 Comp in Aggregate CPI'!F16</f>
        <v>2.7076667062596167E-2</v>
      </c>
      <c r="H16" s="114">
        <f>('97-19 Comp in Aggregate CPI'!H16-'97-19 Comp in Aggregate CPI'!G16)/'97-19 Comp in Aggregate CPI'!G16</f>
        <v>2.6250309976755475E-2</v>
      </c>
      <c r="I16" s="114">
        <f>('97-19 Comp in Aggregate CPI'!I16-'97-19 Comp in Aggregate CPI'!H16)/'97-19 Comp in Aggregate CPI'!H16</f>
        <v>3.8364850727515866E-2</v>
      </c>
      <c r="J16" s="114">
        <f>('97-19 Comp in Aggregate CPI'!J16-'97-19 Comp in Aggregate CPI'!I16)/'97-19 Comp in Aggregate CPI'!I16</f>
        <v>6.2425405887808115E-2</v>
      </c>
      <c r="K16" s="114">
        <f>('97-19 Comp in Aggregate CPI'!K16-'97-19 Comp in Aggregate CPI'!J16)/'97-19 Comp in Aggregate CPI'!J16</f>
        <v>1.6463625752462276E-2</v>
      </c>
      <c r="L16" s="114">
        <f>('97-19 Comp in Aggregate CPI'!L16-'97-19 Comp in Aggregate CPI'!K16)/'97-19 Comp in Aggregate CPI'!K16</f>
        <v>2.2328113269175345E-2</v>
      </c>
      <c r="M16" s="114">
        <f>('97-19 Comp in Aggregate CPI'!M16-'97-19 Comp in Aggregate CPI'!L16)/'97-19 Comp in Aggregate CPI'!L16</f>
        <v>1.3530933138604989E-2</v>
      </c>
      <c r="N16" s="114">
        <f>('97-19 Comp in Aggregate CPI'!N16-'97-19 Comp in Aggregate CPI'!M16)/'97-19 Comp in Aggregate CPI'!M16</f>
        <v>-1.5359474562989726E-2</v>
      </c>
      <c r="O16" s="114">
        <f>('97-19 Comp in Aggregate CPI'!O16-'97-19 Comp in Aggregate CPI'!N16)/'97-19 Comp in Aggregate CPI'!N16</f>
        <v>1.7679203998964041E-2</v>
      </c>
      <c r="P16" s="114">
        <f>('97-19 Comp in Aggregate CPI'!P16-'97-19 Comp in Aggregate CPI'!O16)/'97-19 Comp in Aggregate CPI'!O16</f>
        <v>2.1943854116369434E-2</v>
      </c>
      <c r="Q16" s="114">
        <f>('97-19 Comp in Aggregate CPI'!Q16-'97-19 Comp in Aggregate CPI'!P16)/'97-19 Comp in Aggregate CPI'!P16</f>
        <v>-1.9796167666089434E-2</v>
      </c>
      <c r="R16" s="114">
        <f>('97-19 Comp in Aggregate CPI'!R16-'97-19 Comp in Aggregate CPI'!Q16)/'97-19 Comp in Aggregate CPI'!Q16</f>
        <v>-2.5202742765234924E-2</v>
      </c>
      <c r="S16" s="114">
        <f>('97-19 Comp in Aggregate CPI'!S16-'97-19 Comp in Aggregate CPI'!R16)/'97-19 Comp in Aggregate CPI'!R16</f>
        <v>6.6031674726280227E-3</v>
      </c>
      <c r="T16" s="114">
        <f>('97-19 Comp in Aggregate CPI'!T16-'97-19 Comp in Aggregate CPI'!S16)/'97-19 Comp in Aggregate CPI'!S16</f>
        <v>4.6270615193289783E-3</v>
      </c>
      <c r="U16" s="114">
        <f>('97-19 Comp in Aggregate CPI'!U16-'97-19 Comp in Aggregate CPI'!T16)/'97-19 Comp in Aggregate CPI'!T16</f>
        <v>-1.4474215198168307E-2</v>
      </c>
      <c r="V16" s="114">
        <f>('97-19 Comp in Aggregate CPI'!V16-'97-19 Comp in Aggregate CPI'!U16)/'97-19 Comp in Aggregate CPI'!U16</f>
        <v>2.7391822441689164E-2</v>
      </c>
      <c r="W16" s="114">
        <f>('97-19 Comp in Aggregate CPI'!W16-'97-19 Comp in Aggregate CPI'!V16)/'97-19 Comp in Aggregate CPI'!V16</f>
        <v>4.5047164140498294E-2</v>
      </c>
      <c r="X16" s="114">
        <f>('97-19 Comp in Aggregate CPI'!X16-'97-19 Comp in Aggregate CPI'!W16)/'97-19 Comp in Aggregate CPI'!W16</f>
        <v>-6.6297052701820851E-4</v>
      </c>
      <c r="Y16" s="114">
        <f>('97-19 Comp in Aggregate CPI'!Y16-'97-19 Comp in Aggregate CPI'!X16)/'97-19 Comp in Aggregate CPI'!X16</f>
        <v>-3.3055081678807461E-4</v>
      </c>
      <c r="Z16" s="114">
        <f>('97-19 Comp in Aggregate CPI'!Z16-'97-19 Comp in Aggregate CPI'!Y16)/'97-19 Comp in Aggregate CPI'!Y16</f>
        <v>-5.3341738430298213E-2</v>
      </c>
      <c r="AA16" s="118">
        <f t="shared" si="1"/>
        <v>1.2001469125878968E-2</v>
      </c>
    </row>
    <row r="17" spans="1:27" x14ac:dyDescent="0.25">
      <c r="A17" s="67" t="s">
        <v>1294</v>
      </c>
      <c r="C17" s="66" t="s">
        <v>370</v>
      </c>
      <c r="D17" s="81" t="str">
        <f t="shared" si="0"/>
        <v>-</v>
      </c>
      <c r="E17" s="114">
        <f>('97-19 Comp in Aggregate CPI'!E17-'97-19 Comp in Aggregate CPI'!D17)/'97-19 Comp in Aggregate CPI'!D17</f>
        <v>4.5356897094032705E-2</v>
      </c>
      <c r="F17" s="114">
        <f>('97-19 Comp in Aggregate CPI'!F17-'97-19 Comp in Aggregate CPI'!E17)/'97-19 Comp in Aggregate CPI'!E17</f>
        <v>3.157694967468444E-2</v>
      </c>
      <c r="G17" s="114">
        <f>('97-19 Comp in Aggregate CPI'!G17-'97-19 Comp in Aggregate CPI'!F17)/'97-19 Comp in Aggregate CPI'!F17</f>
        <v>4.0140486257303924E-2</v>
      </c>
      <c r="H17" s="114">
        <f>('97-19 Comp in Aggregate CPI'!H17-'97-19 Comp in Aggregate CPI'!G17)/'97-19 Comp in Aggregate CPI'!G17</f>
        <v>4.9042481740256508E-2</v>
      </c>
      <c r="I17" s="114">
        <f>('97-19 Comp in Aggregate CPI'!I17-'97-19 Comp in Aggregate CPI'!H17)/'97-19 Comp in Aggregate CPI'!H17</f>
        <v>4.3791502539416993E-2</v>
      </c>
      <c r="J17" s="114">
        <f>('97-19 Comp in Aggregate CPI'!J17-'97-19 Comp in Aggregate CPI'!I17)/'97-19 Comp in Aggregate CPI'!I17</f>
        <v>2.1333166711624624E-2</v>
      </c>
      <c r="K17" s="114">
        <f>('97-19 Comp in Aggregate CPI'!K17-'97-19 Comp in Aggregate CPI'!J17)/'97-19 Comp in Aggregate CPI'!J17</f>
        <v>2.1746924207741391E-2</v>
      </c>
      <c r="L17" s="114">
        <f>('97-19 Comp in Aggregate CPI'!L17-'97-19 Comp in Aggregate CPI'!K17)/'97-19 Comp in Aggregate CPI'!K17</f>
        <v>4.3343024840419082E-2</v>
      </c>
      <c r="M17" s="114">
        <f>('97-19 Comp in Aggregate CPI'!M17-'97-19 Comp in Aggregate CPI'!L17)/'97-19 Comp in Aggregate CPI'!L17</f>
        <v>1.2523202935213971E-2</v>
      </c>
      <c r="N17" s="114">
        <f>('97-19 Comp in Aggregate CPI'!N17-'97-19 Comp in Aggregate CPI'!M17)/'97-19 Comp in Aggregate CPI'!M17</f>
        <v>-1.0431098865174869E-2</v>
      </c>
      <c r="O17" s="114">
        <f>('97-19 Comp in Aggregate CPI'!O17-'97-19 Comp in Aggregate CPI'!N17)/'97-19 Comp in Aggregate CPI'!N17</f>
        <v>1.2877070905734833E-2</v>
      </c>
      <c r="P17" s="114">
        <f>('97-19 Comp in Aggregate CPI'!P17-'97-19 Comp in Aggregate CPI'!O17)/'97-19 Comp in Aggregate CPI'!O17</f>
        <v>-1.6416415762047117E-2</v>
      </c>
      <c r="Q17" s="114">
        <f>('97-19 Comp in Aggregate CPI'!Q17-'97-19 Comp in Aggregate CPI'!P17)/'97-19 Comp in Aggregate CPI'!P17</f>
        <v>-4.1134443282777461E-3</v>
      </c>
      <c r="R17" s="114">
        <f>('97-19 Comp in Aggregate CPI'!R17-'97-19 Comp in Aggregate CPI'!Q17)/'97-19 Comp in Aggregate CPI'!Q17</f>
        <v>-4.4375394201193505E-2</v>
      </c>
      <c r="S17" s="114">
        <f>('97-19 Comp in Aggregate CPI'!S17-'97-19 Comp in Aggregate CPI'!R17)/'97-19 Comp in Aggregate CPI'!R17</f>
        <v>6.8072285176172375E-3</v>
      </c>
      <c r="T17" s="114">
        <f>('97-19 Comp in Aggregate CPI'!T17-'97-19 Comp in Aggregate CPI'!S17)/'97-19 Comp in Aggregate CPI'!S17</f>
        <v>-1.0795110762715358E-2</v>
      </c>
      <c r="U17" s="114">
        <f>('97-19 Comp in Aggregate CPI'!U17-'97-19 Comp in Aggregate CPI'!T17)/'97-19 Comp in Aggregate CPI'!T17</f>
        <v>-2.7153855330443413E-2</v>
      </c>
      <c r="V17" s="114">
        <f>('97-19 Comp in Aggregate CPI'!V17-'97-19 Comp in Aggregate CPI'!U17)/'97-19 Comp in Aggregate CPI'!U17</f>
        <v>1.5722598462603134E-2</v>
      </c>
      <c r="W17" s="114">
        <f>('97-19 Comp in Aggregate CPI'!W17-'97-19 Comp in Aggregate CPI'!V17)/'97-19 Comp in Aggregate CPI'!V17</f>
        <v>4.4201579067190536E-2</v>
      </c>
      <c r="X17" s="114">
        <f>('97-19 Comp in Aggregate CPI'!X17-'97-19 Comp in Aggregate CPI'!W17)/'97-19 Comp in Aggregate CPI'!W17</f>
        <v>-2.2866637960093743E-2</v>
      </c>
      <c r="Y17" s="114">
        <f>('97-19 Comp in Aggregate CPI'!Y17-'97-19 Comp in Aggregate CPI'!X17)/'97-19 Comp in Aggregate CPI'!X17</f>
        <v>1.5588121337528484E-2</v>
      </c>
      <c r="Z17" s="114">
        <f>('97-19 Comp in Aggregate CPI'!Z17-'97-19 Comp in Aggregate CPI'!Y17)/'97-19 Comp in Aggregate CPI'!Y17</f>
        <v>1.6591943915603338E-2</v>
      </c>
      <c r="AA17" s="118">
        <f t="shared" si="1"/>
        <v>1.2931419136228427E-2</v>
      </c>
    </row>
    <row r="18" spans="1:27" ht="30" x14ac:dyDescent="0.25">
      <c r="A18" s="67">
        <v>35</v>
      </c>
      <c r="B18" s="65" t="s">
        <v>226</v>
      </c>
      <c r="C18" s="66" t="s">
        <v>371</v>
      </c>
      <c r="D18" s="81" t="str">
        <f t="shared" si="0"/>
        <v>-</v>
      </c>
      <c r="E18" s="114">
        <f>('97-19 Comp in Aggregate CPI'!E18-'97-19 Comp in Aggregate CPI'!D18)/'97-19 Comp in Aggregate CPI'!D18</f>
        <v>-1.3250841511403811E-3</v>
      </c>
      <c r="F18" s="114">
        <f>('97-19 Comp in Aggregate CPI'!F18-'97-19 Comp in Aggregate CPI'!E18)/'97-19 Comp in Aggregate CPI'!E18</f>
        <v>6.1457903032624973E-2</v>
      </c>
      <c r="G18" s="114">
        <f>('97-19 Comp in Aggregate CPI'!G18-'97-19 Comp in Aggregate CPI'!F18)/'97-19 Comp in Aggregate CPI'!F18</f>
        <v>4.7014534475196094E-2</v>
      </c>
      <c r="H18" s="114">
        <f>('97-19 Comp in Aggregate CPI'!H18-'97-19 Comp in Aggregate CPI'!G18)/'97-19 Comp in Aggregate CPI'!G18</f>
        <v>1.0221096837944574E-2</v>
      </c>
      <c r="I18" s="114">
        <f>('97-19 Comp in Aggregate CPI'!I18-'97-19 Comp in Aggregate CPI'!H18)/'97-19 Comp in Aggregate CPI'!H18</f>
        <v>2.2620576844434755E-2</v>
      </c>
      <c r="J18" s="114">
        <f>('97-19 Comp in Aggregate CPI'!J18-'97-19 Comp in Aggregate CPI'!I18)/'97-19 Comp in Aggregate CPI'!I18</f>
        <v>3.8386747628918879E-3</v>
      </c>
      <c r="K18" s="114">
        <f>('97-19 Comp in Aggregate CPI'!K18-'97-19 Comp in Aggregate CPI'!J18)/'97-19 Comp in Aggregate CPI'!J18</f>
        <v>-1.0384548645870802E-2</v>
      </c>
      <c r="L18" s="114">
        <f>('97-19 Comp in Aggregate CPI'!L18-'97-19 Comp in Aggregate CPI'!K18)/'97-19 Comp in Aggregate CPI'!K18</f>
        <v>8.5245038086322139E-2</v>
      </c>
      <c r="M18" s="114">
        <f>('97-19 Comp in Aggregate CPI'!M18-'97-19 Comp in Aggregate CPI'!L18)/'97-19 Comp in Aggregate CPI'!L18</f>
        <v>-4.7683685489214513E-2</v>
      </c>
      <c r="N18" s="114">
        <f>('97-19 Comp in Aggregate CPI'!N18-'97-19 Comp in Aggregate CPI'!M18)/'97-19 Comp in Aggregate CPI'!M18</f>
        <v>3.8028017407084128E-3</v>
      </c>
      <c r="O18" s="114">
        <f>('97-19 Comp in Aggregate CPI'!O18-'97-19 Comp in Aggregate CPI'!N18)/'97-19 Comp in Aggregate CPI'!N18</f>
        <v>8.0423526623593325E-2</v>
      </c>
      <c r="P18" s="114">
        <f>('97-19 Comp in Aggregate CPI'!P18-'97-19 Comp in Aggregate CPI'!O18)/'97-19 Comp in Aggregate CPI'!O18</f>
        <v>-5.9928062825637618E-2</v>
      </c>
      <c r="Q18" s="114">
        <f>('97-19 Comp in Aggregate CPI'!Q18-'97-19 Comp in Aggregate CPI'!P18)/'97-19 Comp in Aggregate CPI'!P18</f>
        <v>8.3755740858869766E-3</v>
      </c>
      <c r="R18" s="114">
        <f>('97-19 Comp in Aggregate CPI'!R18-'97-19 Comp in Aggregate CPI'!Q18)/'97-19 Comp in Aggregate CPI'!Q18</f>
        <v>-2.9219931557127873E-2</v>
      </c>
      <c r="S18" s="114">
        <f>('97-19 Comp in Aggregate CPI'!S18-'97-19 Comp in Aggregate CPI'!R18)/'97-19 Comp in Aggregate CPI'!R18</f>
        <v>-2.3380295121602356E-2</v>
      </c>
      <c r="T18" s="114">
        <f>('97-19 Comp in Aggregate CPI'!T18-'97-19 Comp in Aggregate CPI'!S18)/'97-19 Comp in Aggregate CPI'!S18</f>
        <v>7.0371560532450347E-2</v>
      </c>
      <c r="U18" s="114">
        <f>('97-19 Comp in Aggregate CPI'!U18-'97-19 Comp in Aggregate CPI'!T18)/'97-19 Comp in Aggregate CPI'!T18</f>
        <v>-2.6559902200489011E-2</v>
      </c>
      <c r="V18" s="114">
        <f>('97-19 Comp in Aggregate CPI'!V18-'97-19 Comp in Aggregate CPI'!U18)/'97-19 Comp in Aggregate CPI'!U18</f>
        <v>2.9193468579910929E-2</v>
      </c>
      <c r="W18" s="114">
        <f>('97-19 Comp in Aggregate CPI'!W18-'97-19 Comp in Aggregate CPI'!V18)/'97-19 Comp in Aggregate CPI'!V18</f>
        <v>1.9784584829271801E-2</v>
      </c>
      <c r="X18" s="114">
        <f>('97-19 Comp in Aggregate CPI'!X18-'97-19 Comp in Aggregate CPI'!W18)/'97-19 Comp in Aggregate CPI'!W18</f>
        <v>-2.3376545758807005E-2</v>
      </c>
      <c r="Y18" s="114">
        <f>('97-19 Comp in Aggregate CPI'!Y18-'97-19 Comp in Aggregate CPI'!X18)/'97-19 Comp in Aggregate CPI'!X18</f>
        <v>4.2944341727877512E-2</v>
      </c>
      <c r="Z18" s="114">
        <f>('97-19 Comp in Aggregate CPI'!Z18-'97-19 Comp in Aggregate CPI'!Y18)/'97-19 Comp in Aggregate CPI'!Y18</f>
        <v>-5.6267596040323165E-2</v>
      </c>
      <c r="AA18" s="118">
        <f t="shared" si="1"/>
        <v>9.4167286531318655E-3</v>
      </c>
    </row>
    <row r="19" spans="1:27" ht="45" x14ac:dyDescent="0.25">
      <c r="A19" s="67" t="s">
        <v>1295</v>
      </c>
      <c r="B19" s="65" t="s">
        <v>263</v>
      </c>
      <c r="C19" s="66" t="s">
        <v>372</v>
      </c>
      <c r="D19" s="81" t="str">
        <f t="shared" si="0"/>
        <v>-</v>
      </c>
      <c r="E19" s="114">
        <f>('97-19 Comp in Aggregate CPI'!E19-'97-19 Comp in Aggregate CPI'!D19)/'97-19 Comp in Aggregate CPI'!D19</f>
        <v>3.5189665412255322E-2</v>
      </c>
      <c r="F19" s="114">
        <f>('97-19 Comp in Aggregate CPI'!F19-'97-19 Comp in Aggregate CPI'!E19)/'97-19 Comp in Aggregate CPI'!E19</f>
        <v>2.4366545406521407E-2</v>
      </c>
      <c r="G19" s="114">
        <f>('97-19 Comp in Aggregate CPI'!G19-'97-19 Comp in Aggregate CPI'!F19)/'97-19 Comp in Aggregate CPI'!F19</f>
        <v>-1.3258128355376191E-2</v>
      </c>
      <c r="H19" s="114">
        <f>('97-19 Comp in Aggregate CPI'!H19-'97-19 Comp in Aggregate CPI'!G19)/'97-19 Comp in Aggregate CPI'!G19</f>
        <v>-1.2515168111870681E-2</v>
      </c>
      <c r="I19" s="114">
        <f>('97-19 Comp in Aggregate CPI'!I19-'97-19 Comp in Aggregate CPI'!H19)/'97-19 Comp in Aggregate CPI'!H19</f>
        <v>2.8624446140674598E-2</v>
      </c>
      <c r="J19" s="114">
        <f>('97-19 Comp in Aggregate CPI'!J19-'97-19 Comp in Aggregate CPI'!I19)/'97-19 Comp in Aggregate CPI'!I19</f>
        <v>1.7828210208307591E-2</v>
      </c>
      <c r="K19" s="114">
        <f>('97-19 Comp in Aggregate CPI'!K19-'97-19 Comp in Aggregate CPI'!J19)/'97-19 Comp in Aggregate CPI'!J19</f>
        <v>3.7091835795239225E-2</v>
      </c>
      <c r="L19" s="114">
        <f>('97-19 Comp in Aggregate CPI'!L19-'97-19 Comp in Aggregate CPI'!K19)/'97-19 Comp in Aggregate CPI'!K19</f>
        <v>3.236949018974522E-2</v>
      </c>
      <c r="M19" s="114">
        <f>('97-19 Comp in Aggregate CPI'!M19-'97-19 Comp in Aggregate CPI'!L19)/'97-19 Comp in Aggregate CPI'!L19</f>
        <v>-9.6789698433287236E-3</v>
      </c>
      <c r="N19" s="114">
        <f>('97-19 Comp in Aggregate CPI'!N19-'97-19 Comp in Aggregate CPI'!M19)/'97-19 Comp in Aggregate CPI'!M19</f>
        <v>5.0759224949470695E-2</v>
      </c>
      <c r="O19" s="114">
        <f>('97-19 Comp in Aggregate CPI'!O19-'97-19 Comp in Aggregate CPI'!N19)/'97-19 Comp in Aggregate CPI'!N19</f>
        <v>7.8708017293845668E-3</v>
      </c>
      <c r="P19" s="114">
        <f>('97-19 Comp in Aggregate CPI'!P19-'97-19 Comp in Aggregate CPI'!O19)/'97-19 Comp in Aggregate CPI'!O19</f>
        <v>-7.0966953036371598E-3</v>
      </c>
      <c r="Q19" s="114">
        <f>('97-19 Comp in Aggregate CPI'!Q19-'97-19 Comp in Aggregate CPI'!P19)/'97-19 Comp in Aggregate CPI'!P19</f>
        <v>-1.0657737036619042E-2</v>
      </c>
      <c r="R19" s="114">
        <f>('97-19 Comp in Aggregate CPI'!R19-'97-19 Comp in Aggregate CPI'!Q19)/'97-19 Comp in Aggregate CPI'!Q19</f>
        <v>3.6042166499148629E-4</v>
      </c>
      <c r="S19" s="114">
        <f>('97-19 Comp in Aggregate CPI'!S19-'97-19 Comp in Aggregate CPI'!R19)/'97-19 Comp in Aggregate CPI'!R19</f>
        <v>-1.7550281414078023E-2</v>
      </c>
      <c r="T19" s="114">
        <f>('97-19 Comp in Aggregate CPI'!T19-'97-19 Comp in Aggregate CPI'!S19)/'97-19 Comp in Aggregate CPI'!S19</f>
        <v>1.8948246602729868E-2</v>
      </c>
      <c r="U19" s="114" t="e">
        <f>('97-19 Comp in Aggregate CPI'!U19-'97-19 Comp in Aggregate CPI'!T19)/'97-19 Comp in Aggregate CPI'!T19</f>
        <v>#VALUE!</v>
      </c>
      <c r="V19" s="114" t="e">
        <f>('97-19 Comp in Aggregate CPI'!V19-'97-19 Comp in Aggregate CPI'!U19)/'97-19 Comp in Aggregate CPI'!U19</f>
        <v>#VALUE!</v>
      </c>
      <c r="W19" s="114">
        <f>('97-19 Comp in Aggregate CPI'!W19-'97-19 Comp in Aggregate CPI'!V19)/'97-19 Comp in Aggregate CPI'!V19</f>
        <v>5.6216668877913951E-3</v>
      </c>
      <c r="X19" s="114">
        <f>('97-19 Comp in Aggregate CPI'!X19-'97-19 Comp in Aggregate CPI'!W19)/'97-19 Comp in Aggregate CPI'!W19</f>
        <v>-3.2668305971128055E-2</v>
      </c>
      <c r="Y19" s="114">
        <f>('97-19 Comp in Aggregate CPI'!Y19-'97-19 Comp in Aggregate CPI'!X19)/'97-19 Comp in Aggregate CPI'!X19</f>
        <v>1.1475663666982844E-2</v>
      </c>
      <c r="Z19" s="114">
        <f>('97-19 Comp in Aggregate CPI'!Z19-'97-19 Comp in Aggregate CPI'!Y19)/'97-19 Comp in Aggregate CPI'!Y19</f>
        <v>1.3625007353103048E-2</v>
      </c>
      <c r="AA19" s="118">
        <f t="shared" si="1"/>
        <v>9.0352969985579689E-3</v>
      </c>
    </row>
    <row r="20" spans="1:27" x14ac:dyDescent="0.25">
      <c r="A20" s="65">
        <v>41</v>
      </c>
      <c r="C20" s="66" t="s">
        <v>373</v>
      </c>
      <c r="D20" s="81" t="str">
        <f t="shared" si="0"/>
        <v>-</v>
      </c>
      <c r="E20" s="114">
        <f>('97-19 Comp in Aggregate CPI'!E20-'97-19 Comp in Aggregate CPI'!D20)/'97-19 Comp in Aggregate CPI'!D20</f>
        <v>1.7027767386763343E-2</v>
      </c>
      <c r="F20" s="114">
        <f>('97-19 Comp in Aggregate CPI'!F20-'97-19 Comp in Aggregate CPI'!E20)/'97-19 Comp in Aggregate CPI'!E20</f>
        <v>3.7020685849672511E-2</v>
      </c>
      <c r="G20" s="114">
        <f>('97-19 Comp in Aggregate CPI'!G20-'97-19 Comp in Aggregate CPI'!F20)/'97-19 Comp in Aggregate CPI'!F20</f>
        <v>5.7776836033910935E-2</v>
      </c>
      <c r="H20" s="114">
        <f>('97-19 Comp in Aggregate CPI'!H20-'97-19 Comp in Aggregate CPI'!G20)/'97-19 Comp in Aggregate CPI'!G20</f>
        <v>5.5588010004656949E-2</v>
      </c>
      <c r="I20" s="114">
        <f>('97-19 Comp in Aggregate CPI'!I20-'97-19 Comp in Aggregate CPI'!H20)/'97-19 Comp in Aggregate CPI'!H20</f>
        <v>4.5668878065099588E-2</v>
      </c>
      <c r="J20" s="114">
        <f>('97-19 Comp in Aggregate CPI'!J20-'97-19 Comp in Aggregate CPI'!I20)/'97-19 Comp in Aggregate CPI'!I20</f>
        <v>1.23649342140386E-2</v>
      </c>
      <c r="K20" s="114">
        <f>('97-19 Comp in Aggregate CPI'!K20-'97-19 Comp in Aggregate CPI'!J20)/'97-19 Comp in Aggregate CPI'!J20</f>
        <v>9.5929496091857139E-3</v>
      </c>
      <c r="L20" s="114">
        <f>('97-19 Comp in Aggregate CPI'!L20-'97-19 Comp in Aggregate CPI'!K20)/'97-19 Comp in Aggregate CPI'!K20</f>
        <v>3.7598295256026489E-2</v>
      </c>
      <c r="M20" s="114">
        <f>('97-19 Comp in Aggregate CPI'!M20-'97-19 Comp in Aggregate CPI'!L20)/'97-19 Comp in Aggregate CPI'!L20</f>
        <v>3.3559646587605525E-2</v>
      </c>
      <c r="N20" s="114">
        <f>('97-19 Comp in Aggregate CPI'!N20-'97-19 Comp in Aggregate CPI'!M20)/'97-19 Comp in Aggregate CPI'!M20</f>
        <v>4.6192006130934054E-3</v>
      </c>
      <c r="O20" s="114">
        <f>('97-19 Comp in Aggregate CPI'!O20-'97-19 Comp in Aggregate CPI'!N20)/'97-19 Comp in Aggregate CPI'!N20</f>
        <v>8.4747427968631814E-2</v>
      </c>
      <c r="P20" s="114">
        <f>('97-19 Comp in Aggregate CPI'!P20-'97-19 Comp in Aggregate CPI'!O20)/'97-19 Comp in Aggregate CPI'!O20</f>
        <v>1.8059863381817923E-2</v>
      </c>
      <c r="Q20" s="114">
        <f>('97-19 Comp in Aggregate CPI'!Q20-'97-19 Comp in Aggregate CPI'!P20)/'97-19 Comp in Aggregate CPI'!P20</f>
        <v>5.5120320514454859E-3</v>
      </c>
      <c r="R20" s="114">
        <f>('97-19 Comp in Aggregate CPI'!R20-'97-19 Comp in Aggregate CPI'!Q20)/'97-19 Comp in Aggregate CPI'!Q20</f>
        <v>-5.3344941995905601E-2</v>
      </c>
      <c r="S20" s="114">
        <f>('97-19 Comp in Aggregate CPI'!S20-'97-19 Comp in Aggregate CPI'!R20)/'97-19 Comp in Aggregate CPI'!R20</f>
        <v>6.1008979843527938E-3</v>
      </c>
      <c r="T20" s="114">
        <f>('97-19 Comp in Aggregate CPI'!T20-'97-19 Comp in Aggregate CPI'!S20)/'97-19 Comp in Aggregate CPI'!S20</f>
        <v>-1.7965971383513538E-2</v>
      </c>
      <c r="U20" s="114">
        <f>('97-19 Comp in Aggregate CPI'!U20-'97-19 Comp in Aggregate CPI'!T20)/'97-19 Comp in Aggregate CPI'!T20</f>
        <v>-4.3009478672985858E-2</v>
      </c>
      <c r="V20" s="114">
        <f>('97-19 Comp in Aggregate CPI'!V20-'97-19 Comp in Aggregate CPI'!U20)/'97-19 Comp in Aggregate CPI'!U20</f>
        <v>1.3414634146341612E-2</v>
      </c>
      <c r="W20" s="114">
        <f>('97-19 Comp in Aggregate CPI'!W20-'97-19 Comp in Aggregate CPI'!V20)/'97-19 Comp in Aggregate CPI'!V20</f>
        <v>4.323884433514117E-2</v>
      </c>
      <c r="X20" s="114">
        <f>('97-19 Comp in Aggregate CPI'!X20-'97-19 Comp in Aggregate CPI'!W20)/'97-19 Comp in Aggregate CPI'!W20</f>
        <v>1.0143660779765255E-2</v>
      </c>
      <c r="Y20" s="114">
        <f>('97-19 Comp in Aggregate CPI'!Y20-'97-19 Comp in Aggregate CPI'!X20)/'97-19 Comp in Aggregate CPI'!X20</f>
        <v>3.5698848032352959E-2</v>
      </c>
      <c r="Z20" s="114">
        <f>('97-19 Comp in Aggregate CPI'!Z20-'97-19 Comp in Aggregate CPI'!Y20)/'97-19 Comp in Aggregate CPI'!Y20</f>
        <v>2.4819903826373561E-2</v>
      </c>
      <c r="AA20" s="118">
        <f t="shared" si="1"/>
        <v>1.9919678366994119E-2</v>
      </c>
    </row>
    <row r="21" spans="1:27" x14ac:dyDescent="0.25">
      <c r="A21" s="65">
        <v>42</v>
      </c>
      <c r="C21" s="66" t="s">
        <v>374</v>
      </c>
      <c r="D21" s="81" t="str">
        <f t="shared" si="0"/>
        <v>-</v>
      </c>
      <c r="E21" s="114">
        <f>('97-19 Comp in Aggregate CPI'!E21-'97-19 Comp in Aggregate CPI'!D21)/'97-19 Comp in Aggregate CPI'!D21</f>
        <v>1.2031948838223814E-2</v>
      </c>
      <c r="F21" s="114">
        <f>('97-19 Comp in Aggregate CPI'!F21-'97-19 Comp in Aggregate CPI'!E21)/'97-19 Comp in Aggregate CPI'!E21</f>
        <v>4.1148739043077878E-2</v>
      </c>
      <c r="G21" s="114">
        <f>('97-19 Comp in Aggregate CPI'!G21-'97-19 Comp in Aggregate CPI'!F21)/'97-19 Comp in Aggregate CPI'!F21</f>
        <v>5.060758366694354E-2</v>
      </c>
      <c r="H21" s="114">
        <f>('97-19 Comp in Aggregate CPI'!H21-'97-19 Comp in Aggregate CPI'!G21)/'97-19 Comp in Aggregate CPI'!G21</f>
        <v>4.7288640959646827E-2</v>
      </c>
      <c r="I21" s="114">
        <f>('97-19 Comp in Aggregate CPI'!I21-'97-19 Comp in Aggregate CPI'!H21)/'97-19 Comp in Aggregate CPI'!H21</f>
        <v>5.1942160096890531E-2</v>
      </c>
      <c r="J21" s="114">
        <f>('97-19 Comp in Aggregate CPI'!J21-'97-19 Comp in Aggregate CPI'!I21)/'97-19 Comp in Aggregate CPI'!I21</f>
        <v>3.572314408314118E-2</v>
      </c>
      <c r="K21" s="114">
        <f>('97-19 Comp in Aggregate CPI'!K21-'97-19 Comp in Aggregate CPI'!J21)/'97-19 Comp in Aggregate CPI'!J21</f>
        <v>2.1263694297225192E-2</v>
      </c>
      <c r="L21" s="114">
        <f>('97-19 Comp in Aggregate CPI'!L21-'97-19 Comp in Aggregate CPI'!K21)/'97-19 Comp in Aggregate CPI'!K21</f>
        <v>2.342266766744678E-2</v>
      </c>
      <c r="M21" s="114">
        <f>('97-19 Comp in Aggregate CPI'!M21-'97-19 Comp in Aggregate CPI'!L21)/'97-19 Comp in Aggregate CPI'!L21</f>
        <v>3.0700504343300291E-2</v>
      </c>
      <c r="N21" s="114">
        <f>('97-19 Comp in Aggregate CPI'!N21-'97-19 Comp in Aggregate CPI'!M21)/'97-19 Comp in Aggregate CPI'!M21</f>
        <v>1.4987507222088328E-2</v>
      </c>
      <c r="O21" s="114">
        <f>('97-19 Comp in Aggregate CPI'!O21-'97-19 Comp in Aggregate CPI'!N21)/'97-19 Comp in Aggregate CPI'!N21</f>
        <v>5.8119728026628431E-2</v>
      </c>
      <c r="P21" s="114">
        <f>('97-19 Comp in Aggregate CPI'!P21-'97-19 Comp in Aggregate CPI'!O21)/'97-19 Comp in Aggregate CPI'!O21</f>
        <v>2.1081244097362641E-2</v>
      </c>
      <c r="Q21" s="114">
        <f>('97-19 Comp in Aggregate CPI'!Q21-'97-19 Comp in Aggregate CPI'!P21)/'97-19 Comp in Aggregate CPI'!P21</f>
        <v>-7.4046418740693842E-2</v>
      </c>
      <c r="R21" s="114">
        <f>('97-19 Comp in Aggregate CPI'!R21-'97-19 Comp in Aggregate CPI'!Q21)/'97-19 Comp in Aggregate CPI'!Q21</f>
        <v>-3.6234448829348689E-2</v>
      </c>
      <c r="S21" s="114">
        <f>('97-19 Comp in Aggregate CPI'!S21-'97-19 Comp in Aggregate CPI'!R21)/'97-19 Comp in Aggregate CPI'!R21</f>
        <v>-2.1694228111106117E-3</v>
      </c>
      <c r="T21" s="114">
        <f>('97-19 Comp in Aggregate CPI'!T21-'97-19 Comp in Aggregate CPI'!S21)/'97-19 Comp in Aggregate CPI'!S21</f>
        <v>2.6983702912102631E-2</v>
      </c>
      <c r="U21" s="114">
        <f>('97-19 Comp in Aggregate CPI'!U21-'97-19 Comp in Aggregate CPI'!T21)/'97-19 Comp in Aggregate CPI'!T21</f>
        <v>-2.4974683544303822E-2</v>
      </c>
      <c r="V21" s="114">
        <f>('97-19 Comp in Aggregate CPI'!V21-'97-19 Comp in Aggregate CPI'!U21)/'97-19 Comp in Aggregate CPI'!U21</f>
        <v>-1.2787723785167102E-3</v>
      </c>
      <c r="W21" s="114">
        <f>('97-19 Comp in Aggregate CPI'!W21-'97-19 Comp in Aggregate CPI'!V21)/'97-19 Comp in Aggregate CPI'!V21</f>
        <v>1.9114597306689272E-2</v>
      </c>
      <c r="X21" s="114">
        <f>('97-19 Comp in Aggregate CPI'!X21-'97-19 Comp in Aggregate CPI'!W21)/'97-19 Comp in Aggregate CPI'!W21</f>
        <v>3.4641888818233872E-2</v>
      </c>
      <c r="Y21" s="114">
        <f>('97-19 Comp in Aggregate CPI'!Y21-'97-19 Comp in Aggregate CPI'!X21)/'97-19 Comp in Aggregate CPI'!X21</f>
        <v>2.7419811841237554E-2</v>
      </c>
      <c r="Z21" s="114">
        <f>('97-19 Comp in Aggregate CPI'!Z21-'97-19 Comp in Aggregate CPI'!Y21)/'97-19 Comp in Aggregate CPI'!Y21</f>
        <v>3.2063758945137157E-3</v>
      </c>
      <c r="AA21" s="118">
        <f t="shared" si="1"/>
        <v>1.7317281491399036E-2</v>
      </c>
    </row>
    <row r="22" spans="1:27" x14ac:dyDescent="0.25">
      <c r="A22" s="65">
        <v>43</v>
      </c>
      <c r="C22" s="66" t="s">
        <v>375</v>
      </c>
      <c r="D22" s="81" t="str">
        <f t="shared" si="0"/>
        <v>-</v>
      </c>
      <c r="E22" s="114">
        <f>('97-19 Comp in Aggregate CPI'!E22-'97-19 Comp in Aggregate CPI'!D22)/'97-19 Comp in Aggregate CPI'!D22</f>
        <v>1.3466945880514022E-2</v>
      </c>
      <c r="F22" s="114">
        <f>('97-19 Comp in Aggregate CPI'!F22-'97-19 Comp in Aggregate CPI'!E22)/'97-19 Comp in Aggregate CPI'!E22</f>
        <v>3.9421390301076602E-2</v>
      </c>
      <c r="G22" s="114">
        <f>('97-19 Comp in Aggregate CPI'!G22-'97-19 Comp in Aggregate CPI'!F22)/'97-19 Comp in Aggregate CPI'!F22</f>
        <v>5.0528329341595554E-2</v>
      </c>
      <c r="H22" s="114">
        <f>('97-19 Comp in Aggregate CPI'!H22-'97-19 Comp in Aggregate CPI'!G22)/'97-19 Comp in Aggregate CPI'!G22</f>
        <v>4.6802869199375277E-2</v>
      </c>
      <c r="I22" s="114">
        <f>('97-19 Comp in Aggregate CPI'!I22-'97-19 Comp in Aggregate CPI'!H22)/'97-19 Comp in Aggregate CPI'!H22</f>
        <v>5.0492268586461823E-2</v>
      </c>
      <c r="J22" s="114">
        <f>('97-19 Comp in Aggregate CPI'!J22-'97-19 Comp in Aggregate CPI'!I22)/'97-19 Comp in Aggregate CPI'!I22</f>
        <v>3.5267778490461935E-2</v>
      </c>
      <c r="K22" s="114">
        <f>('97-19 Comp in Aggregate CPI'!K22-'97-19 Comp in Aggregate CPI'!J22)/'97-19 Comp in Aggregate CPI'!J22</f>
        <v>2.1360868237862568E-2</v>
      </c>
      <c r="L22" s="114">
        <f>('97-19 Comp in Aggregate CPI'!L22-'97-19 Comp in Aggregate CPI'!K22)/'97-19 Comp in Aggregate CPI'!K22</f>
        <v>2.2727085629962097E-2</v>
      </c>
      <c r="M22" s="114">
        <f>('97-19 Comp in Aggregate CPI'!M22-'97-19 Comp in Aggregate CPI'!L22)/'97-19 Comp in Aggregate CPI'!L22</f>
        <v>2.9872621022222816E-2</v>
      </c>
      <c r="N22" s="114">
        <f>('97-19 Comp in Aggregate CPI'!N22-'97-19 Comp in Aggregate CPI'!M22)/'97-19 Comp in Aggregate CPI'!M22</f>
        <v>1.5788502124742695E-2</v>
      </c>
      <c r="O22" s="114">
        <f>('97-19 Comp in Aggregate CPI'!O22-'97-19 Comp in Aggregate CPI'!N22)/'97-19 Comp in Aggregate CPI'!N22</f>
        <v>-5.7034140208439416E-2</v>
      </c>
      <c r="P22" s="114">
        <f>('97-19 Comp in Aggregate CPI'!P22-'97-19 Comp in Aggregate CPI'!O22)/'97-19 Comp in Aggregate CPI'!O22</f>
        <v>6.8711173174354498E-3</v>
      </c>
      <c r="Q22" s="114">
        <f>('97-19 Comp in Aggregate CPI'!Q22-'97-19 Comp in Aggregate CPI'!P22)/'97-19 Comp in Aggregate CPI'!P22</f>
        <v>-3.2778766070995301E-2</v>
      </c>
      <c r="R22" s="114">
        <f>('97-19 Comp in Aggregate CPI'!R22-'97-19 Comp in Aggregate CPI'!Q22)/'97-19 Comp in Aggregate CPI'!Q22</f>
        <v>-2.8389547220634297E-2</v>
      </c>
      <c r="S22" s="114">
        <f>('97-19 Comp in Aggregate CPI'!S22-'97-19 Comp in Aggregate CPI'!R22)/'97-19 Comp in Aggregate CPI'!R22</f>
        <v>-2.1597116673598642E-2</v>
      </c>
      <c r="T22" s="114">
        <f>('97-19 Comp in Aggregate CPI'!T22-'97-19 Comp in Aggregate CPI'!S22)/'97-19 Comp in Aggregate CPI'!S22</f>
        <v>-1.4285125592372785E-2</v>
      </c>
      <c r="U22" s="114">
        <f>('97-19 Comp in Aggregate CPI'!U22-'97-19 Comp in Aggregate CPI'!T22)/'97-19 Comp in Aggregate CPI'!T22</f>
        <v>-6.0993425858281252E-4</v>
      </c>
      <c r="V22" s="114">
        <f>('97-19 Comp in Aggregate CPI'!V22-'97-19 Comp in Aggregate CPI'!U22)/'97-19 Comp in Aggregate CPI'!U22</f>
        <v>1.0079193664506752E-2</v>
      </c>
      <c r="W22" s="114">
        <f>('97-19 Comp in Aggregate CPI'!W22-'97-19 Comp in Aggregate CPI'!V22)/'97-19 Comp in Aggregate CPI'!V22</f>
        <v>1.499057559308632E-2</v>
      </c>
      <c r="X22" s="114">
        <f>('97-19 Comp in Aggregate CPI'!X22-'97-19 Comp in Aggregate CPI'!W22)/'97-19 Comp in Aggregate CPI'!W22</f>
        <v>-3.0214006889871347E-3</v>
      </c>
      <c r="Y22" s="114">
        <f>('97-19 Comp in Aggregate CPI'!Y22-'97-19 Comp in Aggregate CPI'!X22)/'97-19 Comp in Aggregate CPI'!X22</f>
        <v>1.2309180683025688E-2</v>
      </c>
      <c r="Z22" s="114">
        <f>('97-19 Comp in Aggregate CPI'!Z22-'97-19 Comp in Aggregate CPI'!Y22)/'97-19 Comp in Aggregate CPI'!Y22</f>
        <v>8.1927646222746744E-3</v>
      </c>
      <c r="AA22" s="118">
        <f t="shared" si="1"/>
        <v>1.0020702726408809E-2</v>
      </c>
    </row>
    <row r="23" spans="1:27" ht="30" x14ac:dyDescent="0.25">
      <c r="A23" s="65">
        <v>45</v>
      </c>
      <c r="C23" s="66" t="s">
        <v>376</v>
      </c>
      <c r="D23" s="81" t="str">
        <f t="shared" si="0"/>
        <v>-</v>
      </c>
      <c r="E23" s="114">
        <f>('97-19 Comp in Aggregate CPI'!E23-'97-19 Comp in Aggregate CPI'!D23)/'97-19 Comp in Aggregate CPI'!D23</f>
        <v>6.0808973223304558E-2</v>
      </c>
      <c r="F23" s="114">
        <f>('97-19 Comp in Aggregate CPI'!F23-'97-19 Comp in Aggregate CPI'!E23)/'97-19 Comp in Aggregate CPI'!E23</f>
        <v>4.0759606807689655E-2</v>
      </c>
      <c r="G23" s="114">
        <f>('97-19 Comp in Aggregate CPI'!G23-'97-19 Comp in Aggregate CPI'!F23)/'97-19 Comp in Aggregate CPI'!F23</f>
        <v>2.6778159958583646E-2</v>
      </c>
      <c r="H23" s="114">
        <f>('97-19 Comp in Aggregate CPI'!H23-'97-19 Comp in Aggregate CPI'!G23)/'97-19 Comp in Aggregate CPI'!G23</f>
        <v>4.2389705882353079E-2</v>
      </c>
      <c r="I23" s="114">
        <f>('97-19 Comp in Aggregate CPI'!I23-'97-19 Comp in Aggregate CPI'!H23)/'97-19 Comp in Aggregate CPI'!H23</f>
        <v>8.0433660299431942E-2</v>
      </c>
      <c r="J23" s="114">
        <f>('97-19 Comp in Aggregate CPI'!J23-'97-19 Comp in Aggregate CPI'!I23)/'97-19 Comp in Aggregate CPI'!I23</f>
        <v>1.59250933295529E-2</v>
      </c>
      <c r="K23" s="114">
        <f>('97-19 Comp in Aggregate CPI'!K23-'97-19 Comp in Aggregate CPI'!J23)/'97-19 Comp in Aggregate CPI'!J23</f>
        <v>-7.2089561897365571E-3</v>
      </c>
      <c r="L23" s="114">
        <f>('97-19 Comp in Aggregate CPI'!L23-'97-19 Comp in Aggregate CPI'!K23)/'97-19 Comp in Aggregate CPI'!K23</f>
        <v>-2.4070694748307185E-4</v>
      </c>
      <c r="M23" s="114">
        <f>('97-19 Comp in Aggregate CPI'!M23-'97-19 Comp in Aggregate CPI'!L23)/'97-19 Comp in Aggregate CPI'!L23</f>
        <v>4.8071178655092542E-3</v>
      </c>
      <c r="N23" s="114">
        <f>('97-19 Comp in Aggregate CPI'!N23-'97-19 Comp in Aggregate CPI'!M23)/'97-19 Comp in Aggregate CPI'!M23</f>
        <v>6.2904535383514495E-2</v>
      </c>
      <c r="O23" s="114">
        <f>('97-19 Comp in Aggregate CPI'!O23-'97-19 Comp in Aggregate CPI'!N23)/'97-19 Comp in Aggregate CPI'!N23</f>
        <v>-6.1712738671986352E-2</v>
      </c>
      <c r="P23" s="114">
        <f>('97-19 Comp in Aggregate CPI'!P23-'97-19 Comp in Aggregate CPI'!O23)/'97-19 Comp in Aggregate CPI'!O23</f>
        <v>-7.186607949736799E-3</v>
      </c>
      <c r="Q23" s="114">
        <f>('97-19 Comp in Aggregate CPI'!Q23-'97-19 Comp in Aggregate CPI'!P23)/'97-19 Comp in Aggregate CPI'!P23</f>
        <v>-6.7642089454169477E-3</v>
      </c>
      <c r="R23" s="114">
        <f>('97-19 Comp in Aggregate CPI'!R23-'97-19 Comp in Aggregate CPI'!Q23)/'97-19 Comp in Aggregate CPI'!Q23</f>
        <v>-6.9754705718056725E-2</v>
      </c>
      <c r="S23" s="114">
        <f>('97-19 Comp in Aggregate CPI'!S23-'97-19 Comp in Aggregate CPI'!R23)/'97-19 Comp in Aggregate CPI'!R23</f>
        <v>-2.9800828815013496E-2</v>
      </c>
      <c r="T23" s="114">
        <f>('97-19 Comp in Aggregate CPI'!T23-'97-19 Comp in Aggregate CPI'!S23)/'97-19 Comp in Aggregate CPI'!S23</f>
        <v>6.4981756220280273E-3</v>
      </c>
      <c r="U23" s="114">
        <f>('97-19 Comp in Aggregate CPI'!U23-'97-19 Comp in Aggregate CPI'!T23)/'97-19 Comp in Aggregate CPI'!T23</f>
        <v>-6.6098807495740975E-3</v>
      </c>
      <c r="V23" s="114">
        <f>('97-19 Comp in Aggregate CPI'!V23-'97-19 Comp in Aggregate CPI'!U23)/'97-19 Comp in Aggregate CPI'!U23</f>
        <v>1.2668918918918949E-2</v>
      </c>
      <c r="W23" s="114">
        <f>('97-19 Comp in Aggregate CPI'!W23-'97-19 Comp in Aggregate CPI'!V23)/'97-19 Comp in Aggregate CPI'!V23</f>
        <v>1.9552043121005242E-2</v>
      </c>
      <c r="X23" s="114">
        <f>('97-19 Comp in Aggregate CPI'!X23-'97-19 Comp in Aggregate CPI'!W23)/'97-19 Comp in Aggregate CPI'!W23</f>
        <v>3.7178655211045471E-2</v>
      </c>
      <c r="Y23" s="114">
        <f>('97-19 Comp in Aggregate CPI'!Y23-'97-19 Comp in Aggregate CPI'!X23)/'97-19 Comp in Aggregate CPI'!X23</f>
        <v>1.7355146292466705E-2</v>
      </c>
      <c r="Z23" s="114">
        <f>('97-19 Comp in Aggregate CPI'!Z23-'97-19 Comp in Aggregate CPI'!Y23)/'97-19 Comp in Aggregate CPI'!Y23</f>
        <v>-1.7625231910946185E-2</v>
      </c>
      <c r="AA23" s="118">
        <f t="shared" si="1"/>
        <v>1.0052542091702438E-2</v>
      </c>
    </row>
    <row r="24" spans="1:27" ht="30" x14ac:dyDescent="0.25">
      <c r="A24" s="65">
        <v>46</v>
      </c>
      <c r="C24" s="66" t="s">
        <v>377</v>
      </c>
      <c r="D24" s="81" t="str">
        <f t="shared" si="0"/>
        <v>-</v>
      </c>
      <c r="E24" s="114">
        <f>('97-19 Comp in Aggregate CPI'!E24-'97-19 Comp in Aggregate CPI'!D24)/'97-19 Comp in Aggregate CPI'!D24</f>
        <v>5.541243429355594E-2</v>
      </c>
      <c r="F24" s="114">
        <f>('97-19 Comp in Aggregate CPI'!F24-'97-19 Comp in Aggregate CPI'!E24)/'97-19 Comp in Aggregate CPI'!E24</f>
        <v>3.3728728184969824E-2</v>
      </c>
      <c r="G24" s="114">
        <f>('97-19 Comp in Aggregate CPI'!G24-'97-19 Comp in Aggregate CPI'!F24)/'97-19 Comp in Aggregate CPI'!F24</f>
        <v>1.3914231442233053E-2</v>
      </c>
      <c r="H24" s="114">
        <f>('97-19 Comp in Aggregate CPI'!H24-'97-19 Comp in Aggregate CPI'!G24)/'97-19 Comp in Aggregate CPI'!G24</f>
        <v>3.8474851215076857E-2</v>
      </c>
      <c r="I24" s="114">
        <f>('97-19 Comp in Aggregate CPI'!I24-'97-19 Comp in Aggregate CPI'!H24)/'97-19 Comp in Aggregate CPI'!H24</f>
        <v>1.4716555214388811E-2</v>
      </c>
      <c r="J24" s="114">
        <f>('97-19 Comp in Aggregate CPI'!J24-'97-19 Comp in Aggregate CPI'!I24)/'97-19 Comp in Aggregate CPI'!I24</f>
        <v>1.8025370767652392E-2</v>
      </c>
      <c r="K24" s="114">
        <f>('97-19 Comp in Aggregate CPI'!K24-'97-19 Comp in Aggregate CPI'!J24)/'97-19 Comp in Aggregate CPI'!J24</f>
        <v>2.2295835285194809E-2</v>
      </c>
      <c r="L24" s="114">
        <f>('97-19 Comp in Aggregate CPI'!L24-'97-19 Comp in Aggregate CPI'!K24)/'97-19 Comp in Aggregate CPI'!K24</f>
        <v>-3.5816667264331768E-2</v>
      </c>
      <c r="M24" s="114">
        <f>('97-19 Comp in Aggregate CPI'!M24-'97-19 Comp in Aggregate CPI'!L24)/'97-19 Comp in Aggregate CPI'!L24</f>
        <v>1.3462434737983016E-2</v>
      </c>
      <c r="N24" s="114">
        <f>('97-19 Comp in Aggregate CPI'!N24-'97-19 Comp in Aggregate CPI'!M24)/'97-19 Comp in Aggregate CPI'!M24</f>
        <v>3.19575097039769E-2</v>
      </c>
      <c r="O24" s="114">
        <f>('97-19 Comp in Aggregate CPI'!O24-'97-19 Comp in Aggregate CPI'!N24)/'97-19 Comp in Aggregate CPI'!N24</f>
        <v>5.6019402501798609E-3</v>
      </c>
      <c r="P24" s="114">
        <f>('97-19 Comp in Aggregate CPI'!P24-'97-19 Comp in Aggregate CPI'!O24)/'97-19 Comp in Aggregate CPI'!O24</f>
        <v>-9.0235335381299731E-3</v>
      </c>
      <c r="Q24" s="114">
        <f>('97-19 Comp in Aggregate CPI'!Q24-'97-19 Comp in Aggregate CPI'!P24)/'97-19 Comp in Aggregate CPI'!P24</f>
        <v>-7.4711610268473486E-3</v>
      </c>
      <c r="R24" s="114">
        <f>('97-19 Comp in Aggregate CPI'!R24-'97-19 Comp in Aggregate CPI'!Q24)/'97-19 Comp in Aggregate CPI'!Q24</f>
        <v>-2.7268256142129688E-2</v>
      </c>
      <c r="S24" s="114">
        <f>('97-19 Comp in Aggregate CPI'!S24-'97-19 Comp in Aggregate CPI'!R24)/'97-19 Comp in Aggregate CPI'!R24</f>
        <v>-3.688207259765048E-2</v>
      </c>
      <c r="T24" s="114">
        <f>('97-19 Comp in Aggregate CPI'!T24-'97-19 Comp in Aggregate CPI'!S24)/'97-19 Comp in Aggregate CPI'!S24</f>
        <v>6.4440288538605076E-3</v>
      </c>
      <c r="U24" s="114">
        <f>('97-19 Comp in Aggregate CPI'!U24-'97-19 Comp in Aggregate CPI'!T24)/'97-19 Comp in Aggregate CPI'!T24</f>
        <v>-4.9489795918367507E-3</v>
      </c>
      <c r="V24" s="114">
        <f>('97-19 Comp in Aggregate CPI'!V24-'97-19 Comp in Aggregate CPI'!U24)/'97-19 Comp in Aggregate CPI'!U24</f>
        <v>-3.3670033670032953E-3</v>
      </c>
      <c r="W24" s="114">
        <f>('97-19 Comp in Aggregate CPI'!W24-'97-19 Comp in Aggregate CPI'!V24)/'97-19 Comp in Aggregate CPI'!V24</f>
        <v>3.5991304114441937E-2</v>
      </c>
      <c r="X24" s="114">
        <f>('97-19 Comp in Aggregate CPI'!X24-'97-19 Comp in Aggregate CPI'!W24)/'97-19 Comp in Aggregate CPI'!W24</f>
        <v>-3.404956855513396E-3</v>
      </c>
      <c r="Y24" s="114">
        <f>('97-19 Comp in Aggregate CPI'!Y24-'97-19 Comp in Aggregate CPI'!X24)/'97-19 Comp in Aggregate CPI'!X24</f>
        <v>-9.3938633293889004E-3</v>
      </c>
      <c r="Z24" s="114">
        <f>('97-19 Comp in Aggregate CPI'!Z24-'97-19 Comp in Aggregate CPI'!Y24)/'97-19 Comp in Aggregate CPI'!Y24</f>
        <v>4.3658284501346616E-2</v>
      </c>
      <c r="AA24" s="118">
        <f t="shared" si="1"/>
        <v>8.9139552205467661E-3</v>
      </c>
    </row>
    <row r="25" spans="1:27" ht="30" x14ac:dyDescent="0.25">
      <c r="A25" s="65">
        <v>47</v>
      </c>
      <c r="C25" s="66" t="s">
        <v>378</v>
      </c>
      <c r="D25" s="81" t="str">
        <f t="shared" si="0"/>
        <v>-</v>
      </c>
      <c r="E25" s="114">
        <f>('97-19 Comp in Aggregate CPI'!E25-'97-19 Comp in Aggregate CPI'!D25)/'97-19 Comp in Aggregate CPI'!D25</f>
        <v>3.1342699597484591E-2</v>
      </c>
      <c r="F25" s="114">
        <f>('97-19 Comp in Aggregate CPI'!F25-'97-19 Comp in Aggregate CPI'!E25)/'97-19 Comp in Aggregate CPI'!E25</f>
        <v>1.6972941610974877E-2</v>
      </c>
      <c r="G25" s="114">
        <f>('97-19 Comp in Aggregate CPI'!G25-'97-19 Comp in Aggregate CPI'!F25)/'97-19 Comp in Aggregate CPI'!F25</f>
        <v>2.7180460837635617E-2</v>
      </c>
      <c r="H25" s="114">
        <f>('97-19 Comp in Aggregate CPI'!H25-'97-19 Comp in Aggregate CPI'!G25)/'97-19 Comp in Aggregate CPI'!G25</f>
        <v>3.2758241334618229E-2</v>
      </c>
      <c r="I25" s="114">
        <f>('97-19 Comp in Aggregate CPI'!I25-'97-19 Comp in Aggregate CPI'!H25)/'97-19 Comp in Aggregate CPI'!H25</f>
        <v>3.3326009231312917E-2</v>
      </c>
      <c r="J25" s="114">
        <f>('97-19 Comp in Aggregate CPI'!J25-'97-19 Comp in Aggregate CPI'!I25)/'97-19 Comp in Aggregate CPI'!I25</f>
        <v>2.0249129397461964E-2</v>
      </c>
      <c r="K25" s="114">
        <f>('97-19 Comp in Aggregate CPI'!K25-'97-19 Comp in Aggregate CPI'!J25)/'97-19 Comp in Aggregate CPI'!J25</f>
        <v>6.9436240178735011E-3</v>
      </c>
      <c r="L25" s="114">
        <f>('97-19 Comp in Aggregate CPI'!L25-'97-19 Comp in Aggregate CPI'!K25)/'97-19 Comp in Aggregate CPI'!K25</f>
        <v>1.1443398866999339E-2</v>
      </c>
      <c r="M25" s="114">
        <f>('97-19 Comp in Aggregate CPI'!M25-'97-19 Comp in Aggregate CPI'!L25)/'97-19 Comp in Aggregate CPI'!L25</f>
        <v>3.1622936086054446E-2</v>
      </c>
      <c r="N25" s="114">
        <f>('97-19 Comp in Aggregate CPI'!N25-'97-19 Comp in Aggregate CPI'!M25)/'97-19 Comp in Aggregate CPI'!M25</f>
        <v>1.694936585428607E-2</v>
      </c>
      <c r="O25" s="114">
        <f>('97-19 Comp in Aggregate CPI'!O25-'97-19 Comp in Aggregate CPI'!N25)/'97-19 Comp in Aggregate CPI'!N25</f>
        <v>-5.5563093102468401E-3</v>
      </c>
      <c r="P25" s="114">
        <f>('97-19 Comp in Aggregate CPI'!P25-'97-19 Comp in Aggregate CPI'!O25)/'97-19 Comp in Aggregate CPI'!O25</f>
        <v>3.7443961418285898E-3</v>
      </c>
      <c r="Q25" s="114">
        <f>('97-19 Comp in Aggregate CPI'!Q25-'97-19 Comp in Aggregate CPI'!P25)/'97-19 Comp in Aggregate CPI'!P25</f>
        <v>-2.437952092764464E-2</v>
      </c>
      <c r="R25" s="114">
        <f>('97-19 Comp in Aggregate CPI'!R25-'97-19 Comp in Aggregate CPI'!Q25)/'97-19 Comp in Aggregate CPI'!Q25</f>
        <v>-3.7962866245364699E-2</v>
      </c>
      <c r="S25" s="114">
        <f>('97-19 Comp in Aggregate CPI'!S25-'97-19 Comp in Aggregate CPI'!R25)/'97-19 Comp in Aggregate CPI'!R25</f>
        <v>-6.4760229328019508E-3</v>
      </c>
      <c r="T25" s="114">
        <f>('97-19 Comp in Aggregate CPI'!T25-'97-19 Comp in Aggregate CPI'!S25)/'97-19 Comp in Aggregate CPI'!S25</f>
        <v>1.2305251371964232E-2</v>
      </c>
      <c r="U25" s="114">
        <f>('97-19 Comp in Aggregate CPI'!U25-'97-19 Comp in Aggregate CPI'!T25)/'97-19 Comp in Aggregate CPI'!T25</f>
        <v>-1.2183031458531991E-2</v>
      </c>
      <c r="V25" s="114">
        <f>('97-19 Comp in Aggregate CPI'!V25-'97-19 Comp in Aggregate CPI'!U25)/'97-19 Comp in Aggregate CPI'!U25</f>
        <v>2.6615969581749159E-2</v>
      </c>
      <c r="W25" s="114">
        <f>('97-19 Comp in Aggregate CPI'!W25-'97-19 Comp in Aggregate CPI'!V25)/'97-19 Comp in Aggregate CPI'!V25</f>
        <v>3.2586707859796088E-2</v>
      </c>
      <c r="X25" s="114">
        <f>('97-19 Comp in Aggregate CPI'!X25-'97-19 Comp in Aggregate CPI'!W25)/'97-19 Comp in Aggregate CPI'!W25</f>
        <v>-1.8300318124118494E-3</v>
      </c>
      <c r="Y25" s="114">
        <f>('97-19 Comp in Aggregate CPI'!Y25-'97-19 Comp in Aggregate CPI'!X25)/'97-19 Comp in Aggregate CPI'!X25</f>
        <v>-4.0962861050333225E-3</v>
      </c>
      <c r="Z25" s="114">
        <f>('97-19 Comp in Aggregate CPI'!Z25-'97-19 Comp in Aggregate CPI'!Y25)/'97-19 Comp in Aggregate CPI'!Y25</f>
        <v>3.9275521266273296E-2</v>
      </c>
      <c r="AA25" s="118">
        <f t="shared" si="1"/>
        <v>1.1401481102921711E-2</v>
      </c>
    </row>
    <row r="26" spans="1:27" ht="30" x14ac:dyDescent="0.25">
      <c r="A26" s="65">
        <v>49</v>
      </c>
      <c r="C26" s="66" t="s">
        <v>379</v>
      </c>
      <c r="D26" s="81" t="str">
        <f t="shared" si="0"/>
        <v>-</v>
      </c>
      <c r="E26" s="114">
        <f>('97-19 Comp in Aggregate CPI'!E26-'97-19 Comp in Aggregate CPI'!D26)/'97-19 Comp in Aggregate CPI'!D26</f>
        <v>4.930426092944333E-2</v>
      </c>
      <c r="F26" s="114">
        <f>('97-19 Comp in Aggregate CPI'!F26-'97-19 Comp in Aggregate CPI'!E26)/'97-19 Comp in Aggregate CPI'!E26</f>
        <v>5.8153219484392442E-2</v>
      </c>
      <c r="G26" s="114">
        <f>('97-19 Comp in Aggregate CPI'!G26-'97-19 Comp in Aggregate CPI'!F26)/'97-19 Comp in Aggregate CPI'!F26</f>
        <v>2.2901258128866352E-2</v>
      </c>
      <c r="H26" s="114">
        <f>('97-19 Comp in Aggregate CPI'!H26-'97-19 Comp in Aggregate CPI'!G26)/'97-19 Comp in Aggregate CPI'!G26</f>
        <v>4.4180023725446868E-2</v>
      </c>
      <c r="I26" s="114">
        <f>('97-19 Comp in Aggregate CPI'!I26-'97-19 Comp in Aggregate CPI'!H26)/'97-19 Comp in Aggregate CPI'!H26</f>
        <v>2.3498795491351004E-2</v>
      </c>
      <c r="J26" s="114">
        <f>('97-19 Comp in Aggregate CPI'!J26-'97-19 Comp in Aggregate CPI'!I26)/'97-19 Comp in Aggregate CPI'!I26</f>
        <v>5.5359020205198242E-2</v>
      </c>
      <c r="K26" s="114">
        <f>('97-19 Comp in Aggregate CPI'!K26-'97-19 Comp in Aggregate CPI'!J26)/'97-19 Comp in Aggregate CPI'!J26</f>
        <v>-1.3071895424836678E-2</v>
      </c>
      <c r="L26" s="114">
        <f>('97-19 Comp in Aggregate CPI'!L26-'97-19 Comp in Aggregate CPI'!K26)/'97-19 Comp in Aggregate CPI'!K26</f>
        <v>4.0003440320837851E-2</v>
      </c>
      <c r="M26" s="114">
        <f>('97-19 Comp in Aggregate CPI'!M26-'97-19 Comp in Aggregate CPI'!L26)/'97-19 Comp in Aggregate CPI'!L26</f>
        <v>2.0360910321575266E-2</v>
      </c>
      <c r="N26" s="114">
        <f>('97-19 Comp in Aggregate CPI'!N26-'97-19 Comp in Aggregate CPI'!M26)/'97-19 Comp in Aggregate CPI'!M26</f>
        <v>3.02420848599569E-2</v>
      </c>
      <c r="O26" s="114">
        <f>('97-19 Comp in Aggregate CPI'!O26-'97-19 Comp in Aggregate CPI'!N26)/'97-19 Comp in Aggregate CPI'!N26</f>
        <v>1.9464653637709672E-2</v>
      </c>
      <c r="P26" s="114">
        <f>('97-19 Comp in Aggregate CPI'!P26-'97-19 Comp in Aggregate CPI'!O26)/'97-19 Comp in Aggregate CPI'!O26</f>
        <v>2.013637829058753E-2</v>
      </c>
      <c r="Q26" s="114">
        <f>('97-19 Comp in Aggregate CPI'!Q26-'97-19 Comp in Aggregate CPI'!P26)/'97-19 Comp in Aggregate CPI'!P26</f>
        <v>-1.9659684089214915E-3</v>
      </c>
      <c r="R26" s="114">
        <f>('97-19 Comp in Aggregate CPI'!R26-'97-19 Comp in Aggregate CPI'!Q26)/'97-19 Comp in Aggregate CPI'!Q26</f>
        <v>-3.8134525758911686E-2</v>
      </c>
      <c r="S26" s="114">
        <f>('97-19 Comp in Aggregate CPI'!S26-'97-19 Comp in Aggregate CPI'!R26)/'97-19 Comp in Aggregate CPI'!R26</f>
        <v>-2.8104193632988018E-3</v>
      </c>
      <c r="T26" s="114">
        <f>('97-19 Comp in Aggregate CPI'!T26-'97-19 Comp in Aggregate CPI'!S26)/'97-19 Comp in Aggregate CPI'!S26</f>
        <v>5.0117853379133678E-3</v>
      </c>
      <c r="U26" s="114">
        <f>('97-19 Comp in Aggregate CPI'!U26-'97-19 Comp in Aggregate CPI'!T26)/'97-19 Comp in Aggregate CPI'!T26</f>
        <v>-1.1211538461538377E-2</v>
      </c>
      <c r="V26" s="114">
        <f>('97-19 Comp in Aggregate CPI'!V26-'97-19 Comp in Aggregate CPI'!U26)/'97-19 Comp in Aggregate CPI'!U26</f>
        <v>4.1379310344827516E-2</v>
      </c>
      <c r="W26" s="114">
        <f>('97-19 Comp in Aggregate CPI'!W26-'97-19 Comp in Aggregate CPI'!V26)/'97-19 Comp in Aggregate CPI'!V26</f>
        <v>3.5586070428247457E-4</v>
      </c>
      <c r="X26" s="114">
        <f>('97-19 Comp in Aggregate CPI'!X26-'97-19 Comp in Aggregate CPI'!W26)/'97-19 Comp in Aggregate CPI'!W26</f>
        <v>1.1591287036945662E-2</v>
      </c>
      <c r="Y26" s="114">
        <f>('97-19 Comp in Aggregate CPI'!Y26-'97-19 Comp in Aggregate CPI'!X26)/'97-19 Comp in Aggregate CPI'!X26</f>
        <v>-4.9012615728289792E-2</v>
      </c>
      <c r="Z26" s="114">
        <f>('97-19 Comp in Aggregate CPI'!Z26-'97-19 Comp in Aggregate CPI'!Y26)/'97-19 Comp in Aggregate CPI'!Y26</f>
        <v>8.5931963858730254E-2</v>
      </c>
      <c r="AA26" s="118">
        <f t="shared" si="1"/>
        <v>1.8712149524193991E-2</v>
      </c>
    </row>
    <row r="27" spans="1:27" x14ac:dyDescent="0.25">
      <c r="A27" s="65">
        <v>50</v>
      </c>
      <c r="C27" s="66" t="s">
        <v>180</v>
      </c>
      <c r="D27" s="81" t="str">
        <f t="shared" si="0"/>
        <v>-</v>
      </c>
      <c r="E27" s="114">
        <f>('97-19 Comp in Aggregate CPI'!E27-'97-19 Comp in Aggregate CPI'!D27)/'97-19 Comp in Aggregate CPI'!D27</f>
        <v>6.4766126483505437E-2</v>
      </c>
      <c r="F27" s="114">
        <f>('97-19 Comp in Aggregate CPI'!F27-'97-19 Comp in Aggregate CPI'!E27)/'97-19 Comp in Aggregate CPI'!E27</f>
        <v>-9.3078248322272711E-2</v>
      </c>
      <c r="G27" s="114">
        <f>('97-19 Comp in Aggregate CPI'!G27-'97-19 Comp in Aggregate CPI'!F27)/'97-19 Comp in Aggregate CPI'!F27</f>
        <v>-5.0867219738651978E-2</v>
      </c>
      <c r="H27" s="114">
        <f>('97-19 Comp in Aggregate CPI'!H27-'97-19 Comp in Aggregate CPI'!G27)/'97-19 Comp in Aggregate CPI'!G27</f>
        <v>5.4295141969831491E-2</v>
      </c>
      <c r="I27" s="114">
        <f>('97-19 Comp in Aggregate CPI'!I27-'97-19 Comp in Aggregate CPI'!H27)/'97-19 Comp in Aggregate CPI'!H27</f>
        <v>9.8422882954559962E-2</v>
      </c>
      <c r="J27" s="114">
        <f>('97-19 Comp in Aggregate CPI'!J27-'97-19 Comp in Aggregate CPI'!I27)/'97-19 Comp in Aggregate CPI'!I27</f>
        <v>3.0874707453320632E-2</v>
      </c>
      <c r="K27" s="114">
        <f>('97-19 Comp in Aggregate CPI'!K27-'97-19 Comp in Aggregate CPI'!J27)/'97-19 Comp in Aggregate CPI'!J27</f>
        <v>-4.9490303666048637E-3</v>
      </c>
      <c r="L27" s="114">
        <f>('97-19 Comp in Aggregate CPI'!L27-'97-19 Comp in Aggregate CPI'!K27)/'97-19 Comp in Aggregate CPI'!K27</f>
        <v>2.1892393320964734E-2</v>
      </c>
      <c r="M27" s="114">
        <f>('97-19 Comp in Aggregate CPI'!M27-'97-19 Comp in Aggregate CPI'!L27)/'97-19 Comp in Aggregate CPI'!L27</f>
        <v>0.15644555694618259</v>
      </c>
      <c r="N27" s="114">
        <f>('97-19 Comp in Aggregate CPI'!N27-'97-19 Comp in Aggregate CPI'!M27)/'97-19 Comp in Aggregate CPI'!M27</f>
        <v>-8.8474760999210783E-2</v>
      </c>
      <c r="O27" s="114">
        <f>('97-19 Comp in Aggregate CPI'!O27-'97-19 Comp in Aggregate CPI'!N27)/'97-19 Comp in Aggregate CPI'!N27</f>
        <v>-5.4915125464703824E-3</v>
      </c>
      <c r="P27" s="114">
        <f>('97-19 Comp in Aggregate CPI'!P27-'97-19 Comp in Aggregate CPI'!O27)/'97-19 Comp in Aggregate CPI'!O27</f>
        <v>0.14634291717860173</v>
      </c>
      <c r="Q27" s="114">
        <f>('97-19 Comp in Aggregate CPI'!Q27-'97-19 Comp in Aggregate CPI'!P27)/'97-19 Comp in Aggregate CPI'!P27</f>
        <v>-1.9374941707028644E-2</v>
      </c>
      <c r="R27" s="114">
        <f>('97-19 Comp in Aggregate CPI'!R27-'97-19 Comp in Aggregate CPI'!Q27)/'97-19 Comp in Aggregate CPI'!Q27</f>
        <v>-0.18495903655161777</v>
      </c>
      <c r="S27" s="114">
        <f>('97-19 Comp in Aggregate CPI'!S27-'97-19 Comp in Aggregate CPI'!R27)/'97-19 Comp in Aggregate CPI'!R27</f>
        <v>7.7171826577106681E-2</v>
      </c>
      <c r="T27" s="114">
        <f>('97-19 Comp in Aggregate CPI'!T27-'97-19 Comp in Aggregate CPI'!S27)/'97-19 Comp in Aggregate CPI'!S27</f>
        <v>-5.5547409045953643E-2</v>
      </c>
      <c r="U27" s="114">
        <f>('97-19 Comp in Aggregate CPI'!U27-'97-19 Comp in Aggregate CPI'!T27)/'97-19 Comp in Aggregate CPI'!T27</f>
        <v>9.3904761904762424E-3</v>
      </c>
      <c r="V27" s="114">
        <f>('97-19 Comp in Aggregate CPI'!V27-'97-19 Comp in Aggregate CPI'!U27)/'97-19 Comp in Aggregate CPI'!U27</f>
        <v>-3.097893432465923E-2</v>
      </c>
      <c r="W27" s="114">
        <f>('97-19 Comp in Aggregate CPI'!W27-'97-19 Comp in Aggregate CPI'!V27)/'97-19 Comp in Aggregate CPI'!V27</f>
        <v>4.130422083776706E-2</v>
      </c>
      <c r="X27" s="114">
        <f>('97-19 Comp in Aggregate CPI'!X27-'97-19 Comp in Aggregate CPI'!W27)/'97-19 Comp in Aggregate CPI'!W27</f>
        <v>0.17935438977213786</v>
      </c>
      <c r="Y27" s="114">
        <f>('97-19 Comp in Aggregate CPI'!Y27-'97-19 Comp in Aggregate CPI'!X27)/'97-19 Comp in Aggregate CPI'!X27</f>
        <v>-3.5898123502858335E-2</v>
      </c>
      <c r="Z27" s="114">
        <f>('97-19 Comp in Aggregate CPI'!Z27-'97-19 Comp in Aggregate CPI'!Y27)/'97-19 Comp in Aggregate CPI'!Y27</f>
        <v>7.2045896843740562E-2</v>
      </c>
      <c r="AA27" s="118">
        <f t="shared" si="1"/>
        <v>1.739487815558485E-2</v>
      </c>
    </row>
    <row r="28" spans="1:27" x14ac:dyDescent="0.25">
      <c r="A28" s="65">
        <v>51</v>
      </c>
      <c r="C28" s="66" t="s">
        <v>181</v>
      </c>
      <c r="D28" s="81" t="str">
        <f t="shared" si="0"/>
        <v>-</v>
      </c>
      <c r="E28" s="114">
        <f>('97-19 Comp in Aggregate CPI'!E28-'97-19 Comp in Aggregate CPI'!D28)/'97-19 Comp in Aggregate CPI'!D28</f>
        <v>0.10384426483766453</v>
      </c>
      <c r="F28" s="114">
        <f>('97-19 Comp in Aggregate CPI'!F28-'97-19 Comp in Aggregate CPI'!E28)/'97-19 Comp in Aggregate CPI'!E28</f>
        <v>-2.3289966246150488E-2</v>
      </c>
      <c r="G28" s="114">
        <f>('97-19 Comp in Aggregate CPI'!G28-'97-19 Comp in Aggregate CPI'!F28)/'97-19 Comp in Aggregate CPI'!F28</f>
        <v>8.3651528382617829E-2</v>
      </c>
      <c r="H28" s="114">
        <f>('97-19 Comp in Aggregate CPI'!H28-'97-19 Comp in Aggregate CPI'!G28)/'97-19 Comp in Aggregate CPI'!G28</f>
        <v>-0.11413129471656587</v>
      </c>
      <c r="I28" s="114">
        <f>('97-19 Comp in Aggregate CPI'!I28-'97-19 Comp in Aggregate CPI'!H28)/'97-19 Comp in Aggregate CPI'!H28</f>
        <v>0.13154078235046157</v>
      </c>
      <c r="J28" s="114">
        <f>('97-19 Comp in Aggregate CPI'!J28-'97-19 Comp in Aggregate CPI'!I28)/'97-19 Comp in Aggregate CPI'!I28</f>
        <v>2.9921696800545211E-2</v>
      </c>
      <c r="K28" s="114">
        <f>('97-19 Comp in Aggregate CPI'!K28-'97-19 Comp in Aggregate CPI'!J28)/'97-19 Comp in Aggregate CPI'!J28</f>
        <v>2.3632042348619813E-2</v>
      </c>
      <c r="L28" s="114">
        <f>('97-19 Comp in Aggregate CPI'!L28-'97-19 Comp in Aggregate CPI'!K28)/'97-19 Comp in Aggregate CPI'!K28</f>
        <v>4.0837564321095206E-2</v>
      </c>
      <c r="M28" s="114">
        <f>('97-19 Comp in Aggregate CPI'!M28-'97-19 Comp in Aggregate CPI'!L28)/'97-19 Comp in Aggregate CPI'!L28</f>
        <v>-0.14451580812384016</v>
      </c>
      <c r="N28" s="114">
        <f>('97-19 Comp in Aggregate CPI'!N28-'97-19 Comp in Aggregate CPI'!M28)/'97-19 Comp in Aggregate CPI'!M28</f>
        <v>8.3177466609607204E-2</v>
      </c>
      <c r="O28" s="114">
        <f>('97-19 Comp in Aggregate CPI'!O28-'97-19 Comp in Aggregate CPI'!N28)/'97-19 Comp in Aggregate CPI'!N28</f>
        <v>0.16456341170368863</v>
      </c>
      <c r="P28" s="114">
        <f>('97-19 Comp in Aggregate CPI'!P28-'97-19 Comp in Aggregate CPI'!O28)/'97-19 Comp in Aggregate CPI'!O28</f>
        <v>-0.10027428245279325</v>
      </c>
      <c r="Q28" s="114">
        <f>('97-19 Comp in Aggregate CPI'!Q28-'97-19 Comp in Aggregate CPI'!P28)/'97-19 Comp in Aggregate CPI'!P28</f>
        <v>1.9332865871980471E-3</v>
      </c>
      <c r="R28" s="114">
        <f>('97-19 Comp in Aggregate CPI'!R28-'97-19 Comp in Aggregate CPI'!Q28)/'97-19 Comp in Aggregate CPI'!Q28</f>
        <v>-2.5331318693203032E-2</v>
      </c>
      <c r="S28" s="114">
        <f>('97-19 Comp in Aggregate CPI'!S28-'97-19 Comp in Aggregate CPI'!R28)/'97-19 Comp in Aggregate CPI'!R28</f>
        <v>-1.5700166680019979E-2</v>
      </c>
      <c r="T28" s="114">
        <f>('97-19 Comp in Aggregate CPI'!T28-'97-19 Comp in Aggregate CPI'!S28)/'97-19 Comp in Aggregate CPI'!S28</f>
        <v>0.11670107583907856</v>
      </c>
      <c r="U28" s="114">
        <f>('97-19 Comp in Aggregate CPI'!U28-'97-19 Comp in Aggregate CPI'!T28)/'97-19 Comp in Aggregate CPI'!T28</f>
        <v>-9.0460472697636421E-2</v>
      </c>
      <c r="V28" s="114">
        <f>('97-19 Comp in Aggregate CPI'!V28-'97-19 Comp in Aggregate CPI'!U28)/'97-19 Comp in Aggregate CPI'!U28</f>
        <v>8.7378640776699046E-2</v>
      </c>
      <c r="W28" s="114">
        <f>('97-19 Comp in Aggregate CPI'!W28-'97-19 Comp in Aggregate CPI'!V28)/'97-19 Comp in Aggregate CPI'!V28</f>
        <v>-0.11576754923328911</v>
      </c>
      <c r="X28" s="114">
        <f>('97-19 Comp in Aggregate CPI'!X28-'97-19 Comp in Aggregate CPI'!W28)/'97-19 Comp in Aggregate CPI'!W28</f>
        <v>5.8476696600012505E-3</v>
      </c>
      <c r="Y28" s="114">
        <f>('97-19 Comp in Aggregate CPI'!Y28-'97-19 Comp in Aggregate CPI'!X28)/'97-19 Comp in Aggregate CPI'!X28</f>
        <v>-9.341107657893076E-2</v>
      </c>
      <c r="Z28" s="114">
        <f>('97-19 Comp in Aggregate CPI'!Z28-'97-19 Comp in Aggregate CPI'!Y28)/'97-19 Comp in Aggregate CPI'!Y28</f>
        <v>6.6885145001658E-2</v>
      </c>
      <c r="AA28" s="118">
        <f t="shared" si="1"/>
        <v>9.8651199907502669E-3</v>
      </c>
    </row>
    <row r="29" spans="1:27" ht="30" x14ac:dyDescent="0.25">
      <c r="A29" s="65">
        <v>52</v>
      </c>
      <c r="C29" s="66" t="s">
        <v>380</v>
      </c>
      <c r="D29" s="81" t="str">
        <f t="shared" si="0"/>
        <v>-</v>
      </c>
      <c r="E29" s="114">
        <f>('97-19 Comp in Aggregate CPI'!E29-'97-19 Comp in Aggregate CPI'!D29)/'97-19 Comp in Aggregate CPI'!D29</f>
        <v>2.5636141477963073E-2</v>
      </c>
      <c r="F29" s="114">
        <f>('97-19 Comp in Aggregate CPI'!F29-'97-19 Comp in Aggregate CPI'!E29)/'97-19 Comp in Aggregate CPI'!E29</f>
        <v>5.9419889488302263E-2</v>
      </c>
      <c r="G29" s="114">
        <f>('97-19 Comp in Aggregate CPI'!G29-'97-19 Comp in Aggregate CPI'!F29)/'97-19 Comp in Aggregate CPI'!F29</f>
        <v>2.2093784909070636E-2</v>
      </c>
      <c r="H29" s="114">
        <f>('97-19 Comp in Aggregate CPI'!H29-'97-19 Comp in Aggregate CPI'!G29)/'97-19 Comp in Aggregate CPI'!G29</f>
        <v>3.1508144758555637E-2</v>
      </c>
      <c r="I29" s="114">
        <f>('97-19 Comp in Aggregate CPI'!I29-'97-19 Comp in Aggregate CPI'!H29)/'97-19 Comp in Aggregate CPI'!H29</f>
        <v>2.9603040380297464E-2</v>
      </c>
      <c r="J29" s="114">
        <f>('97-19 Comp in Aggregate CPI'!J29-'97-19 Comp in Aggregate CPI'!I29)/'97-19 Comp in Aggregate CPI'!I29</f>
        <v>2.2944937239601247E-2</v>
      </c>
      <c r="K29" s="114">
        <f>('97-19 Comp in Aggregate CPI'!K29-'97-19 Comp in Aggregate CPI'!J29)/'97-19 Comp in Aggregate CPI'!J29</f>
        <v>5.1640091175228636E-2</v>
      </c>
      <c r="L29" s="114">
        <f>('97-19 Comp in Aggregate CPI'!L29-'97-19 Comp in Aggregate CPI'!K29)/'97-19 Comp in Aggregate CPI'!K29</f>
        <v>2.4468106183499361E-2</v>
      </c>
      <c r="M29" s="114">
        <f>('97-19 Comp in Aggregate CPI'!M29-'97-19 Comp in Aggregate CPI'!L29)/'97-19 Comp in Aggregate CPI'!L29</f>
        <v>-1.0935211762039614E-3</v>
      </c>
      <c r="N29" s="114">
        <f>('97-19 Comp in Aggregate CPI'!N29-'97-19 Comp in Aggregate CPI'!M29)/'97-19 Comp in Aggregate CPI'!M29</f>
        <v>-1.2284777675082797E-2</v>
      </c>
      <c r="O29" s="114">
        <f>('97-19 Comp in Aggregate CPI'!O29-'97-19 Comp in Aggregate CPI'!N29)/'97-19 Comp in Aggregate CPI'!N29</f>
        <v>-4.3307985712489928E-3</v>
      </c>
      <c r="P29" s="114">
        <f>('97-19 Comp in Aggregate CPI'!P29-'97-19 Comp in Aggregate CPI'!O29)/'97-19 Comp in Aggregate CPI'!O29</f>
        <v>6.0651783423146005E-2</v>
      </c>
      <c r="Q29" s="114">
        <f>('97-19 Comp in Aggregate CPI'!Q29-'97-19 Comp in Aggregate CPI'!P29)/'97-19 Comp in Aggregate CPI'!P29</f>
        <v>-3.1981577242331971E-2</v>
      </c>
      <c r="R29" s="114">
        <f>('97-19 Comp in Aggregate CPI'!R29-'97-19 Comp in Aggregate CPI'!Q29)/'97-19 Comp in Aggregate CPI'!Q29</f>
        <v>-5.7874392034202811E-2</v>
      </c>
      <c r="S29" s="114">
        <f>('97-19 Comp in Aggregate CPI'!S29-'97-19 Comp in Aggregate CPI'!R29)/'97-19 Comp in Aggregate CPI'!R29</f>
        <v>1.9824546190311078E-2</v>
      </c>
      <c r="T29" s="114">
        <f>('97-19 Comp in Aggregate CPI'!T29-'97-19 Comp in Aggregate CPI'!S29)/'97-19 Comp in Aggregate CPI'!S29</f>
        <v>-7.5775950978778962E-3</v>
      </c>
      <c r="U29" s="114">
        <f>('97-19 Comp in Aggregate CPI'!U29-'97-19 Comp in Aggregate CPI'!T29)/'97-19 Comp in Aggregate CPI'!T29</f>
        <v>-1.1795705920624537E-2</v>
      </c>
      <c r="V29" s="114">
        <f>('97-19 Comp in Aggregate CPI'!V29-'97-19 Comp in Aggregate CPI'!U29)/'97-19 Comp in Aggregate CPI'!U29</f>
        <v>3.6316472114137514E-2</v>
      </c>
      <c r="W29" s="114">
        <f>('97-19 Comp in Aggregate CPI'!W29-'97-19 Comp in Aggregate CPI'!V29)/'97-19 Comp in Aggregate CPI'!V29</f>
        <v>9.8273288482499457E-3</v>
      </c>
      <c r="X29" s="114">
        <f>('97-19 Comp in Aggregate CPI'!X29-'97-19 Comp in Aggregate CPI'!W29)/'97-19 Comp in Aggregate CPI'!W29</f>
        <v>-2.4913554530575852E-2</v>
      </c>
      <c r="Y29" s="114">
        <f>('97-19 Comp in Aggregate CPI'!Y29-'97-19 Comp in Aggregate CPI'!X29)/'97-19 Comp in Aggregate CPI'!X29</f>
        <v>-2.600765064048444E-2</v>
      </c>
      <c r="Z29" s="114">
        <f>('97-19 Comp in Aggregate CPI'!Z29-'97-19 Comp in Aggregate CPI'!Y29)/'97-19 Comp in Aggregate CPI'!Y29</f>
        <v>8.164122647882896E-2</v>
      </c>
      <c r="AA29" s="118">
        <f t="shared" si="1"/>
        <v>1.3532541808116295E-2</v>
      </c>
    </row>
    <row r="30" spans="1:27" x14ac:dyDescent="0.25">
      <c r="A30" s="65">
        <v>53</v>
      </c>
      <c r="C30" s="66" t="s">
        <v>381</v>
      </c>
      <c r="D30" s="81" t="str">
        <f t="shared" si="0"/>
        <v>-</v>
      </c>
      <c r="E30" s="114">
        <f>('97-19 Comp in Aggregate CPI'!E30-'97-19 Comp in Aggregate CPI'!D30)/'97-19 Comp in Aggregate CPI'!D30</f>
        <v>6.0716020503381006E-2</v>
      </c>
      <c r="F30" s="114">
        <f>('97-19 Comp in Aggregate CPI'!F30-'97-19 Comp in Aggregate CPI'!E30)/'97-19 Comp in Aggregate CPI'!E30</f>
        <v>1.4629745440379018E-2</v>
      </c>
      <c r="G30" s="114">
        <f>('97-19 Comp in Aggregate CPI'!G30-'97-19 Comp in Aggregate CPI'!F30)/'97-19 Comp in Aggregate CPI'!F30</f>
        <v>4.2710260952173701E-2</v>
      </c>
      <c r="H30" s="114">
        <f>('97-19 Comp in Aggregate CPI'!H30-'97-19 Comp in Aggregate CPI'!G30)/'97-19 Comp in Aggregate CPI'!G30</f>
        <v>5.5361203196055794E-2</v>
      </c>
      <c r="I30" s="114">
        <f>('97-19 Comp in Aggregate CPI'!I30-'97-19 Comp in Aggregate CPI'!H30)/'97-19 Comp in Aggregate CPI'!H30</f>
        <v>7.107462374967001E-2</v>
      </c>
      <c r="J30" s="114">
        <f>('97-19 Comp in Aggregate CPI'!J30-'97-19 Comp in Aggregate CPI'!I30)/'97-19 Comp in Aggregate CPI'!I30</f>
        <v>-2.8233716153910696E-2</v>
      </c>
      <c r="K30" s="114">
        <f>('97-19 Comp in Aggregate CPI'!K30-'97-19 Comp in Aggregate CPI'!J30)/'97-19 Comp in Aggregate CPI'!J30</f>
        <v>4.1052696428471432E-2</v>
      </c>
      <c r="L30" s="114">
        <f>('97-19 Comp in Aggregate CPI'!L30-'97-19 Comp in Aggregate CPI'!K30)/'97-19 Comp in Aggregate CPI'!K30</f>
        <v>-2.2873672133978059E-2</v>
      </c>
      <c r="M30" s="114">
        <f>('97-19 Comp in Aggregate CPI'!M30-'97-19 Comp in Aggregate CPI'!L30)/'97-19 Comp in Aggregate CPI'!L30</f>
        <v>4.1150787017974297E-2</v>
      </c>
      <c r="N30" s="114">
        <f>('97-19 Comp in Aggregate CPI'!N30-'97-19 Comp in Aggregate CPI'!M30)/'97-19 Comp in Aggregate CPI'!M30</f>
        <v>7.3901063980920008E-3</v>
      </c>
      <c r="O30" s="114">
        <f>('97-19 Comp in Aggregate CPI'!O30-'97-19 Comp in Aggregate CPI'!N30)/'97-19 Comp in Aggregate CPI'!N30</f>
        <v>-0.23182942806906687</v>
      </c>
      <c r="P30" s="114">
        <f>('97-19 Comp in Aggregate CPI'!P30-'97-19 Comp in Aggregate CPI'!O30)/'97-19 Comp in Aggregate CPI'!O30</f>
        <v>5.8273731244982301E-2</v>
      </c>
      <c r="Q30" s="114">
        <f>('97-19 Comp in Aggregate CPI'!Q30-'97-19 Comp in Aggregate CPI'!P30)/'97-19 Comp in Aggregate CPI'!P30</f>
        <v>-4.8006906026780094E-2</v>
      </c>
      <c r="R30" s="114">
        <f>('97-19 Comp in Aggregate CPI'!R30-'97-19 Comp in Aggregate CPI'!Q30)/'97-19 Comp in Aggregate CPI'!Q30</f>
        <v>-4.0309882574172451E-2</v>
      </c>
      <c r="S30" s="114">
        <f>('97-19 Comp in Aggregate CPI'!S30-'97-19 Comp in Aggregate CPI'!R30)/'97-19 Comp in Aggregate CPI'!R30</f>
        <v>-1.7051366947308418E-2</v>
      </c>
      <c r="T30" s="114">
        <f>('97-19 Comp in Aggregate CPI'!T30-'97-19 Comp in Aggregate CPI'!S30)/'97-19 Comp in Aggregate CPI'!S30</f>
        <v>2.6229220502875763E-2</v>
      </c>
      <c r="U30" s="114">
        <f>('97-19 Comp in Aggregate CPI'!U30-'97-19 Comp in Aggregate CPI'!T30)/'97-19 Comp in Aggregate CPI'!T30</f>
        <v>2.3849630238290911E-2</v>
      </c>
      <c r="V30" s="114">
        <f>('97-19 Comp in Aggregate CPI'!V30-'97-19 Comp in Aggregate CPI'!U30)/'97-19 Comp in Aggregate CPI'!U30</f>
        <v>5.9288537549407112E-2</v>
      </c>
      <c r="W30" s="114">
        <f>('97-19 Comp in Aggregate CPI'!W30-'97-19 Comp in Aggregate CPI'!V30)/'97-19 Comp in Aggregate CPI'!V30</f>
        <v>-3.4371340912122746E-2</v>
      </c>
      <c r="X30" s="114">
        <f>('97-19 Comp in Aggregate CPI'!X30-'97-19 Comp in Aggregate CPI'!W30)/'97-19 Comp in Aggregate CPI'!W30</f>
        <v>-1.1911212185538089E-2</v>
      </c>
      <c r="Y30" s="114">
        <f>('97-19 Comp in Aggregate CPI'!Y30-'97-19 Comp in Aggregate CPI'!X30)/'97-19 Comp in Aggregate CPI'!X30</f>
        <v>2.6615752308217496E-2</v>
      </c>
      <c r="Z30" s="114">
        <f>('97-19 Comp in Aggregate CPI'!Z30-'97-19 Comp in Aggregate CPI'!Y30)/'97-19 Comp in Aggregate CPI'!Y30</f>
        <v>2.9726645399821158E-2</v>
      </c>
      <c r="AA30" s="118">
        <f t="shared" si="1"/>
        <v>5.6127925421324814E-3</v>
      </c>
    </row>
    <row r="31" spans="1:27" x14ac:dyDescent="0.25">
      <c r="A31" s="65">
        <v>55</v>
      </c>
      <c r="C31" s="66" t="s">
        <v>382</v>
      </c>
      <c r="D31" s="81" t="str">
        <f t="shared" si="0"/>
        <v>-</v>
      </c>
      <c r="E31" s="114">
        <f>('97-19 Comp in Aggregate CPI'!E31-'97-19 Comp in Aggregate CPI'!D31)/'97-19 Comp in Aggregate CPI'!D31</f>
        <v>4.5053668947335215E-2</v>
      </c>
      <c r="F31" s="114">
        <f>('97-19 Comp in Aggregate CPI'!F31-'97-19 Comp in Aggregate CPI'!E31)/'97-19 Comp in Aggregate CPI'!E31</f>
        <v>2.3899554712022916E-2</v>
      </c>
      <c r="G31" s="114">
        <f>('97-19 Comp in Aggregate CPI'!G31-'97-19 Comp in Aggregate CPI'!F31)/'97-19 Comp in Aggregate CPI'!F31</f>
        <v>2.5308560083973933E-2</v>
      </c>
      <c r="H31" s="114">
        <f>('97-19 Comp in Aggregate CPI'!H31-'97-19 Comp in Aggregate CPI'!G31)/'97-19 Comp in Aggregate CPI'!G31</f>
        <v>1.8488045257240394E-2</v>
      </c>
      <c r="I31" s="114">
        <f>('97-19 Comp in Aggregate CPI'!I31-'97-19 Comp in Aggregate CPI'!H31)/'97-19 Comp in Aggregate CPI'!H31</f>
        <v>3.3395120911899459E-2</v>
      </c>
      <c r="J31" s="114">
        <f>('97-19 Comp in Aggregate CPI'!J31-'97-19 Comp in Aggregate CPI'!I31)/'97-19 Comp in Aggregate CPI'!I31</f>
        <v>4.9643750816508909E-2</v>
      </c>
      <c r="K31" s="114">
        <f>('97-19 Comp in Aggregate CPI'!K31-'97-19 Comp in Aggregate CPI'!J31)/'97-19 Comp in Aggregate CPI'!J31</f>
        <v>1.3677939078627313E-2</v>
      </c>
      <c r="L31" s="114">
        <f>('97-19 Comp in Aggregate CPI'!L31-'97-19 Comp in Aggregate CPI'!K31)/'97-19 Comp in Aggregate CPI'!K31</f>
        <v>-1.0963508322663273E-2</v>
      </c>
      <c r="M31" s="114">
        <f>('97-19 Comp in Aggregate CPI'!M31-'97-19 Comp in Aggregate CPI'!L31)/'97-19 Comp in Aggregate CPI'!L31</f>
        <v>3.2597486886117848E-2</v>
      </c>
      <c r="N31" s="114">
        <f>('97-19 Comp in Aggregate CPI'!N31-'97-19 Comp in Aggregate CPI'!M31)/'97-19 Comp in Aggregate CPI'!M31</f>
        <v>3.0189868581907284E-2</v>
      </c>
      <c r="O31" s="114">
        <f>('97-19 Comp in Aggregate CPI'!O31-'97-19 Comp in Aggregate CPI'!N31)/'97-19 Comp in Aggregate CPI'!N31</f>
        <v>0.1302986575713849</v>
      </c>
      <c r="P31" s="114">
        <f>('97-19 Comp in Aggregate CPI'!P31-'97-19 Comp in Aggregate CPI'!O31)/'97-19 Comp in Aggregate CPI'!O31</f>
        <v>-8.5905906198536497E-2</v>
      </c>
      <c r="Q31" s="114">
        <f>('97-19 Comp in Aggregate CPI'!Q31-'97-19 Comp in Aggregate CPI'!P31)/'97-19 Comp in Aggregate CPI'!P31</f>
        <v>-5.0802692643710191E-3</v>
      </c>
      <c r="R31" s="114">
        <f>('97-19 Comp in Aggregate CPI'!R31-'97-19 Comp in Aggregate CPI'!Q31)/'97-19 Comp in Aggregate CPI'!Q31</f>
        <v>-2.8100807115796319E-2</v>
      </c>
      <c r="S31" s="114">
        <f>('97-19 Comp in Aggregate CPI'!S31-'97-19 Comp in Aggregate CPI'!R31)/'97-19 Comp in Aggregate CPI'!R31</f>
        <v>-5.3340000270281289E-2</v>
      </c>
      <c r="T31" s="114">
        <f>('97-19 Comp in Aggregate CPI'!T31-'97-19 Comp in Aggregate CPI'!S31)/'97-19 Comp in Aggregate CPI'!S31</f>
        <v>1.1407783417935875E-2</v>
      </c>
      <c r="U31" s="114">
        <f>('97-19 Comp in Aggregate CPI'!U31-'97-19 Comp in Aggregate CPI'!T31)/'97-19 Comp in Aggregate CPI'!T31</f>
        <v>-2.344587352625949E-2</v>
      </c>
      <c r="V31" s="114">
        <f>('97-19 Comp in Aggregate CPI'!V31-'97-19 Comp in Aggregate CPI'!U31)/'97-19 Comp in Aggregate CPI'!U31</f>
        <v>3.135135135135126E-2</v>
      </c>
      <c r="W31" s="114">
        <f>('97-19 Comp in Aggregate CPI'!W31-'97-19 Comp in Aggregate CPI'!V31)/'97-19 Comp in Aggregate CPI'!V31</f>
        <v>3.1563125209487369E-2</v>
      </c>
      <c r="X31" s="114">
        <f>('97-19 Comp in Aggregate CPI'!X31-'97-19 Comp in Aggregate CPI'!W31)/'97-19 Comp in Aggregate CPI'!W31</f>
        <v>2.6955364235566947E-2</v>
      </c>
      <c r="Y31" s="114">
        <f>('97-19 Comp in Aggregate CPI'!Y31-'97-19 Comp in Aggregate CPI'!X31)/'97-19 Comp in Aggregate CPI'!X31</f>
        <v>2.030714179215742E-2</v>
      </c>
      <c r="Z31" s="114">
        <f>('97-19 Comp in Aggregate CPI'!Z31-'97-19 Comp in Aggregate CPI'!Y31)/'97-19 Comp in Aggregate CPI'!Y31</f>
        <v>3.9949846072295146E-2</v>
      </c>
      <c r="AA31" s="118">
        <f t="shared" si="1"/>
        <v>1.6238677283086558E-2</v>
      </c>
    </row>
    <row r="32" spans="1:27" x14ac:dyDescent="0.25">
      <c r="A32" s="65">
        <v>56</v>
      </c>
      <c r="C32" s="66" t="s">
        <v>383</v>
      </c>
      <c r="D32" s="81" t="str">
        <f t="shared" si="0"/>
        <v>-</v>
      </c>
      <c r="E32" s="114">
        <f>('97-19 Comp in Aggregate CPI'!E32-'97-19 Comp in Aggregate CPI'!D32)/'97-19 Comp in Aggregate CPI'!D32</f>
        <v>4.5053668947335215E-2</v>
      </c>
      <c r="F32" s="114">
        <f>('97-19 Comp in Aggregate CPI'!F32-'97-19 Comp in Aggregate CPI'!E32)/'97-19 Comp in Aggregate CPI'!E32</f>
        <v>2.3899554712022916E-2</v>
      </c>
      <c r="G32" s="114">
        <f>('97-19 Comp in Aggregate CPI'!G32-'97-19 Comp in Aggregate CPI'!F32)/'97-19 Comp in Aggregate CPI'!F32</f>
        <v>2.5308560083973933E-2</v>
      </c>
      <c r="H32" s="114">
        <f>('97-19 Comp in Aggregate CPI'!H32-'97-19 Comp in Aggregate CPI'!G32)/'97-19 Comp in Aggregate CPI'!G32</f>
        <v>1.8488045257240394E-2</v>
      </c>
      <c r="I32" s="114">
        <f>('97-19 Comp in Aggregate CPI'!I32-'97-19 Comp in Aggregate CPI'!H32)/'97-19 Comp in Aggregate CPI'!H32</f>
        <v>3.3395120911899459E-2</v>
      </c>
      <c r="J32" s="114">
        <f>('97-19 Comp in Aggregate CPI'!J32-'97-19 Comp in Aggregate CPI'!I32)/'97-19 Comp in Aggregate CPI'!I32</f>
        <v>4.9643750816508909E-2</v>
      </c>
      <c r="K32" s="114">
        <f>('97-19 Comp in Aggregate CPI'!K32-'97-19 Comp in Aggregate CPI'!J32)/'97-19 Comp in Aggregate CPI'!J32</f>
        <v>1.3677939078627313E-2</v>
      </c>
      <c r="L32" s="114">
        <f>('97-19 Comp in Aggregate CPI'!L32-'97-19 Comp in Aggregate CPI'!K32)/'97-19 Comp in Aggregate CPI'!K32</f>
        <v>-1.0963508322663273E-2</v>
      </c>
      <c r="M32" s="114">
        <f>('97-19 Comp in Aggregate CPI'!M32-'97-19 Comp in Aggregate CPI'!L32)/'97-19 Comp in Aggregate CPI'!L32</f>
        <v>3.2597486886117848E-2</v>
      </c>
      <c r="N32" s="114">
        <f>('97-19 Comp in Aggregate CPI'!N32-'97-19 Comp in Aggregate CPI'!M32)/'97-19 Comp in Aggregate CPI'!M32</f>
        <v>3.0189868581907284E-2</v>
      </c>
      <c r="O32" s="114">
        <f>('97-19 Comp in Aggregate CPI'!O32-'97-19 Comp in Aggregate CPI'!N32)/'97-19 Comp in Aggregate CPI'!N32</f>
        <v>-5.093066305187529E-2</v>
      </c>
      <c r="P32" s="114">
        <f>('97-19 Comp in Aggregate CPI'!P32-'97-19 Comp in Aggregate CPI'!O32)/'97-19 Comp in Aggregate CPI'!O32</f>
        <v>-1.8253797857648468E-2</v>
      </c>
      <c r="Q32" s="114">
        <f>('97-19 Comp in Aggregate CPI'!Q32-'97-19 Comp in Aggregate CPI'!P32)/'97-19 Comp in Aggregate CPI'!P32</f>
        <v>-1.6771523688727332E-2</v>
      </c>
      <c r="R32" s="114">
        <f>('97-19 Comp in Aggregate CPI'!R32-'97-19 Comp in Aggregate CPI'!Q32)/'97-19 Comp in Aggregate CPI'!Q32</f>
        <v>-4.8727745110723163E-2</v>
      </c>
      <c r="S32" s="114">
        <f>('97-19 Comp in Aggregate CPI'!S32-'97-19 Comp in Aggregate CPI'!R32)/'97-19 Comp in Aggregate CPI'!R32</f>
        <v>-1.2419858346480564E-2</v>
      </c>
      <c r="T32" s="114">
        <f>('97-19 Comp in Aggregate CPI'!T32-'97-19 Comp in Aggregate CPI'!S32)/'97-19 Comp in Aggregate CPI'!S32</f>
        <v>-1.0070470984176497E-2</v>
      </c>
      <c r="U32" s="114">
        <f>('97-19 Comp in Aggregate CPI'!U32-'97-19 Comp in Aggregate CPI'!T32)/'97-19 Comp in Aggregate CPI'!T32</f>
        <v>-6.7027677496990885E-3</v>
      </c>
      <c r="V32" s="114">
        <f>('97-19 Comp in Aggregate CPI'!V32-'97-19 Comp in Aggregate CPI'!U32)/'97-19 Comp in Aggregate CPI'!U32</f>
        <v>1.5513126491646658E-2</v>
      </c>
      <c r="W32" s="114">
        <f>('97-19 Comp in Aggregate CPI'!W32-'97-19 Comp in Aggregate CPI'!V32)/'97-19 Comp in Aggregate CPI'!V32</f>
        <v>5.0227724378235854E-2</v>
      </c>
      <c r="X32" s="114">
        <f>('97-19 Comp in Aggregate CPI'!X32-'97-19 Comp in Aggregate CPI'!W32)/'97-19 Comp in Aggregate CPI'!W32</f>
        <v>4.3142058886739901E-2</v>
      </c>
      <c r="Y32" s="114">
        <f>('97-19 Comp in Aggregate CPI'!Y32-'97-19 Comp in Aggregate CPI'!X32)/'97-19 Comp in Aggregate CPI'!X32</f>
        <v>6.7784921968973419E-3</v>
      </c>
      <c r="Z32" s="114">
        <f>('97-19 Comp in Aggregate CPI'!Z32-'97-19 Comp in Aggregate CPI'!Y32)/'97-19 Comp in Aggregate CPI'!Y32</f>
        <v>3.9696434637509825E-2</v>
      </c>
      <c r="AA32" s="118">
        <f t="shared" si="1"/>
        <v>1.1489613488848598E-2</v>
      </c>
    </row>
    <row r="33" spans="1:27" x14ac:dyDescent="0.25">
      <c r="A33" s="65">
        <v>58</v>
      </c>
      <c r="C33" s="66" t="s">
        <v>384</v>
      </c>
      <c r="D33" s="81" t="str">
        <f t="shared" si="0"/>
        <v>-</v>
      </c>
      <c r="E33" s="114">
        <f>('97-19 Comp in Aggregate CPI'!E33-'97-19 Comp in Aggregate CPI'!D33)/'97-19 Comp in Aggregate CPI'!D33</f>
        <v>5.2109963269041562E-2</v>
      </c>
      <c r="F33" s="114">
        <f>('97-19 Comp in Aggregate CPI'!F33-'97-19 Comp in Aggregate CPI'!E33)/'97-19 Comp in Aggregate CPI'!E33</f>
        <v>1.6372794618636443E-3</v>
      </c>
      <c r="G33" s="114">
        <f>('97-19 Comp in Aggregate CPI'!G33-'97-19 Comp in Aggregate CPI'!F33)/'97-19 Comp in Aggregate CPI'!F33</f>
        <v>6.2060435614792221E-2</v>
      </c>
      <c r="H33" s="114">
        <f>('97-19 Comp in Aggregate CPI'!H33-'97-19 Comp in Aggregate CPI'!G33)/'97-19 Comp in Aggregate CPI'!G33</f>
        <v>4.4307494565284537E-2</v>
      </c>
      <c r="I33" s="114">
        <f>('97-19 Comp in Aggregate CPI'!I33-'97-19 Comp in Aggregate CPI'!H33)/'97-19 Comp in Aggregate CPI'!H33</f>
        <v>1.1908957618158219E-2</v>
      </c>
      <c r="J33" s="114">
        <f>('97-19 Comp in Aggregate CPI'!J33-'97-19 Comp in Aggregate CPI'!I33)/'97-19 Comp in Aggregate CPI'!I33</f>
        <v>5.5010045729688506E-3</v>
      </c>
      <c r="K33" s="114">
        <f>('97-19 Comp in Aggregate CPI'!K33-'97-19 Comp in Aggregate CPI'!J33)/'97-19 Comp in Aggregate CPI'!J33</f>
        <v>-6.7287959959919513E-3</v>
      </c>
      <c r="L33" s="114">
        <f>('97-19 Comp in Aggregate CPI'!L33-'97-19 Comp in Aggregate CPI'!K33)/'97-19 Comp in Aggregate CPI'!K33</f>
        <v>2.9181440682902536E-2</v>
      </c>
      <c r="M33" s="114">
        <f>('97-19 Comp in Aggregate CPI'!M33-'97-19 Comp in Aggregate CPI'!L33)/'97-19 Comp in Aggregate CPI'!L33</f>
        <v>-2.3664261988378733E-4</v>
      </c>
      <c r="N33" s="114">
        <f>('97-19 Comp in Aggregate CPI'!N33-'97-19 Comp in Aggregate CPI'!M33)/'97-19 Comp in Aggregate CPI'!M33</f>
        <v>1.9649926375133759E-2</v>
      </c>
      <c r="O33" s="114">
        <f>('97-19 Comp in Aggregate CPI'!O33-'97-19 Comp in Aggregate CPI'!N33)/'97-19 Comp in Aggregate CPI'!N33</f>
        <v>9.5048733478758626E-2</v>
      </c>
      <c r="P33" s="114">
        <f>('97-19 Comp in Aggregate CPI'!P33-'97-19 Comp in Aggregate CPI'!O33)/'97-19 Comp in Aggregate CPI'!O33</f>
        <v>-2.8209569491324808E-2</v>
      </c>
      <c r="Q33" s="114">
        <f>('97-19 Comp in Aggregate CPI'!Q33-'97-19 Comp in Aggregate CPI'!P33)/'97-19 Comp in Aggregate CPI'!P33</f>
        <v>4.959751225176661E-4</v>
      </c>
      <c r="R33" s="114">
        <f>('97-19 Comp in Aggregate CPI'!R33-'97-19 Comp in Aggregate CPI'!Q33)/'97-19 Comp in Aggregate CPI'!Q33</f>
        <v>5.548482648679888E-3</v>
      </c>
      <c r="S33" s="114">
        <f>('97-19 Comp in Aggregate CPI'!S33-'97-19 Comp in Aggregate CPI'!R33)/'97-19 Comp in Aggregate CPI'!R33</f>
        <v>-2.284219703574528E-2</v>
      </c>
      <c r="T33" s="114">
        <f>('97-19 Comp in Aggregate CPI'!T33-'97-19 Comp in Aggregate CPI'!S33)/'97-19 Comp in Aggregate CPI'!S33</f>
        <v>-3.9086294416244031E-3</v>
      </c>
      <c r="U33" s="114">
        <f>('97-19 Comp in Aggregate CPI'!U33-'97-19 Comp in Aggregate CPI'!T33)/'97-19 Comp in Aggregate CPI'!T33</f>
        <v>7.0065824117956782E-2</v>
      </c>
      <c r="V33" s="114">
        <f>('97-19 Comp in Aggregate CPI'!V33-'97-19 Comp in Aggregate CPI'!U33)/'97-19 Comp in Aggregate CPI'!U33</f>
        <v>-7.4163839069316409E-2</v>
      </c>
      <c r="W33" s="114">
        <f>('97-19 Comp in Aggregate CPI'!W33-'97-19 Comp in Aggregate CPI'!V33)/'97-19 Comp in Aggregate CPI'!V33</f>
        <v>3.1522795925900633E-2</v>
      </c>
      <c r="X33" s="114">
        <f>('97-19 Comp in Aggregate CPI'!X33-'97-19 Comp in Aggregate CPI'!W33)/'97-19 Comp in Aggregate CPI'!W33</f>
        <v>-1.3840413832906795E-2</v>
      </c>
      <c r="Y33" s="114">
        <f>('97-19 Comp in Aggregate CPI'!Y33-'97-19 Comp in Aggregate CPI'!X33)/'97-19 Comp in Aggregate CPI'!X33</f>
        <v>2.256371352520806E-2</v>
      </c>
      <c r="Z33" s="114">
        <f>('97-19 Comp in Aggregate CPI'!Z33-'97-19 Comp in Aggregate CPI'!Y33)/'97-19 Comp in Aggregate CPI'!Y33</f>
        <v>-1.7158323751207894E-2</v>
      </c>
      <c r="AA33" s="118">
        <f t="shared" si="1"/>
        <v>1.2932437079143893E-2</v>
      </c>
    </row>
    <row r="34" spans="1:27" ht="45" x14ac:dyDescent="0.25">
      <c r="A34" s="65">
        <v>59</v>
      </c>
      <c r="C34" s="66" t="s">
        <v>385</v>
      </c>
      <c r="D34" s="81" t="str">
        <f t="shared" si="0"/>
        <v>-</v>
      </c>
      <c r="E34" s="114">
        <f>('97-19 Comp in Aggregate CPI'!E34-'97-19 Comp in Aggregate CPI'!D34)/'97-19 Comp in Aggregate CPI'!D34</f>
        <v>6.78696481788683E-2</v>
      </c>
      <c r="F34" s="114">
        <f>('97-19 Comp in Aggregate CPI'!F34-'97-19 Comp in Aggregate CPI'!E34)/'97-19 Comp in Aggregate CPI'!E34</f>
        <v>4.4493727954345655E-2</v>
      </c>
      <c r="G34" s="114">
        <f>('97-19 Comp in Aggregate CPI'!G34-'97-19 Comp in Aggregate CPI'!F34)/'97-19 Comp in Aggregate CPI'!F34</f>
        <v>3.8179535464365325E-2</v>
      </c>
      <c r="H34" s="114">
        <f>('97-19 Comp in Aggregate CPI'!H34-'97-19 Comp in Aggregate CPI'!G34)/'97-19 Comp in Aggregate CPI'!G34</f>
        <v>4.4149915134058526E-2</v>
      </c>
      <c r="I34" s="114">
        <f>('97-19 Comp in Aggregate CPI'!I34-'97-19 Comp in Aggregate CPI'!H34)/'97-19 Comp in Aggregate CPI'!H34</f>
        <v>7.2413745149527239E-2</v>
      </c>
      <c r="J34" s="114">
        <f>('97-19 Comp in Aggregate CPI'!J34-'97-19 Comp in Aggregate CPI'!I34)/'97-19 Comp in Aggregate CPI'!I34</f>
        <v>4.8982670868477622E-2</v>
      </c>
      <c r="K34" s="114">
        <f>('97-19 Comp in Aggregate CPI'!K34-'97-19 Comp in Aggregate CPI'!J34)/'97-19 Comp in Aggregate CPI'!J34</f>
        <v>-1.3678704461606938E-2</v>
      </c>
      <c r="L34" s="114">
        <f>('97-19 Comp in Aggregate CPI'!L34-'97-19 Comp in Aggregate CPI'!K34)/'97-19 Comp in Aggregate CPI'!K34</f>
        <v>-3.8256370470493059E-2</v>
      </c>
      <c r="M34" s="114">
        <f>('97-19 Comp in Aggregate CPI'!M34-'97-19 Comp in Aggregate CPI'!L34)/'97-19 Comp in Aggregate CPI'!L34</f>
        <v>2.3361821212056905E-2</v>
      </c>
      <c r="N34" s="114">
        <f>('97-19 Comp in Aggregate CPI'!N34-'97-19 Comp in Aggregate CPI'!M34)/'97-19 Comp in Aggregate CPI'!M34</f>
        <v>-3.8092320280024967E-2</v>
      </c>
      <c r="O34" s="114">
        <f>('97-19 Comp in Aggregate CPI'!O34-'97-19 Comp in Aggregate CPI'!N34)/'97-19 Comp in Aggregate CPI'!N34</f>
        <v>0.34469351594340497</v>
      </c>
      <c r="P34" s="114">
        <f>('97-19 Comp in Aggregate CPI'!P34-'97-19 Comp in Aggregate CPI'!O34)/'97-19 Comp in Aggregate CPI'!O34</f>
        <v>-3.3621452733623831E-2</v>
      </c>
      <c r="Q34" s="114">
        <f>('97-19 Comp in Aggregate CPI'!Q34-'97-19 Comp in Aggregate CPI'!P34)/'97-19 Comp in Aggregate CPI'!P34</f>
        <v>3.3613589989429017E-2</v>
      </c>
      <c r="R34" s="114">
        <f>('97-19 Comp in Aggregate CPI'!R34-'97-19 Comp in Aggregate CPI'!Q34)/'97-19 Comp in Aggregate CPI'!Q34</f>
        <v>-1.1775096646429633E-2</v>
      </c>
      <c r="S34" s="114">
        <f>('97-19 Comp in Aggregate CPI'!S34-'97-19 Comp in Aggregate CPI'!R34)/'97-19 Comp in Aggregate CPI'!R34</f>
        <v>-9.9837295419100552E-2</v>
      </c>
      <c r="T34" s="114">
        <f>('97-19 Comp in Aggregate CPI'!T34-'97-19 Comp in Aggregate CPI'!S34)/'97-19 Comp in Aggregate CPI'!S34</f>
        <v>-5.5888406878623689E-2</v>
      </c>
      <c r="U34" s="114">
        <f>('97-19 Comp in Aggregate CPI'!U34-'97-19 Comp in Aggregate CPI'!T34)/'97-19 Comp in Aggregate CPI'!T34</f>
        <v>-8.187256538675565E-2</v>
      </c>
      <c r="V34" s="114">
        <f>('97-19 Comp in Aggregate CPI'!V34-'97-19 Comp in Aggregate CPI'!U34)/'97-19 Comp in Aggregate CPI'!U34</f>
        <v>3.4029850746268672E-2</v>
      </c>
      <c r="W34" s="114">
        <f>('97-19 Comp in Aggregate CPI'!W34-'97-19 Comp in Aggregate CPI'!V34)/'97-19 Comp in Aggregate CPI'!V34</f>
        <v>6.9304705399386449E-2</v>
      </c>
      <c r="X34" s="114">
        <f>('97-19 Comp in Aggregate CPI'!X34-'97-19 Comp in Aggregate CPI'!W34)/'97-19 Comp in Aggregate CPI'!W34</f>
        <v>4.0206180221011502E-2</v>
      </c>
      <c r="Y34" s="114">
        <f>('97-19 Comp in Aggregate CPI'!Y34-'97-19 Comp in Aggregate CPI'!X34)/'97-19 Comp in Aggregate CPI'!X34</f>
        <v>-9.222916216328983E-2</v>
      </c>
      <c r="Z34" s="114">
        <f>('97-19 Comp in Aggregate CPI'!Z34-'97-19 Comp in Aggregate CPI'!Y34)/'97-19 Comp in Aggregate CPI'!Y34</f>
        <v>3.2236122408908725E-2</v>
      </c>
      <c r="AA34" s="118">
        <f t="shared" si="1"/>
        <v>1.9467438828643671E-2</v>
      </c>
    </row>
    <row r="35" spans="1:27" ht="30" x14ac:dyDescent="0.25">
      <c r="A35" s="65">
        <v>60</v>
      </c>
      <c r="C35" s="66" t="s">
        <v>386</v>
      </c>
      <c r="D35" s="81" t="str">
        <f t="shared" si="0"/>
        <v>-</v>
      </c>
      <c r="E35" s="114">
        <f>('97-19 Comp in Aggregate CPI'!E35-'97-19 Comp in Aggregate CPI'!D35)/'97-19 Comp in Aggregate CPI'!D35</f>
        <v>6.9773617260883797E-2</v>
      </c>
      <c r="F35" s="114">
        <f>('97-19 Comp in Aggregate CPI'!F35-'97-19 Comp in Aggregate CPI'!E35)/'97-19 Comp in Aggregate CPI'!E35</f>
        <v>4.9625345650258945E-2</v>
      </c>
      <c r="G35" s="114">
        <f>('97-19 Comp in Aggregate CPI'!G35-'97-19 Comp in Aggregate CPI'!F35)/'97-19 Comp in Aggregate CPI'!F35</f>
        <v>3.5759341705802292E-2</v>
      </c>
      <c r="H35" s="114">
        <f>('97-19 Comp in Aggregate CPI'!H35-'97-19 Comp in Aggregate CPI'!G35)/'97-19 Comp in Aggregate CPI'!G35</f>
        <v>4.4668883688467428E-2</v>
      </c>
      <c r="I35" s="114">
        <f>('97-19 Comp in Aggregate CPI'!I35-'97-19 Comp in Aggregate CPI'!H35)/'97-19 Comp in Aggregate CPI'!H35</f>
        <v>7.9654841802492757E-2</v>
      </c>
      <c r="J35" s="114">
        <f>('97-19 Comp in Aggregate CPI'!J35-'97-19 Comp in Aggregate CPI'!I35)/'97-19 Comp in Aggregate CPI'!I35</f>
        <v>5.3667272648573926E-2</v>
      </c>
      <c r="K35" s="114">
        <f>('97-19 Comp in Aggregate CPI'!K35-'97-19 Comp in Aggregate CPI'!J35)/'97-19 Comp in Aggregate CPI'!J35</f>
        <v>-1.458211440658907E-2</v>
      </c>
      <c r="L35" s="114">
        <f>('97-19 Comp in Aggregate CPI'!L35-'97-19 Comp in Aggregate CPI'!K35)/'97-19 Comp in Aggregate CPI'!K35</f>
        <v>-4.5255861185924146E-2</v>
      </c>
      <c r="M35" s="114">
        <f>('97-19 Comp in Aggregate CPI'!M35-'97-19 Comp in Aggregate CPI'!L35)/'97-19 Comp in Aggregate CPI'!L35</f>
        <v>2.5884360167189875E-2</v>
      </c>
      <c r="N35" s="114">
        <f>('97-19 Comp in Aggregate CPI'!N35-'97-19 Comp in Aggregate CPI'!M35)/'97-19 Comp in Aggregate CPI'!M35</f>
        <v>-4.4445665412122241E-2</v>
      </c>
      <c r="O35" s="114">
        <f>('97-19 Comp in Aggregate CPI'!O35-'97-19 Comp in Aggregate CPI'!N35)/'97-19 Comp in Aggregate CPI'!N35</f>
        <v>0.64460459490391264</v>
      </c>
      <c r="P35" s="114">
        <f>('97-19 Comp in Aggregate CPI'!P35-'97-19 Comp in Aggregate CPI'!O35)/'97-19 Comp in Aggregate CPI'!O35</f>
        <v>-6.9875969893831418E-3</v>
      </c>
      <c r="Q35" s="114">
        <f>('97-19 Comp in Aggregate CPI'!Q35-'97-19 Comp in Aggregate CPI'!P35)/'97-19 Comp in Aggregate CPI'!P35</f>
        <v>-7.850981744253091E-2</v>
      </c>
      <c r="R35" s="114">
        <f>('97-19 Comp in Aggregate CPI'!R35-'97-19 Comp in Aggregate CPI'!Q35)/'97-19 Comp in Aggregate CPI'!Q35</f>
        <v>8.0607826014139822E-2</v>
      </c>
      <c r="S35" s="114">
        <f>('97-19 Comp in Aggregate CPI'!S35-'97-19 Comp in Aggregate CPI'!R35)/'97-19 Comp in Aggregate CPI'!R35</f>
        <v>-9.3423731722754214E-2</v>
      </c>
      <c r="T35" s="114">
        <f>('97-19 Comp in Aggregate CPI'!T35-'97-19 Comp in Aggregate CPI'!S35)/'97-19 Comp in Aggregate CPI'!S35</f>
        <v>-4.6362546957680974E-2</v>
      </c>
      <c r="U35" s="114">
        <f>('97-19 Comp in Aggregate CPI'!U35-'97-19 Comp in Aggregate CPI'!T35)/'97-19 Comp in Aggregate CPI'!T35</f>
        <v>-1.3218000904568152E-2</v>
      </c>
      <c r="V35" s="114">
        <f>('97-19 Comp in Aggregate CPI'!V35-'97-19 Comp in Aggregate CPI'!U35)/'97-19 Comp in Aggregate CPI'!U35</f>
        <v>3.7923250564334085E-2</v>
      </c>
      <c r="W35" s="114">
        <f>('97-19 Comp in Aggregate CPI'!W35-'97-19 Comp in Aggregate CPI'!V35)/'97-19 Comp in Aggregate CPI'!V35</f>
        <v>6.6047886629176322E-2</v>
      </c>
      <c r="X35" s="114">
        <f>('97-19 Comp in Aggregate CPI'!X35-'97-19 Comp in Aggregate CPI'!W35)/'97-19 Comp in Aggregate CPI'!W35</f>
        <v>-3.9134186445300423E-2</v>
      </c>
      <c r="Y35" s="114">
        <f>('97-19 Comp in Aggregate CPI'!Y35-'97-19 Comp in Aggregate CPI'!X35)/'97-19 Comp in Aggregate CPI'!X35</f>
        <v>3.1728433123340803E-2</v>
      </c>
      <c r="Z35" s="114">
        <f>('97-19 Comp in Aggregate CPI'!Z35-'97-19 Comp in Aggregate CPI'!Y35)/'97-19 Comp in Aggregate CPI'!Y35</f>
        <v>0.18778387233775609</v>
      </c>
      <c r="AA35" s="118">
        <f t="shared" si="1"/>
        <v>4.6627727501339804E-2</v>
      </c>
    </row>
    <row r="36" spans="1:27" x14ac:dyDescent="0.25">
      <c r="A36" s="65">
        <v>61</v>
      </c>
      <c r="C36" s="66" t="s">
        <v>387</v>
      </c>
      <c r="D36" s="81" t="str">
        <f t="shared" si="0"/>
        <v>-</v>
      </c>
      <c r="E36" s="114">
        <f>('97-19 Comp in Aggregate CPI'!E36-'97-19 Comp in Aggregate CPI'!D36)/'97-19 Comp in Aggregate CPI'!D36</f>
        <v>6.0716020503381006E-2</v>
      </c>
      <c r="F36" s="114">
        <f>('97-19 Comp in Aggregate CPI'!F36-'97-19 Comp in Aggregate CPI'!E36)/'97-19 Comp in Aggregate CPI'!E36</f>
        <v>1.4629745440379018E-2</v>
      </c>
      <c r="G36" s="114">
        <f>('97-19 Comp in Aggregate CPI'!G36-'97-19 Comp in Aggregate CPI'!F36)/'97-19 Comp in Aggregate CPI'!F36</f>
        <v>4.2710260952173701E-2</v>
      </c>
      <c r="H36" s="114">
        <f>('97-19 Comp in Aggregate CPI'!H36-'97-19 Comp in Aggregate CPI'!G36)/'97-19 Comp in Aggregate CPI'!G36</f>
        <v>5.5361203196055794E-2</v>
      </c>
      <c r="I36" s="114">
        <f>('97-19 Comp in Aggregate CPI'!I36-'97-19 Comp in Aggregate CPI'!H36)/'97-19 Comp in Aggregate CPI'!H36</f>
        <v>7.107462374967001E-2</v>
      </c>
      <c r="J36" s="114">
        <f>('97-19 Comp in Aggregate CPI'!J36-'97-19 Comp in Aggregate CPI'!I36)/'97-19 Comp in Aggregate CPI'!I36</f>
        <v>-2.8233716153910696E-2</v>
      </c>
      <c r="K36" s="114">
        <f>('97-19 Comp in Aggregate CPI'!K36-'97-19 Comp in Aggregate CPI'!J36)/'97-19 Comp in Aggregate CPI'!J36</f>
        <v>4.1052696428471432E-2</v>
      </c>
      <c r="L36" s="114">
        <f>('97-19 Comp in Aggregate CPI'!L36-'97-19 Comp in Aggregate CPI'!K36)/'97-19 Comp in Aggregate CPI'!K36</f>
        <v>-2.2873672133978059E-2</v>
      </c>
      <c r="M36" s="114">
        <f>('97-19 Comp in Aggregate CPI'!M36-'97-19 Comp in Aggregate CPI'!L36)/'97-19 Comp in Aggregate CPI'!L36</f>
        <v>4.1150787017974297E-2</v>
      </c>
      <c r="N36" s="114">
        <f>('97-19 Comp in Aggregate CPI'!N36-'97-19 Comp in Aggregate CPI'!M36)/'97-19 Comp in Aggregate CPI'!M36</f>
        <v>7.3901063980920008E-3</v>
      </c>
      <c r="O36" s="114">
        <f>('97-19 Comp in Aggregate CPI'!O36-'97-19 Comp in Aggregate CPI'!N36)/'97-19 Comp in Aggregate CPI'!N36</f>
        <v>0.31942065616841536</v>
      </c>
      <c r="P36" s="114">
        <f>('97-19 Comp in Aggregate CPI'!P36-'97-19 Comp in Aggregate CPI'!O36)/'97-19 Comp in Aggregate CPI'!O36</f>
        <v>-2.6185466762069426E-2</v>
      </c>
      <c r="Q36" s="114">
        <f>('97-19 Comp in Aggregate CPI'!Q36-'97-19 Comp in Aggregate CPI'!P36)/'97-19 Comp in Aggregate CPI'!P36</f>
        <v>-4.2405622710287937E-2</v>
      </c>
      <c r="R36" s="114">
        <f>('97-19 Comp in Aggregate CPI'!R36-'97-19 Comp in Aggregate CPI'!Q36)/'97-19 Comp in Aggregate CPI'!Q36</f>
        <v>-3.7549962343797628E-2</v>
      </c>
      <c r="S36" s="114">
        <f>('97-19 Comp in Aggregate CPI'!S36-'97-19 Comp in Aggregate CPI'!R36)/'97-19 Comp in Aggregate CPI'!R36</f>
        <v>4.2772285813388961E-2</v>
      </c>
      <c r="T36" s="114">
        <f>('97-19 Comp in Aggregate CPI'!T36-'97-19 Comp in Aggregate CPI'!S36)/'97-19 Comp in Aggregate CPI'!S36</f>
        <v>-6.6741023373079605E-2</v>
      </c>
      <c r="U36" s="114">
        <f>('97-19 Comp in Aggregate CPI'!U36-'97-19 Comp in Aggregate CPI'!T36)/'97-19 Comp in Aggregate CPI'!T36</f>
        <v>-8.6858974358974498E-3</v>
      </c>
      <c r="V36" s="114">
        <f>('97-19 Comp in Aggregate CPI'!V36-'97-19 Comp in Aggregate CPI'!U36)/'97-19 Comp in Aggregate CPI'!U36</f>
        <v>4.7770700636942602E-2</v>
      </c>
      <c r="W36" s="114">
        <f>('97-19 Comp in Aggregate CPI'!W36-'97-19 Comp in Aggregate CPI'!V36)/'97-19 Comp in Aggregate CPI'!V36</f>
        <v>8.1405842989648383E-3</v>
      </c>
      <c r="X36" s="114">
        <f>('97-19 Comp in Aggregate CPI'!X36-'97-19 Comp in Aggregate CPI'!W36)/'97-19 Comp in Aggregate CPI'!W36</f>
        <v>-7.4709382009674974E-2</v>
      </c>
      <c r="Y36" s="114">
        <f>('97-19 Comp in Aggregate CPI'!Y36-'97-19 Comp in Aggregate CPI'!X36)/'97-19 Comp in Aggregate CPI'!X36</f>
        <v>0.11587751247807912</v>
      </c>
      <c r="Z36" s="114">
        <f>('97-19 Comp in Aggregate CPI'!Z36-'97-19 Comp in Aggregate CPI'!Y36)/'97-19 Comp in Aggregate CPI'!Y36</f>
        <v>-5.1033197369857008E-2</v>
      </c>
      <c r="AA36" s="118">
        <f t="shared" si="1"/>
        <v>2.3165874672247056E-2</v>
      </c>
    </row>
    <row r="37" spans="1:27" ht="30" x14ac:dyDescent="0.25">
      <c r="A37" s="65">
        <v>62</v>
      </c>
      <c r="C37" s="66" t="s">
        <v>388</v>
      </c>
      <c r="D37" s="81" t="str">
        <f t="shared" si="0"/>
        <v>-</v>
      </c>
      <c r="E37" s="114">
        <f>('97-19 Comp in Aggregate CPI'!E37-'97-19 Comp in Aggregate CPI'!D37)/'97-19 Comp in Aggregate CPI'!D37</f>
        <v>5.4720582503750913E-2</v>
      </c>
      <c r="F37" s="114">
        <f>('97-19 Comp in Aggregate CPI'!F37-'97-19 Comp in Aggregate CPI'!E37)/'97-19 Comp in Aggregate CPI'!E37</f>
        <v>1.489673290336661E-2</v>
      </c>
      <c r="G37" s="114">
        <f>('97-19 Comp in Aggregate CPI'!G37-'97-19 Comp in Aggregate CPI'!F37)/'97-19 Comp in Aggregate CPI'!F37</f>
        <v>0.10197807093014224</v>
      </c>
      <c r="H37" s="114">
        <f>('97-19 Comp in Aggregate CPI'!H37-'97-19 Comp in Aggregate CPI'!G37)/'97-19 Comp in Aggregate CPI'!G37</f>
        <v>0.1222923712898724</v>
      </c>
      <c r="I37" s="114">
        <f>('97-19 Comp in Aggregate CPI'!I37-'97-19 Comp in Aggregate CPI'!H37)/'97-19 Comp in Aggregate CPI'!H37</f>
        <v>5.6072507196463152E-2</v>
      </c>
      <c r="J37" s="114">
        <f>('97-19 Comp in Aggregate CPI'!J37-'97-19 Comp in Aggregate CPI'!I37)/'97-19 Comp in Aggregate CPI'!I37</f>
        <v>1.1273111271458639E-2</v>
      </c>
      <c r="K37" s="114">
        <f>('97-19 Comp in Aggregate CPI'!K37-'97-19 Comp in Aggregate CPI'!J37)/'97-19 Comp in Aggregate CPI'!J37</f>
        <v>-3.4912380845902195E-2</v>
      </c>
      <c r="L37" s="114">
        <f>('97-19 Comp in Aggregate CPI'!L37-'97-19 Comp in Aggregate CPI'!K37)/'97-19 Comp in Aggregate CPI'!K37</f>
        <v>2.0181677595247024E-2</v>
      </c>
      <c r="M37" s="114">
        <f>('97-19 Comp in Aggregate CPI'!M37-'97-19 Comp in Aggregate CPI'!L37)/'97-19 Comp in Aggregate CPI'!L37</f>
        <v>-1.3426338058215409E-2</v>
      </c>
      <c r="N37" s="114">
        <f>('97-19 Comp in Aggregate CPI'!N37-'97-19 Comp in Aggregate CPI'!M37)/'97-19 Comp in Aggregate CPI'!M37</f>
        <v>4.766180396549401E-3</v>
      </c>
      <c r="O37" s="114">
        <f>('97-19 Comp in Aggregate CPI'!O37-'97-19 Comp in Aggregate CPI'!N37)/'97-19 Comp in Aggregate CPI'!N37</f>
        <v>2.6447388529660661E-2</v>
      </c>
      <c r="P37" s="114">
        <f>('97-19 Comp in Aggregate CPI'!P37-'97-19 Comp in Aggregate CPI'!O37)/'97-19 Comp in Aggregate CPI'!O37</f>
        <v>-1.5068337561049512E-2</v>
      </c>
      <c r="Q37" s="114">
        <f>('97-19 Comp in Aggregate CPI'!Q37-'97-19 Comp in Aggregate CPI'!P37)/'97-19 Comp in Aggregate CPI'!P37</f>
        <v>-1.3297955361323683E-2</v>
      </c>
      <c r="R37" s="114">
        <f>('97-19 Comp in Aggregate CPI'!R37-'97-19 Comp in Aggregate CPI'!Q37)/'97-19 Comp in Aggregate CPI'!Q37</f>
        <v>-6.9487548033205254E-2</v>
      </c>
      <c r="S37" s="114">
        <f>('97-19 Comp in Aggregate CPI'!S37-'97-19 Comp in Aggregate CPI'!R37)/'97-19 Comp in Aggregate CPI'!R37</f>
        <v>-2.1248122527760559E-2</v>
      </c>
      <c r="T37" s="114">
        <f>('97-19 Comp in Aggregate CPI'!T37-'97-19 Comp in Aggregate CPI'!S37)/'97-19 Comp in Aggregate CPI'!S37</f>
        <v>-2.664074929918939E-2</v>
      </c>
      <c r="U37" s="114">
        <f>('97-19 Comp in Aggregate CPI'!U37-'97-19 Comp in Aggregate CPI'!T37)/'97-19 Comp in Aggregate CPI'!T37</f>
        <v>-1.914446002805046E-2</v>
      </c>
      <c r="V37" s="114">
        <f>('97-19 Comp in Aggregate CPI'!V37-'97-19 Comp in Aggregate CPI'!U37)/'97-19 Comp in Aggregate CPI'!U37</f>
        <v>1.737089201877939E-2</v>
      </c>
      <c r="W37" s="114">
        <f>('97-19 Comp in Aggregate CPI'!W37-'97-19 Comp in Aggregate CPI'!V37)/'97-19 Comp in Aggregate CPI'!V37</f>
        <v>2.1460757622347136E-2</v>
      </c>
      <c r="X37" s="114">
        <f>('97-19 Comp in Aggregate CPI'!X37-'97-19 Comp in Aggregate CPI'!W37)/'97-19 Comp in Aggregate CPI'!W37</f>
        <v>-7.3247581337270171E-3</v>
      </c>
      <c r="Y37" s="114">
        <f>('97-19 Comp in Aggregate CPI'!Y37-'97-19 Comp in Aggregate CPI'!X37)/'97-19 Comp in Aggregate CPI'!X37</f>
        <v>3.956612669406432E-2</v>
      </c>
      <c r="Z37" s="114">
        <f>('97-19 Comp in Aggregate CPI'!Z37-'97-19 Comp in Aggregate CPI'!Y37)/'97-19 Comp in Aggregate CPI'!Y37</f>
        <v>-1.478247731126712E-2</v>
      </c>
      <c r="AA37" s="118">
        <f t="shared" si="1"/>
        <v>1.1622421445091423E-2</v>
      </c>
    </row>
    <row r="38" spans="1:27" x14ac:dyDescent="0.25">
      <c r="A38" s="65">
        <v>63</v>
      </c>
      <c r="C38" s="66" t="s">
        <v>389</v>
      </c>
      <c r="D38" s="81" t="str">
        <f t="shared" si="0"/>
        <v>-</v>
      </c>
      <c r="E38" s="114">
        <f>('97-19 Comp in Aggregate CPI'!E38-'97-19 Comp in Aggregate CPI'!D38)/'97-19 Comp in Aggregate CPI'!D38</f>
        <v>5.7215334874684651E-2</v>
      </c>
      <c r="F38" s="114">
        <f>('97-19 Comp in Aggregate CPI'!F38-'97-19 Comp in Aggregate CPI'!E38)/'97-19 Comp in Aggregate CPI'!E38</f>
        <v>2.0679862197160188E-2</v>
      </c>
      <c r="G38" s="114">
        <f>('97-19 Comp in Aggregate CPI'!G38-'97-19 Comp in Aggregate CPI'!F38)/'97-19 Comp in Aggregate CPI'!F38</f>
        <v>8.9586572596345185E-2</v>
      </c>
      <c r="H38" s="114">
        <f>('97-19 Comp in Aggregate CPI'!H38-'97-19 Comp in Aggregate CPI'!G38)/'97-19 Comp in Aggregate CPI'!G38</f>
        <v>0.10911077239327541</v>
      </c>
      <c r="I38" s="114">
        <f>('97-19 Comp in Aggregate CPI'!I38-'97-19 Comp in Aggregate CPI'!H38)/'97-19 Comp in Aggregate CPI'!H38</f>
        <v>5.949990885868927E-2</v>
      </c>
      <c r="J38" s="114">
        <f>('97-19 Comp in Aggregate CPI'!J38-'97-19 Comp in Aggregate CPI'!I38)/'97-19 Comp in Aggregate CPI'!I38</f>
        <v>1.7249018574977276E-2</v>
      </c>
      <c r="K38" s="114">
        <f>('97-19 Comp in Aggregate CPI'!K38-'97-19 Comp in Aggregate CPI'!J38)/'97-19 Comp in Aggregate CPI'!J38</f>
        <v>-3.091336050115737E-2</v>
      </c>
      <c r="L38" s="114">
        <f>('97-19 Comp in Aggregate CPI'!L38-'97-19 Comp in Aggregate CPI'!K38)/'97-19 Comp in Aggregate CPI'!K38</f>
        <v>9.6450134986722693E-3</v>
      </c>
      <c r="M38" s="114">
        <f>('97-19 Comp in Aggregate CPI'!M38-'97-19 Comp in Aggregate CPI'!L38)/'97-19 Comp in Aggregate CPI'!L38</f>
        <v>-7.1888606461411094E-3</v>
      </c>
      <c r="N38" s="114">
        <f>('97-19 Comp in Aggregate CPI'!N38-'97-19 Comp in Aggregate CPI'!M38)/'97-19 Comp in Aggregate CPI'!M38</f>
        <v>-2.7068400173915342E-3</v>
      </c>
      <c r="O38" s="114">
        <f>('97-19 Comp in Aggregate CPI'!O38-'97-19 Comp in Aggregate CPI'!N38)/'97-19 Comp in Aggregate CPI'!N38</f>
        <v>-1.560583434902405E-2</v>
      </c>
      <c r="P38" s="114">
        <f>('97-19 Comp in Aggregate CPI'!P38-'97-19 Comp in Aggregate CPI'!O38)/'97-19 Comp in Aggregate CPI'!O38</f>
        <v>6.4481224873834661E-2</v>
      </c>
      <c r="Q38" s="114">
        <f>('97-19 Comp in Aggregate CPI'!Q38-'97-19 Comp in Aggregate CPI'!P38)/'97-19 Comp in Aggregate CPI'!P38</f>
        <v>-2.0488776796424923E-2</v>
      </c>
      <c r="R38" s="114">
        <f>('97-19 Comp in Aggregate CPI'!R38-'97-19 Comp in Aggregate CPI'!Q38)/'97-19 Comp in Aggregate CPI'!Q38</f>
        <v>-2.8560986657881728E-2</v>
      </c>
      <c r="S38" s="114">
        <f>('97-19 Comp in Aggregate CPI'!S38-'97-19 Comp in Aggregate CPI'!R38)/'97-19 Comp in Aggregate CPI'!R38</f>
        <v>-1.852937218504123E-3</v>
      </c>
      <c r="T38" s="114">
        <f>('97-19 Comp in Aggregate CPI'!T38-'97-19 Comp in Aggregate CPI'!S38)/'97-19 Comp in Aggregate CPI'!S38</f>
        <v>-1.2665068275048083E-2</v>
      </c>
      <c r="U38" s="114">
        <f>('97-19 Comp in Aggregate CPI'!U38-'97-19 Comp in Aggregate CPI'!T38)/'97-19 Comp in Aggregate CPI'!T38</f>
        <v>-6.1690975387420438E-2</v>
      </c>
      <c r="V38" s="114">
        <f>('97-19 Comp in Aggregate CPI'!V38-'97-19 Comp in Aggregate CPI'!U38)/'97-19 Comp in Aggregate CPI'!U38</f>
        <v>5.1196172248803844E-2</v>
      </c>
      <c r="W38" s="114">
        <f>('97-19 Comp in Aggregate CPI'!W38-'97-19 Comp in Aggregate CPI'!V38)/'97-19 Comp in Aggregate CPI'!V38</f>
        <v>2.5407039209827819E-3</v>
      </c>
      <c r="X38" s="114">
        <f>('97-19 Comp in Aggregate CPI'!X38-'97-19 Comp in Aggregate CPI'!W38)/'97-19 Comp in Aggregate CPI'!W38</f>
        <v>0.10693019832459244</v>
      </c>
      <c r="Y38" s="114">
        <f>('97-19 Comp in Aggregate CPI'!Y38-'97-19 Comp in Aggregate CPI'!X38)/'97-19 Comp in Aggregate CPI'!X38</f>
        <v>1.4735897404202948E-2</v>
      </c>
      <c r="Z38" s="114">
        <f>('97-19 Comp in Aggregate CPI'!Z38-'97-19 Comp in Aggregate CPI'!Y38)/'97-19 Comp in Aggregate CPI'!Y38</f>
        <v>-0.12973594017759757</v>
      </c>
      <c r="AA38" s="118">
        <f t="shared" si="1"/>
        <v>1.3248231806346817E-2</v>
      </c>
    </row>
    <row r="39" spans="1:27" ht="30" x14ac:dyDescent="0.25">
      <c r="A39" s="65">
        <v>64</v>
      </c>
      <c r="C39" s="66" t="s">
        <v>390</v>
      </c>
      <c r="D39" s="81" t="str">
        <f t="shared" si="0"/>
        <v>-</v>
      </c>
      <c r="E39" s="114">
        <f>('97-19 Comp in Aggregate CPI'!E39-'97-19 Comp in Aggregate CPI'!D39)/'97-19 Comp in Aggregate CPI'!D39</f>
        <v>2.1801071914797712E-2</v>
      </c>
      <c r="F39" s="114">
        <f>('97-19 Comp in Aggregate CPI'!F39-'97-19 Comp in Aggregate CPI'!E39)/'97-19 Comp in Aggregate CPI'!E39</f>
        <v>1.7155486234238033E-2</v>
      </c>
      <c r="G39" s="114">
        <f>('97-19 Comp in Aggregate CPI'!G39-'97-19 Comp in Aggregate CPI'!F39)/'97-19 Comp in Aggregate CPI'!F39</f>
        <v>1.8559632424964667E-2</v>
      </c>
      <c r="H39" s="114">
        <f>('97-19 Comp in Aggregate CPI'!H39-'97-19 Comp in Aggregate CPI'!G39)/'97-19 Comp in Aggregate CPI'!G39</f>
        <v>9.2453241720431095E-2</v>
      </c>
      <c r="I39" s="114">
        <f>('97-19 Comp in Aggregate CPI'!I39-'97-19 Comp in Aggregate CPI'!H39)/'97-19 Comp in Aggregate CPI'!H39</f>
        <v>1.2673389121231768E-2</v>
      </c>
      <c r="J39" s="114">
        <f>('97-19 Comp in Aggregate CPI'!J39-'97-19 Comp in Aggregate CPI'!I39)/'97-19 Comp in Aggregate CPI'!I39</f>
        <v>-3.4966418563137112E-2</v>
      </c>
      <c r="K39" s="114">
        <f>('97-19 Comp in Aggregate CPI'!K39-'97-19 Comp in Aggregate CPI'!J39)/'97-19 Comp in Aggregate CPI'!J39</f>
        <v>-1.7851876419272401E-2</v>
      </c>
      <c r="L39" s="114">
        <f>('97-19 Comp in Aggregate CPI'!L39-'97-19 Comp in Aggregate CPI'!K39)/'97-19 Comp in Aggregate CPI'!K39</f>
        <v>1.6669819410164571E-2</v>
      </c>
      <c r="M39" s="114">
        <f>('97-19 Comp in Aggregate CPI'!M39-'97-19 Comp in Aggregate CPI'!L39)/'97-19 Comp in Aggregate CPI'!L39</f>
        <v>4.1423277315935744E-2</v>
      </c>
      <c r="N39" s="114">
        <f>('97-19 Comp in Aggregate CPI'!N39-'97-19 Comp in Aggregate CPI'!M39)/'97-19 Comp in Aggregate CPI'!M39</f>
        <v>5.5653493006460643E-2</v>
      </c>
      <c r="O39" s="114">
        <f>('97-19 Comp in Aggregate CPI'!O39-'97-19 Comp in Aggregate CPI'!N39)/'97-19 Comp in Aggregate CPI'!N39</f>
        <v>5.6520911277487942E-2</v>
      </c>
      <c r="P39" s="114">
        <f>('97-19 Comp in Aggregate CPI'!P39-'97-19 Comp in Aggregate CPI'!O39)/'97-19 Comp in Aggregate CPI'!O39</f>
        <v>-1.415576804975306E-2</v>
      </c>
      <c r="Q39" s="114">
        <f>('97-19 Comp in Aggregate CPI'!Q39-'97-19 Comp in Aggregate CPI'!P39)/'97-19 Comp in Aggregate CPI'!P39</f>
        <v>3.526840961729695E-2</v>
      </c>
      <c r="R39" s="114">
        <f>('97-19 Comp in Aggregate CPI'!R39-'97-19 Comp in Aggregate CPI'!Q39)/'97-19 Comp in Aggregate CPI'!Q39</f>
        <v>4.0785730438399705E-2</v>
      </c>
      <c r="S39" s="114">
        <f>('97-19 Comp in Aggregate CPI'!S39-'97-19 Comp in Aggregate CPI'!R39)/'97-19 Comp in Aggregate CPI'!R39</f>
        <v>-7.3156043323509778E-2</v>
      </c>
      <c r="T39" s="114">
        <f>('97-19 Comp in Aggregate CPI'!T39-'97-19 Comp in Aggregate CPI'!S39)/'97-19 Comp in Aggregate CPI'!S39</f>
        <v>5.9458941966888147E-2</v>
      </c>
      <c r="U39" s="114">
        <f>('97-19 Comp in Aggregate CPI'!U39-'97-19 Comp in Aggregate CPI'!T39)/'97-19 Comp in Aggregate CPI'!T39</f>
        <v>4.6586260131223488E-2</v>
      </c>
      <c r="V39" s="114">
        <f>('97-19 Comp in Aggregate CPI'!V39-'97-19 Comp in Aggregate CPI'!U39)/'97-19 Comp in Aggregate CPI'!U39</f>
        <v>-1.3803123864874775E-2</v>
      </c>
      <c r="W39" s="114">
        <f>('97-19 Comp in Aggregate CPI'!W39-'97-19 Comp in Aggregate CPI'!V39)/'97-19 Comp in Aggregate CPI'!V39</f>
        <v>-1.3169324854929011E-2</v>
      </c>
      <c r="X39" s="114">
        <f>('97-19 Comp in Aggregate CPI'!X39-'97-19 Comp in Aggregate CPI'!W39)/'97-19 Comp in Aggregate CPI'!W39</f>
        <v>3.4530198599722256E-2</v>
      </c>
      <c r="Y39" s="114">
        <f>('97-19 Comp in Aggregate CPI'!Y39-'97-19 Comp in Aggregate CPI'!X39)/'97-19 Comp in Aggregate CPI'!X39</f>
        <v>2.4051973349081295E-4</v>
      </c>
      <c r="Z39" s="114">
        <f>('97-19 Comp in Aggregate CPI'!Z39-'97-19 Comp in Aggregate CPI'!Y39)/'97-19 Comp in Aggregate CPI'!Y39</f>
        <v>3.1895022066294978E-2</v>
      </c>
      <c r="AA39" s="118">
        <f t="shared" si="1"/>
        <v>1.8844220450161472E-2</v>
      </c>
    </row>
    <row r="40" spans="1:27" ht="45" x14ac:dyDescent="0.25">
      <c r="A40" s="65">
        <v>65</v>
      </c>
      <c r="C40" s="66" t="s">
        <v>391</v>
      </c>
      <c r="D40" s="81" t="str">
        <f t="shared" si="0"/>
        <v>-</v>
      </c>
      <c r="E40" s="114">
        <f>('97-19 Comp in Aggregate CPI'!E40-'97-19 Comp in Aggregate CPI'!D40)/'97-19 Comp in Aggregate CPI'!D40</f>
        <v>4.8371230625749245E-2</v>
      </c>
      <c r="F40" s="114">
        <f>('97-19 Comp in Aggregate CPI'!F40-'97-19 Comp in Aggregate CPI'!E40)/'97-19 Comp in Aggregate CPI'!E40</f>
        <v>3.3704116714906751E-2</v>
      </c>
      <c r="G40" s="114">
        <f>('97-19 Comp in Aggregate CPI'!G40-'97-19 Comp in Aggregate CPI'!F40)/'97-19 Comp in Aggregate CPI'!F40</f>
        <v>1.4958002868096757E-2</v>
      </c>
      <c r="H40" s="114">
        <f>('97-19 Comp in Aggregate CPI'!H40-'97-19 Comp in Aggregate CPI'!G40)/'97-19 Comp in Aggregate CPI'!G40</f>
        <v>-1.0174681370333383E-2</v>
      </c>
      <c r="I40" s="114">
        <f>('97-19 Comp in Aggregate CPI'!I40-'97-19 Comp in Aggregate CPI'!H40)/'97-19 Comp in Aggregate CPI'!H40</f>
        <v>8.2202233423375695E-2</v>
      </c>
      <c r="J40" s="114">
        <f>('97-19 Comp in Aggregate CPI'!J40-'97-19 Comp in Aggregate CPI'!I40)/'97-19 Comp in Aggregate CPI'!I40</f>
        <v>-1.0753227640644797E-2</v>
      </c>
      <c r="K40" s="114">
        <f>('97-19 Comp in Aggregate CPI'!K40-'97-19 Comp in Aggregate CPI'!J40)/'97-19 Comp in Aggregate CPI'!J40</f>
        <v>-1.6179351673499025E-2</v>
      </c>
      <c r="L40" s="114">
        <f>('97-19 Comp in Aggregate CPI'!L40-'97-19 Comp in Aggregate CPI'!K40)/'97-19 Comp in Aggregate CPI'!K40</f>
        <v>6.6760061893210682E-2</v>
      </c>
      <c r="M40" s="114">
        <f>('97-19 Comp in Aggregate CPI'!M40-'97-19 Comp in Aggregate CPI'!L40)/'97-19 Comp in Aggregate CPI'!L40</f>
        <v>1.5100081598510632E-4</v>
      </c>
      <c r="N40" s="114">
        <f>('97-19 Comp in Aggregate CPI'!N40-'97-19 Comp in Aggregate CPI'!M40)/'97-19 Comp in Aggregate CPI'!M40</f>
        <v>0.11686528727220329</v>
      </c>
      <c r="O40" s="114">
        <f>('97-19 Comp in Aggregate CPI'!O40-'97-19 Comp in Aggregate CPI'!N40)/'97-19 Comp in Aggregate CPI'!N40</f>
        <v>-2.1310595475647044E-2</v>
      </c>
      <c r="P40" s="114">
        <f>('97-19 Comp in Aggregate CPI'!P40-'97-19 Comp in Aggregate CPI'!O40)/'97-19 Comp in Aggregate CPI'!O40</f>
        <v>-1.8428295738557551E-3</v>
      </c>
      <c r="Q40" s="114">
        <f>('97-19 Comp in Aggregate CPI'!Q40-'97-19 Comp in Aggregate CPI'!P40)/'97-19 Comp in Aggregate CPI'!P40</f>
        <v>-2.2032469579877333E-2</v>
      </c>
      <c r="R40" s="114">
        <f>('97-19 Comp in Aggregate CPI'!R40-'97-19 Comp in Aggregate CPI'!Q40)/'97-19 Comp in Aggregate CPI'!Q40</f>
        <v>-3.5100081138625026E-2</v>
      </c>
      <c r="S40" s="114">
        <f>('97-19 Comp in Aggregate CPI'!S40-'97-19 Comp in Aggregate CPI'!R40)/'97-19 Comp in Aggregate CPI'!R40</f>
        <v>-6.1214496792720546E-3</v>
      </c>
      <c r="T40" s="114">
        <f>('97-19 Comp in Aggregate CPI'!T40-'97-19 Comp in Aggregate CPI'!S40)/'97-19 Comp in Aggregate CPI'!S40</f>
        <v>-1.8957789224363004E-3</v>
      </c>
      <c r="U40" s="114">
        <f>('97-19 Comp in Aggregate CPI'!U40-'97-19 Comp in Aggregate CPI'!T40)/'97-19 Comp in Aggregate CPI'!T40</f>
        <v>-1.7660963529941506E-2</v>
      </c>
      <c r="V40" s="114">
        <f>('97-19 Comp in Aggregate CPI'!V40-'97-19 Comp in Aggregate CPI'!U40)/'97-19 Comp in Aggregate CPI'!U40</f>
        <v>-7.2234762979684038E-3</v>
      </c>
      <c r="W40" s="114">
        <f>('97-19 Comp in Aggregate CPI'!W40-'97-19 Comp in Aggregate CPI'!V40)/'97-19 Comp in Aggregate CPI'!V40</f>
        <v>-1.1918841867726434E-2</v>
      </c>
      <c r="X40" s="114">
        <f>('97-19 Comp in Aggregate CPI'!X40-'97-19 Comp in Aggregate CPI'!W40)/'97-19 Comp in Aggregate CPI'!W40</f>
        <v>4.6439785854971535E-2</v>
      </c>
      <c r="Y40" s="114">
        <f>('97-19 Comp in Aggregate CPI'!Y40-'97-19 Comp in Aggregate CPI'!X40)/'97-19 Comp in Aggregate CPI'!X40</f>
        <v>-1.9038771197758618E-2</v>
      </c>
      <c r="Z40" s="114">
        <f>('97-19 Comp in Aggregate CPI'!Z40-'97-19 Comp in Aggregate CPI'!Y40)/'97-19 Comp in Aggregate CPI'!Y40</f>
        <v>3.5860776455913864E-3</v>
      </c>
      <c r="AA40" s="118">
        <f t="shared" si="1"/>
        <v>1.05356945075684E-2</v>
      </c>
    </row>
    <row r="41" spans="1:27" ht="30" x14ac:dyDescent="0.25">
      <c r="A41" s="65">
        <v>66</v>
      </c>
      <c r="C41" s="66" t="s">
        <v>392</v>
      </c>
      <c r="D41" s="81" t="str">
        <f t="shared" si="0"/>
        <v>-</v>
      </c>
      <c r="E41" s="114">
        <f>('97-19 Comp in Aggregate CPI'!E41-'97-19 Comp in Aggregate CPI'!D41)/'97-19 Comp in Aggregate CPI'!D41</f>
        <v>5.8627553451482441E-2</v>
      </c>
      <c r="F41" s="114">
        <f>('97-19 Comp in Aggregate CPI'!F41-'97-19 Comp in Aggregate CPI'!E41)/'97-19 Comp in Aggregate CPI'!E41</f>
        <v>4.9080122673837913E-2</v>
      </c>
      <c r="G41" s="114">
        <f>('97-19 Comp in Aggregate CPI'!G41-'97-19 Comp in Aggregate CPI'!F41)/'97-19 Comp in Aggregate CPI'!F41</f>
        <v>0.13783656895287844</v>
      </c>
      <c r="H41" s="114">
        <f>('97-19 Comp in Aggregate CPI'!H41-'97-19 Comp in Aggregate CPI'!G41)/'97-19 Comp in Aggregate CPI'!G41</f>
        <v>6.6020127984017557E-4</v>
      </c>
      <c r="I41" s="114">
        <f>('97-19 Comp in Aggregate CPI'!I41-'97-19 Comp in Aggregate CPI'!H41)/'97-19 Comp in Aggregate CPI'!H41</f>
        <v>0.15231821969579096</v>
      </c>
      <c r="J41" s="114">
        <f>('97-19 Comp in Aggregate CPI'!J41-'97-19 Comp in Aggregate CPI'!I41)/'97-19 Comp in Aggregate CPI'!I41</f>
        <v>-2.2833641448061184E-2</v>
      </c>
      <c r="K41" s="114">
        <f>('97-19 Comp in Aggregate CPI'!K41-'97-19 Comp in Aggregate CPI'!J41)/'97-19 Comp in Aggregate CPI'!J41</f>
        <v>-8.6698967425210792E-3</v>
      </c>
      <c r="L41" s="114">
        <f>('97-19 Comp in Aggregate CPI'!L41-'97-19 Comp in Aggregate CPI'!K41)/'97-19 Comp in Aggregate CPI'!K41</f>
        <v>6.2154454256623491E-2</v>
      </c>
      <c r="M41" s="114">
        <f>('97-19 Comp in Aggregate CPI'!M41-'97-19 Comp in Aggregate CPI'!L41)/'97-19 Comp in Aggregate CPI'!L41</f>
        <v>-7.096144955969752E-2</v>
      </c>
      <c r="N41" s="114">
        <f>('97-19 Comp in Aggregate CPI'!N41-'97-19 Comp in Aggregate CPI'!M41)/'97-19 Comp in Aggregate CPI'!M41</f>
        <v>-7.3728337734873015E-2</v>
      </c>
      <c r="O41" s="114">
        <f>('97-19 Comp in Aggregate CPI'!O41-'97-19 Comp in Aggregate CPI'!N41)/'97-19 Comp in Aggregate CPI'!N41</f>
        <v>-7.9115052887306879E-3</v>
      </c>
      <c r="P41" s="114">
        <f>('97-19 Comp in Aggregate CPI'!P41-'97-19 Comp in Aggregate CPI'!O41)/'97-19 Comp in Aggregate CPI'!O41</f>
        <v>-7.6648624686290754E-3</v>
      </c>
      <c r="Q41" s="114">
        <f>('97-19 Comp in Aggregate CPI'!Q41-'97-19 Comp in Aggregate CPI'!P41)/'97-19 Comp in Aggregate CPI'!P41</f>
        <v>1.4284906252864585E-2</v>
      </c>
      <c r="R41" s="114">
        <f>('97-19 Comp in Aggregate CPI'!R41-'97-19 Comp in Aggregate CPI'!Q41)/'97-19 Comp in Aggregate CPI'!Q41</f>
        <v>-1.3338278058791102E-2</v>
      </c>
      <c r="S41" s="114">
        <f>('97-19 Comp in Aggregate CPI'!S41-'97-19 Comp in Aggregate CPI'!R41)/'97-19 Comp in Aggregate CPI'!R41</f>
        <v>-8.0302222879707619E-2</v>
      </c>
      <c r="T41" s="114">
        <f>('97-19 Comp in Aggregate CPI'!T41-'97-19 Comp in Aggregate CPI'!S41)/'97-19 Comp in Aggregate CPI'!S41</f>
        <v>4.1009942132412963E-2</v>
      </c>
      <c r="U41" s="114">
        <f>('97-19 Comp in Aggregate CPI'!U41-'97-19 Comp in Aggregate CPI'!T41)/'97-19 Comp in Aggregate CPI'!T41</f>
        <v>-2.0121999999999914E-2</v>
      </c>
      <c r="V41" s="114">
        <f>('97-19 Comp in Aggregate CPI'!V41-'97-19 Comp in Aggregate CPI'!U41)/'97-19 Comp in Aggregate CPI'!U41</f>
        <v>-3.7394451145958976E-2</v>
      </c>
      <c r="W41" s="114">
        <f>('97-19 Comp in Aggregate CPI'!W41-'97-19 Comp in Aggregate CPI'!V41)/'97-19 Comp in Aggregate CPI'!V41</f>
        <v>1.4203831326080701E-2</v>
      </c>
      <c r="X41" s="114">
        <f>('97-19 Comp in Aggregate CPI'!X41-'97-19 Comp in Aggregate CPI'!W41)/'97-19 Comp in Aggregate CPI'!W41</f>
        <v>1.1728036137382105E-2</v>
      </c>
      <c r="Y41" s="114">
        <f>('97-19 Comp in Aggregate CPI'!Y41-'97-19 Comp in Aggregate CPI'!X41)/'97-19 Comp in Aggregate CPI'!X41</f>
        <v>4.7892455369424478E-2</v>
      </c>
      <c r="Z41" s="114">
        <f>('97-19 Comp in Aggregate CPI'!Z41-'97-19 Comp in Aggregate CPI'!Y41)/'97-19 Comp in Aggregate CPI'!Y41</f>
        <v>-2.1228954464464263E-2</v>
      </c>
      <c r="AA41" s="118">
        <f t="shared" si="1"/>
        <v>1.0256395078962898E-2</v>
      </c>
    </row>
    <row r="42" spans="1:27" x14ac:dyDescent="0.25">
      <c r="A42" s="65">
        <v>68</v>
      </c>
      <c r="C42" s="66" t="s">
        <v>189</v>
      </c>
      <c r="D42" s="81" t="str">
        <f t="shared" si="0"/>
        <v>-</v>
      </c>
      <c r="E42" s="114">
        <f>('97-19 Comp in Aggregate CPI'!E42-'97-19 Comp in Aggregate CPI'!D42)/'97-19 Comp in Aggregate CPI'!D42</f>
        <v>2.3888875032734968E-2</v>
      </c>
      <c r="F42" s="114">
        <f>('97-19 Comp in Aggregate CPI'!F42-'97-19 Comp in Aggregate CPI'!E42)/'97-19 Comp in Aggregate CPI'!E42</f>
        <v>3.1781721402593804E-2</v>
      </c>
      <c r="G42" s="114">
        <f>('97-19 Comp in Aggregate CPI'!G42-'97-19 Comp in Aggregate CPI'!F42)/'97-19 Comp in Aggregate CPI'!F42</f>
        <v>6.7723429994112919E-2</v>
      </c>
      <c r="H42" s="114">
        <f>('97-19 Comp in Aggregate CPI'!H42-'97-19 Comp in Aggregate CPI'!G42)/'97-19 Comp in Aggregate CPI'!G42</f>
        <v>6.7430750350631258E-2</v>
      </c>
      <c r="I42" s="114">
        <f>('97-19 Comp in Aggregate CPI'!I42-'97-19 Comp in Aggregate CPI'!H42)/'97-19 Comp in Aggregate CPI'!H42</f>
        <v>3.7358804084590823E-2</v>
      </c>
      <c r="J42" s="114">
        <f>('97-19 Comp in Aggregate CPI'!J42-'97-19 Comp in Aggregate CPI'!I42)/'97-19 Comp in Aggregate CPI'!I42</f>
        <v>-2.0670446743006599E-2</v>
      </c>
      <c r="K42" s="114">
        <f>('97-19 Comp in Aggregate CPI'!K42-'97-19 Comp in Aggregate CPI'!J42)/'97-19 Comp in Aggregate CPI'!J42</f>
        <v>-8.0832108187279001E-3</v>
      </c>
      <c r="L42" s="114">
        <f>('97-19 Comp in Aggregate CPI'!L42-'97-19 Comp in Aggregate CPI'!K42)/'97-19 Comp in Aggregate CPI'!K42</f>
        <v>5.9976409550804848E-2</v>
      </c>
      <c r="M42" s="114">
        <f>('97-19 Comp in Aggregate CPI'!M42-'97-19 Comp in Aggregate CPI'!L42)/'97-19 Comp in Aggregate CPI'!L42</f>
        <v>3.8043293853955683E-2</v>
      </c>
      <c r="N42" s="114">
        <f>('97-19 Comp in Aggregate CPI'!N42-'97-19 Comp in Aggregate CPI'!M42)/'97-19 Comp in Aggregate CPI'!M42</f>
        <v>-1.1115688404052472E-2</v>
      </c>
      <c r="O42" s="114">
        <f>('97-19 Comp in Aggregate CPI'!O42-'97-19 Comp in Aggregate CPI'!N42)/'97-19 Comp in Aggregate CPI'!N42</f>
        <v>4.0211425985594219E-2</v>
      </c>
      <c r="P42" s="114">
        <f>('97-19 Comp in Aggregate CPI'!P42-'97-19 Comp in Aggregate CPI'!O42)/'97-19 Comp in Aggregate CPI'!O42</f>
        <v>-4.4837680644488641E-2</v>
      </c>
      <c r="Q42" s="114">
        <f>('97-19 Comp in Aggregate CPI'!Q42-'97-19 Comp in Aggregate CPI'!P42)/'97-19 Comp in Aggregate CPI'!P42</f>
        <v>-1.4732922680886299E-2</v>
      </c>
      <c r="R42" s="114">
        <f>('97-19 Comp in Aggregate CPI'!R42-'97-19 Comp in Aggregate CPI'!Q42)/'97-19 Comp in Aggregate CPI'!Q42</f>
        <v>-7.1187247204377815E-2</v>
      </c>
      <c r="S42" s="114">
        <f>('97-19 Comp in Aggregate CPI'!S42-'97-19 Comp in Aggregate CPI'!R42)/'97-19 Comp in Aggregate CPI'!R42</f>
        <v>-1.0559639977151904E-2</v>
      </c>
      <c r="T42" s="114">
        <f>('97-19 Comp in Aggregate CPI'!T42-'97-19 Comp in Aggregate CPI'!S42)/'97-19 Comp in Aggregate CPI'!S42</f>
        <v>-2.9685915868220981E-2</v>
      </c>
      <c r="U42" s="114">
        <f>('97-19 Comp in Aggregate CPI'!U42-'97-19 Comp in Aggregate CPI'!T42)/'97-19 Comp in Aggregate CPI'!T42</f>
        <v>2.0106237148731925E-2</v>
      </c>
      <c r="V42" s="114">
        <f>('97-19 Comp in Aggregate CPI'!V42-'97-19 Comp in Aggregate CPI'!U42)/'97-19 Comp in Aggregate CPI'!U42</f>
        <v>2.5810721376571845E-2</v>
      </c>
      <c r="W42" s="114">
        <f>('97-19 Comp in Aggregate CPI'!W42-'97-19 Comp in Aggregate CPI'!V42)/'97-19 Comp in Aggregate CPI'!V42</f>
        <v>1.2268956017554421E-2</v>
      </c>
      <c r="X42" s="114">
        <f>('97-19 Comp in Aggregate CPI'!X42-'97-19 Comp in Aggregate CPI'!W42)/'97-19 Comp in Aggregate CPI'!W42</f>
        <v>-1.8715569375413063E-2</v>
      </c>
      <c r="Y42" s="114">
        <f>('97-19 Comp in Aggregate CPI'!Y42-'97-19 Comp in Aggregate CPI'!X42)/'97-19 Comp in Aggregate CPI'!X42</f>
        <v>3.1590910169354683E-2</v>
      </c>
      <c r="Z42" s="114">
        <f>('97-19 Comp in Aggregate CPI'!Z42-'97-19 Comp in Aggregate CPI'!Y42)/'97-19 Comp in Aggregate CPI'!Y42</f>
        <v>-5.3601485994894333E-3</v>
      </c>
      <c r="AA42" s="118">
        <f t="shared" si="1"/>
        <v>1.0056502938700742E-2</v>
      </c>
    </row>
    <row r="43" spans="1:27" x14ac:dyDescent="0.25">
      <c r="A43" s="65">
        <v>69</v>
      </c>
      <c r="C43" s="66" t="s">
        <v>393</v>
      </c>
      <c r="D43" s="81" t="str">
        <f t="shared" si="0"/>
        <v>-</v>
      </c>
      <c r="E43" s="114">
        <f>('97-19 Comp in Aggregate CPI'!E43-'97-19 Comp in Aggregate CPI'!D43)/'97-19 Comp in Aggregate CPI'!D43</f>
        <v>6.0895368704526873E-2</v>
      </c>
      <c r="F43" s="114">
        <f>('97-19 Comp in Aggregate CPI'!F43-'97-19 Comp in Aggregate CPI'!E43)/'97-19 Comp in Aggregate CPI'!E43</f>
        <v>3.3663006986662074E-2</v>
      </c>
      <c r="G43" s="114">
        <f>('97-19 Comp in Aggregate CPI'!G43-'97-19 Comp in Aggregate CPI'!F43)/'97-19 Comp in Aggregate CPI'!F43</f>
        <v>5.914718019257228E-3</v>
      </c>
      <c r="H43" s="114">
        <f>('97-19 Comp in Aggregate CPI'!H43-'97-19 Comp in Aggregate CPI'!G43)/'97-19 Comp in Aggregate CPI'!G43</f>
        <v>5.124650757807718E-2</v>
      </c>
      <c r="I43" s="114">
        <f>('97-19 Comp in Aggregate CPI'!I43-'97-19 Comp in Aggregate CPI'!H43)/'97-19 Comp in Aggregate CPI'!H43</f>
        <v>4.7570514208314589E-2</v>
      </c>
      <c r="J43" s="114">
        <f>('97-19 Comp in Aggregate CPI'!J43-'97-19 Comp in Aggregate CPI'!I43)/'97-19 Comp in Aggregate CPI'!I43</f>
        <v>-4.0086371666787713E-3</v>
      </c>
      <c r="K43" s="114">
        <f>('97-19 Comp in Aggregate CPI'!K43-'97-19 Comp in Aggregate CPI'!J43)/'97-19 Comp in Aggregate CPI'!J43</f>
        <v>1.819862411734393E-2</v>
      </c>
      <c r="L43" s="114">
        <f>('97-19 Comp in Aggregate CPI'!L43-'97-19 Comp in Aggregate CPI'!K43)/'97-19 Comp in Aggregate CPI'!K43</f>
        <v>4.4598541196106123E-3</v>
      </c>
      <c r="M43" s="114">
        <f>('97-19 Comp in Aggregate CPI'!M43-'97-19 Comp in Aggregate CPI'!L43)/'97-19 Comp in Aggregate CPI'!L43</f>
        <v>1.3886057352552409E-2</v>
      </c>
      <c r="N43" s="114">
        <f>('97-19 Comp in Aggregate CPI'!N43-'97-19 Comp in Aggregate CPI'!M43)/'97-19 Comp in Aggregate CPI'!M43</f>
        <v>5.6630737973071372E-3</v>
      </c>
      <c r="O43" s="114">
        <f>('97-19 Comp in Aggregate CPI'!O43-'97-19 Comp in Aggregate CPI'!N43)/'97-19 Comp in Aggregate CPI'!N43</f>
        <v>0.28349836955731761</v>
      </c>
      <c r="P43" s="114">
        <f>('97-19 Comp in Aggregate CPI'!P43-'97-19 Comp in Aggregate CPI'!O43)/'97-19 Comp in Aggregate CPI'!O43</f>
        <v>-2.8116564584897805E-3</v>
      </c>
      <c r="Q43" s="114">
        <f>('97-19 Comp in Aggregate CPI'!Q43-'97-19 Comp in Aggregate CPI'!P43)/'97-19 Comp in Aggregate CPI'!P43</f>
        <v>-4.9901355946367312E-2</v>
      </c>
      <c r="R43" s="114">
        <f>('97-19 Comp in Aggregate CPI'!R43-'97-19 Comp in Aggregate CPI'!Q43)/'97-19 Comp in Aggregate CPI'!Q43</f>
        <v>-3.6915033486484769E-2</v>
      </c>
      <c r="S43" s="114">
        <f>('97-19 Comp in Aggregate CPI'!S43-'97-19 Comp in Aggregate CPI'!R43)/'97-19 Comp in Aggregate CPI'!R43</f>
        <v>-3.7359847345715983E-3</v>
      </c>
      <c r="T43" s="114">
        <f>('97-19 Comp in Aggregate CPI'!T43-'97-19 Comp in Aggregate CPI'!S43)/'97-19 Comp in Aggregate CPI'!S43</f>
        <v>-2.3391795090023017E-2</v>
      </c>
      <c r="U43" s="114">
        <f>('97-19 Comp in Aggregate CPI'!U43-'97-19 Comp in Aggregate CPI'!T43)/'97-19 Comp in Aggregate CPI'!T43</f>
        <v>-4.4952642073778623E-2</v>
      </c>
      <c r="V43" s="114">
        <f>('97-19 Comp in Aggregate CPI'!V43-'97-19 Comp in Aggregate CPI'!U43)/'97-19 Comp in Aggregate CPI'!U43</f>
        <v>5.141388174808002E-4</v>
      </c>
      <c r="W43" s="114">
        <f>('97-19 Comp in Aggregate CPI'!W43-'97-19 Comp in Aggregate CPI'!V43)/'97-19 Comp in Aggregate CPI'!V43</f>
        <v>1.3460759268879198E-2</v>
      </c>
      <c r="X43" s="114">
        <f>('97-19 Comp in Aggregate CPI'!X43-'97-19 Comp in Aggregate CPI'!W43)/'97-19 Comp in Aggregate CPI'!W43</f>
        <v>1.7531326636552647E-2</v>
      </c>
      <c r="Y43" s="114">
        <f>('97-19 Comp in Aggregate CPI'!Y43-'97-19 Comp in Aggregate CPI'!X43)/'97-19 Comp in Aggregate CPI'!X43</f>
        <v>3.7093871235650798E-2</v>
      </c>
      <c r="Z43" s="114">
        <f>('97-19 Comp in Aggregate CPI'!Z43-'97-19 Comp in Aggregate CPI'!Y43)/'97-19 Comp in Aggregate CPI'!Y43</f>
        <v>2.5609955250867997E-2</v>
      </c>
      <c r="AA43" s="118">
        <f t="shared" si="1"/>
        <v>2.0613138213363962E-2</v>
      </c>
    </row>
    <row r="44" spans="1:27" ht="30" x14ac:dyDescent="0.25">
      <c r="A44" s="65">
        <v>70</v>
      </c>
      <c r="C44" s="66" t="s">
        <v>394</v>
      </c>
      <c r="D44" s="81" t="str">
        <f t="shared" si="0"/>
        <v>-</v>
      </c>
      <c r="E44" s="114">
        <f>('97-19 Comp in Aggregate CPI'!E44-'97-19 Comp in Aggregate CPI'!D44)/'97-19 Comp in Aggregate CPI'!D44</f>
        <v>6.0895368704526873E-2</v>
      </c>
      <c r="F44" s="114">
        <f>('97-19 Comp in Aggregate CPI'!F44-'97-19 Comp in Aggregate CPI'!E44)/'97-19 Comp in Aggregate CPI'!E44</f>
        <v>3.3663006986662074E-2</v>
      </c>
      <c r="G44" s="114">
        <f>('97-19 Comp in Aggregate CPI'!G44-'97-19 Comp in Aggregate CPI'!F44)/'97-19 Comp in Aggregate CPI'!F44</f>
        <v>5.914718019257228E-3</v>
      </c>
      <c r="H44" s="114">
        <f>('97-19 Comp in Aggregate CPI'!H44-'97-19 Comp in Aggregate CPI'!G44)/'97-19 Comp in Aggregate CPI'!G44</f>
        <v>5.124650757807718E-2</v>
      </c>
      <c r="I44" s="114">
        <f>('97-19 Comp in Aggregate CPI'!I44-'97-19 Comp in Aggregate CPI'!H44)/'97-19 Comp in Aggregate CPI'!H44</f>
        <v>4.7570514208314589E-2</v>
      </c>
      <c r="J44" s="114">
        <f>('97-19 Comp in Aggregate CPI'!J44-'97-19 Comp in Aggregate CPI'!I44)/'97-19 Comp in Aggregate CPI'!I44</f>
        <v>-4.0086371666787713E-3</v>
      </c>
      <c r="K44" s="114">
        <f>('97-19 Comp in Aggregate CPI'!K44-'97-19 Comp in Aggregate CPI'!J44)/'97-19 Comp in Aggregate CPI'!J44</f>
        <v>1.819862411734393E-2</v>
      </c>
      <c r="L44" s="114">
        <f>('97-19 Comp in Aggregate CPI'!L44-'97-19 Comp in Aggregate CPI'!K44)/'97-19 Comp in Aggregate CPI'!K44</f>
        <v>4.4598541196106123E-3</v>
      </c>
      <c r="M44" s="114">
        <f>('97-19 Comp in Aggregate CPI'!M44-'97-19 Comp in Aggregate CPI'!L44)/'97-19 Comp in Aggregate CPI'!L44</f>
        <v>1.3886057352552409E-2</v>
      </c>
      <c r="N44" s="114">
        <f>('97-19 Comp in Aggregate CPI'!N44-'97-19 Comp in Aggregate CPI'!M44)/'97-19 Comp in Aggregate CPI'!M44</f>
        <v>5.6630737973071372E-3</v>
      </c>
      <c r="O44" s="114">
        <f>('97-19 Comp in Aggregate CPI'!O44-'97-19 Comp in Aggregate CPI'!N44)/'97-19 Comp in Aggregate CPI'!N44</f>
        <v>0.41429233619259748</v>
      </c>
      <c r="P44" s="114">
        <f>('97-19 Comp in Aggregate CPI'!P44-'97-19 Comp in Aggregate CPI'!O44)/'97-19 Comp in Aggregate CPI'!O44</f>
        <v>1.7346904653779117E-2</v>
      </c>
      <c r="Q44" s="114">
        <f>('97-19 Comp in Aggregate CPI'!Q44-'97-19 Comp in Aggregate CPI'!P44)/'97-19 Comp in Aggregate CPI'!P44</f>
        <v>-9.5713678678090407E-3</v>
      </c>
      <c r="R44" s="114">
        <f>('97-19 Comp in Aggregate CPI'!R44-'97-19 Comp in Aggregate CPI'!Q44)/'97-19 Comp in Aggregate CPI'!Q44</f>
        <v>-2.1387884994625458E-2</v>
      </c>
      <c r="S44" s="114">
        <f>('97-19 Comp in Aggregate CPI'!S44-'97-19 Comp in Aggregate CPI'!R44)/'97-19 Comp in Aggregate CPI'!R44</f>
        <v>-0.1378941966951665</v>
      </c>
      <c r="T44" s="114">
        <f>('97-19 Comp in Aggregate CPI'!T44-'97-19 Comp in Aggregate CPI'!S44)/'97-19 Comp in Aggregate CPI'!S44</f>
        <v>1.0596723245781182E-2</v>
      </c>
      <c r="U44" s="114">
        <f>('97-19 Comp in Aggregate CPI'!U44-'97-19 Comp in Aggregate CPI'!T44)/'97-19 Comp in Aggregate CPI'!T44</f>
        <v>-6.657550257129502E-2</v>
      </c>
      <c r="V44" s="114">
        <f>('97-19 Comp in Aggregate CPI'!V44-'97-19 Comp in Aggregate CPI'!U44)/'97-19 Comp in Aggregate CPI'!U44</f>
        <v>2.3186975826344297E-2</v>
      </c>
      <c r="W44" s="114">
        <f>('97-19 Comp in Aggregate CPI'!W44-'97-19 Comp in Aggregate CPI'!V44)/'97-19 Comp in Aggregate CPI'!V44</f>
        <v>1.1722187694815029E-2</v>
      </c>
      <c r="X44" s="114">
        <f>('97-19 Comp in Aggregate CPI'!X44-'97-19 Comp in Aggregate CPI'!W44)/'97-19 Comp in Aggregate CPI'!W44</f>
        <v>2.5508938403784012E-2</v>
      </c>
      <c r="Y44" s="114">
        <f>('97-19 Comp in Aggregate CPI'!Y44-'97-19 Comp in Aggregate CPI'!X44)/'97-19 Comp in Aggregate CPI'!X44</f>
        <v>9.4876446934249861E-2</v>
      </c>
      <c r="Z44" s="114">
        <f>('97-19 Comp in Aggregate CPI'!Z44-'97-19 Comp in Aggregate CPI'!Y44)/'97-19 Comp in Aggregate CPI'!Y44</f>
        <v>-7.5110889682890633E-2</v>
      </c>
      <c r="AA44" s="118">
        <f t="shared" si="1"/>
        <v>2.3839989038933532E-2</v>
      </c>
    </row>
    <row r="45" spans="1:27" ht="45" x14ac:dyDescent="0.25">
      <c r="A45" s="65">
        <v>71</v>
      </c>
      <c r="C45" s="66" t="s">
        <v>395</v>
      </c>
      <c r="D45" s="81" t="str">
        <f t="shared" si="0"/>
        <v>-</v>
      </c>
      <c r="E45" s="114">
        <f>('97-19 Comp in Aggregate CPI'!E45-'97-19 Comp in Aggregate CPI'!D45)/'97-19 Comp in Aggregate CPI'!D45</f>
        <v>6.0895368704526873E-2</v>
      </c>
      <c r="F45" s="114">
        <f>('97-19 Comp in Aggregate CPI'!F45-'97-19 Comp in Aggregate CPI'!E45)/'97-19 Comp in Aggregate CPI'!E45</f>
        <v>3.3663006986662074E-2</v>
      </c>
      <c r="G45" s="114">
        <f>('97-19 Comp in Aggregate CPI'!G45-'97-19 Comp in Aggregate CPI'!F45)/'97-19 Comp in Aggregate CPI'!F45</f>
        <v>5.914718019257228E-3</v>
      </c>
      <c r="H45" s="114">
        <f>('97-19 Comp in Aggregate CPI'!H45-'97-19 Comp in Aggregate CPI'!G45)/'97-19 Comp in Aggregate CPI'!G45</f>
        <v>5.124650757807718E-2</v>
      </c>
      <c r="I45" s="114">
        <f>('97-19 Comp in Aggregate CPI'!I45-'97-19 Comp in Aggregate CPI'!H45)/'97-19 Comp in Aggregate CPI'!H45</f>
        <v>4.7570514208314589E-2</v>
      </c>
      <c r="J45" s="114">
        <f>('97-19 Comp in Aggregate CPI'!J45-'97-19 Comp in Aggregate CPI'!I45)/'97-19 Comp in Aggregate CPI'!I45</f>
        <v>-4.0086371666787713E-3</v>
      </c>
      <c r="K45" s="114">
        <f>('97-19 Comp in Aggregate CPI'!K45-'97-19 Comp in Aggregate CPI'!J45)/'97-19 Comp in Aggregate CPI'!J45</f>
        <v>1.819862411734393E-2</v>
      </c>
      <c r="L45" s="114">
        <f>('97-19 Comp in Aggregate CPI'!L45-'97-19 Comp in Aggregate CPI'!K45)/'97-19 Comp in Aggregate CPI'!K45</f>
        <v>4.4598541196106123E-3</v>
      </c>
      <c r="M45" s="114">
        <f>('97-19 Comp in Aggregate CPI'!M45-'97-19 Comp in Aggregate CPI'!L45)/'97-19 Comp in Aggregate CPI'!L45</f>
        <v>1.3886057352552409E-2</v>
      </c>
      <c r="N45" s="114">
        <f>('97-19 Comp in Aggregate CPI'!N45-'97-19 Comp in Aggregate CPI'!M45)/'97-19 Comp in Aggregate CPI'!M45</f>
        <v>5.6630737973071372E-3</v>
      </c>
      <c r="O45" s="114">
        <f>('97-19 Comp in Aggregate CPI'!O45-'97-19 Comp in Aggregate CPI'!N45)/'97-19 Comp in Aggregate CPI'!N45</f>
        <v>0.13420828642815971</v>
      </c>
      <c r="P45" s="114">
        <f>('97-19 Comp in Aggregate CPI'!P45-'97-19 Comp in Aggregate CPI'!O45)/'97-19 Comp in Aggregate CPI'!O45</f>
        <v>8.2506009057637039E-3</v>
      </c>
      <c r="Q45" s="114">
        <f>('97-19 Comp in Aggregate CPI'!Q45-'97-19 Comp in Aggregate CPI'!P45)/'97-19 Comp in Aggregate CPI'!P45</f>
        <v>-2.8036249194251676E-2</v>
      </c>
      <c r="R45" s="114">
        <f>('97-19 Comp in Aggregate CPI'!R45-'97-19 Comp in Aggregate CPI'!Q45)/'97-19 Comp in Aggregate CPI'!Q45</f>
        <v>-1.3184356733607428E-2</v>
      </c>
      <c r="S45" s="114">
        <f>('97-19 Comp in Aggregate CPI'!S45-'97-19 Comp in Aggregate CPI'!R45)/'97-19 Comp in Aggregate CPI'!R45</f>
        <v>-1.801043537958524E-2</v>
      </c>
      <c r="T45" s="114">
        <f>('97-19 Comp in Aggregate CPI'!T45-'97-19 Comp in Aggregate CPI'!S45)/'97-19 Comp in Aggregate CPI'!S45</f>
        <v>6.2219783235010441E-3</v>
      </c>
      <c r="U45" s="114">
        <f>('97-19 Comp in Aggregate CPI'!U45-'97-19 Comp in Aggregate CPI'!T45)/'97-19 Comp in Aggregate CPI'!T45</f>
        <v>5.1336477987421547E-3</v>
      </c>
      <c r="V45" s="114">
        <f>('97-19 Comp in Aggregate CPI'!V45-'97-19 Comp in Aggregate CPI'!U45)/'97-19 Comp in Aggregate CPI'!U45</f>
        <v>-1.59219311761684E-2</v>
      </c>
      <c r="W45" s="114">
        <f>('97-19 Comp in Aggregate CPI'!W45-'97-19 Comp in Aggregate CPI'!V45)/'97-19 Comp in Aggregate CPI'!V45</f>
        <v>1.1707193694244479E-2</v>
      </c>
      <c r="X45" s="114">
        <f>('97-19 Comp in Aggregate CPI'!X45-'97-19 Comp in Aggregate CPI'!W45)/'97-19 Comp in Aggregate CPI'!W45</f>
        <v>4.3218085106383223E-3</v>
      </c>
      <c r="Y45" s="114">
        <f>('97-19 Comp in Aggregate CPI'!Y45-'97-19 Comp in Aggregate CPI'!X45)/'97-19 Comp in Aggregate CPI'!X45</f>
        <v>-1.7786653044164807E-2</v>
      </c>
      <c r="Z45" s="114">
        <f>('97-19 Comp in Aggregate CPI'!Z45-'97-19 Comp in Aggregate CPI'!Y45)/'97-19 Comp in Aggregate CPI'!Y45</f>
        <v>4.3500309214595176E-2</v>
      </c>
      <c r="AA45" s="118">
        <f t="shared" si="1"/>
        <v>1.6267876684765467E-2</v>
      </c>
    </row>
    <row r="46" spans="1:27" x14ac:dyDescent="0.25">
      <c r="A46" s="65">
        <v>72</v>
      </c>
      <c r="C46" s="66" t="s">
        <v>396</v>
      </c>
      <c r="D46" s="81" t="str">
        <f t="shared" si="0"/>
        <v>-</v>
      </c>
      <c r="E46" s="114">
        <f>('97-19 Comp in Aggregate CPI'!E46-'97-19 Comp in Aggregate CPI'!D46)/'97-19 Comp in Aggregate CPI'!D46</f>
        <v>1.9538722258333883E-2</v>
      </c>
      <c r="F46" s="114">
        <f>('97-19 Comp in Aggregate CPI'!F46-'97-19 Comp in Aggregate CPI'!E46)/'97-19 Comp in Aggregate CPI'!E46</f>
        <v>6.711769700015402E-2</v>
      </c>
      <c r="G46" s="114">
        <f>('97-19 Comp in Aggregate CPI'!G46-'97-19 Comp in Aggregate CPI'!F46)/'97-19 Comp in Aggregate CPI'!F46</f>
        <v>4.1986756850659439E-3</v>
      </c>
      <c r="H46" s="114">
        <f>('97-19 Comp in Aggregate CPI'!H46-'97-19 Comp in Aggregate CPI'!G46)/'97-19 Comp in Aggregate CPI'!G46</f>
        <v>0.10592970063108476</v>
      </c>
      <c r="I46" s="114">
        <f>('97-19 Comp in Aggregate CPI'!I46-'97-19 Comp in Aggregate CPI'!H46)/'97-19 Comp in Aggregate CPI'!H46</f>
        <v>3.7476335176966906E-2</v>
      </c>
      <c r="J46" s="114">
        <f>('97-19 Comp in Aggregate CPI'!J46-'97-19 Comp in Aggregate CPI'!I46)/'97-19 Comp in Aggregate CPI'!I46</f>
        <v>-2.8388082756808323E-3</v>
      </c>
      <c r="K46" s="114">
        <f>('97-19 Comp in Aggregate CPI'!K46-'97-19 Comp in Aggregate CPI'!J46)/'97-19 Comp in Aggregate CPI'!J46</f>
        <v>5.9629990731713156E-2</v>
      </c>
      <c r="L46" s="114">
        <f>('97-19 Comp in Aggregate CPI'!L46-'97-19 Comp in Aggregate CPI'!K46)/'97-19 Comp in Aggregate CPI'!K46</f>
        <v>5.0078735315369764E-2</v>
      </c>
      <c r="M46" s="114">
        <f>('97-19 Comp in Aggregate CPI'!M46-'97-19 Comp in Aggregate CPI'!L46)/'97-19 Comp in Aggregate CPI'!L46</f>
        <v>1.135753024614077E-2</v>
      </c>
      <c r="N46" s="114">
        <f>('97-19 Comp in Aggregate CPI'!N46-'97-19 Comp in Aggregate CPI'!M46)/'97-19 Comp in Aggregate CPI'!M46</f>
        <v>-1.768898243137617E-2</v>
      </c>
      <c r="O46" s="114">
        <f>('97-19 Comp in Aggregate CPI'!O46-'97-19 Comp in Aggregate CPI'!N46)/'97-19 Comp in Aggregate CPI'!N46</f>
        <v>-5.0329894698750042E-3</v>
      </c>
      <c r="P46" s="114">
        <f>('97-19 Comp in Aggregate CPI'!P46-'97-19 Comp in Aggregate CPI'!O46)/'97-19 Comp in Aggregate CPI'!O46</f>
        <v>5.6888766330012587E-2</v>
      </c>
      <c r="Q46" s="114">
        <f>('97-19 Comp in Aggregate CPI'!Q46-'97-19 Comp in Aggregate CPI'!P46)/'97-19 Comp in Aggregate CPI'!P46</f>
        <v>-4.2469543220405359E-2</v>
      </c>
      <c r="R46" s="114">
        <f>('97-19 Comp in Aggregate CPI'!R46-'97-19 Comp in Aggregate CPI'!Q46)/'97-19 Comp in Aggregate CPI'!Q46</f>
        <v>-9.1956407476590147E-4</v>
      </c>
      <c r="S46" s="114">
        <f>('97-19 Comp in Aggregate CPI'!S46-'97-19 Comp in Aggregate CPI'!R46)/'97-19 Comp in Aggregate CPI'!R46</f>
        <v>-2.0722965860435608E-2</v>
      </c>
      <c r="T46" s="114">
        <f>('97-19 Comp in Aggregate CPI'!T46-'97-19 Comp in Aggregate CPI'!S46)/'97-19 Comp in Aggregate CPI'!S46</f>
        <v>-4.2080723698704602E-2</v>
      </c>
      <c r="U46" s="114">
        <f>('97-19 Comp in Aggregate CPI'!U46-'97-19 Comp in Aggregate CPI'!T46)/'97-19 Comp in Aggregate CPI'!T46</f>
        <v>-1.4555705908885981E-2</v>
      </c>
      <c r="V46" s="114">
        <f>('97-19 Comp in Aggregate CPI'!V46-'97-19 Comp in Aggregate CPI'!U46)/'97-19 Comp in Aggregate CPI'!U46</f>
        <v>4.2380522993688066E-2</v>
      </c>
      <c r="W46" s="114">
        <f>('97-19 Comp in Aggregate CPI'!W46-'97-19 Comp in Aggregate CPI'!V46)/'97-19 Comp in Aggregate CPI'!V46</f>
        <v>-1.640076557522966E-2</v>
      </c>
      <c r="X46" s="114">
        <f>('97-19 Comp in Aggregate CPI'!X46-'97-19 Comp in Aggregate CPI'!W46)/'97-19 Comp in Aggregate CPI'!W46</f>
        <v>-3.0364970901995691E-2</v>
      </c>
      <c r="Y46" s="114">
        <f>('97-19 Comp in Aggregate CPI'!Y46-'97-19 Comp in Aggregate CPI'!X46)/'97-19 Comp in Aggregate CPI'!X46</f>
        <v>3.0779616652585044E-2</v>
      </c>
      <c r="Z46" s="114">
        <f>('97-19 Comp in Aggregate CPI'!Z46-'97-19 Comp in Aggregate CPI'!Y46)/'97-19 Comp in Aggregate CPI'!Y46</f>
        <v>-1.9665894079805919E-2</v>
      </c>
      <c r="AA46" s="118">
        <f t="shared" si="1"/>
        <v>1.2392517251088829E-2</v>
      </c>
    </row>
    <row r="47" spans="1:27" x14ac:dyDescent="0.25">
      <c r="A47" s="65">
        <v>73</v>
      </c>
      <c r="C47" s="66" t="s">
        <v>397</v>
      </c>
      <c r="D47" s="81" t="str">
        <f t="shared" si="0"/>
        <v>-</v>
      </c>
      <c r="E47" s="114">
        <f>('97-19 Comp in Aggregate CPI'!E47-'97-19 Comp in Aggregate CPI'!D47)/'97-19 Comp in Aggregate CPI'!D47</f>
        <v>6.0895368704526873E-2</v>
      </c>
      <c r="F47" s="114">
        <f>('97-19 Comp in Aggregate CPI'!F47-'97-19 Comp in Aggregate CPI'!E47)/'97-19 Comp in Aggregate CPI'!E47</f>
        <v>3.3663006986662074E-2</v>
      </c>
      <c r="G47" s="114">
        <f>('97-19 Comp in Aggregate CPI'!G47-'97-19 Comp in Aggregate CPI'!F47)/'97-19 Comp in Aggregate CPI'!F47</f>
        <v>5.914718019257228E-3</v>
      </c>
      <c r="H47" s="114">
        <f>('97-19 Comp in Aggregate CPI'!H47-'97-19 Comp in Aggregate CPI'!G47)/'97-19 Comp in Aggregate CPI'!G47</f>
        <v>5.124650757807718E-2</v>
      </c>
      <c r="I47" s="114">
        <f>('97-19 Comp in Aggregate CPI'!I47-'97-19 Comp in Aggregate CPI'!H47)/'97-19 Comp in Aggregate CPI'!H47</f>
        <v>4.7570514208314589E-2</v>
      </c>
      <c r="J47" s="114">
        <f>('97-19 Comp in Aggregate CPI'!J47-'97-19 Comp in Aggregate CPI'!I47)/'97-19 Comp in Aggregate CPI'!I47</f>
        <v>-4.0086371666787713E-3</v>
      </c>
      <c r="K47" s="114">
        <f>('97-19 Comp in Aggregate CPI'!K47-'97-19 Comp in Aggregate CPI'!J47)/'97-19 Comp in Aggregate CPI'!J47</f>
        <v>1.819862411734393E-2</v>
      </c>
      <c r="L47" s="114">
        <f>('97-19 Comp in Aggregate CPI'!L47-'97-19 Comp in Aggregate CPI'!K47)/'97-19 Comp in Aggregate CPI'!K47</f>
        <v>4.4598541196106123E-3</v>
      </c>
      <c r="M47" s="114">
        <f>('97-19 Comp in Aggregate CPI'!M47-'97-19 Comp in Aggregate CPI'!L47)/'97-19 Comp in Aggregate CPI'!L47</f>
        <v>1.3886057352552409E-2</v>
      </c>
      <c r="N47" s="114">
        <f>('97-19 Comp in Aggregate CPI'!N47-'97-19 Comp in Aggregate CPI'!M47)/'97-19 Comp in Aggregate CPI'!M47</f>
        <v>5.6630737973071372E-3</v>
      </c>
      <c r="O47" s="114">
        <f>('97-19 Comp in Aggregate CPI'!O47-'97-19 Comp in Aggregate CPI'!N47)/'97-19 Comp in Aggregate CPI'!N47</f>
        <v>0.3541799575874941</v>
      </c>
      <c r="P47" s="114">
        <f>('97-19 Comp in Aggregate CPI'!P47-'97-19 Comp in Aggregate CPI'!O47)/'97-19 Comp in Aggregate CPI'!O47</f>
        <v>-5.1997408888638602E-2</v>
      </c>
      <c r="Q47" s="114">
        <f>('97-19 Comp in Aggregate CPI'!Q47-'97-19 Comp in Aggregate CPI'!P47)/'97-19 Comp in Aggregate CPI'!P47</f>
        <v>-6.4569590481306123E-3</v>
      </c>
      <c r="R47" s="114">
        <f>('97-19 Comp in Aggregate CPI'!R47-'97-19 Comp in Aggregate CPI'!Q47)/'97-19 Comp in Aggregate CPI'!Q47</f>
        <v>-5.1280488701817492E-2</v>
      </c>
      <c r="S47" s="114">
        <f>('97-19 Comp in Aggregate CPI'!S47-'97-19 Comp in Aggregate CPI'!R47)/'97-19 Comp in Aggregate CPI'!R47</f>
        <v>-8.0058932011827511E-2</v>
      </c>
      <c r="T47" s="114">
        <f>('97-19 Comp in Aggregate CPI'!T47-'97-19 Comp in Aggregate CPI'!S47)/'97-19 Comp in Aggregate CPI'!S47</f>
        <v>2.2069005798271184E-2</v>
      </c>
      <c r="U47" s="114">
        <f>('97-19 Comp in Aggregate CPI'!U47-'97-19 Comp in Aggregate CPI'!T47)/'97-19 Comp in Aggregate CPI'!T47</f>
        <v>-6.6635047428856745E-2</v>
      </c>
      <c r="V47" s="114">
        <f>('97-19 Comp in Aggregate CPI'!V47-'97-19 Comp in Aggregate CPI'!U47)/'97-19 Comp in Aggregate CPI'!U47</f>
        <v>-1.5279241306638521E-2</v>
      </c>
      <c r="W47" s="114">
        <f>('97-19 Comp in Aggregate CPI'!W47-'97-19 Comp in Aggregate CPI'!V47)/'97-19 Comp in Aggregate CPI'!V47</f>
        <v>7.9123503054859712E-2</v>
      </c>
      <c r="X47" s="114">
        <f>('97-19 Comp in Aggregate CPI'!X47-'97-19 Comp in Aggregate CPI'!W47)/'97-19 Comp in Aggregate CPI'!W47</f>
        <v>-1.1247329830566038E-2</v>
      </c>
      <c r="Y47" s="114">
        <f>('97-19 Comp in Aggregate CPI'!Y47-'97-19 Comp in Aggregate CPI'!X47)/'97-19 Comp in Aggregate CPI'!X47</f>
        <v>1.095959165766793E-2</v>
      </c>
      <c r="Z47" s="114">
        <f>('97-19 Comp in Aggregate CPI'!Z47-'97-19 Comp in Aggregate CPI'!Y47)/'97-19 Comp in Aggregate CPI'!Y47</f>
        <v>5.0933943941638811E-2</v>
      </c>
      <c r="AA47" s="118">
        <f t="shared" si="1"/>
        <v>2.1445440115474071E-2</v>
      </c>
    </row>
    <row r="48" spans="1:27" ht="30" x14ac:dyDescent="0.25">
      <c r="A48" s="65">
        <v>74</v>
      </c>
      <c r="C48" s="66" t="s">
        <v>398</v>
      </c>
      <c r="D48" s="81" t="str">
        <f t="shared" si="0"/>
        <v>-</v>
      </c>
      <c r="E48" s="114">
        <f>('97-19 Comp in Aggregate CPI'!E48-'97-19 Comp in Aggregate CPI'!D48)/'97-19 Comp in Aggregate CPI'!D48</f>
        <v>6.0895368704526873E-2</v>
      </c>
      <c r="F48" s="114">
        <f>('97-19 Comp in Aggregate CPI'!F48-'97-19 Comp in Aggregate CPI'!E48)/'97-19 Comp in Aggregate CPI'!E48</f>
        <v>3.3663006986662074E-2</v>
      </c>
      <c r="G48" s="114">
        <f>('97-19 Comp in Aggregate CPI'!G48-'97-19 Comp in Aggregate CPI'!F48)/'97-19 Comp in Aggregate CPI'!F48</f>
        <v>5.914718019257228E-3</v>
      </c>
      <c r="H48" s="114">
        <f>('97-19 Comp in Aggregate CPI'!H48-'97-19 Comp in Aggregate CPI'!G48)/'97-19 Comp in Aggregate CPI'!G48</f>
        <v>5.124650757807718E-2</v>
      </c>
      <c r="I48" s="114">
        <f>('97-19 Comp in Aggregate CPI'!I48-'97-19 Comp in Aggregate CPI'!H48)/'97-19 Comp in Aggregate CPI'!H48</f>
        <v>4.7570514208314589E-2</v>
      </c>
      <c r="J48" s="114">
        <f>('97-19 Comp in Aggregate CPI'!J48-'97-19 Comp in Aggregate CPI'!I48)/'97-19 Comp in Aggregate CPI'!I48</f>
        <v>-4.0086371666787713E-3</v>
      </c>
      <c r="K48" s="114">
        <f>('97-19 Comp in Aggregate CPI'!K48-'97-19 Comp in Aggregate CPI'!J48)/'97-19 Comp in Aggregate CPI'!J48</f>
        <v>1.819862411734393E-2</v>
      </c>
      <c r="L48" s="114">
        <f>('97-19 Comp in Aggregate CPI'!L48-'97-19 Comp in Aggregate CPI'!K48)/'97-19 Comp in Aggregate CPI'!K48</f>
        <v>4.4598541196106123E-3</v>
      </c>
      <c r="M48" s="114">
        <f>('97-19 Comp in Aggregate CPI'!M48-'97-19 Comp in Aggregate CPI'!L48)/'97-19 Comp in Aggregate CPI'!L48</f>
        <v>1.3886057352552409E-2</v>
      </c>
      <c r="N48" s="114">
        <f>('97-19 Comp in Aggregate CPI'!N48-'97-19 Comp in Aggregate CPI'!M48)/'97-19 Comp in Aggregate CPI'!M48</f>
        <v>5.6630737973071372E-3</v>
      </c>
      <c r="O48" s="114">
        <f>('97-19 Comp in Aggregate CPI'!O48-'97-19 Comp in Aggregate CPI'!N48)/'97-19 Comp in Aggregate CPI'!N48</f>
        <v>6.0223820452647889E-2</v>
      </c>
      <c r="P48" s="114">
        <f>('97-19 Comp in Aggregate CPI'!P48-'97-19 Comp in Aggregate CPI'!O48)/'97-19 Comp in Aggregate CPI'!O48</f>
        <v>2.7420085903606589E-2</v>
      </c>
      <c r="Q48" s="114">
        <f>('97-19 Comp in Aggregate CPI'!Q48-'97-19 Comp in Aggregate CPI'!P48)/'97-19 Comp in Aggregate CPI'!P48</f>
        <v>-7.4985205176993891E-2</v>
      </c>
      <c r="R48" s="114">
        <f>('97-19 Comp in Aggregate CPI'!R48-'97-19 Comp in Aggregate CPI'!Q48)/'97-19 Comp in Aggregate CPI'!Q48</f>
        <v>-5.2933352840251774E-2</v>
      </c>
      <c r="S48" s="114">
        <f>('97-19 Comp in Aggregate CPI'!S48-'97-19 Comp in Aggregate CPI'!R48)/'97-19 Comp in Aggregate CPI'!R48</f>
        <v>-1.3453108128499045E-2</v>
      </c>
      <c r="T48" s="114">
        <f>('97-19 Comp in Aggregate CPI'!T48-'97-19 Comp in Aggregate CPI'!S48)/'97-19 Comp in Aggregate CPI'!S48</f>
        <v>-5.5136886318902262E-2</v>
      </c>
      <c r="U48" s="114">
        <f>('97-19 Comp in Aggregate CPI'!U48-'97-19 Comp in Aggregate CPI'!T48)/'97-19 Comp in Aggregate CPI'!T48</f>
        <v>7.2477650063851383E-4</v>
      </c>
      <c r="V48" s="114">
        <f>('97-19 Comp in Aggregate CPI'!V48-'97-19 Comp in Aggregate CPI'!U48)/'97-19 Comp in Aggregate CPI'!U48</f>
        <v>5.2168447517284618E-2</v>
      </c>
      <c r="W48" s="114">
        <f>('97-19 Comp in Aggregate CPI'!W48-'97-19 Comp in Aggregate CPI'!V48)/'97-19 Comp in Aggregate CPI'!V48</f>
        <v>2.8048582265835661E-2</v>
      </c>
      <c r="X48" s="114">
        <f>('97-19 Comp in Aggregate CPI'!X48-'97-19 Comp in Aggregate CPI'!W48)/'97-19 Comp in Aggregate CPI'!W48</f>
        <v>3.6828053899667458E-2</v>
      </c>
      <c r="Y48" s="114">
        <f>('97-19 Comp in Aggregate CPI'!Y48-'97-19 Comp in Aggregate CPI'!X48)/'97-19 Comp in Aggregate CPI'!X48</f>
        <v>-2.6253227593654702E-2</v>
      </c>
      <c r="Z48" s="114">
        <f>('97-19 Comp in Aggregate CPI'!Z48-'97-19 Comp in Aggregate CPI'!Y48)/'97-19 Comp in Aggregate CPI'!Y48</f>
        <v>2.7222311849641159E-2</v>
      </c>
      <c r="AA48" s="118">
        <f t="shared" si="1"/>
        <v>1.1243790274908792E-2</v>
      </c>
    </row>
    <row r="49" spans="1:27" x14ac:dyDescent="0.25">
      <c r="A49" s="65">
        <v>75</v>
      </c>
      <c r="C49" s="66" t="s">
        <v>399</v>
      </c>
      <c r="D49" s="81" t="str">
        <f t="shared" si="0"/>
        <v>-</v>
      </c>
      <c r="E49" s="114">
        <f>('97-19 Comp in Aggregate CPI'!E49-'97-19 Comp in Aggregate CPI'!D49)/'97-19 Comp in Aggregate CPI'!D49</f>
        <v>3.4212633010754098E-2</v>
      </c>
      <c r="F49" s="114">
        <f>('97-19 Comp in Aggregate CPI'!F49-'97-19 Comp in Aggregate CPI'!E49)/'97-19 Comp in Aggregate CPI'!E49</f>
        <v>4.3235602146545371E-2</v>
      </c>
      <c r="G49" s="114">
        <f>('97-19 Comp in Aggregate CPI'!G49-'97-19 Comp in Aggregate CPI'!F49)/'97-19 Comp in Aggregate CPI'!F49</f>
        <v>5.147711641865689E-2</v>
      </c>
      <c r="H49" s="114">
        <f>('97-19 Comp in Aggregate CPI'!H49-'97-19 Comp in Aggregate CPI'!G49)/'97-19 Comp in Aggregate CPI'!G49</f>
        <v>4.9176627522251722E-2</v>
      </c>
      <c r="I49" s="114">
        <f>('97-19 Comp in Aggregate CPI'!I49-'97-19 Comp in Aggregate CPI'!H49)/'97-19 Comp in Aggregate CPI'!H49</f>
        <v>3.7764037410520139E-2</v>
      </c>
      <c r="J49" s="114">
        <f>('97-19 Comp in Aggregate CPI'!J49-'97-19 Comp in Aggregate CPI'!I49)/'97-19 Comp in Aggregate CPI'!I49</f>
        <v>3.3201646404692413E-2</v>
      </c>
      <c r="K49" s="114">
        <f>('97-19 Comp in Aggregate CPI'!K49-'97-19 Comp in Aggregate CPI'!J49)/'97-19 Comp in Aggregate CPI'!J49</f>
        <v>5.211968579480717E-2</v>
      </c>
      <c r="L49" s="114">
        <f>('97-19 Comp in Aggregate CPI'!L49-'97-19 Comp in Aggregate CPI'!K49)/'97-19 Comp in Aggregate CPI'!K49</f>
        <v>3.4305504439561957E-2</v>
      </c>
      <c r="M49" s="114">
        <f>('97-19 Comp in Aggregate CPI'!M49-'97-19 Comp in Aggregate CPI'!L49)/'97-19 Comp in Aggregate CPI'!L49</f>
        <v>1.1727169148884971E-2</v>
      </c>
      <c r="N49" s="114">
        <f>('97-19 Comp in Aggregate CPI'!N49-'97-19 Comp in Aggregate CPI'!M49)/'97-19 Comp in Aggregate CPI'!M49</f>
        <v>3.6915465028976484E-3</v>
      </c>
      <c r="O49" s="114">
        <f>('97-19 Comp in Aggregate CPI'!O49-'97-19 Comp in Aggregate CPI'!N49)/'97-19 Comp in Aggregate CPI'!N49</f>
        <v>-0.18076782152017268</v>
      </c>
      <c r="P49" s="114">
        <f>('97-19 Comp in Aggregate CPI'!P49-'97-19 Comp in Aggregate CPI'!O49)/'97-19 Comp in Aggregate CPI'!O49</f>
        <v>0.10705441542483156</v>
      </c>
      <c r="Q49" s="114">
        <f>('97-19 Comp in Aggregate CPI'!Q49-'97-19 Comp in Aggregate CPI'!P49)/'97-19 Comp in Aggregate CPI'!P49</f>
        <v>-7.0747432113710138E-2</v>
      </c>
      <c r="R49" s="114">
        <f>('97-19 Comp in Aggregate CPI'!R49-'97-19 Comp in Aggregate CPI'!Q49)/'97-19 Comp in Aggregate CPI'!Q49</f>
        <v>4.3175720693918396E-2</v>
      </c>
      <c r="S49" s="114">
        <f>('97-19 Comp in Aggregate CPI'!S49-'97-19 Comp in Aggregate CPI'!R49)/'97-19 Comp in Aggregate CPI'!R49</f>
        <v>-1.8450882112303359E-2</v>
      </c>
      <c r="T49" s="114">
        <f>('97-19 Comp in Aggregate CPI'!T49-'97-19 Comp in Aggregate CPI'!S49)/'97-19 Comp in Aggregate CPI'!S49</f>
        <v>-3.4689657024682428E-2</v>
      </c>
      <c r="U49" s="114">
        <f>('97-19 Comp in Aggregate CPI'!U49-'97-19 Comp in Aggregate CPI'!T49)/'97-19 Comp in Aggregate CPI'!T49</f>
        <v>5.3475935828876997E-2</v>
      </c>
      <c r="V49" s="114">
        <f>('97-19 Comp in Aggregate CPI'!V49-'97-19 Comp in Aggregate CPI'!U49)/'97-19 Comp in Aggregate CPI'!U49</f>
        <v>-1.7857142857142856E-2</v>
      </c>
      <c r="W49" s="114">
        <f>('97-19 Comp in Aggregate CPI'!W49-'97-19 Comp in Aggregate CPI'!V49)/'97-19 Comp in Aggregate CPI'!V49</f>
        <v>8.9374379344586818E-3</v>
      </c>
      <c r="X49" s="114">
        <f>('97-19 Comp in Aggregate CPI'!X49-'97-19 Comp in Aggregate CPI'!W49)/'97-19 Comp in Aggregate CPI'!W49</f>
        <v>-1.7127057289106275E-3</v>
      </c>
      <c r="Y49" s="114">
        <f>('97-19 Comp in Aggregate CPI'!Y49-'97-19 Comp in Aggregate CPI'!X49)/'97-19 Comp in Aggregate CPI'!X49</f>
        <v>-1.2697759560247133E-2</v>
      </c>
      <c r="Z49" s="114">
        <f>('97-19 Comp in Aggregate CPI'!Z49-'97-19 Comp in Aggregate CPI'!Y49)/'97-19 Comp in Aggregate CPI'!Y49</f>
        <v>2.036716243503927E-2</v>
      </c>
      <c r="AA49" s="118">
        <f t="shared" si="1"/>
        <v>1.1227220009069458E-2</v>
      </c>
    </row>
    <row r="50" spans="1:27" x14ac:dyDescent="0.25">
      <c r="A50" s="65">
        <v>77</v>
      </c>
      <c r="C50" s="66" t="s">
        <v>400</v>
      </c>
      <c r="D50" s="81" t="str">
        <f t="shared" si="0"/>
        <v>-</v>
      </c>
      <c r="E50" s="114">
        <f>('97-19 Comp in Aggregate CPI'!E50-'97-19 Comp in Aggregate CPI'!D50)/'97-19 Comp in Aggregate CPI'!D50</f>
        <v>2.1703413186347244E-2</v>
      </c>
      <c r="F50" s="114">
        <f>('97-19 Comp in Aggregate CPI'!F50-'97-19 Comp in Aggregate CPI'!E50)/'97-19 Comp in Aggregate CPI'!E50</f>
        <v>5.4721977052074712E-3</v>
      </c>
      <c r="G50" s="114">
        <f>('97-19 Comp in Aggregate CPI'!G50-'97-19 Comp in Aggregate CPI'!F50)/'97-19 Comp in Aggregate CPI'!F50</f>
        <v>1.9576537630182713E-2</v>
      </c>
      <c r="H50" s="114">
        <f>('97-19 Comp in Aggregate CPI'!H50-'97-19 Comp in Aggregate CPI'!G50)/'97-19 Comp in Aggregate CPI'!G50</f>
        <v>6.3754180602006619E-2</v>
      </c>
      <c r="I50" s="114">
        <f>('97-19 Comp in Aggregate CPI'!I50-'97-19 Comp in Aggregate CPI'!H50)/'97-19 Comp in Aggregate CPI'!H50</f>
        <v>2.5478613181579221E-2</v>
      </c>
      <c r="J50" s="114">
        <f>('97-19 Comp in Aggregate CPI'!J50-'97-19 Comp in Aggregate CPI'!I50)/'97-19 Comp in Aggregate CPI'!I50</f>
        <v>9.7536953054370504E-3</v>
      </c>
      <c r="K50" s="114">
        <f>('97-19 Comp in Aggregate CPI'!K50-'97-19 Comp in Aggregate CPI'!J50)/'97-19 Comp in Aggregate CPI'!J50</f>
        <v>-3.2339472303744524E-2</v>
      </c>
      <c r="L50" s="114">
        <f>('97-19 Comp in Aggregate CPI'!L50-'97-19 Comp in Aggregate CPI'!K50)/'97-19 Comp in Aggregate CPI'!K50</f>
        <v>7.8114908275073003E-2</v>
      </c>
      <c r="M50" s="114">
        <f>('97-19 Comp in Aggregate CPI'!M50-'97-19 Comp in Aggregate CPI'!L50)/'97-19 Comp in Aggregate CPI'!L50</f>
        <v>1.6767190143458E-2</v>
      </c>
      <c r="N50" s="114">
        <f>('97-19 Comp in Aggregate CPI'!N50-'97-19 Comp in Aggregate CPI'!M50)/'97-19 Comp in Aggregate CPI'!M50</f>
        <v>3.7172082255531001E-2</v>
      </c>
      <c r="O50" s="114">
        <f>('97-19 Comp in Aggregate CPI'!O50-'97-19 Comp in Aggregate CPI'!N50)/'97-19 Comp in Aggregate CPI'!N50</f>
        <v>-2.5450849919375074E-2</v>
      </c>
      <c r="P50" s="114">
        <f>('97-19 Comp in Aggregate CPI'!P50-'97-19 Comp in Aggregate CPI'!O50)/'97-19 Comp in Aggregate CPI'!O50</f>
        <v>3.0093898962300802E-2</v>
      </c>
      <c r="Q50" s="114">
        <f>('97-19 Comp in Aggregate CPI'!Q50-'97-19 Comp in Aggregate CPI'!P50)/'97-19 Comp in Aggregate CPI'!P50</f>
        <v>-2.8002512947810299E-2</v>
      </c>
      <c r="R50" s="114">
        <f>('97-19 Comp in Aggregate CPI'!R50-'97-19 Comp in Aggregate CPI'!Q50)/'97-19 Comp in Aggregate CPI'!Q50</f>
        <v>-4.2009851568723569E-2</v>
      </c>
      <c r="S50" s="114">
        <f>('97-19 Comp in Aggregate CPI'!S50-'97-19 Comp in Aggregate CPI'!R50)/'97-19 Comp in Aggregate CPI'!R50</f>
        <v>-9.8673500979815903E-3</v>
      </c>
      <c r="T50" s="114">
        <f>('97-19 Comp in Aggregate CPI'!T50-'97-19 Comp in Aggregate CPI'!S50)/'97-19 Comp in Aggregate CPI'!S50</f>
        <v>2.6253212412123458E-2</v>
      </c>
      <c r="U50" s="114">
        <f>('97-19 Comp in Aggregate CPI'!U50-'97-19 Comp in Aggregate CPI'!T50)/'97-19 Comp in Aggregate CPI'!T50</f>
        <v>6.1575178997612329E-3</v>
      </c>
      <c r="V50" s="114">
        <f>('97-19 Comp in Aggregate CPI'!V50-'97-19 Comp in Aggregate CPI'!U50)/'97-19 Comp in Aggregate CPI'!U50</f>
        <v>1.6355140186915956E-2</v>
      </c>
      <c r="W50" s="114">
        <f>('97-19 Comp in Aggregate CPI'!W50-'97-19 Comp in Aggregate CPI'!V50)/'97-19 Comp in Aggregate CPI'!V50</f>
        <v>6.3056687478835721E-2</v>
      </c>
      <c r="X50" s="114">
        <f>('97-19 Comp in Aggregate CPI'!X50-'97-19 Comp in Aggregate CPI'!W50)/'97-19 Comp in Aggregate CPI'!W50</f>
        <v>-4.5012177240812985E-3</v>
      </c>
      <c r="Y50" s="114">
        <f>('97-19 Comp in Aggregate CPI'!Y50-'97-19 Comp in Aggregate CPI'!X50)/'97-19 Comp in Aggregate CPI'!X50</f>
        <v>3.177644995675321E-2</v>
      </c>
      <c r="Z50" s="114">
        <f>('97-19 Comp in Aggregate CPI'!Z50-'97-19 Comp in Aggregate CPI'!Y50)/'97-19 Comp in Aggregate CPI'!Y50</f>
        <v>3.1851562240656266E-2</v>
      </c>
      <c r="AA50" s="118">
        <f t="shared" si="1"/>
        <v>1.550754694820239E-2</v>
      </c>
    </row>
    <row r="51" spans="1:27" x14ac:dyDescent="0.25">
      <c r="A51" s="65">
        <v>78</v>
      </c>
      <c r="C51" s="66" t="s">
        <v>401</v>
      </c>
      <c r="D51" s="81" t="str">
        <f t="shared" si="0"/>
        <v>-</v>
      </c>
      <c r="E51" s="114">
        <f>('97-19 Comp in Aggregate CPI'!E51-'97-19 Comp in Aggregate CPI'!D51)/'97-19 Comp in Aggregate CPI'!D51</f>
        <v>6.0895368704526873E-2</v>
      </c>
      <c r="F51" s="114">
        <f>('97-19 Comp in Aggregate CPI'!F51-'97-19 Comp in Aggregate CPI'!E51)/'97-19 Comp in Aggregate CPI'!E51</f>
        <v>3.3663006986662074E-2</v>
      </c>
      <c r="G51" s="114">
        <f>('97-19 Comp in Aggregate CPI'!G51-'97-19 Comp in Aggregate CPI'!F51)/'97-19 Comp in Aggregate CPI'!F51</f>
        <v>5.914718019257228E-3</v>
      </c>
      <c r="H51" s="114">
        <f>('97-19 Comp in Aggregate CPI'!H51-'97-19 Comp in Aggregate CPI'!G51)/'97-19 Comp in Aggregate CPI'!G51</f>
        <v>5.124650757807718E-2</v>
      </c>
      <c r="I51" s="114">
        <f>('97-19 Comp in Aggregate CPI'!I51-'97-19 Comp in Aggregate CPI'!H51)/'97-19 Comp in Aggregate CPI'!H51</f>
        <v>4.7570514208314589E-2</v>
      </c>
      <c r="J51" s="114">
        <f>('97-19 Comp in Aggregate CPI'!J51-'97-19 Comp in Aggregate CPI'!I51)/'97-19 Comp in Aggregate CPI'!I51</f>
        <v>-4.0086371666787713E-3</v>
      </c>
      <c r="K51" s="114">
        <f>('97-19 Comp in Aggregate CPI'!K51-'97-19 Comp in Aggregate CPI'!J51)/'97-19 Comp in Aggregate CPI'!J51</f>
        <v>1.819862411734393E-2</v>
      </c>
      <c r="L51" s="114">
        <f>('97-19 Comp in Aggregate CPI'!L51-'97-19 Comp in Aggregate CPI'!K51)/'97-19 Comp in Aggregate CPI'!K51</f>
        <v>4.4598541196106123E-3</v>
      </c>
      <c r="M51" s="114">
        <f>('97-19 Comp in Aggregate CPI'!M51-'97-19 Comp in Aggregate CPI'!L51)/'97-19 Comp in Aggregate CPI'!L51</f>
        <v>1.3886057352552409E-2</v>
      </c>
      <c r="N51" s="114">
        <f>('97-19 Comp in Aggregate CPI'!N51-'97-19 Comp in Aggregate CPI'!M51)/'97-19 Comp in Aggregate CPI'!M51</f>
        <v>5.6630737973071372E-3</v>
      </c>
      <c r="O51" s="114">
        <f>('97-19 Comp in Aggregate CPI'!O51-'97-19 Comp in Aggregate CPI'!N51)/'97-19 Comp in Aggregate CPI'!N51</f>
        <v>-0.29186296852010063</v>
      </c>
      <c r="P51" s="114">
        <f>('97-19 Comp in Aggregate CPI'!P51-'97-19 Comp in Aggregate CPI'!O51)/'97-19 Comp in Aggregate CPI'!O51</f>
        <v>-2.7801954431078283E-3</v>
      </c>
      <c r="Q51" s="114">
        <f>('97-19 Comp in Aggregate CPI'!Q51-'97-19 Comp in Aggregate CPI'!P51)/'97-19 Comp in Aggregate CPI'!P51</f>
        <v>-4.6386297999676737E-2</v>
      </c>
      <c r="R51" s="114">
        <f>('97-19 Comp in Aggregate CPI'!R51-'97-19 Comp in Aggregate CPI'!Q51)/'97-19 Comp in Aggregate CPI'!Q51</f>
        <v>-5.4390915676269358E-2</v>
      </c>
      <c r="S51" s="114">
        <f>('97-19 Comp in Aggregate CPI'!S51-'97-19 Comp in Aggregate CPI'!R51)/'97-19 Comp in Aggregate CPI'!R51</f>
        <v>7.5620898973415276E-3</v>
      </c>
      <c r="T51" s="114">
        <f>('97-19 Comp in Aggregate CPI'!T51-'97-19 Comp in Aggregate CPI'!S51)/'97-19 Comp in Aggregate CPI'!S51</f>
        <v>-1.1970851336287388E-2</v>
      </c>
      <c r="U51" s="114">
        <f>('97-19 Comp in Aggregate CPI'!U51-'97-19 Comp in Aggregate CPI'!T51)/'97-19 Comp in Aggregate CPI'!T51</f>
        <v>-3.4417562724014472E-2</v>
      </c>
      <c r="V51" s="114">
        <f>('97-19 Comp in Aggregate CPI'!V51-'97-19 Comp in Aggregate CPI'!U51)/'97-19 Comp in Aggregate CPI'!U51</f>
        <v>1.8281535648994613E-2</v>
      </c>
      <c r="W51" s="114">
        <f>('97-19 Comp in Aggregate CPI'!W51-'97-19 Comp in Aggregate CPI'!V51)/'97-19 Comp in Aggregate CPI'!V51</f>
        <v>2.5139998466746957E-2</v>
      </c>
      <c r="X51" s="114">
        <f>('97-19 Comp in Aggregate CPI'!X51-'97-19 Comp in Aggregate CPI'!W51)/'97-19 Comp in Aggregate CPI'!W51</f>
        <v>3.6555378016987793E-2</v>
      </c>
      <c r="Y51" s="114">
        <f>('97-19 Comp in Aggregate CPI'!Y51-'97-19 Comp in Aggregate CPI'!X51)/'97-19 Comp in Aggregate CPI'!X51</f>
        <v>6.4140544477154823E-2</v>
      </c>
      <c r="Z51" s="114">
        <f>('97-19 Comp in Aggregate CPI'!Z51-'97-19 Comp in Aggregate CPI'!Y51)/'97-19 Comp in Aggregate CPI'!Y51</f>
        <v>4.467154178013126E-3</v>
      </c>
      <c r="AA51" s="118">
        <f t="shared" si="1"/>
        <v>-2.1896819680565578E-3</v>
      </c>
    </row>
    <row r="52" spans="1:27" ht="45" x14ac:dyDescent="0.25">
      <c r="A52" s="65">
        <v>79</v>
      </c>
      <c r="C52" s="66" t="s">
        <v>402</v>
      </c>
      <c r="D52" s="81" t="str">
        <f t="shared" si="0"/>
        <v>-</v>
      </c>
      <c r="E52" s="114">
        <f>('97-19 Comp in Aggregate CPI'!E52-'97-19 Comp in Aggregate CPI'!D52)/'97-19 Comp in Aggregate CPI'!D52</f>
        <v>2.4758302120915215E-2</v>
      </c>
      <c r="F52" s="114">
        <f>('97-19 Comp in Aggregate CPI'!F52-'97-19 Comp in Aggregate CPI'!E52)/'97-19 Comp in Aggregate CPI'!E52</f>
        <v>6.4580689738621674E-2</v>
      </c>
      <c r="G52" s="114">
        <f>('97-19 Comp in Aggregate CPI'!G52-'97-19 Comp in Aggregate CPI'!F52)/'97-19 Comp in Aggregate CPI'!F52</f>
        <v>2.4376426222273338E-2</v>
      </c>
      <c r="H52" s="114">
        <f>('97-19 Comp in Aggregate CPI'!H52-'97-19 Comp in Aggregate CPI'!G52)/'97-19 Comp in Aggregate CPI'!G52</f>
        <v>3.102129347971274E-2</v>
      </c>
      <c r="I52" s="114">
        <f>('97-19 Comp in Aggregate CPI'!I52-'97-19 Comp in Aggregate CPI'!H52)/'97-19 Comp in Aggregate CPI'!H52</f>
        <v>2.8120206743904398E-2</v>
      </c>
      <c r="J52" s="114">
        <f>('97-19 Comp in Aggregate CPI'!J52-'97-19 Comp in Aggregate CPI'!I52)/'97-19 Comp in Aggregate CPI'!I52</f>
        <v>2.328463719958827E-2</v>
      </c>
      <c r="K52" s="114">
        <f>('97-19 Comp in Aggregate CPI'!K52-'97-19 Comp in Aggregate CPI'!J52)/'97-19 Comp in Aggregate CPI'!J52</f>
        <v>5.2645875847217492E-2</v>
      </c>
      <c r="L52" s="114">
        <f>('97-19 Comp in Aggregate CPI'!L52-'97-19 Comp in Aggregate CPI'!K52)/'97-19 Comp in Aggregate CPI'!K52</f>
        <v>2.3605987355239631E-2</v>
      </c>
      <c r="M52" s="114">
        <f>('97-19 Comp in Aggregate CPI'!M52-'97-19 Comp in Aggregate CPI'!L52)/'97-19 Comp in Aggregate CPI'!L52</f>
        <v>-5.1091359283993365E-3</v>
      </c>
      <c r="N52" s="114">
        <f>('97-19 Comp in Aggregate CPI'!N52-'97-19 Comp in Aggregate CPI'!M52)/'97-19 Comp in Aggregate CPI'!M52</f>
        <v>-1.0893517854074192E-2</v>
      </c>
      <c r="O52" s="114">
        <f>('97-19 Comp in Aggregate CPI'!O52-'97-19 Comp in Aggregate CPI'!N52)/'97-19 Comp in Aggregate CPI'!N52</f>
        <v>-5.7105705923756432E-2</v>
      </c>
      <c r="P52" s="114">
        <f>('97-19 Comp in Aggregate CPI'!P52-'97-19 Comp in Aggregate CPI'!O52)/'97-19 Comp in Aggregate CPI'!O52</f>
        <v>6.3841350162133007E-2</v>
      </c>
      <c r="Q52" s="114">
        <f>('97-19 Comp in Aggregate CPI'!Q52-'97-19 Comp in Aggregate CPI'!P52)/'97-19 Comp in Aggregate CPI'!P52</f>
        <v>-6.9676573525124685E-2</v>
      </c>
      <c r="R52" s="114">
        <f>('97-19 Comp in Aggregate CPI'!R52-'97-19 Comp in Aggregate CPI'!Q52)/'97-19 Comp in Aggregate CPI'!Q52</f>
        <v>-5.0001765712432936E-2</v>
      </c>
      <c r="S52" s="114">
        <f>('97-19 Comp in Aggregate CPI'!S52-'97-19 Comp in Aggregate CPI'!R52)/'97-19 Comp in Aggregate CPI'!R52</f>
        <v>2.3288933041173895E-2</v>
      </c>
      <c r="T52" s="114">
        <f>('97-19 Comp in Aggregate CPI'!T52-'97-19 Comp in Aggregate CPI'!S52)/'97-19 Comp in Aggregate CPI'!S52</f>
        <v>9.2514693137376217E-2</v>
      </c>
      <c r="U52" s="114">
        <f>('97-19 Comp in Aggregate CPI'!U52-'97-19 Comp in Aggregate CPI'!T52)/'97-19 Comp in Aggregate CPI'!T52</f>
        <v>-6.358744394618833E-2</v>
      </c>
      <c r="V52" s="114">
        <f>('97-19 Comp in Aggregate CPI'!V52-'97-19 Comp in Aggregate CPI'!U52)/'97-19 Comp in Aggregate CPI'!U52</f>
        <v>2.021563342318064E-2</v>
      </c>
      <c r="W52" s="114">
        <f>('97-19 Comp in Aggregate CPI'!W52-'97-19 Comp in Aggregate CPI'!V52)/'97-19 Comp in Aggregate CPI'!V52</f>
        <v>-1.7040557576490278E-3</v>
      </c>
      <c r="X52" s="114">
        <f>('97-19 Comp in Aggregate CPI'!X52-'97-19 Comp in Aggregate CPI'!W52)/'97-19 Comp in Aggregate CPI'!W52</f>
        <v>-2.2272943317481593E-2</v>
      </c>
      <c r="Y52" s="114">
        <f>('97-19 Comp in Aggregate CPI'!Y52-'97-19 Comp in Aggregate CPI'!X52)/'97-19 Comp in Aggregate CPI'!X52</f>
        <v>5.4989889701338335E-2</v>
      </c>
      <c r="Z52" s="114">
        <f>('97-19 Comp in Aggregate CPI'!Z52-'97-19 Comp in Aggregate CPI'!Y52)/'97-19 Comp in Aggregate CPI'!Y52</f>
        <v>4.3066607183592752E-2</v>
      </c>
      <c r="AA52" s="118">
        <f t="shared" si="1"/>
        <v>1.3179971972325505E-2</v>
      </c>
    </row>
    <row r="53" spans="1:27" x14ac:dyDescent="0.25">
      <c r="A53" s="65">
        <v>80</v>
      </c>
      <c r="C53" s="66" t="s">
        <v>403</v>
      </c>
      <c r="D53" s="81" t="str">
        <f t="shared" si="0"/>
        <v>-</v>
      </c>
      <c r="E53" s="114">
        <f>('97-19 Comp in Aggregate CPI'!E53-'97-19 Comp in Aggregate CPI'!D53)/'97-19 Comp in Aggregate CPI'!D53</f>
        <v>6.0122470944068113E-2</v>
      </c>
      <c r="F53" s="114">
        <f>('97-19 Comp in Aggregate CPI'!F53-'97-19 Comp in Aggregate CPI'!E53)/'97-19 Comp in Aggregate CPI'!E53</f>
        <v>3.3776041391106411E-2</v>
      </c>
      <c r="G53" s="114">
        <f>('97-19 Comp in Aggregate CPI'!G53-'97-19 Comp in Aggregate CPI'!F53)/'97-19 Comp in Aggregate CPI'!F53</f>
        <v>6.5943923826264818E-3</v>
      </c>
      <c r="H53" s="114">
        <f>('97-19 Comp in Aggregate CPI'!H53-'97-19 Comp in Aggregate CPI'!G53)/'97-19 Comp in Aggregate CPI'!G53</f>
        <v>5.1183685851816964E-2</v>
      </c>
      <c r="I53" s="114">
        <f>('97-19 Comp in Aggregate CPI'!I53-'97-19 Comp in Aggregate CPI'!H53)/'97-19 Comp in Aggregate CPI'!H53</f>
        <v>4.7639646582019635E-2</v>
      </c>
      <c r="J53" s="114">
        <f>('97-19 Comp in Aggregate CPI'!J53-'97-19 Comp in Aggregate CPI'!I53)/'97-19 Comp in Aggregate CPI'!I53</f>
        <v>-3.3777459742375588E-3</v>
      </c>
      <c r="K53" s="114">
        <f>('97-19 Comp in Aggregate CPI'!K53-'97-19 Comp in Aggregate CPI'!J53)/'97-19 Comp in Aggregate CPI'!J53</f>
        <v>1.8249203083978167E-2</v>
      </c>
      <c r="L53" s="114">
        <f>('97-19 Comp in Aggregate CPI'!L53-'97-19 Comp in Aggregate CPI'!K53)/'97-19 Comp in Aggregate CPI'!K53</f>
        <v>4.7736997730877442E-3</v>
      </c>
      <c r="M53" s="114">
        <f>('97-19 Comp in Aggregate CPI'!M53-'97-19 Comp in Aggregate CPI'!L53)/'97-19 Comp in Aggregate CPI'!L53</f>
        <v>1.4169511427650501E-2</v>
      </c>
      <c r="N53" s="114">
        <f>('97-19 Comp in Aggregate CPI'!N53-'97-19 Comp in Aggregate CPI'!M53)/'97-19 Comp in Aggregate CPI'!M53</f>
        <v>5.8228251364150262E-3</v>
      </c>
      <c r="O53" s="114">
        <f>('97-19 Comp in Aggregate CPI'!O53-'97-19 Comp in Aggregate CPI'!N53)/'97-19 Comp in Aggregate CPI'!N53</f>
        <v>-0.42363495096852283</v>
      </c>
      <c r="P53" s="114">
        <f>('97-19 Comp in Aggregate CPI'!P53-'97-19 Comp in Aggregate CPI'!O53)/'97-19 Comp in Aggregate CPI'!O53</f>
        <v>3.7574606979315577E-2</v>
      </c>
      <c r="Q53" s="114">
        <f>('97-19 Comp in Aggregate CPI'!Q53-'97-19 Comp in Aggregate CPI'!P53)/'97-19 Comp in Aggregate CPI'!P53</f>
        <v>-1.9659684089216025E-3</v>
      </c>
      <c r="R53" s="114">
        <f>('97-19 Comp in Aggregate CPI'!R53-'97-19 Comp in Aggregate CPI'!Q53)/'97-19 Comp in Aggregate CPI'!Q53</f>
        <v>-8.6417864790456055E-3</v>
      </c>
      <c r="S53" s="114">
        <f>('97-19 Comp in Aggregate CPI'!S53-'97-19 Comp in Aggregate CPI'!R53)/'97-19 Comp in Aggregate CPI'!R53</f>
        <v>-2.9081437734948885E-2</v>
      </c>
      <c r="T53" s="114">
        <f>('97-19 Comp in Aggregate CPI'!T53-'97-19 Comp in Aggregate CPI'!S53)/'97-19 Comp in Aggregate CPI'!S53</f>
        <v>-5.7051714808420702E-2</v>
      </c>
      <c r="U53" s="114">
        <f>('97-19 Comp in Aggregate CPI'!U53-'97-19 Comp in Aggregate CPI'!T53)/'97-19 Comp in Aggregate CPI'!T53</f>
        <v>1.9143907563025114E-2</v>
      </c>
      <c r="V53" s="114">
        <f>('97-19 Comp in Aggregate CPI'!V53-'97-19 Comp in Aggregate CPI'!U53)/'97-19 Comp in Aggregate CPI'!U53</f>
        <v>-6.0913705583756856E-3</v>
      </c>
      <c r="W53" s="114">
        <f>('97-19 Comp in Aggregate CPI'!W53-'97-19 Comp in Aggregate CPI'!V53)/'97-19 Comp in Aggregate CPI'!V53</f>
        <v>3.1593959748562946E-2</v>
      </c>
      <c r="X53" s="114">
        <f>('97-19 Comp in Aggregate CPI'!X53-'97-19 Comp in Aggregate CPI'!W53)/'97-19 Comp in Aggregate CPI'!W53</f>
        <v>3.613236488401244E-2</v>
      </c>
      <c r="Y53" s="114">
        <f>('97-19 Comp in Aggregate CPI'!Y53-'97-19 Comp in Aggregate CPI'!X53)/'97-19 Comp in Aggregate CPI'!X53</f>
        <v>3.4647131618952909E-3</v>
      </c>
      <c r="Z53" s="114">
        <f>('97-19 Comp in Aggregate CPI'!Z53-'97-19 Comp in Aggregate CPI'!Y53)/'97-19 Comp in Aggregate CPI'!Y53</f>
        <v>6.3650378398579885E-2</v>
      </c>
      <c r="AA53" s="118">
        <f t="shared" si="1"/>
        <v>-4.3615258011051169E-3</v>
      </c>
    </row>
    <row r="54" spans="1:27" ht="30" x14ac:dyDescent="0.25">
      <c r="A54" s="65">
        <v>81</v>
      </c>
      <c r="C54" s="66" t="s">
        <v>404</v>
      </c>
      <c r="D54" s="81" t="str">
        <f t="shared" si="0"/>
        <v>-</v>
      </c>
      <c r="E54" s="114">
        <f>('97-19 Comp in Aggregate CPI'!E54-'97-19 Comp in Aggregate CPI'!D54)/'97-19 Comp in Aggregate CPI'!D54</f>
        <v>3.8360432172604174E-2</v>
      </c>
      <c r="F54" s="114">
        <f>('97-19 Comp in Aggregate CPI'!F54-'97-19 Comp in Aggregate CPI'!E54)/'97-19 Comp in Aggregate CPI'!E54</f>
        <v>2.5373428811489025E-2</v>
      </c>
      <c r="G54" s="114">
        <f>('97-19 Comp in Aggregate CPI'!G54-'97-19 Comp in Aggregate CPI'!F54)/'97-19 Comp in Aggregate CPI'!F54</f>
        <v>3.6788959883460537E-2</v>
      </c>
      <c r="H54" s="114">
        <f>('97-19 Comp in Aggregate CPI'!H54-'97-19 Comp in Aggregate CPI'!G54)/'97-19 Comp in Aggregate CPI'!G54</f>
        <v>3.8698448707437244E-2</v>
      </c>
      <c r="I54" s="114">
        <f>('97-19 Comp in Aggregate CPI'!I54-'97-19 Comp in Aggregate CPI'!H54)/'97-19 Comp in Aggregate CPI'!H54</f>
        <v>6.0917563467003187E-2</v>
      </c>
      <c r="J54" s="114">
        <f>('97-19 Comp in Aggregate CPI'!J54-'97-19 Comp in Aggregate CPI'!I54)/'97-19 Comp in Aggregate CPI'!I54</f>
        <v>-1.1303507213959915E-2</v>
      </c>
      <c r="K54" s="114">
        <f>('97-19 Comp in Aggregate CPI'!K54-'97-19 Comp in Aggregate CPI'!J54)/'97-19 Comp in Aggregate CPI'!J54</f>
        <v>1.793227341293514E-2</v>
      </c>
      <c r="L54" s="114">
        <f>('97-19 Comp in Aggregate CPI'!L54-'97-19 Comp in Aggregate CPI'!K54)/'97-19 Comp in Aggregate CPI'!K54</f>
        <v>3.2655638309011678E-2</v>
      </c>
      <c r="M54" s="114">
        <f>('97-19 Comp in Aggregate CPI'!M54-'97-19 Comp in Aggregate CPI'!L54)/'97-19 Comp in Aggregate CPI'!L54</f>
        <v>9.685713500786142E-3</v>
      </c>
      <c r="N54" s="114">
        <f>('97-19 Comp in Aggregate CPI'!N54-'97-19 Comp in Aggregate CPI'!M54)/'97-19 Comp in Aggregate CPI'!M54</f>
        <v>2.1794494069547747E-2</v>
      </c>
      <c r="O54" s="114">
        <f>('97-19 Comp in Aggregate CPI'!O54-'97-19 Comp in Aggregate CPI'!N54)/'97-19 Comp in Aggregate CPI'!N54</f>
        <v>-0.30023613170507663</v>
      </c>
      <c r="P54" s="114">
        <f>('97-19 Comp in Aggregate CPI'!P54-'97-19 Comp in Aggregate CPI'!O54)/'97-19 Comp in Aggregate CPI'!O54</f>
        <v>8.6006472691882829E-2</v>
      </c>
      <c r="Q54" s="114">
        <f>('97-19 Comp in Aggregate CPI'!Q54-'97-19 Comp in Aggregate CPI'!P54)/'97-19 Comp in Aggregate CPI'!P54</f>
        <v>1.8281178404894682E-2</v>
      </c>
      <c r="R54" s="114">
        <f>('97-19 Comp in Aggregate CPI'!R54-'97-19 Comp in Aggregate CPI'!Q54)/'97-19 Comp in Aggregate CPI'!Q54</f>
        <v>-7.9394783505028196E-2</v>
      </c>
      <c r="S54" s="114">
        <f>('97-19 Comp in Aggregate CPI'!S54-'97-19 Comp in Aggregate CPI'!R54)/'97-19 Comp in Aggregate CPI'!R54</f>
        <v>-3.5816919441123224E-2</v>
      </c>
      <c r="T54" s="114">
        <f>('97-19 Comp in Aggregate CPI'!T54-'97-19 Comp in Aggregate CPI'!S54)/'97-19 Comp in Aggregate CPI'!S54</f>
        <v>7.8626850200454543E-3</v>
      </c>
      <c r="U54" s="114">
        <f>('97-19 Comp in Aggregate CPI'!U54-'97-19 Comp in Aggregate CPI'!T54)/'97-19 Comp in Aggregate CPI'!T54</f>
        <v>-7.3643410852713984E-3</v>
      </c>
      <c r="V54" s="114">
        <f>('97-19 Comp in Aggregate CPI'!V54-'97-19 Comp in Aggregate CPI'!U54)/'97-19 Comp in Aggregate CPI'!U54</f>
        <v>4.3269230769230699E-2</v>
      </c>
      <c r="W54" s="114">
        <f>('97-19 Comp in Aggregate CPI'!W54-'97-19 Comp in Aggregate CPI'!V54)/'97-19 Comp in Aggregate CPI'!V54</f>
        <v>7.0845098137919144E-2</v>
      </c>
      <c r="X54" s="114">
        <f>('97-19 Comp in Aggregate CPI'!X54-'97-19 Comp in Aggregate CPI'!W54)/'97-19 Comp in Aggregate CPI'!W54</f>
        <v>-1.4458827224784471E-2</v>
      </c>
      <c r="Y54" s="114">
        <f>('97-19 Comp in Aggregate CPI'!Y54-'97-19 Comp in Aggregate CPI'!X54)/'97-19 Comp in Aggregate CPI'!X54</f>
        <v>1.4327004057882217E-2</v>
      </c>
      <c r="Z54" s="114">
        <f>('97-19 Comp in Aggregate CPI'!Z54-'97-19 Comp in Aggregate CPI'!Y54)/'97-19 Comp in Aggregate CPI'!Y54</f>
        <v>-1.3631838544730504E-2</v>
      </c>
      <c r="AA54" s="118">
        <f t="shared" si="1"/>
        <v>2.7541942134616166E-3</v>
      </c>
    </row>
    <row r="55" spans="1:27" ht="30" x14ac:dyDescent="0.25">
      <c r="A55" s="65">
        <v>82</v>
      </c>
      <c r="C55" s="66" t="s">
        <v>405</v>
      </c>
      <c r="D55" s="81" t="str">
        <f t="shared" si="0"/>
        <v>-</v>
      </c>
      <c r="E55" s="114">
        <f>('97-19 Comp in Aggregate CPI'!E55-'97-19 Comp in Aggregate CPI'!D55)/'97-19 Comp in Aggregate CPI'!D55</f>
        <v>6.0895368704526873E-2</v>
      </c>
      <c r="F55" s="114">
        <f>('97-19 Comp in Aggregate CPI'!F55-'97-19 Comp in Aggregate CPI'!E55)/'97-19 Comp in Aggregate CPI'!E55</f>
        <v>3.3663006986662074E-2</v>
      </c>
      <c r="G55" s="114">
        <f>('97-19 Comp in Aggregate CPI'!G55-'97-19 Comp in Aggregate CPI'!F55)/'97-19 Comp in Aggregate CPI'!F55</f>
        <v>5.914718019257228E-3</v>
      </c>
      <c r="H55" s="114">
        <f>('97-19 Comp in Aggregate CPI'!H55-'97-19 Comp in Aggregate CPI'!G55)/'97-19 Comp in Aggregate CPI'!G55</f>
        <v>5.124650757807718E-2</v>
      </c>
      <c r="I55" s="114">
        <f>('97-19 Comp in Aggregate CPI'!I55-'97-19 Comp in Aggregate CPI'!H55)/'97-19 Comp in Aggregate CPI'!H55</f>
        <v>4.7570514208314589E-2</v>
      </c>
      <c r="J55" s="114">
        <f>('97-19 Comp in Aggregate CPI'!J55-'97-19 Comp in Aggregate CPI'!I55)/'97-19 Comp in Aggregate CPI'!I55</f>
        <v>-4.0086371666787713E-3</v>
      </c>
      <c r="K55" s="114">
        <f>('97-19 Comp in Aggregate CPI'!K55-'97-19 Comp in Aggregate CPI'!J55)/'97-19 Comp in Aggregate CPI'!J55</f>
        <v>1.819862411734393E-2</v>
      </c>
      <c r="L55" s="114">
        <f>('97-19 Comp in Aggregate CPI'!L55-'97-19 Comp in Aggregate CPI'!K55)/'97-19 Comp in Aggregate CPI'!K55</f>
        <v>4.4598541196106123E-3</v>
      </c>
      <c r="M55" s="114">
        <f>('97-19 Comp in Aggregate CPI'!M55-'97-19 Comp in Aggregate CPI'!L55)/'97-19 Comp in Aggregate CPI'!L55</f>
        <v>1.3886057352552409E-2</v>
      </c>
      <c r="N55" s="114">
        <f>('97-19 Comp in Aggregate CPI'!N55-'97-19 Comp in Aggregate CPI'!M55)/'97-19 Comp in Aggregate CPI'!M55</f>
        <v>5.6630737973071372E-3</v>
      </c>
      <c r="O55" s="114">
        <f>('97-19 Comp in Aggregate CPI'!O55-'97-19 Comp in Aggregate CPI'!N55)/'97-19 Comp in Aggregate CPI'!N55</f>
        <v>-1.3760645522864131E-2</v>
      </c>
      <c r="P55" s="114">
        <f>('97-19 Comp in Aggregate CPI'!P55-'97-19 Comp in Aggregate CPI'!O55)/'97-19 Comp in Aggregate CPI'!O55</f>
        <v>-7.1072240122883018E-2</v>
      </c>
      <c r="Q55" s="114">
        <f>('97-19 Comp in Aggregate CPI'!Q55-'97-19 Comp in Aggregate CPI'!P55)/'97-19 Comp in Aggregate CPI'!P55</f>
        <v>-5.0447585060093329E-2</v>
      </c>
      <c r="R55" s="114">
        <f>('97-19 Comp in Aggregate CPI'!R55-'97-19 Comp in Aggregate CPI'!Q55)/'97-19 Comp in Aggregate CPI'!Q55</f>
        <v>-2.8365658650809682E-2</v>
      </c>
      <c r="S55" s="114">
        <f>('97-19 Comp in Aggregate CPI'!S55-'97-19 Comp in Aggregate CPI'!R55)/'97-19 Comp in Aggregate CPI'!R55</f>
        <v>-1.5008433071208499E-2</v>
      </c>
      <c r="T55" s="114">
        <f>('97-19 Comp in Aggregate CPI'!T55-'97-19 Comp in Aggregate CPI'!S55)/'97-19 Comp in Aggregate CPI'!S55</f>
        <v>2.7486422207234261E-2</v>
      </c>
      <c r="U55" s="114">
        <f>('97-19 Comp in Aggregate CPI'!U55-'97-19 Comp in Aggregate CPI'!T55)/'97-19 Comp in Aggregate CPI'!T55</f>
        <v>-4.8356573705179241E-2</v>
      </c>
      <c r="V55" s="114">
        <f>('97-19 Comp in Aggregate CPI'!V55-'97-19 Comp in Aggregate CPI'!U55)/'97-19 Comp in Aggregate CPI'!U55</f>
        <v>4.0549828178694146E-2</v>
      </c>
      <c r="W55" s="114">
        <f>('97-19 Comp in Aggregate CPI'!W55-'97-19 Comp in Aggregate CPI'!V55)/'97-19 Comp in Aggregate CPI'!V55</f>
        <v>2.1908726103536596E-2</v>
      </c>
      <c r="X55" s="114">
        <f>('97-19 Comp in Aggregate CPI'!X55-'97-19 Comp in Aggregate CPI'!W55)/'97-19 Comp in Aggregate CPI'!W55</f>
        <v>3.077086380148137E-2</v>
      </c>
      <c r="Y55" s="114">
        <f>('97-19 Comp in Aggregate CPI'!Y55-'97-19 Comp in Aggregate CPI'!X55)/'97-19 Comp in Aggregate CPI'!X55</f>
        <v>3.1459247055616764E-2</v>
      </c>
      <c r="Z55" s="114">
        <f>('97-19 Comp in Aggregate CPI'!Z55-'97-19 Comp in Aggregate CPI'!Y55)/'97-19 Comp in Aggregate CPI'!Y55</f>
        <v>-9.7301419263040242E-3</v>
      </c>
      <c r="AA55" s="118">
        <f t="shared" si="1"/>
        <v>6.9510407729179297E-3</v>
      </c>
    </row>
    <row r="56" spans="1:27" ht="30" x14ac:dyDescent="0.25">
      <c r="A56" s="65">
        <v>84</v>
      </c>
      <c r="C56" s="66" t="s">
        <v>195</v>
      </c>
      <c r="D56" s="81" t="str">
        <f t="shared" si="0"/>
        <v>-</v>
      </c>
      <c r="E56" s="114">
        <f>('97-19 Comp in Aggregate CPI'!E56-'97-19 Comp in Aggregate CPI'!D56)/'97-19 Comp in Aggregate CPI'!D56</f>
        <v>-2.4948255470138314E-3</v>
      </c>
      <c r="F56" s="114">
        <f>('97-19 Comp in Aggregate CPI'!F56-'97-19 Comp in Aggregate CPI'!E56)/'97-19 Comp in Aggregate CPI'!E56</f>
        <v>2.5992038474701606E-2</v>
      </c>
      <c r="G56" s="114">
        <f>('97-19 Comp in Aggregate CPI'!G56-'97-19 Comp in Aggregate CPI'!F56)/'97-19 Comp in Aggregate CPI'!F56</f>
        <v>2.6076605650195671E-2</v>
      </c>
      <c r="H56" s="114">
        <f>('97-19 Comp in Aggregate CPI'!H56-'97-19 Comp in Aggregate CPI'!G56)/'97-19 Comp in Aggregate CPI'!G56</f>
        <v>2.1737867706481489E-2</v>
      </c>
      <c r="I56" s="114">
        <f>('97-19 Comp in Aggregate CPI'!I56-'97-19 Comp in Aggregate CPI'!H56)/'97-19 Comp in Aggregate CPI'!H56</f>
        <v>2.7862298522042611E-2</v>
      </c>
      <c r="J56" s="114">
        <f>('97-19 Comp in Aggregate CPI'!J56-'97-19 Comp in Aggregate CPI'!I56)/'97-19 Comp in Aggregate CPI'!I56</f>
        <v>1.2410069885278195E-3</v>
      </c>
      <c r="K56" s="114">
        <f>('97-19 Comp in Aggregate CPI'!K56-'97-19 Comp in Aggregate CPI'!J56)/'97-19 Comp in Aggregate CPI'!J56</f>
        <v>4.5723821443470945E-2</v>
      </c>
      <c r="L56" s="114">
        <f>('97-19 Comp in Aggregate CPI'!L56-'97-19 Comp in Aggregate CPI'!K56)/'97-19 Comp in Aggregate CPI'!K56</f>
        <v>3.3012973790167252E-2</v>
      </c>
      <c r="M56" s="114">
        <f>('97-19 Comp in Aggregate CPI'!M56-'97-19 Comp in Aggregate CPI'!L56)/'97-19 Comp in Aggregate CPI'!L56</f>
        <v>-1.6833684908879574E-3</v>
      </c>
      <c r="N56" s="114">
        <f>('97-19 Comp in Aggregate CPI'!N56-'97-19 Comp in Aggregate CPI'!M56)/'97-19 Comp in Aggregate CPI'!M56</f>
        <v>9.5502207052723404E-3</v>
      </c>
      <c r="O56" s="114">
        <f>('97-19 Comp in Aggregate CPI'!O56-'97-19 Comp in Aggregate CPI'!N56)/'97-19 Comp in Aggregate CPI'!N56</f>
        <v>6.8725712173173135E-3</v>
      </c>
      <c r="P56" s="114">
        <f>('97-19 Comp in Aggregate CPI'!P56-'97-19 Comp in Aggregate CPI'!O56)/'97-19 Comp in Aggregate CPI'!O56</f>
        <v>9.8723798716608569E-3</v>
      </c>
      <c r="Q56" s="114">
        <f>('97-19 Comp in Aggregate CPI'!Q56-'97-19 Comp in Aggregate CPI'!P56)/'97-19 Comp in Aggregate CPI'!P56</f>
        <v>2.4515537002716747E-2</v>
      </c>
      <c r="R56" s="114">
        <f>('97-19 Comp in Aggregate CPI'!R56-'97-19 Comp in Aggregate CPI'!Q56)/'97-19 Comp in Aggregate CPI'!Q56</f>
        <v>-5.0712011789514684E-2</v>
      </c>
      <c r="S56" s="114">
        <f>('97-19 Comp in Aggregate CPI'!S56-'97-19 Comp in Aggregate CPI'!R56)/'97-19 Comp in Aggregate CPI'!R56</f>
        <v>-2.1264457617032374E-2</v>
      </c>
      <c r="T56" s="114">
        <f>('97-19 Comp in Aggregate CPI'!T56-'97-19 Comp in Aggregate CPI'!S56)/'97-19 Comp in Aggregate CPI'!S56</f>
        <v>-9.5081037903579566E-3</v>
      </c>
      <c r="U56" s="114">
        <f>('97-19 Comp in Aggregate CPI'!U56-'97-19 Comp in Aggregate CPI'!T56)/'97-19 Comp in Aggregate CPI'!T56</f>
        <v>-5.1499999999999272E-3</v>
      </c>
      <c r="V56" s="114">
        <f>('97-19 Comp in Aggregate CPI'!V56-'97-19 Comp in Aggregate CPI'!U56)/'97-19 Comp in Aggregate CPI'!U56</f>
        <v>1.1757425742574337E-2</v>
      </c>
      <c r="W56" s="114">
        <f>('97-19 Comp in Aggregate CPI'!W56-'97-19 Comp in Aggregate CPI'!V56)/'97-19 Comp in Aggregate CPI'!V56</f>
        <v>3.9813051756966084E-3</v>
      </c>
      <c r="X56" s="114">
        <f>('97-19 Comp in Aggregate CPI'!X56-'97-19 Comp in Aggregate CPI'!W56)/'97-19 Comp in Aggregate CPI'!W56</f>
        <v>-9.615598390360058E-3</v>
      </c>
      <c r="Y56" s="114">
        <f>('97-19 Comp in Aggregate CPI'!Y56-'97-19 Comp in Aggregate CPI'!X56)/'97-19 Comp in Aggregate CPI'!X56</f>
        <v>2.111753930363167E-2</v>
      </c>
      <c r="Z56" s="114">
        <f>('97-19 Comp in Aggregate CPI'!Z56-'97-19 Comp in Aggregate CPI'!Y56)/'97-19 Comp in Aggregate CPI'!Y56</f>
        <v>-9.2431946405615965E-3</v>
      </c>
      <c r="AA56" s="118">
        <f t="shared" si="1"/>
        <v>7.2564559694876761E-3</v>
      </c>
    </row>
    <row r="57" spans="1:27" x14ac:dyDescent="0.25">
      <c r="A57" s="65">
        <v>85</v>
      </c>
      <c r="C57" s="66" t="s">
        <v>197</v>
      </c>
      <c r="D57" s="81" t="str">
        <f t="shared" si="0"/>
        <v>-</v>
      </c>
      <c r="E57" s="114">
        <f>('97-19 Comp in Aggregate CPI'!E57-'97-19 Comp in Aggregate CPI'!D57)/'97-19 Comp in Aggregate CPI'!D57</f>
        <v>8.0000497129077228E-3</v>
      </c>
      <c r="F57" s="114">
        <f>('97-19 Comp in Aggregate CPI'!F57-'97-19 Comp in Aggregate CPI'!E57)/'97-19 Comp in Aggregate CPI'!E57</f>
        <v>2.6213232605727634E-2</v>
      </c>
      <c r="G57" s="114">
        <f>('97-19 Comp in Aggregate CPI'!G57-'97-19 Comp in Aggregate CPI'!F57)/'97-19 Comp in Aggregate CPI'!F57</f>
        <v>1.9774172356162974E-2</v>
      </c>
      <c r="H57" s="114">
        <f>('97-19 Comp in Aggregate CPI'!H57-'97-19 Comp in Aggregate CPI'!G57)/'97-19 Comp in Aggregate CPI'!G57</f>
        <v>1.7859465901709615E-2</v>
      </c>
      <c r="I57" s="114">
        <f>('97-19 Comp in Aggregate CPI'!I57-'97-19 Comp in Aggregate CPI'!H57)/'97-19 Comp in Aggregate CPI'!H57</f>
        <v>2.8882192049277836E-2</v>
      </c>
      <c r="J57" s="114">
        <f>('97-19 Comp in Aggregate CPI'!J57-'97-19 Comp in Aggregate CPI'!I57)/'97-19 Comp in Aggregate CPI'!I57</f>
        <v>3.9641222634834453E-2</v>
      </c>
      <c r="K57" s="114">
        <f>('97-19 Comp in Aggregate CPI'!K57-'97-19 Comp in Aggregate CPI'!J57)/'97-19 Comp in Aggregate CPI'!J57</f>
        <v>1.887196924232468E-2</v>
      </c>
      <c r="L57" s="114">
        <f>('97-19 Comp in Aggregate CPI'!L57-'97-19 Comp in Aggregate CPI'!K57)/'97-19 Comp in Aggregate CPI'!K57</f>
        <v>3.4529513483779119E-2</v>
      </c>
      <c r="M57" s="114">
        <f>('97-19 Comp in Aggregate CPI'!M57-'97-19 Comp in Aggregate CPI'!L57)/'97-19 Comp in Aggregate CPI'!L57</f>
        <v>9.4141630466966254E-3</v>
      </c>
      <c r="N57" s="114">
        <f>('97-19 Comp in Aggregate CPI'!N57-'97-19 Comp in Aggregate CPI'!M57)/'97-19 Comp in Aggregate CPI'!M57</f>
        <v>-2.6183176493250554E-4</v>
      </c>
      <c r="O57" s="114">
        <f>('97-19 Comp in Aggregate CPI'!O57-'97-19 Comp in Aggregate CPI'!N57)/'97-19 Comp in Aggregate CPI'!N57</f>
        <v>-1.1887064341620427E-2</v>
      </c>
      <c r="P57" s="114">
        <f>('97-19 Comp in Aggregate CPI'!P57-'97-19 Comp in Aggregate CPI'!O57)/'97-19 Comp in Aggregate CPI'!O57</f>
        <v>2.6062993241615838E-2</v>
      </c>
      <c r="Q57" s="114">
        <f>('97-19 Comp in Aggregate CPI'!Q57-'97-19 Comp in Aggregate CPI'!P57)/'97-19 Comp in Aggregate CPI'!P57</f>
        <v>-1.1807835937511429E-2</v>
      </c>
      <c r="R57" s="114">
        <f>('97-19 Comp in Aggregate CPI'!R57-'97-19 Comp in Aggregate CPI'!Q57)/'97-19 Comp in Aggregate CPI'!Q57</f>
        <v>-2.8194601672145134E-2</v>
      </c>
      <c r="S57" s="114">
        <f>('97-19 Comp in Aggregate CPI'!S57-'97-19 Comp in Aggregate CPI'!R57)/'97-19 Comp in Aggregate CPI'!R57</f>
        <v>-2.3217920479634141E-2</v>
      </c>
      <c r="T57" s="114">
        <f>('97-19 Comp in Aggregate CPI'!T57-'97-19 Comp in Aggregate CPI'!S57)/'97-19 Comp in Aggregate CPI'!S57</f>
        <v>-1.5839337883483223E-2</v>
      </c>
      <c r="U57" s="114">
        <f>('97-19 Comp in Aggregate CPI'!U57-'97-19 Comp in Aggregate CPI'!T57)/'97-19 Comp in Aggregate CPI'!T57</f>
        <v>-2.1998762376236676E-3</v>
      </c>
      <c r="V57" s="114">
        <f>('97-19 Comp in Aggregate CPI'!V57-'97-19 Comp in Aggregate CPI'!U57)/'97-19 Comp in Aggregate CPI'!U57</f>
        <v>1.5271838729383017E-2</v>
      </c>
      <c r="W57" s="114">
        <f>('97-19 Comp in Aggregate CPI'!W57-'97-19 Comp in Aggregate CPI'!V57)/'97-19 Comp in Aggregate CPI'!V57</f>
        <v>1.6948747456134085E-2</v>
      </c>
      <c r="X57" s="114">
        <f>('97-19 Comp in Aggregate CPI'!X57-'97-19 Comp in Aggregate CPI'!W57)/'97-19 Comp in Aggregate CPI'!W57</f>
        <v>-6.6573174806289622E-3</v>
      </c>
      <c r="Y57" s="114">
        <f>('97-19 Comp in Aggregate CPI'!Y57-'97-19 Comp in Aggregate CPI'!X57)/'97-19 Comp in Aggregate CPI'!X57</f>
        <v>-5.6091521868734048E-3</v>
      </c>
      <c r="Z57" s="114">
        <f>('97-19 Comp in Aggregate CPI'!Z57-'97-19 Comp in Aggregate CPI'!Y57)/'97-19 Comp in Aggregate CPI'!Y57</f>
        <v>2.0158413015556015E-2</v>
      </c>
      <c r="AA57" s="118">
        <f t="shared" si="1"/>
        <v>7.9978652496207614E-3</v>
      </c>
    </row>
    <row r="58" spans="1:27" x14ac:dyDescent="0.25">
      <c r="A58" s="65">
        <v>86</v>
      </c>
      <c r="C58" s="66" t="s">
        <v>406</v>
      </c>
      <c r="D58" s="81" t="str">
        <f t="shared" si="0"/>
        <v>-</v>
      </c>
      <c r="E58" s="114">
        <f>('97-19 Comp in Aggregate CPI'!E58-'97-19 Comp in Aggregate CPI'!D58)/'97-19 Comp in Aggregate CPI'!D58</f>
        <v>3.4212633010754098E-2</v>
      </c>
      <c r="F58" s="114">
        <f>('97-19 Comp in Aggregate CPI'!F58-'97-19 Comp in Aggregate CPI'!E58)/'97-19 Comp in Aggregate CPI'!E58</f>
        <v>4.3235602146545371E-2</v>
      </c>
      <c r="G58" s="114">
        <f>('97-19 Comp in Aggregate CPI'!G58-'97-19 Comp in Aggregate CPI'!F58)/'97-19 Comp in Aggregate CPI'!F58</f>
        <v>5.147711641865689E-2</v>
      </c>
      <c r="H58" s="114">
        <f>('97-19 Comp in Aggregate CPI'!H58-'97-19 Comp in Aggregate CPI'!G58)/'97-19 Comp in Aggregate CPI'!G58</f>
        <v>4.9176627522251722E-2</v>
      </c>
      <c r="I58" s="114">
        <f>('97-19 Comp in Aggregate CPI'!I58-'97-19 Comp in Aggregate CPI'!H58)/'97-19 Comp in Aggregate CPI'!H58</f>
        <v>3.7764037410520139E-2</v>
      </c>
      <c r="J58" s="114">
        <f>('97-19 Comp in Aggregate CPI'!J58-'97-19 Comp in Aggregate CPI'!I58)/'97-19 Comp in Aggregate CPI'!I58</f>
        <v>3.3201646404692413E-2</v>
      </c>
      <c r="K58" s="114">
        <f>('97-19 Comp in Aggregate CPI'!K58-'97-19 Comp in Aggregate CPI'!J58)/'97-19 Comp in Aggregate CPI'!J58</f>
        <v>5.211968579480717E-2</v>
      </c>
      <c r="L58" s="114">
        <f>('97-19 Comp in Aggregate CPI'!L58-'97-19 Comp in Aggregate CPI'!K58)/'97-19 Comp in Aggregate CPI'!K58</f>
        <v>3.4305504439561957E-2</v>
      </c>
      <c r="M58" s="114">
        <f>('97-19 Comp in Aggregate CPI'!M58-'97-19 Comp in Aggregate CPI'!L58)/'97-19 Comp in Aggregate CPI'!L58</f>
        <v>1.1727169148884971E-2</v>
      </c>
      <c r="N58" s="114">
        <f>('97-19 Comp in Aggregate CPI'!N58-'97-19 Comp in Aggregate CPI'!M58)/'97-19 Comp in Aggregate CPI'!M58</f>
        <v>3.6915465028976484E-3</v>
      </c>
      <c r="O58" s="114">
        <f>('97-19 Comp in Aggregate CPI'!O58-'97-19 Comp in Aggregate CPI'!N58)/'97-19 Comp in Aggregate CPI'!N58</f>
        <v>0.107850561142097</v>
      </c>
      <c r="P58" s="114">
        <f>('97-19 Comp in Aggregate CPI'!P58-'97-19 Comp in Aggregate CPI'!O58)/'97-19 Comp in Aggregate CPI'!O58</f>
        <v>3.163447757717118E-2</v>
      </c>
      <c r="Q58" s="114">
        <f>('97-19 Comp in Aggregate CPI'!Q58-'97-19 Comp in Aggregate CPI'!P58)/'97-19 Comp in Aggregate CPI'!P58</f>
        <v>1.1623475339785512E-2</v>
      </c>
      <c r="R58" s="114">
        <f>('97-19 Comp in Aggregate CPI'!R58-'97-19 Comp in Aggregate CPI'!Q58)/'97-19 Comp in Aggregate CPI'!Q58</f>
        <v>-3.1797871138565623E-2</v>
      </c>
      <c r="S58" s="114">
        <f>('97-19 Comp in Aggregate CPI'!S58-'97-19 Comp in Aggregate CPI'!R58)/'97-19 Comp in Aggregate CPI'!R58</f>
        <v>-1.5276852399453958E-2</v>
      </c>
      <c r="T58" s="114">
        <f>('97-19 Comp in Aggregate CPI'!T58-'97-19 Comp in Aggregate CPI'!S58)/'97-19 Comp in Aggregate CPI'!S58</f>
        <v>-1.859249692127472E-2</v>
      </c>
      <c r="U58" s="114">
        <f>('97-19 Comp in Aggregate CPI'!U58-'97-19 Comp in Aggregate CPI'!T58)/'97-19 Comp in Aggregate CPI'!T58</f>
        <v>-2.6588235294117569E-2</v>
      </c>
      <c r="V58" s="114">
        <f>('97-19 Comp in Aggregate CPI'!V58-'97-19 Comp in Aggregate CPI'!U58)/'97-19 Comp in Aggregate CPI'!U58</f>
        <v>2.9761904761905185E-3</v>
      </c>
      <c r="W58" s="114">
        <f>('97-19 Comp in Aggregate CPI'!W58-'97-19 Comp in Aggregate CPI'!V58)/'97-19 Comp in Aggregate CPI'!V58</f>
        <v>1.42651292583959E-2</v>
      </c>
      <c r="X58" s="114">
        <f>('97-19 Comp in Aggregate CPI'!X58-'97-19 Comp in Aggregate CPI'!W58)/'97-19 Comp in Aggregate CPI'!W58</f>
        <v>-1.5360373675059744E-2</v>
      </c>
      <c r="Y58" s="114">
        <f>('97-19 Comp in Aggregate CPI'!Y58-'97-19 Comp in Aggregate CPI'!X58)/'97-19 Comp in Aggregate CPI'!X58</f>
        <v>-2.8448004515212086E-3</v>
      </c>
      <c r="Z58" s="114">
        <f>('97-19 Comp in Aggregate CPI'!Z58-'97-19 Comp in Aggregate CPI'!Y58)/'97-19 Comp in Aggregate CPI'!Y58</f>
        <v>3.157643064387998E-2</v>
      </c>
      <c r="AA58" s="118">
        <f t="shared" si="1"/>
        <v>2.0017145607140893E-2</v>
      </c>
    </row>
    <row r="59" spans="1:27" x14ac:dyDescent="0.25">
      <c r="A59" s="65">
        <v>87</v>
      </c>
      <c r="C59" s="66" t="s">
        <v>407</v>
      </c>
      <c r="D59" s="81" t="str">
        <f t="shared" si="0"/>
        <v>-</v>
      </c>
      <c r="E59" s="114">
        <f>('97-19 Comp in Aggregate CPI'!E59-'97-19 Comp in Aggregate CPI'!D59)/'97-19 Comp in Aggregate CPI'!D59</f>
        <v>3.4212633010754098E-2</v>
      </c>
      <c r="F59" s="114">
        <f>('97-19 Comp in Aggregate CPI'!F59-'97-19 Comp in Aggregate CPI'!E59)/'97-19 Comp in Aggregate CPI'!E59</f>
        <v>4.3235602146545371E-2</v>
      </c>
      <c r="G59" s="114">
        <f>('97-19 Comp in Aggregate CPI'!G59-'97-19 Comp in Aggregate CPI'!F59)/'97-19 Comp in Aggregate CPI'!F59</f>
        <v>5.147711641865689E-2</v>
      </c>
      <c r="H59" s="114">
        <f>('97-19 Comp in Aggregate CPI'!H59-'97-19 Comp in Aggregate CPI'!G59)/'97-19 Comp in Aggregate CPI'!G59</f>
        <v>4.9176627522251722E-2</v>
      </c>
      <c r="I59" s="114">
        <f>('97-19 Comp in Aggregate CPI'!I59-'97-19 Comp in Aggregate CPI'!H59)/'97-19 Comp in Aggregate CPI'!H59</f>
        <v>3.7764037410520139E-2</v>
      </c>
      <c r="J59" s="114">
        <f>('97-19 Comp in Aggregate CPI'!J59-'97-19 Comp in Aggregate CPI'!I59)/'97-19 Comp in Aggregate CPI'!I59</f>
        <v>3.3201646404692413E-2</v>
      </c>
      <c r="K59" s="114">
        <f>('97-19 Comp in Aggregate CPI'!K59-'97-19 Comp in Aggregate CPI'!J59)/'97-19 Comp in Aggregate CPI'!J59</f>
        <v>5.211968579480717E-2</v>
      </c>
      <c r="L59" s="114">
        <f>('97-19 Comp in Aggregate CPI'!L59-'97-19 Comp in Aggregate CPI'!K59)/'97-19 Comp in Aggregate CPI'!K59</f>
        <v>3.4305504439561957E-2</v>
      </c>
      <c r="M59" s="114">
        <f>('97-19 Comp in Aggregate CPI'!M59-'97-19 Comp in Aggregate CPI'!L59)/'97-19 Comp in Aggregate CPI'!L59</f>
        <v>1.1727169148884971E-2</v>
      </c>
      <c r="N59" s="114">
        <f>('97-19 Comp in Aggregate CPI'!N59-'97-19 Comp in Aggregate CPI'!M59)/'97-19 Comp in Aggregate CPI'!M59</f>
        <v>3.6915465028976484E-3</v>
      </c>
      <c r="O59" s="114">
        <f>('97-19 Comp in Aggregate CPI'!O59-'97-19 Comp in Aggregate CPI'!N59)/'97-19 Comp in Aggregate CPI'!N59</f>
        <v>-0.28363437328954583</v>
      </c>
      <c r="P59" s="114">
        <f>('97-19 Comp in Aggregate CPI'!P59-'97-19 Comp in Aggregate CPI'!O59)/'97-19 Comp in Aggregate CPI'!O59</f>
        <v>-3.6085450346420432E-2</v>
      </c>
      <c r="Q59" s="114">
        <f>('97-19 Comp in Aggregate CPI'!Q59-'97-19 Comp in Aggregate CPI'!P59)/'97-19 Comp in Aggregate CPI'!P59</f>
        <v>-1.2027539759589813E-2</v>
      </c>
      <c r="R59" s="114">
        <f>('97-19 Comp in Aggregate CPI'!R59-'97-19 Comp in Aggregate CPI'!Q59)/'97-19 Comp in Aggregate CPI'!Q59</f>
        <v>-6.3484972193551481E-2</v>
      </c>
      <c r="S59" s="114">
        <f>('97-19 Comp in Aggregate CPI'!S59-'97-19 Comp in Aggregate CPI'!R59)/'97-19 Comp in Aggregate CPI'!R59</f>
        <v>-1.3803023810981106E-2</v>
      </c>
      <c r="T59" s="114">
        <f>('97-19 Comp in Aggregate CPI'!T59-'97-19 Comp in Aggregate CPI'!S59)/'97-19 Comp in Aggregate CPI'!S59</f>
        <v>-2.941535033788405E-2</v>
      </c>
      <c r="U59" s="114">
        <f>('97-19 Comp in Aggregate CPI'!U59-'97-19 Comp in Aggregate CPI'!T59)/'97-19 Comp in Aggregate CPI'!T59</f>
        <v>5.4994797086369632E-3</v>
      </c>
      <c r="V59" s="114">
        <f>('97-19 Comp in Aggregate CPI'!V59-'97-19 Comp in Aggregate CPI'!U59)/'97-19 Comp in Aggregate CPI'!U59</f>
        <v>2.752293577981647E-2</v>
      </c>
      <c r="W59" s="114">
        <f>('97-19 Comp in Aggregate CPI'!W59-'97-19 Comp in Aggregate CPI'!V59)/'97-19 Comp in Aggregate CPI'!V59</f>
        <v>2.8514682933749352E-2</v>
      </c>
      <c r="X59" s="114">
        <f>('97-19 Comp in Aggregate CPI'!X59-'97-19 Comp in Aggregate CPI'!W59)/'97-19 Comp in Aggregate CPI'!W59</f>
        <v>2.8059390678613896E-3</v>
      </c>
      <c r="Y59" s="114">
        <f>('97-19 Comp in Aggregate CPI'!Y59-'97-19 Comp in Aggregate CPI'!X59)/'97-19 Comp in Aggregate CPI'!X59</f>
        <v>2.9072622263214377E-2</v>
      </c>
      <c r="Z59" s="114">
        <f>('97-19 Comp in Aggregate CPI'!Z59-'97-19 Comp in Aggregate CPI'!Y59)/'97-19 Comp in Aggregate CPI'!Y59</f>
        <v>8.3864565644922503E-3</v>
      </c>
      <c r="AA59" s="118">
        <f t="shared" si="1"/>
        <v>6.4831706269865956E-4</v>
      </c>
    </row>
    <row r="60" spans="1:27" ht="30" x14ac:dyDescent="0.25">
      <c r="A60" s="65">
        <v>88</v>
      </c>
      <c r="C60" s="66" t="s">
        <v>408</v>
      </c>
      <c r="D60" s="81" t="str">
        <f t="shared" si="0"/>
        <v>-</v>
      </c>
      <c r="E60" s="114">
        <f>('97-19 Comp in Aggregate CPI'!E60-'97-19 Comp in Aggregate CPI'!D60)/'97-19 Comp in Aggregate CPI'!D60</f>
        <v>3.4212633010754098E-2</v>
      </c>
      <c r="F60" s="114">
        <f>('97-19 Comp in Aggregate CPI'!F60-'97-19 Comp in Aggregate CPI'!E60)/'97-19 Comp in Aggregate CPI'!E60</f>
        <v>4.3235602146545371E-2</v>
      </c>
      <c r="G60" s="114">
        <f>('97-19 Comp in Aggregate CPI'!G60-'97-19 Comp in Aggregate CPI'!F60)/'97-19 Comp in Aggregate CPI'!F60</f>
        <v>5.147711641865689E-2</v>
      </c>
      <c r="H60" s="114">
        <f>('97-19 Comp in Aggregate CPI'!H60-'97-19 Comp in Aggregate CPI'!G60)/'97-19 Comp in Aggregate CPI'!G60</f>
        <v>4.9176627522251722E-2</v>
      </c>
      <c r="I60" s="114">
        <f>('97-19 Comp in Aggregate CPI'!I60-'97-19 Comp in Aggregate CPI'!H60)/'97-19 Comp in Aggregate CPI'!H60</f>
        <v>3.7764037410520139E-2</v>
      </c>
      <c r="J60" s="114">
        <f>('97-19 Comp in Aggregate CPI'!J60-'97-19 Comp in Aggregate CPI'!I60)/'97-19 Comp in Aggregate CPI'!I60</f>
        <v>3.3201646404692413E-2</v>
      </c>
      <c r="K60" s="114">
        <f>('97-19 Comp in Aggregate CPI'!K60-'97-19 Comp in Aggregate CPI'!J60)/'97-19 Comp in Aggregate CPI'!J60</f>
        <v>5.211968579480717E-2</v>
      </c>
      <c r="L60" s="114">
        <f>('97-19 Comp in Aggregate CPI'!L60-'97-19 Comp in Aggregate CPI'!K60)/'97-19 Comp in Aggregate CPI'!K60</f>
        <v>3.4305504439561957E-2</v>
      </c>
      <c r="M60" s="114">
        <f>('97-19 Comp in Aggregate CPI'!M60-'97-19 Comp in Aggregate CPI'!L60)/'97-19 Comp in Aggregate CPI'!L60</f>
        <v>1.1727169148884971E-2</v>
      </c>
      <c r="N60" s="114">
        <f>('97-19 Comp in Aggregate CPI'!N60-'97-19 Comp in Aggregate CPI'!M60)/'97-19 Comp in Aggregate CPI'!M60</f>
        <v>3.6915465028976484E-3</v>
      </c>
      <c r="O60" s="114">
        <f>('97-19 Comp in Aggregate CPI'!O60-'97-19 Comp in Aggregate CPI'!N60)/'97-19 Comp in Aggregate CPI'!N60</f>
        <v>-0.20148914130105375</v>
      </c>
      <c r="P60" s="114">
        <f>('97-19 Comp in Aggregate CPI'!P60-'97-19 Comp in Aggregate CPI'!O60)/'97-19 Comp in Aggregate CPI'!O60</f>
        <v>3.4406590654679713E-3</v>
      </c>
      <c r="Q60" s="114">
        <f>('97-19 Comp in Aggregate CPI'!Q60-'97-19 Comp in Aggregate CPI'!P60)/'97-19 Comp in Aggregate CPI'!P60</f>
        <v>-2.0819313338547352E-2</v>
      </c>
      <c r="R60" s="114">
        <f>('97-19 Comp in Aggregate CPI'!R60-'97-19 Comp in Aggregate CPI'!Q60)/'97-19 Comp in Aggregate CPI'!Q60</f>
        <v>-5.9934210148629971E-2</v>
      </c>
      <c r="S60" s="114">
        <f>('97-19 Comp in Aggregate CPI'!S60-'97-19 Comp in Aggregate CPI'!R60)/'97-19 Comp in Aggregate CPI'!R60</f>
        <v>-3.074879348267593E-2</v>
      </c>
      <c r="T60" s="114">
        <f>('97-19 Comp in Aggregate CPI'!T60-'97-19 Comp in Aggregate CPI'!S60)/'97-19 Comp in Aggregate CPI'!S60</f>
        <v>-5.6717551595095528E-3</v>
      </c>
      <c r="U60" s="114">
        <f>('97-19 Comp in Aggregate CPI'!U60-'97-19 Comp in Aggregate CPI'!T60)/'97-19 Comp in Aggregate CPI'!T60</f>
        <v>-3.4400179051029572E-2</v>
      </c>
      <c r="V60" s="114">
        <f>('97-19 Comp in Aggregate CPI'!V60-'97-19 Comp in Aggregate CPI'!U60)/'97-19 Comp in Aggregate CPI'!U60</f>
        <v>2.1917808219178103E-2</v>
      </c>
      <c r="W60" s="114">
        <f>('97-19 Comp in Aggregate CPI'!W60-'97-19 Comp in Aggregate CPI'!V60)/'97-19 Comp in Aggregate CPI'!V60</f>
        <v>1.6122176045607339E-2</v>
      </c>
      <c r="X60" s="114">
        <f>('97-19 Comp in Aggregate CPI'!X60-'97-19 Comp in Aggregate CPI'!W60)/'97-19 Comp in Aggregate CPI'!W60</f>
        <v>5.3584249068780697E-3</v>
      </c>
      <c r="Y60" s="114">
        <f>('97-19 Comp in Aggregate CPI'!Y60-'97-19 Comp in Aggregate CPI'!X60)/'97-19 Comp in Aggregate CPI'!X60</f>
        <v>1.273908757263891E-2</v>
      </c>
      <c r="Z60" s="114">
        <f>('97-19 Comp in Aggregate CPI'!Z60-'97-19 Comp in Aggregate CPI'!Y60)/'97-19 Comp in Aggregate CPI'!Y60</f>
        <v>3.0451836674162448E-2</v>
      </c>
      <c r="AA60" s="118">
        <f t="shared" si="1"/>
        <v>3.9944622182754149E-3</v>
      </c>
    </row>
    <row r="61" spans="1:27" ht="30" x14ac:dyDescent="0.25">
      <c r="A61" s="65">
        <v>90</v>
      </c>
      <c r="C61" s="66" t="s">
        <v>409</v>
      </c>
      <c r="D61" s="81" t="str">
        <f t="shared" si="0"/>
        <v>-</v>
      </c>
      <c r="E61" s="114">
        <f>('97-19 Comp in Aggregate CPI'!E61-'97-19 Comp in Aggregate CPI'!D61)/'97-19 Comp in Aggregate CPI'!D61</f>
        <v>6.9773617260883797E-2</v>
      </c>
      <c r="F61" s="114">
        <f>('97-19 Comp in Aggregate CPI'!F61-'97-19 Comp in Aggregate CPI'!E61)/'97-19 Comp in Aggregate CPI'!E61</f>
        <v>4.9625345650258945E-2</v>
      </c>
      <c r="G61" s="114">
        <f>('97-19 Comp in Aggregate CPI'!G61-'97-19 Comp in Aggregate CPI'!F61)/'97-19 Comp in Aggregate CPI'!F61</f>
        <v>3.5759341705802292E-2</v>
      </c>
      <c r="H61" s="114">
        <f>('97-19 Comp in Aggregate CPI'!H61-'97-19 Comp in Aggregate CPI'!G61)/'97-19 Comp in Aggregate CPI'!G61</f>
        <v>4.4668883688467428E-2</v>
      </c>
      <c r="I61" s="114">
        <f>('97-19 Comp in Aggregate CPI'!I61-'97-19 Comp in Aggregate CPI'!H61)/'97-19 Comp in Aggregate CPI'!H61</f>
        <v>7.9654841802492757E-2</v>
      </c>
      <c r="J61" s="114">
        <f>('97-19 Comp in Aggregate CPI'!J61-'97-19 Comp in Aggregate CPI'!I61)/'97-19 Comp in Aggregate CPI'!I61</f>
        <v>5.3667272648573926E-2</v>
      </c>
      <c r="K61" s="114">
        <f>('97-19 Comp in Aggregate CPI'!K61-'97-19 Comp in Aggregate CPI'!J61)/'97-19 Comp in Aggregate CPI'!J61</f>
        <v>-1.458211440658907E-2</v>
      </c>
      <c r="L61" s="114">
        <f>('97-19 Comp in Aggregate CPI'!L61-'97-19 Comp in Aggregate CPI'!K61)/'97-19 Comp in Aggregate CPI'!K61</f>
        <v>-4.5255861185924146E-2</v>
      </c>
      <c r="M61" s="114">
        <f>('97-19 Comp in Aggregate CPI'!M61-'97-19 Comp in Aggregate CPI'!L61)/'97-19 Comp in Aggregate CPI'!L61</f>
        <v>2.5884360167189875E-2</v>
      </c>
      <c r="N61" s="114">
        <f>('97-19 Comp in Aggregate CPI'!N61-'97-19 Comp in Aggregate CPI'!M61)/'97-19 Comp in Aggregate CPI'!M61</f>
        <v>-4.4445665412122241E-2</v>
      </c>
      <c r="O61" s="114">
        <f>('97-19 Comp in Aggregate CPI'!O61-'97-19 Comp in Aggregate CPI'!N61)/'97-19 Comp in Aggregate CPI'!N61</f>
        <v>3.2314754714866112E-2</v>
      </c>
      <c r="P61" s="114">
        <f>('97-19 Comp in Aggregate CPI'!P61-'97-19 Comp in Aggregate CPI'!O61)/'97-19 Comp in Aggregate CPI'!O61</f>
        <v>-1.6220875215892188E-3</v>
      </c>
      <c r="Q61" s="114">
        <f>('97-19 Comp in Aggregate CPI'!Q61-'97-19 Comp in Aggregate CPI'!P61)/'97-19 Comp in Aggregate CPI'!P61</f>
        <v>-8.2075434671691327E-3</v>
      </c>
      <c r="R61" s="114">
        <f>('97-19 Comp in Aggregate CPI'!R61-'97-19 Comp in Aggregate CPI'!Q61)/'97-19 Comp in Aggregate CPI'!Q61</f>
        <v>-2.8076488985886582E-3</v>
      </c>
      <c r="S61" s="114">
        <f>('97-19 Comp in Aggregate CPI'!S61-'97-19 Comp in Aggregate CPI'!R61)/'97-19 Comp in Aggregate CPI'!R61</f>
        <v>-3.8965715537543043E-2</v>
      </c>
      <c r="T61" s="114">
        <f>('97-19 Comp in Aggregate CPI'!T61-'97-19 Comp in Aggregate CPI'!S61)/'97-19 Comp in Aggregate CPI'!S61</f>
        <v>4.1960073085640223E-3</v>
      </c>
      <c r="U61" s="114">
        <f>('97-19 Comp in Aggregate CPI'!U61-'97-19 Comp in Aggregate CPI'!T61)/'97-19 Comp in Aggregate CPI'!T61</f>
        <v>1.3015513897866747E-2</v>
      </c>
      <c r="V61" s="114">
        <f>('97-19 Comp in Aggregate CPI'!V61-'97-19 Comp in Aggregate CPI'!U61)/'97-19 Comp in Aggregate CPI'!U61</f>
        <v>0.12256442489000624</v>
      </c>
      <c r="W61" s="114">
        <f>('97-19 Comp in Aggregate CPI'!W61-'97-19 Comp in Aggregate CPI'!V61)/'97-19 Comp in Aggregate CPI'!V61</f>
        <v>-1.3623560051643096E-2</v>
      </c>
      <c r="X61" s="114">
        <f>('97-19 Comp in Aggregate CPI'!X61-'97-19 Comp in Aggregate CPI'!W61)/'97-19 Comp in Aggregate CPI'!W61</f>
        <v>0.10179979894412963</v>
      </c>
      <c r="Y61" s="114">
        <f>('97-19 Comp in Aggregate CPI'!Y61-'97-19 Comp in Aggregate CPI'!X61)/'97-19 Comp in Aggregate CPI'!X61</f>
        <v>-3.2364062890365301E-2</v>
      </c>
      <c r="Z61" s="114">
        <f>('97-19 Comp in Aggregate CPI'!Z61-'97-19 Comp in Aggregate CPI'!Y61)/'97-19 Comp in Aggregate CPI'!Y61</f>
        <v>3.8185903732122238E-2</v>
      </c>
      <c r="AA61" s="118">
        <f t="shared" si="1"/>
        <v>2.1328900319985907E-2</v>
      </c>
    </row>
    <row r="62" spans="1:27" ht="30" x14ac:dyDescent="0.25">
      <c r="A62" s="65">
        <v>91</v>
      </c>
      <c r="C62" s="66" t="s">
        <v>410</v>
      </c>
      <c r="D62" s="81" t="str">
        <f t="shared" si="0"/>
        <v>-</v>
      </c>
      <c r="E62" s="114">
        <f>('97-19 Comp in Aggregate CPI'!E62-'97-19 Comp in Aggregate CPI'!D62)/'97-19 Comp in Aggregate CPI'!D62</f>
        <v>6.8637094645745592E-2</v>
      </c>
      <c r="F62" s="114">
        <f>('97-19 Comp in Aggregate CPI'!F62-'97-19 Comp in Aggregate CPI'!E62)/'97-19 Comp in Aggregate CPI'!E62</f>
        <v>4.9278418094256163E-2</v>
      </c>
      <c r="G62" s="114">
        <f>('97-19 Comp in Aggregate CPI'!G62-'97-19 Comp in Aggregate CPI'!F62)/'97-19 Comp in Aggregate CPI'!F62</f>
        <v>3.5620357438843266E-2</v>
      </c>
      <c r="H62" s="114">
        <f>('97-19 Comp in Aggregate CPI'!H62-'97-19 Comp in Aggregate CPI'!G62)/'97-19 Comp in Aggregate CPI'!G62</f>
        <v>4.4342769231893245E-2</v>
      </c>
      <c r="I62" s="114">
        <f>('97-19 Comp in Aggregate CPI'!I62-'97-19 Comp in Aggregate CPI'!H62)/'97-19 Comp in Aggregate CPI'!H62</f>
        <v>7.8934214989257595E-2</v>
      </c>
      <c r="J62" s="114">
        <f>('97-19 Comp in Aggregate CPI'!J62-'97-19 Comp in Aggregate CPI'!I62)/'97-19 Comp in Aggregate CPI'!I62</f>
        <v>5.297235702691095E-2</v>
      </c>
      <c r="K62" s="114">
        <f>('97-19 Comp in Aggregate CPI'!K62-'97-19 Comp in Aggregate CPI'!J62)/'97-19 Comp in Aggregate CPI'!J62</f>
        <v>-1.3822024666287789E-2</v>
      </c>
      <c r="L62" s="114">
        <f>('97-19 Comp in Aggregate CPI'!L62-'97-19 Comp in Aggregate CPI'!K62)/'97-19 Comp in Aggregate CPI'!K62</f>
        <v>-4.4209804111919854E-2</v>
      </c>
      <c r="M62" s="114">
        <f>('97-19 Comp in Aggregate CPI'!M62-'97-19 Comp in Aggregate CPI'!L62)/'97-19 Comp in Aggregate CPI'!L62</f>
        <v>2.5486151506481029E-2</v>
      </c>
      <c r="N62" s="114">
        <f>('97-19 Comp in Aggregate CPI'!N62-'97-19 Comp in Aggregate CPI'!M62)/'97-19 Comp in Aggregate CPI'!M62</f>
        <v>-4.3686373288205023E-2</v>
      </c>
      <c r="O62" s="114">
        <f>('97-19 Comp in Aggregate CPI'!O62-'97-19 Comp in Aggregate CPI'!N62)/'97-19 Comp in Aggregate CPI'!N62</f>
        <v>-0.11560030530814316</v>
      </c>
      <c r="P62" s="114">
        <f>('97-19 Comp in Aggregate CPI'!P62-'97-19 Comp in Aggregate CPI'!O62)/'97-19 Comp in Aggregate CPI'!O62</f>
        <v>5.9769323231095448E-2</v>
      </c>
      <c r="Q62" s="114">
        <f>('97-19 Comp in Aggregate CPI'!Q62-'97-19 Comp in Aggregate CPI'!P62)/'97-19 Comp in Aggregate CPI'!P62</f>
        <v>-5.92660053573994E-3</v>
      </c>
      <c r="R62" s="114">
        <f>('97-19 Comp in Aggregate CPI'!R62-'97-19 Comp in Aggregate CPI'!Q62)/'97-19 Comp in Aggregate CPI'!Q62</f>
        <v>-4.7860522509681119E-2</v>
      </c>
      <c r="S62" s="114">
        <f>('97-19 Comp in Aggregate CPI'!S62-'97-19 Comp in Aggregate CPI'!R62)/'97-19 Comp in Aggregate CPI'!R62</f>
        <v>-1.6350666947508547E-2</v>
      </c>
      <c r="T62" s="114">
        <f>('97-19 Comp in Aggregate CPI'!T62-'97-19 Comp in Aggregate CPI'!S62)/'97-19 Comp in Aggregate CPI'!S62</f>
        <v>-7.6195166300477317E-3</v>
      </c>
      <c r="U62" s="114">
        <f>('97-19 Comp in Aggregate CPI'!U62-'97-19 Comp in Aggregate CPI'!T62)/'97-19 Comp in Aggregate CPI'!T62</f>
        <v>5.9574468085105397E-3</v>
      </c>
      <c r="V62" s="114">
        <f>('97-19 Comp in Aggregate CPI'!V62-'97-19 Comp in Aggregate CPI'!U62)/'97-19 Comp in Aggregate CPI'!U62</f>
        <v>-1.7959770114942528E-2</v>
      </c>
      <c r="W62" s="114">
        <f>('97-19 Comp in Aggregate CPI'!W62-'97-19 Comp in Aggregate CPI'!V62)/'97-19 Comp in Aggregate CPI'!V62</f>
        <v>-7.6777844045595543E-3</v>
      </c>
      <c r="X62" s="114">
        <f>('97-19 Comp in Aggregate CPI'!X62-'97-19 Comp in Aggregate CPI'!W62)/'97-19 Comp in Aggregate CPI'!W62</f>
        <v>4.8747419366714867E-2</v>
      </c>
      <c r="Y62" s="114">
        <f>('97-19 Comp in Aggregate CPI'!Y62-'97-19 Comp in Aggregate CPI'!X62)/'97-19 Comp in Aggregate CPI'!X62</f>
        <v>-2.6925982915529841E-2</v>
      </c>
      <c r="Z62" s="114">
        <f>('97-19 Comp in Aggregate CPI'!Z62-'97-19 Comp in Aggregate CPI'!Y62)/'97-19 Comp in Aggregate CPI'!Y62</f>
        <v>7.8387798130538679E-3</v>
      </c>
      <c r="AA62" s="118">
        <f t="shared" si="1"/>
        <v>5.9065900327362449E-3</v>
      </c>
    </row>
    <row r="63" spans="1:27" x14ac:dyDescent="0.25">
      <c r="A63" s="65">
        <v>92</v>
      </c>
      <c r="C63" s="66" t="s">
        <v>411</v>
      </c>
      <c r="D63" s="81" t="str">
        <f t="shared" si="0"/>
        <v>-</v>
      </c>
      <c r="E63" s="114">
        <f>('97-19 Comp in Aggregate CPI'!E63-'97-19 Comp in Aggregate CPI'!D63)/'97-19 Comp in Aggregate CPI'!D63</f>
        <v>6.9773617260883797E-2</v>
      </c>
      <c r="F63" s="114">
        <f>('97-19 Comp in Aggregate CPI'!F63-'97-19 Comp in Aggregate CPI'!E63)/'97-19 Comp in Aggregate CPI'!E63</f>
        <v>4.9625345650258945E-2</v>
      </c>
      <c r="G63" s="114">
        <f>('97-19 Comp in Aggregate CPI'!G63-'97-19 Comp in Aggregate CPI'!F63)/'97-19 Comp in Aggregate CPI'!F63</f>
        <v>3.5759341705802292E-2</v>
      </c>
      <c r="H63" s="114">
        <f>('97-19 Comp in Aggregate CPI'!H63-'97-19 Comp in Aggregate CPI'!G63)/'97-19 Comp in Aggregate CPI'!G63</f>
        <v>4.4668883688467428E-2</v>
      </c>
      <c r="I63" s="114">
        <f>('97-19 Comp in Aggregate CPI'!I63-'97-19 Comp in Aggregate CPI'!H63)/'97-19 Comp in Aggregate CPI'!H63</f>
        <v>7.9654841802492757E-2</v>
      </c>
      <c r="J63" s="114">
        <f>('97-19 Comp in Aggregate CPI'!J63-'97-19 Comp in Aggregate CPI'!I63)/'97-19 Comp in Aggregate CPI'!I63</f>
        <v>5.3667272648573926E-2</v>
      </c>
      <c r="K63" s="114">
        <f>('97-19 Comp in Aggregate CPI'!K63-'97-19 Comp in Aggregate CPI'!J63)/'97-19 Comp in Aggregate CPI'!J63</f>
        <v>-1.458211440658907E-2</v>
      </c>
      <c r="L63" s="114">
        <f>('97-19 Comp in Aggregate CPI'!L63-'97-19 Comp in Aggregate CPI'!K63)/'97-19 Comp in Aggregate CPI'!K63</f>
        <v>-4.5255861185924146E-2</v>
      </c>
      <c r="M63" s="114">
        <f>('97-19 Comp in Aggregate CPI'!M63-'97-19 Comp in Aggregate CPI'!L63)/'97-19 Comp in Aggregate CPI'!L63</f>
        <v>2.5884360167189875E-2</v>
      </c>
      <c r="N63" s="114">
        <f>('97-19 Comp in Aggregate CPI'!N63-'97-19 Comp in Aggregate CPI'!M63)/'97-19 Comp in Aggregate CPI'!M63</f>
        <v>-4.4445665412122241E-2</v>
      </c>
      <c r="O63" s="114">
        <f>('97-19 Comp in Aggregate CPI'!O63-'97-19 Comp in Aggregate CPI'!N63)/'97-19 Comp in Aggregate CPI'!N63</f>
        <v>-0.28196445069617837</v>
      </c>
      <c r="P63" s="114">
        <f>('97-19 Comp in Aggregate CPI'!P63-'97-19 Comp in Aggregate CPI'!O63)/'97-19 Comp in Aggregate CPI'!O63</f>
        <v>-2.8018066658264066E-3</v>
      </c>
      <c r="Q63" s="114">
        <f>('97-19 Comp in Aggregate CPI'!Q63-'97-19 Comp in Aggregate CPI'!P63)/'97-19 Comp in Aggregate CPI'!P63</f>
        <v>9.6942580164054821E-4</v>
      </c>
      <c r="R63" s="114">
        <f>('97-19 Comp in Aggregate CPI'!R63-'97-19 Comp in Aggregate CPI'!Q63)/'97-19 Comp in Aggregate CPI'!Q63</f>
        <v>-6.7153541353997273E-2</v>
      </c>
      <c r="S63" s="114">
        <f>('97-19 Comp in Aggregate CPI'!S63-'97-19 Comp in Aggregate CPI'!R63)/'97-19 Comp in Aggregate CPI'!R63</f>
        <v>2.6494676537416707E-2</v>
      </c>
      <c r="T63" s="114">
        <f>('97-19 Comp in Aggregate CPI'!T63-'97-19 Comp in Aggregate CPI'!S63)/'97-19 Comp in Aggregate CPI'!S63</f>
        <v>-1.2320611643792631E-2</v>
      </c>
      <c r="U63" s="114">
        <f>('97-19 Comp in Aggregate CPI'!U63-'97-19 Comp in Aggregate CPI'!T63)/'97-19 Comp in Aggregate CPI'!T63</f>
        <v>-5.8428705440900688E-2</v>
      </c>
      <c r="V63" s="114">
        <f>('97-19 Comp in Aggregate CPI'!V63-'97-19 Comp in Aggregate CPI'!U63)/'97-19 Comp in Aggregate CPI'!U63</f>
        <v>3.9254170755643695E-3</v>
      </c>
      <c r="W63" s="114">
        <f>('97-19 Comp in Aggregate CPI'!W63-'97-19 Comp in Aggregate CPI'!V63)/'97-19 Comp in Aggregate CPI'!V63</f>
        <v>6.1969925089378951E-2</v>
      </c>
      <c r="X63" s="114">
        <f>('97-19 Comp in Aggregate CPI'!X63-'97-19 Comp in Aggregate CPI'!W63)/'97-19 Comp in Aggregate CPI'!W63</f>
        <v>1.3056976863426219E-2</v>
      </c>
      <c r="Y63" s="114">
        <f>('97-19 Comp in Aggregate CPI'!Y63-'97-19 Comp in Aggregate CPI'!X63)/'97-19 Comp in Aggregate CPI'!X63</f>
        <v>3.0446204679614373E-2</v>
      </c>
      <c r="Z63" s="114">
        <f>('97-19 Comp in Aggregate CPI'!Z63-'97-19 Comp in Aggregate CPI'!Y63)/'97-19 Comp in Aggregate CPI'!Y63</f>
        <v>2.89987162831222E-2</v>
      </c>
      <c r="AA63" s="118">
        <f t="shared" si="1"/>
        <v>-9.3534161431749034E-5</v>
      </c>
    </row>
    <row r="64" spans="1:27" ht="30" x14ac:dyDescent="0.25">
      <c r="A64" s="65">
        <v>93</v>
      </c>
      <c r="C64" s="66" t="s">
        <v>412</v>
      </c>
      <c r="D64" s="81" t="str">
        <f t="shared" si="0"/>
        <v>-</v>
      </c>
      <c r="E64" s="114">
        <f>('97-19 Comp in Aggregate CPI'!E64-'97-19 Comp in Aggregate CPI'!D64)/'97-19 Comp in Aggregate CPI'!D64</f>
        <v>7.2005385735787492E-2</v>
      </c>
      <c r="F64" s="114">
        <f>('97-19 Comp in Aggregate CPI'!F64-'97-19 Comp in Aggregate CPI'!E64)/'97-19 Comp in Aggregate CPI'!E64</f>
        <v>5.1802985993541613E-2</v>
      </c>
      <c r="G64" s="114">
        <f>('97-19 Comp in Aggregate CPI'!G64-'97-19 Comp in Aggregate CPI'!F64)/'97-19 Comp in Aggregate CPI'!F64</f>
        <v>3.8181132893463393E-2</v>
      </c>
      <c r="H64" s="114">
        <f>('97-19 Comp in Aggregate CPI'!H64-'97-19 Comp in Aggregate CPI'!G64)/'97-19 Comp in Aggregate CPI'!G64</f>
        <v>3.9284930336538626E-2</v>
      </c>
      <c r="I64" s="114">
        <f>('97-19 Comp in Aggregate CPI'!I64-'97-19 Comp in Aggregate CPI'!H64)/'97-19 Comp in Aggregate CPI'!H64</f>
        <v>8.342138014153036E-2</v>
      </c>
      <c r="J64" s="114">
        <f>('97-19 Comp in Aggregate CPI'!J64-'97-19 Comp in Aggregate CPI'!I64)/'97-19 Comp in Aggregate CPI'!I64</f>
        <v>4.3348353141882075E-2</v>
      </c>
      <c r="K64" s="114">
        <f>('97-19 Comp in Aggregate CPI'!K64-'97-19 Comp in Aggregate CPI'!J64)/'97-19 Comp in Aggregate CPI'!J64</f>
        <v>-9.8356033265400954E-3</v>
      </c>
      <c r="L64" s="114">
        <f>('97-19 Comp in Aggregate CPI'!L64-'97-19 Comp in Aggregate CPI'!K64)/'97-19 Comp in Aggregate CPI'!K64</f>
        <v>-4.0823006624976392E-2</v>
      </c>
      <c r="M64" s="114">
        <f>('97-19 Comp in Aggregate CPI'!M64-'97-19 Comp in Aggregate CPI'!L64)/'97-19 Comp in Aggregate CPI'!L64</f>
        <v>2.4776712874117108E-2</v>
      </c>
      <c r="N64" s="114">
        <f>('97-19 Comp in Aggregate CPI'!N64-'97-19 Comp in Aggregate CPI'!M64)/'97-19 Comp in Aggregate CPI'!M64</f>
        <v>-3.6142305019584764E-2</v>
      </c>
      <c r="O64" s="114">
        <f>('97-19 Comp in Aggregate CPI'!O64-'97-19 Comp in Aggregate CPI'!N64)/'97-19 Comp in Aggregate CPI'!N64</f>
        <v>-0.14262169017028026</v>
      </c>
      <c r="P64" s="114">
        <f>('97-19 Comp in Aggregate CPI'!P64-'97-19 Comp in Aggregate CPI'!O64)/'97-19 Comp in Aggregate CPI'!O64</f>
        <v>0.11278388081653573</v>
      </c>
      <c r="Q64" s="114">
        <f>('97-19 Comp in Aggregate CPI'!Q64-'97-19 Comp in Aggregate CPI'!P64)/'97-19 Comp in Aggregate CPI'!P64</f>
        <v>3.7218775062259755E-2</v>
      </c>
      <c r="R64" s="114">
        <f>('97-19 Comp in Aggregate CPI'!R64-'97-19 Comp in Aggregate CPI'!Q64)/'97-19 Comp in Aggregate CPI'!Q64</f>
        <v>-0.13770057259289306</v>
      </c>
      <c r="S64" s="114">
        <f>('97-19 Comp in Aggregate CPI'!S64-'97-19 Comp in Aggregate CPI'!R64)/'97-19 Comp in Aggregate CPI'!R64</f>
        <v>5.3490362100739111E-2</v>
      </c>
      <c r="T64" s="114">
        <f>('97-19 Comp in Aggregate CPI'!T64-'97-19 Comp in Aggregate CPI'!S64)/'97-19 Comp in Aggregate CPI'!S64</f>
        <v>-2.2898362657913895E-2</v>
      </c>
      <c r="U64" s="114">
        <f>('97-19 Comp in Aggregate CPI'!U64-'97-19 Comp in Aggregate CPI'!T64)/'97-19 Comp in Aggregate CPI'!T64</f>
        <v>-1.9436936936936995E-2</v>
      </c>
      <c r="V64" s="114">
        <f>('97-19 Comp in Aggregate CPI'!V64-'97-19 Comp in Aggregate CPI'!U64)/'97-19 Comp in Aggregate CPI'!U64</f>
        <v>2.1870286576169001E-2</v>
      </c>
      <c r="W64" s="114">
        <f>('97-19 Comp in Aggregate CPI'!W64-'97-19 Comp in Aggregate CPI'!V64)/'97-19 Comp in Aggregate CPI'!V64</f>
        <v>0.24222692077963454</v>
      </c>
      <c r="X64" s="114">
        <f>('97-19 Comp in Aggregate CPI'!X64-'97-19 Comp in Aggregate CPI'!W64)/'97-19 Comp in Aggregate CPI'!W64</f>
        <v>-5.9436960453717963E-2</v>
      </c>
      <c r="Y64" s="114">
        <f>('97-19 Comp in Aggregate CPI'!Y64-'97-19 Comp in Aggregate CPI'!X64)/'97-19 Comp in Aggregate CPI'!X64</f>
        <v>9.568333330449115E-2</v>
      </c>
      <c r="Z64" s="114">
        <f>('97-19 Comp in Aggregate CPI'!Z64-'97-19 Comp in Aggregate CPI'!Y64)/'97-19 Comp in Aggregate CPI'!Y64</f>
        <v>-0.17538274774451765</v>
      </c>
      <c r="AA64" s="118">
        <f t="shared" si="1"/>
        <v>1.2355284283151313E-2</v>
      </c>
    </row>
    <row r="65" spans="1:27" ht="30" x14ac:dyDescent="0.25">
      <c r="A65" s="65">
        <v>94</v>
      </c>
      <c r="C65" s="66" t="s">
        <v>413</v>
      </c>
      <c r="D65" s="81" t="str">
        <f t="shared" si="0"/>
        <v>-</v>
      </c>
      <c r="E65" s="114">
        <f>('97-19 Comp in Aggregate CPI'!E65-'97-19 Comp in Aggregate CPI'!D65)/'97-19 Comp in Aggregate CPI'!D65</f>
        <v>2.7139262944220147E-2</v>
      </c>
      <c r="F65" s="114">
        <f>('97-19 Comp in Aggregate CPI'!F65-'97-19 Comp in Aggregate CPI'!E65)/'97-19 Comp in Aggregate CPI'!E65</f>
        <v>6.8204729204018974E-2</v>
      </c>
      <c r="G65" s="114">
        <f>('97-19 Comp in Aggregate CPI'!G65-'97-19 Comp in Aggregate CPI'!F65)/'97-19 Comp in Aggregate CPI'!F65</f>
        <v>6.66590162968385E-2</v>
      </c>
      <c r="H65" s="114">
        <f>('97-19 Comp in Aggregate CPI'!H65-'97-19 Comp in Aggregate CPI'!G65)/'97-19 Comp in Aggregate CPI'!G65</f>
        <v>-8.0866602862089618E-3</v>
      </c>
      <c r="I65" s="114">
        <f>('97-19 Comp in Aggregate CPI'!I65-'97-19 Comp in Aggregate CPI'!H65)/'97-19 Comp in Aggregate CPI'!H65</f>
        <v>0.10444858555996128</v>
      </c>
      <c r="J65" s="114">
        <f>('97-19 Comp in Aggregate CPI'!J65-'97-19 Comp in Aggregate CPI'!I65)/'97-19 Comp in Aggregate CPI'!I65</f>
        <v>6.2304833633232477E-2</v>
      </c>
      <c r="K65" s="114">
        <f>('97-19 Comp in Aggregate CPI'!K65-'97-19 Comp in Aggregate CPI'!J65)/'97-19 Comp in Aggregate CPI'!J65</f>
        <v>6.6153087427511742E-3</v>
      </c>
      <c r="L65" s="114">
        <f>('97-19 Comp in Aggregate CPI'!L65-'97-19 Comp in Aggregate CPI'!K65)/'97-19 Comp in Aggregate CPI'!K65</f>
        <v>4.4481172750790658E-2</v>
      </c>
      <c r="M65" s="114">
        <f>('97-19 Comp in Aggregate CPI'!M65-'97-19 Comp in Aggregate CPI'!L65)/'97-19 Comp in Aggregate CPI'!L65</f>
        <v>3.0476692356673711E-2</v>
      </c>
      <c r="N65" s="114">
        <f>('97-19 Comp in Aggregate CPI'!N65-'97-19 Comp in Aggregate CPI'!M65)/'97-19 Comp in Aggregate CPI'!M65</f>
        <v>-1.7316505701888925E-2</v>
      </c>
      <c r="O65" s="114">
        <f>('97-19 Comp in Aggregate CPI'!O65-'97-19 Comp in Aggregate CPI'!N65)/'97-19 Comp in Aggregate CPI'!N65</f>
        <v>1.7317200912552958E-2</v>
      </c>
      <c r="P65" s="114">
        <f>('97-19 Comp in Aggregate CPI'!P65-'97-19 Comp in Aggregate CPI'!O65)/'97-19 Comp in Aggregate CPI'!O65</f>
        <v>1.4362060751722952E-2</v>
      </c>
      <c r="Q65" s="114">
        <f>('97-19 Comp in Aggregate CPI'!Q65-'97-19 Comp in Aggregate CPI'!P65)/'97-19 Comp in Aggregate CPI'!P65</f>
        <v>-2.3986475563171836E-2</v>
      </c>
      <c r="R65" s="114">
        <f>('97-19 Comp in Aggregate CPI'!R65-'97-19 Comp in Aggregate CPI'!Q65)/'97-19 Comp in Aggregate CPI'!Q65</f>
        <v>-3.3673254466949888E-2</v>
      </c>
      <c r="S65" s="114">
        <f>('97-19 Comp in Aggregate CPI'!S65-'97-19 Comp in Aggregate CPI'!R65)/'97-19 Comp in Aggregate CPI'!R65</f>
        <v>-2.4500865274809228E-3</v>
      </c>
      <c r="T65" s="114">
        <f>('97-19 Comp in Aggregate CPI'!T65-'97-19 Comp in Aggregate CPI'!S65)/'97-19 Comp in Aggregate CPI'!S65</f>
        <v>-1.8557867016453962E-3</v>
      </c>
      <c r="U65" s="114">
        <f>('97-19 Comp in Aggregate CPI'!U65-'97-19 Comp in Aggregate CPI'!T65)/'97-19 Comp in Aggregate CPI'!T65</f>
        <v>-3.0231958762886594E-2</v>
      </c>
      <c r="V65" s="114">
        <f>('97-19 Comp in Aggregate CPI'!V65-'97-19 Comp in Aggregate CPI'!U65)/'97-19 Comp in Aggregate CPI'!U65</f>
        <v>4.0575916230366556E-2</v>
      </c>
      <c r="W65" s="114">
        <f>('97-19 Comp in Aggregate CPI'!W65-'97-19 Comp in Aggregate CPI'!V65)/'97-19 Comp in Aggregate CPI'!V65</f>
        <v>-1.6319724194787603E-2</v>
      </c>
      <c r="X65" s="114">
        <f>('97-19 Comp in Aggregate CPI'!X65-'97-19 Comp in Aggregate CPI'!W65)/'97-19 Comp in Aggregate CPI'!W65</f>
        <v>6.0415707224218806E-3</v>
      </c>
      <c r="Y65" s="114">
        <f>('97-19 Comp in Aggregate CPI'!Y65-'97-19 Comp in Aggregate CPI'!X65)/'97-19 Comp in Aggregate CPI'!X65</f>
        <v>1.6000645388576675E-2</v>
      </c>
      <c r="Z65" s="114">
        <f>('97-19 Comp in Aggregate CPI'!Z65-'97-19 Comp in Aggregate CPI'!Y65)/'97-19 Comp in Aggregate CPI'!Y65</f>
        <v>-8.9213798605411905E-3</v>
      </c>
      <c r="AA65" s="118">
        <f t="shared" si="1"/>
        <v>1.6444780155843938E-2</v>
      </c>
    </row>
    <row r="66" spans="1:27" ht="30" x14ac:dyDescent="0.25">
      <c r="A66" s="65">
        <v>95</v>
      </c>
      <c r="C66" s="66" t="s">
        <v>414</v>
      </c>
      <c r="D66" s="81" t="str">
        <f t="shared" si="0"/>
        <v>-</v>
      </c>
      <c r="E66" s="114">
        <f>('97-19 Comp in Aggregate CPI'!E66-'97-19 Comp in Aggregate CPI'!D66)/'97-19 Comp in Aggregate CPI'!D66</f>
        <v>6.3076249663652106E-2</v>
      </c>
      <c r="F66" s="114">
        <f>('97-19 Comp in Aggregate CPI'!F66-'97-19 Comp in Aggregate CPI'!E66)/'97-19 Comp in Aggregate CPI'!E66</f>
        <v>2.8271731222419463E-2</v>
      </c>
      <c r="G66" s="114">
        <f>('97-19 Comp in Aggregate CPI'!G66-'97-19 Comp in Aggregate CPI'!F66)/'97-19 Comp in Aggregate CPI'!F66</f>
        <v>3.5926018017648755E-2</v>
      </c>
      <c r="H66" s="114">
        <f>('97-19 Comp in Aggregate CPI'!H66-'97-19 Comp in Aggregate CPI'!G66)/'97-19 Comp in Aggregate CPI'!G66</f>
        <v>0.13600036797989717</v>
      </c>
      <c r="I66" s="114">
        <f>('97-19 Comp in Aggregate CPI'!I66-'97-19 Comp in Aggregate CPI'!H66)/'97-19 Comp in Aggregate CPI'!H66</f>
        <v>1.1121466062311076E-2</v>
      </c>
      <c r="J66" s="114">
        <f>('97-19 Comp in Aggregate CPI'!J66-'97-19 Comp in Aggregate CPI'!I66)/'97-19 Comp in Aggregate CPI'!I66</f>
        <v>1.8562807754353115E-2</v>
      </c>
      <c r="K66" s="114">
        <f>('97-19 Comp in Aggregate CPI'!K66-'97-19 Comp in Aggregate CPI'!J66)/'97-19 Comp in Aggregate CPI'!J66</f>
        <v>5.8348090340828197E-3</v>
      </c>
      <c r="L66" s="114">
        <f>('97-19 Comp in Aggregate CPI'!L66-'97-19 Comp in Aggregate CPI'!K66)/'97-19 Comp in Aggregate CPI'!K66</f>
        <v>1.9288778804621556E-2</v>
      </c>
      <c r="M66" s="114">
        <f>('97-19 Comp in Aggregate CPI'!M66-'97-19 Comp in Aggregate CPI'!L66)/'97-19 Comp in Aggregate CPI'!L66</f>
        <v>1.7651207555799281E-4</v>
      </c>
      <c r="N66" s="114">
        <f>('97-19 Comp in Aggregate CPI'!N66-'97-19 Comp in Aggregate CPI'!M66)/'97-19 Comp in Aggregate CPI'!M66</f>
        <v>-1.3436467849850797E-3</v>
      </c>
      <c r="O66" s="114">
        <f>('97-19 Comp in Aggregate CPI'!O66-'97-19 Comp in Aggregate CPI'!N66)/'97-19 Comp in Aggregate CPI'!N66</f>
        <v>-6.5876381200055789E-2</v>
      </c>
      <c r="P66" s="114">
        <f>('97-19 Comp in Aggregate CPI'!P66-'97-19 Comp in Aggregate CPI'!O66)/'97-19 Comp in Aggregate CPI'!O66</f>
        <v>8.6217296887387579E-2</v>
      </c>
      <c r="Q66" s="114">
        <f>('97-19 Comp in Aggregate CPI'!Q66-'97-19 Comp in Aggregate CPI'!P66)/'97-19 Comp in Aggregate CPI'!P66</f>
        <v>-0.21890182155112697</v>
      </c>
      <c r="R66" s="114">
        <f>('97-19 Comp in Aggregate CPI'!R66-'97-19 Comp in Aggregate CPI'!Q66)/'97-19 Comp in Aggregate CPI'!Q66</f>
        <v>1.8809616507689395E-2</v>
      </c>
      <c r="S66" s="114">
        <f>('97-19 Comp in Aggregate CPI'!S66-'97-19 Comp in Aggregate CPI'!R66)/'97-19 Comp in Aggregate CPI'!R66</f>
        <v>-3.6396695316637126E-2</v>
      </c>
      <c r="T66" s="114">
        <f>('97-19 Comp in Aggregate CPI'!T66-'97-19 Comp in Aggregate CPI'!S66)/'97-19 Comp in Aggregate CPI'!S66</f>
        <v>8.4894377616873365E-2</v>
      </c>
      <c r="U66" s="114">
        <f>('97-19 Comp in Aggregate CPI'!U66-'97-19 Comp in Aggregate CPI'!T66)/'97-19 Comp in Aggregate CPI'!T66</f>
        <v>2.1245965138799124E-2</v>
      </c>
      <c r="V66" s="114">
        <f>('97-19 Comp in Aggregate CPI'!V66-'97-19 Comp in Aggregate CPI'!U66)/'97-19 Comp in Aggregate CPI'!U66</f>
        <v>-4.7945205479452031E-2</v>
      </c>
      <c r="W66" s="114">
        <f>('97-19 Comp in Aggregate CPI'!W66-'97-19 Comp in Aggregate CPI'!V66)/'97-19 Comp in Aggregate CPI'!V66</f>
        <v>7.337129303508487E-3</v>
      </c>
      <c r="X66" s="114">
        <f>('97-19 Comp in Aggregate CPI'!X66-'97-19 Comp in Aggregate CPI'!W66)/'97-19 Comp in Aggregate CPI'!W66</f>
        <v>4.2957872066065869E-2</v>
      </c>
      <c r="Y66" s="114">
        <f>('97-19 Comp in Aggregate CPI'!Y66-'97-19 Comp in Aggregate CPI'!X66)/'97-19 Comp in Aggregate CPI'!X66</f>
        <v>-5.3843123276363673E-3</v>
      </c>
      <c r="Z66" s="114">
        <f>('97-19 Comp in Aggregate CPI'!Z66-'97-19 Comp in Aggregate CPI'!Y66)/'97-19 Comp in Aggregate CPI'!Y66</f>
        <v>2.5339149199331612E-2</v>
      </c>
      <c r="AA66" s="118">
        <f t="shared" si="1"/>
        <v>1.0418731121559367E-2</v>
      </c>
    </row>
    <row r="67" spans="1:27" x14ac:dyDescent="0.25">
      <c r="A67" s="65">
        <v>96</v>
      </c>
      <c r="C67" s="66" t="s">
        <v>415</v>
      </c>
      <c r="D67" s="81" t="str">
        <f t="shared" si="0"/>
        <v>-</v>
      </c>
      <c r="E67" s="114">
        <f>('97-19 Comp in Aggregate CPI'!E67-'97-19 Comp in Aggregate CPI'!D67)/'97-19 Comp in Aggregate CPI'!D67</f>
        <v>9.2173524996712858E-2</v>
      </c>
      <c r="F67" s="114">
        <f>('97-19 Comp in Aggregate CPI'!F67-'97-19 Comp in Aggregate CPI'!E67)/'97-19 Comp in Aggregate CPI'!E67</f>
        <v>7.1106270970472799E-2</v>
      </c>
      <c r="G67" s="114">
        <f>('97-19 Comp in Aggregate CPI'!G67-'97-19 Comp in Aggregate CPI'!F67)/'97-19 Comp in Aggregate CPI'!F67</f>
        <v>5.9339075130899803E-2</v>
      </c>
      <c r="H67" s="114">
        <f>('97-19 Comp in Aggregate CPI'!H67-'97-19 Comp in Aggregate CPI'!G67)/'97-19 Comp in Aggregate CPI'!G67</f>
        <v>-6.8234979251612544E-3</v>
      </c>
      <c r="I67" s="114">
        <f>('97-19 Comp in Aggregate CPI'!I67-'97-19 Comp in Aggregate CPI'!H67)/'97-19 Comp in Aggregate CPI'!H67</f>
        <v>0.11711992444796758</v>
      </c>
      <c r="J67" s="114">
        <f>('97-19 Comp in Aggregate CPI'!J67-'97-19 Comp in Aggregate CPI'!I67)/'97-19 Comp in Aggregate CPI'!I67</f>
        <v>-4.6514177669592087E-2</v>
      </c>
      <c r="K67" s="114">
        <f>('97-19 Comp in Aggregate CPI'!K67-'97-19 Comp in Aggregate CPI'!J67)/'97-19 Comp in Aggregate CPI'!J67</f>
        <v>3.5870801949091584E-2</v>
      </c>
      <c r="L67" s="114">
        <f>('97-19 Comp in Aggregate CPI'!L67-'97-19 Comp in Aggregate CPI'!K67)/'97-19 Comp in Aggregate CPI'!K67</f>
        <v>-8.0119893863078576E-5</v>
      </c>
      <c r="M67" s="114">
        <f>('97-19 Comp in Aggregate CPI'!M67-'97-19 Comp in Aggregate CPI'!L67)/'97-19 Comp in Aggregate CPI'!L67</f>
        <v>1.5138717279156194E-2</v>
      </c>
      <c r="N67" s="114">
        <f>('97-19 Comp in Aggregate CPI'!N67-'97-19 Comp in Aggregate CPI'!M67)/'97-19 Comp in Aggregate CPI'!M67</f>
        <v>3.7327103553015266E-2</v>
      </c>
      <c r="O67" s="114">
        <f>('97-19 Comp in Aggregate CPI'!O67-'97-19 Comp in Aggregate CPI'!N67)/'97-19 Comp in Aggregate CPI'!N67</f>
        <v>2.2510864177931848E-2</v>
      </c>
      <c r="P67" s="114">
        <f>('97-19 Comp in Aggregate CPI'!P67-'97-19 Comp in Aggregate CPI'!O67)/'97-19 Comp in Aggregate CPI'!O67</f>
        <v>-3.0469547236693623E-2</v>
      </c>
      <c r="Q67" s="114">
        <f>('97-19 Comp in Aggregate CPI'!Q67-'97-19 Comp in Aggregate CPI'!P67)/'97-19 Comp in Aggregate CPI'!P67</f>
        <v>-5.7535738419047565E-3</v>
      </c>
      <c r="R67" s="114">
        <f>('97-19 Comp in Aggregate CPI'!R67-'97-19 Comp in Aggregate CPI'!Q67)/'97-19 Comp in Aggregate CPI'!Q67</f>
        <v>-5.376567757724076E-2</v>
      </c>
      <c r="S67" s="114">
        <f>('97-19 Comp in Aggregate CPI'!S67-'97-19 Comp in Aggregate CPI'!R67)/'97-19 Comp in Aggregate CPI'!R67</f>
        <v>-3.7513107532895686E-3</v>
      </c>
      <c r="T67" s="114">
        <f>('97-19 Comp in Aggregate CPI'!T67-'97-19 Comp in Aggregate CPI'!S67)/'97-19 Comp in Aggregate CPI'!S67</f>
        <v>-2.3448532498759583E-2</v>
      </c>
      <c r="U67" s="114">
        <f>('97-19 Comp in Aggregate CPI'!U67-'97-19 Comp in Aggregate CPI'!T67)/'97-19 Comp in Aggregate CPI'!T67</f>
        <v>-3.9014084507043253E-3</v>
      </c>
      <c r="V67" s="114">
        <f>('97-19 Comp in Aggregate CPI'!V67-'97-19 Comp in Aggregate CPI'!U67)/'97-19 Comp in Aggregate CPI'!U67</f>
        <v>5.5710306406685697E-3</v>
      </c>
      <c r="W67" s="114">
        <f>('97-19 Comp in Aggregate CPI'!W67-'97-19 Comp in Aggregate CPI'!V67)/'97-19 Comp in Aggregate CPI'!V67</f>
        <v>5.0816032921901254E-2</v>
      </c>
      <c r="X67" s="114">
        <f>('97-19 Comp in Aggregate CPI'!X67-'97-19 Comp in Aggregate CPI'!W67)/'97-19 Comp in Aggregate CPI'!W67</f>
        <v>-1.5064592679608847E-2</v>
      </c>
      <c r="Y67" s="114">
        <f>('97-19 Comp in Aggregate CPI'!Y67-'97-19 Comp in Aggregate CPI'!X67)/'97-19 Comp in Aggregate CPI'!X67</f>
        <v>-2.6134509170339156E-2</v>
      </c>
      <c r="Z67" s="114">
        <f>('97-19 Comp in Aggregate CPI'!Z67-'97-19 Comp in Aggregate CPI'!Y67)/'97-19 Comp in Aggregate CPI'!Y67</f>
        <v>2.8264246875220618E-2</v>
      </c>
      <c r="AA67" s="118">
        <f t="shared" si="1"/>
        <v>1.4524120238449149E-2</v>
      </c>
    </row>
    <row r="68" spans="1:27" x14ac:dyDescent="0.25">
      <c r="A68" s="67" t="s">
        <v>1296</v>
      </c>
      <c r="C68" s="66" t="s">
        <v>416</v>
      </c>
      <c r="D68" s="81" t="str">
        <f t="shared" ref="D68" si="2">"-"</f>
        <v>-</v>
      </c>
      <c r="E68" s="114" t="e">
        <f>('97-19 Comp in Aggregate CPI'!E68-'97-19 Comp in Aggregate CPI'!D68)/'97-19 Comp in Aggregate CPI'!D68</f>
        <v>#DIV/0!</v>
      </c>
      <c r="F68" s="114" t="e">
        <f>('97-19 Comp in Aggregate CPI'!F68-'97-19 Comp in Aggregate CPI'!E68)/'97-19 Comp in Aggregate CPI'!E68</f>
        <v>#DIV/0!</v>
      </c>
      <c r="G68" s="114" t="e">
        <f>('97-19 Comp in Aggregate CPI'!G68-'97-19 Comp in Aggregate CPI'!F68)/'97-19 Comp in Aggregate CPI'!F68</f>
        <v>#DIV/0!</v>
      </c>
      <c r="H68" s="114" t="e">
        <f>('97-19 Comp in Aggregate CPI'!H68-'97-19 Comp in Aggregate CPI'!G68)/'97-19 Comp in Aggregate CPI'!G68</f>
        <v>#DIV/0!</v>
      </c>
      <c r="I68" s="114" t="e">
        <f>('97-19 Comp in Aggregate CPI'!I68-'97-19 Comp in Aggregate CPI'!H68)/'97-19 Comp in Aggregate CPI'!H68</f>
        <v>#DIV/0!</v>
      </c>
      <c r="J68" s="114" t="e">
        <f>('97-19 Comp in Aggregate CPI'!J68-'97-19 Comp in Aggregate CPI'!I68)/'97-19 Comp in Aggregate CPI'!I68</f>
        <v>#DIV/0!</v>
      </c>
      <c r="K68" s="114" t="e">
        <f>('97-19 Comp in Aggregate CPI'!K68-'97-19 Comp in Aggregate CPI'!J68)/'97-19 Comp in Aggregate CPI'!J68</f>
        <v>#DIV/0!</v>
      </c>
      <c r="L68" s="114" t="e">
        <f>('97-19 Comp in Aggregate CPI'!L68-'97-19 Comp in Aggregate CPI'!K68)/'97-19 Comp in Aggregate CPI'!K68</f>
        <v>#DIV/0!</v>
      </c>
      <c r="M68" s="114" t="e">
        <f>('97-19 Comp in Aggregate CPI'!M68-'97-19 Comp in Aggregate CPI'!L68)/'97-19 Comp in Aggregate CPI'!L68</f>
        <v>#DIV/0!</v>
      </c>
      <c r="N68" s="114" t="e">
        <f>('97-19 Comp in Aggregate CPI'!N68-'97-19 Comp in Aggregate CPI'!M68)/'97-19 Comp in Aggregate CPI'!M68</f>
        <v>#DIV/0!</v>
      </c>
      <c r="O68" s="114" t="e">
        <f>('97-19 Comp in Aggregate CPI'!O68-'97-19 Comp in Aggregate CPI'!N68)/'97-19 Comp in Aggregate CPI'!N68</f>
        <v>#DIV/0!</v>
      </c>
      <c r="P68" s="114" t="e">
        <f>('97-19 Comp in Aggregate CPI'!P68-'97-19 Comp in Aggregate CPI'!O68)/'97-19 Comp in Aggregate CPI'!O68</f>
        <v>#DIV/0!</v>
      </c>
      <c r="Q68" s="114" t="e">
        <f>('97-19 Comp in Aggregate CPI'!Q68-'97-19 Comp in Aggregate CPI'!P68)/'97-19 Comp in Aggregate CPI'!P68</f>
        <v>#DIV/0!</v>
      </c>
      <c r="R68" s="114" t="e">
        <f>('97-19 Comp in Aggregate CPI'!R68-'97-19 Comp in Aggregate CPI'!Q68)/'97-19 Comp in Aggregate CPI'!Q68</f>
        <v>#DIV/0!</v>
      </c>
      <c r="S68" s="114" t="e">
        <f>('97-19 Comp in Aggregate CPI'!S68-'97-19 Comp in Aggregate CPI'!R68)/'97-19 Comp in Aggregate CPI'!R68</f>
        <v>#DIV/0!</v>
      </c>
      <c r="T68" s="114" t="e">
        <f>('97-19 Comp in Aggregate CPI'!T68-'97-19 Comp in Aggregate CPI'!S68)/'97-19 Comp in Aggregate CPI'!S68</f>
        <v>#DIV/0!</v>
      </c>
      <c r="U68" s="114" t="e">
        <f>('97-19 Comp in Aggregate CPI'!U68-'97-19 Comp in Aggregate CPI'!T68)/'97-19 Comp in Aggregate CPI'!T68</f>
        <v>#DIV/0!</v>
      </c>
      <c r="V68" s="114" t="e">
        <f>('97-19 Comp in Aggregate CPI'!V68-'97-19 Comp in Aggregate CPI'!U68)/'97-19 Comp in Aggregate CPI'!U68</f>
        <v>#DIV/0!</v>
      </c>
      <c r="W68" s="114" t="e">
        <f>('97-19 Comp in Aggregate CPI'!W68-'97-19 Comp in Aggregate CPI'!V68)/'97-19 Comp in Aggregate CPI'!V68</f>
        <v>#DIV/0!</v>
      </c>
      <c r="X68" s="114" t="e">
        <f>('97-19 Comp in Aggregate CPI'!X68-'97-19 Comp in Aggregate CPI'!W68)/'97-19 Comp in Aggregate CPI'!W68</f>
        <v>#DIV/0!</v>
      </c>
      <c r="Y68" s="114" t="e">
        <f>('97-19 Comp in Aggregate CPI'!Y68-'97-19 Comp in Aggregate CPI'!X68)/'97-19 Comp in Aggregate CPI'!X68</f>
        <v>#DIV/0!</v>
      </c>
      <c r="Z68" s="114" t="e">
        <f>('97-19 Comp in Aggregate CPI'!Z68-'97-19 Comp in Aggregate CPI'!Y68)/'97-19 Comp in Aggregate CPI'!Y68</f>
        <v>#DIV/0!</v>
      </c>
      <c r="AA68" s="118" t="e">
        <f t="shared" ref="AA68" si="3">_xlfn.AGGREGATE(1,6,E68:Z68)</f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15A6-F380-43B2-8A4B-D06C87B5D51B}">
  <sheetPr>
    <tabColor theme="9"/>
  </sheetPr>
  <dimension ref="A1:AA70"/>
  <sheetViews>
    <sheetView workbookViewId="0">
      <selection activeCell="D4" sqref="D4"/>
    </sheetView>
  </sheetViews>
  <sheetFormatPr defaultRowHeight="15" x14ac:dyDescent="0.25"/>
  <cols>
    <col min="1" max="1" width="11.85546875" style="67" customWidth="1"/>
    <col min="2" max="2" width="6.140625" style="65" customWidth="1"/>
    <col min="3" max="3" width="36.7109375" style="35" customWidth="1"/>
    <col min="4" max="26" width="9.140625" customWidth="1"/>
  </cols>
  <sheetData>
    <row r="1" spans="1:27" s="56" customFormat="1" x14ac:dyDescent="0.25">
      <c r="C1" s="56" t="s">
        <v>1297</v>
      </c>
      <c r="D1" s="56" t="s">
        <v>1653</v>
      </c>
    </row>
    <row r="2" spans="1:27" x14ac:dyDescent="0.25">
      <c r="A2" s="68"/>
      <c r="B2" s="69"/>
      <c r="C2" s="56"/>
      <c r="D2" s="56">
        <v>1997</v>
      </c>
      <c r="E2" s="56">
        <v>1998</v>
      </c>
      <c r="F2" s="56">
        <v>1999</v>
      </c>
      <c r="G2" s="56">
        <v>2000</v>
      </c>
      <c r="H2" s="56">
        <v>2001</v>
      </c>
      <c r="I2" s="56">
        <v>2002</v>
      </c>
      <c r="J2" s="56">
        <v>2003</v>
      </c>
      <c r="K2" s="56">
        <v>2004</v>
      </c>
      <c r="L2" s="56">
        <v>2005</v>
      </c>
      <c r="M2" s="56">
        <v>2006</v>
      </c>
      <c r="N2" s="56">
        <v>2007</v>
      </c>
      <c r="O2" s="56">
        <v>2008</v>
      </c>
      <c r="P2" s="56">
        <v>2009</v>
      </c>
      <c r="Q2" s="56">
        <v>2010</v>
      </c>
      <c r="R2" s="56">
        <v>2011</v>
      </c>
      <c r="S2" s="56">
        <v>2012</v>
      </c>
      <c r="T2" s="56">
        <v>2013</v>
      </c>
      <c r="U2" s="56">
        <v>2014</v>
      </c>
      <c r="V2" s="56">
        <v>2015</v>
      </c>
      <c r="W2" s="56">
        <v>2016</v>
      </c>
      <c r="X2" s="56">
        <v>2017</v>
      </c>
      <c r="Y2" s="56">
        <v>2018</v>
      </c>
      <c r="Z2" s="56">
        <v>2019</v>
      </c>
    </row>
    <row r="3" spans="1:27" x14ac:dyDescent="0.25">
      <c r="A3" s="67" t="s">
        <v>1286</v>
      </c>
      <c r="B3" s="65" t="s">
        <v>213</v>
      </c>
      <c r="C3" s="66" t="s">
        <v>357</v>
      </c>
      <c r="D3" s="113">
        <v>8.8499554176153872</v>
      </c>
      <c r="E3" s="113">
        <v>9.9060773865002645</v>
      </c>
      <c r="F3" s="113">
        <v>10.266790451558851</v>
      </c>
      <c r="G3" s="113">
        <v>11.400944875821379</v>
      </c>
      <c r="H3" s="113">
        <v>12.037760057388432</v>
      </c>
      <c r="I3" s="113">
        <v>15.373293960375772</v>
      </c>
      <c r="J3" s="113">
        <v>15.024983446947655</v>
      </c>
      <c r="K3" s="113">
        <v>13.363291420764629</v>
      </c>
      <c r="L3" s="113">
        <v>9.8385859019328539</v>
      </c>
      <c r="M3" s="113">
        <v>11.461896082338781</v>
      </c>
      <c r="N3" s="113">
        <v>11.66692963591732</v>
      </c>
      <c r="O3" s="113">
        <v>14.08617920269884</v>
      </c>
      <c r="P3" s="113">
        <v>12.281153747748647</v>
      </c>
      <c r="Q3" s="113">
        <v>10.4681243875755</v>
      </c>
      <c r="R3" s="113">
        <v>12.825081570165285</v>
      </c>
      <c r="S3" s="113">
        <v>12.957121378643297</v>
      </c>
      <c r="T3" s="113">
        <v>14.202265118730482</v>
      </c>
      <c r="U3" s="113">
        <v>15.071841863723003</v>
      </c>
      <c r="V3" s="113">
        <v>14.708792293943462</v>
      </c>
      <c r="W3" s="113">
        <v>13.672291575775457</v>
      </c>
      <c r="X3" s="113">
        <v>14.174730454554856</v>
      </c>
      <c r="Y3" s="113">
        <v>14.720699124646854</v>
      </c>
      <c r="Z3" s="113">
        <v>16.588328278686607</v>
      </c>
      <c r="AA3">
        <v>15.380992325950826</v>
      </c>
    </row>
    <row r="4" spans="1:27" x14ac:dyDescent="0.25">
      <c r="A4" s="67" t="s">
        <v>1287</v>
      </c>
      <c r="B4" s="65" t="s">
        <v>216</v>
      </c>
      <c r="C4" s="66" t="s">
        <v>358</v>
      </c>
      <c r="D4" s="113">
        <v>117.75198373282788</v>
      </c>
      <c r="E4" s="113">
        <v>89.48400674701216</v>
      </c>
      <c r="F4" s="113">
        <v>91.521438523252115</v>
      </c>
      <c r="G4" s="113">
        <v>136.86525445358566</v>
      </c>
      <c r="H4" s="113">
        <v>134.16052638949259</v>
      </c>
      <c r="I4" s="113">
        <v>129.74289775947037</v>
      </c>
      <c r="J4" s="113">
        <v>136.86961385845433</v>
      </c>
      <c r="K4" s="113">
        <v>163.38029225243608</v>
      </c>
      <c r="L4" s="113">
        <v>184.63314290732174</v>
      </c>
      <c r="M4" s="113">
        <v>199.52763257063501</v>
      </c>
      <c r="N4" s="113">
        <v>202.25397261495596</v>
      </c>
      <c r="O4" s="113">
        <v>242.75768720001474</v>
      </c>
      <c r="P4" s="113">
        <v>168.57309396136102</v>
      </c>
      <c r="Q4" s="113">
        <v>195.99070290451766</v>
      </c>
      <c r="R4" s="113">
        <v>191.60631804627735</v>
      </c>
      <c r="S4" s="113">
        <v>154.80097225341768</v>
      </c>
      <c r="T4" s="113">
        <v>141.43781196123689</v>
      </c>
      <c r="U4" s="113">
        <v>125.65040191008005</v>
      </c>
      <c r="V4" s="113">
        <v>86.781974155998199</v>
      </c>
      <c r="W4" s="113">
        <v>92.126091746562054</v>
      </c>
      <c r="X4" s="113">
        <v>131.98229790494361</v>
      </c>
      <c r="Y4" s="113">
        <v>164.27548545949298</v>
      </c>
      <c r="Z4" s="113">
        <v>166.56567317387288</v>
      </c>
      <c r="AA4">
        <v>102.02876446892682</v>
      </c>
    </row>
    <row r="5" spans="1:27" ht="30" x14ac:dyDescent="0.25">
      <c r="A5" s="67" t="s">
        <v>1288</v>
      </c>
      <c r="C5" s="66" t="s">
        <v>359</v>
      </c>
      <c r="D5" s="113">
        <v>22.164961745001861</v>
      </c>
      <c r="E5" s="113">
        <v>22.322864659056343</v>
      </c>
      <c r="F5" s="113">
        <v>23.413609852298109</v>
      </c>
      <c r="G5" s="113">
        <v>24.779824152889862</v>
      </c>
      <c r="H5" s="113">
        <v>25.461919137007623</v>
      </c>
      <c r="I5" s="113">
        <v>26.725517501253069</v>
      </c>
      <c r="J5" s="113">
        <v>28.094756375883389</v>
      </c>
      <c r="K5" s="113">
        <v>28.551237468362952</v>
      </c>
      <c r="L5" s="113">
        <v>28.566691312829228</v>
      </c>
      <c r="M5" s="113">
        <v>31.224216595664384</v>
      </c>
      <c r="N5" s="113">
        <v>32.498647849067844</v>
      </c>
      <c r="O5" s="113">
        <v>33.222656506452076</v>
      </c>
      <c r="P5" s="113">
        <v>35.025820383596539</v>
      </c>
      <c r="Q5" s="113">
        <v>35.001212253882883</v>
      </c>
      <c r="R5" s="113">
        <v>34.455527738031208</v>
      </c>
      <c r="S5" s="113">
        <v>35.246437189917927</v>
      </c>
      <c r="T5" s="113">
        <v>37.133005843699827</v>
      </c>
      <c r="U5" s="113">
        <v>36.862801678151548</v>
      </c>
      <c r="V5" s="113">
        <v>36.387582950345951</v>
      </c>
      <c r="W5" s="113">
        <v>34.023084701041235</v>
      </c>
      <c r="X5" s="113">
        <v>36.190053395177969</v>
      </c>
      <c r="Y5" s="113">
        <v>37.111782013874667</v>
      </c>
      <c r="Z5" s="113">
        <v>37.245812484111127</v>
      </c>
      <c r="AA5">
        <v>39.155926725659832</v>
      </c>
    </row>
    <row r="6" spans="1:27" ht="30" x14ac:dyDescent="0.25">
      <c r="A6" s="67" t="s">
        <v>1289</v>
      </c>
      <c r="C6" s="66" t="s">
        <v>360</v>
      </c>
      <c r="D6" s="113">
        <v>11.947830958674452</v>
      </c>
      <c r="E6" s="113">
        <v>11.465314522443109</v>
      </c>
      <c r="F6" s="113">
        <v>12.617782102112303</v>
      </c>
      <c r="G6" s="113">
        <v>13.618221940916703</v>
      </c>
      <c r="H6" s="113">
        <v>14.243057613603604</v>
      </c>
      <c r="I6" s="113">
        <v>15.091072179530139</v>
      </c>
      <c r="J6" s="113">
        <v>16.196580856672909</v>
      </c>
      <c r="K6" s="113">
        <v>16.036029293543749</v>
      </c>
      <c r="L6" s="113">
        <v>16.893138673721054</v>
      </c>
      <c r="M6" s="113">
        <v>17.714344509324039</v>
      </c>
      <c r="N6" s="113">
        <v>21.888761910667743</v>
      </c>
      <c r="O6" s="113">
        <v>20.235647787582131</v>
      </c>
      <c r="P6" s="113">
        <v>22.136132655417111</v>
      </c>
      <c r="Q6" s="113">
        <v>25.766641831704604</v>
      </c>
      <c r="R6" s="113">
        <v>21.851272248043969</v>
      </c>
      <c r="S6" s="113">
        <v>26.410292526745405</v>
      </c>
      <c r="T6" s="113">
        <v>27.381220603574615</v>
      </c>
      <c r="U6" s="113">
        <v>29.680908578540365</v>
      </c>
      <c r="V6" s="113">
        <v>31.332323464403945</v>
      </c>
      <c r="W6" s="113">
        <v>30.134247699084597</v>
      </c>
      <c r="X6" s="113">
        <v>35.416379621419082</v>
      </c>
      <c r="Y6" s="113">
        <v>36.945389273955364</v>
      </c>
      <c r="Z6" s="113">
        <v>37.26300730414178</v>
      </c>
      <c r="AA6">
        <v>41.154456636855564</v>
      </c>
    </row>
    <row r="7" spans="1:27" ht="30" x14ac:dyDescent="0.25">
      <c r="A7" s="67" t="s">
        <v>1290</v>
      </c>
      <c r="C7" s="66" t="s">
        <v>361</v>
      </c>
      <c r="D7" s="113">
        <v>13.816405023895534</v>
      </c>
      <c r="E7" s="113">
        <v>14.596889927090803</v>
      </c>
      <c r="F7" s="113">
        <v>14.865329167336164</v>
      </c>
      <c r="G7" s="113">
        <v>15.490852151404642</v>
      </c>
      <c r="H7" s="113">
        <v>15.310940485602648</v>
      </c>
      <c r="I7" s="113">
        <v>16.392385884227938</v>
      </c>
      <c r="J7" s="113">
        <v>17.129394270473647</v>
      </c>
      <c r="K7" s="113">
        <v>17.842470788653753</v>
      </c>
      <c r="L7" s="113">
        <v>19.279822869161972</v>
      </c>
      <c r="M7" s="113">
        <v>19.930350155100136</v>
      </c>
      <c r="N7" s="113">
        <v>20.688697450202678</v>
      </c>
      <c r="O7" s="113">
        <v>22.744543067486646</v>
      </c>
      <c r="P7" s="113">
        <v>23.430680255918027</v>
      </c>
      <c r="Q7" s="113">
        <v>22.484397505138759</v>
      </c>
      <c r="R7" s="113">
        <v>23.245683628656742</v>
      </c>
      <c r="S7" s="113">
        <v>25.718429206954202</v>
      </c>
      <c r="T7" s="113">
        <v>24.320468575815624</v>
      </c>
      <c r="U7" s="113">
        <v>25.598668734754799</v>
      </c>
      <c r="V7" s="113">
        <v>24.961453742809844</v>
      </c>
      <c r="W7" s="113">
        <v>28.988671664253257</v>
      </c>
      <c r="X7" s="113">
        <v>28.298887853044924</v>
      </c>
      <c r="Y7" s="113">
        <v>28.578977344055804</v>
      </c>
      <c r="Z7" s="113">
        <v>31.18786107145695</v>
      </c>
      <c r="AA7">
        <v>34.862904752176547</v>
      </c>
    </row>
    <row r="8" spans="1:27" ht="30" x14ac:dyDescent="0.25">
      <c r="A8" s="67">
        <v>19</v>
      </c>
      <c r="C8" s="66" t="s">
        <v>362</v>
      </c>
      <c r="D8" s="113">
        <v>48.907818847438683</v>
      </c>
      <c r="E8" s="113">
        <v>63.898188217191148</v>
      </c>
      <c r="F8" s="113">
        <v>56.021479789483841</v>
      </c>
      <c r="G8" s="113">
        <v>41.355656791142209</v>
      </c>
      <c r="H8" s="113">
        <v>53.84467264024191</v>
      </c>
      <c r="I8" s="113">
        <v>36.74801907225698</v>
      </c>
      <c r="J8" s="113">
        <v>53.424390499729725</v>
      </c>
      <c r="K8" s="113">
        <v>78.726491495351823</v>
      </c>
      <c r="L8" s="113">
        <v>70.775158931151651</v>
      </c>
      <c r="M8" s="113">
        <v>46.561688294346276</v>
      </c>
      <c r="N8" s="113">
        <v>72.235409450101457</v>
      </c>
      <c r="O8" s="113">
        <v>88.335252659393618</v>
      </c>
      <c r="P8" s="113">
        <v>99.924528752570936</v>
      </c>
      <c r="Q8" s="113">
        <v>115.99901058529781</v>
      </c>
      <c r="R8" s="113">
        <v>58.153132205389973</v>
      </c>
      <c r="S8" s="113">
        <v>47.546986343265473</v>
      </c>
      <c r="T8" s="113">
        <v>85.610912393405854</v>
      </c>
      <c r="U8" s="113">
        <v>84.571291699567652</v>
      </c>
      <c r="V8" s="113">
        <v>169.2852439715812</v>
      </c>
      <c r="W8" s="113">
        <v>197.35224225420504</v>
      </c>
      <c r="X8" s="113">
        <v>209.29672335129362</v>
      </c>
      <c r="Y8" s="113">
        <v>166.32029638542022</v>
      </c>
      <c r="Z8" s="113">
        <v>188.02837459886959</v>
      </c>
      <c r="AA8">
        <v>131.55665523829407</v>
      </c>
    </row>
    <row r="9" spans="1:27" ht="30" x14ac:dyDescent="0.25">
      <c r="A9" s="67">
        <v>20</v>
      </c>
      <c r="C9" s="66" t="s">
        <v>145</v>
      </c>
      <c r="D9" s="113">
        <v>34.554551557071207</v>
      </c>
      <c r="E9" s="113">
        <v>32.029389677300969</v>
      </c>
      <c r="F9" s="113">
        <v>31.947558876094618</v>
      </c>
      <c r="G9" s="113">
        <v>34.953364311824501</v>
      </c>
      <c r="H9" s="113">
        <v>30.882848438357225</v>
      </c>
      <c r="I9" s="113">
        <v>30.885961494177828</v>
      </c>
      <c r="J9" s="113">
        <v>33.661775314905626</v>
      </c>
      <c r="K9" s="113">
        <v>29.065518964486444</v>
      </c>
      <c r="L9" s="113">
        <v>34.895762381142418</v>
      </c>
      <c r="M9" s="113">
        <v>36.946317464926892</v>
      </c>
      <c r="N9" s="113">
        <v>33.204871062586733</v>
      </c>
      <c r="O9" s="113">
        <v>35.595158155057277</v>
      </c>
      <c r="P9" s="113">
        <v>36.55433306090147</v>
      </c>
      <c r="Q9" s="113">
        <v>39.352342498926397</v>
      </c>
      <c r="R9" s="113">
        <v>47.043701325726502</v>
      </c>
      <c r="S9" s="113">
        <v>42.294039774390875</v>
      </c>
      <c r="T9" s="113">
        <v>57.185234833099777</v>
      </c>
      <c r="U9" s="113">
        <v>60.225723808990708</v>
      </c>
      <c r="V9" s="113">
        <v>67.911283764319549</v>
      </c>
      <c r="W9" s="113">
        <v>65.602336489845356</v>
      </c>
      <c r="X9" s="113">
        <v>61.067393330442798</v>
      </c>
      <c r="Y9" s="113">
        <v>59.444660917481791</v>
      </c>
      <c r="Z9" s="113">
        <v>64.881428918849352</v>
      </c>
      <c r="AA9">
        <v>82.467547126966622</v>
      </c>
    </row>
    <row r="10" spans="1:27" ht="45" x14ac:dyDescent="0.25">
      <c r="A10" s="67">
        <v>21</v>
      </c>
      <c r="C10" s="66" t="s">
        <v>363</v>
      </c>
      <c r="D10" s="113">
        <v>57.225126965991095</v>
      </c>
      <c r="E10" s="113">
        <v>56.52130602860418</v>
      </c>
      <c r="F10" s="113">
        <v>65.788019176372458</v>
      </c>
      <c r="G10" s="113">
        <v>76.683209518007146</v>
      </c>
      <c r="H10" s="113">
        <v>84.164407096836896</v>
      </c>
      <c r="I10" s="113">
        <v>92.521851467411892</v>
      </c>
      <c r="J10" s="113">
        <v>94.268479619509876</v>
      </c>
      <c r="K10" s="113">
        <v>102.18202614319475</v>
      </c>
      <c r="L10" s="113">
        <v>112.3514782444376</v>
      </c>
      <c r="M10" s="113">
        <v>137.58798487590582</v>
      </c>
      <c r="N10" s="113">
        <v>141.6974814523428</v>
      </c>
      <c r="O10" s="113">
        <v>170.91830309270625</v>
      </c>
      <c r="P10" s="113">
        <v>180.02737788624137</v>
      </c>
      <c r="Q10" s="113">
        <v>173.82318885826896</v>
      </c>
      <c r="R10" s="113">
        <v>168.89006420213229</v>
      </c>
      <c r="S10" s="113">
        <v>141.00850395082878</v>
      </c>
      <c r="T10" s="113">
        <v>120.91458966034251</v>
      </c>
      <c r="U10" s="113">
        <v>145.84336832237787</v>
      </c>
      <c r="V10" s="113">
        <v>153.0658882473528</v>
      </c>
      <c r="W10" s="113">
        <v>173.59947204862533</v>
      </c>
      <c r="X10" s="113">
        <v>140.62697521019459</v>
      </c>
      <c r="Y10" s="113">
        <v>154.95484680759131</v>
      </c>
      <c r="Z10" s="113">
        <v>146.60942683460735</v>
      </c>
      <c r="AA10">
        <v>163.25557837178476</v>
      </c>
    </row>
    <row r="11" spans="1:27" ht="45" x14ac:dyDescent="0.25">
      <c r="A11" s="67" t="s">
        <v>1291</v>
      </c>
      <c r="C11" s="66" t="s">
        <v>364</v>
      </c>
      <c r="D11" s="113">
        <v>14.400962305194547</v>
      </c>
      <c r="E11" s="113">
        <v>14.767843269646496</v>
      </c>
      <c r="F11" s="113">
        <v>15.615669194031907</v>
      </c>
      <c r="G11" s="113">
        <v>16.771009873864585</v>
      </c>
      <c r="H11" s="113">
        <v>17.965936121777041</v>
      </c>
      <c r="I11" s="113">
        <v>18.218083682882828</v>
      </c>
      <c r="J11" s="113">
        <v>19.925549239383557</v>
      </c>
      <c r="K11" s="113">
        <v>20.796775889076265</v>
      </c>
      <c r="L11" s="113">
        <v>22.361153348756805</v>
      </c>
      <c r="M11" s="113">
        <v>21.937854988636388</v>
      </c>
      <c r="N11" s="113">
        <v>22.132727156929104</v>
      </c>
      <c r="O11" s="113">
        <v>20.580279704782736</v>
      </c>
      <c r="P11" s="113">
        <v>22.831538092654014</v>
      </c>
      <c r="Q11" s="113">
        <v>23.206858724279819</v>
      </c>
      <c r="R11" s="113">
        <v>23.773238534088748</v>
      </c>
      <c r="S11" s="113">
        <v>25.576529007265407</v>
      </c>
      <c r="T11" s="113">
        <v>27.321957822012124</v>
      </c>
      <c r="U11" s="113">
        <v>25.907894231268518</v>
      </c>
      <c r="V11" s="113">
        <v>28.019868813118798</v>
      </c>
      <c r="W11" s="113">
        <v>29.771916540709899</v>
      </c>
      <c r="X11" s="113">
        <v>26.703161581635506</v>
      </c>
      <c r="Y11" s="113">
        <v>27.759375550884553</v>
      </c>
      <c r="Z11" s="113">
        <v>30.372721235384667</v>
      </c>
      <c r="AA11">
        <v>32.544573907867878</v>
      </c>
    </row>
    <row r="12" spans="1:27" ht="30" x14ac:dyDescent="0.25">
      <c r="A12" s="67" t="s">
        <v>1292</v>
      </c>
      <c r="C12" s="66" t="s">
        <v>365</v>
      </c>
      <c r="D12" s="113">
        <v>15.177823632817166</v>
      </c>
      <c r="E12" s="113">
        <v>15.546421950710339</v>
      </c>
      <c r="F12" s="113">
        <v>16.502937134394461</v>
      </c>
      <c r="G12" s="113">
        <v>17.240896940464534</v>
      </c>
      <c r="H12" s="113">
        <v>17.745792904576991</v>
      </c>
      <c r="I12" s="113">
        <v>18.984709249472807</v>
      </c>
      <c r="J12" s="113">
        <v>20.834882180479894</v>
      </c>
      <c r="K12" s="113">
        <v>20.282239217732677</v>
      </c>
      <c r="L12" s="113">
        <v>22.913219935475578</v>
      </c>
      <c r="M12" s="113">
        <v>21.735568262448986</v>
      </c>
      <c r="N12" s="113">
        <v>22.017584352721002</v>
      </c>
      <c r="O12" s="113">
        <v>23.198624997348794</v>
      </c>
      <c r="P12" s="113">
        <v>20.230928106939828</v>
      </c>
      <c r="Q12" s="113">
        <v>23.24982216227616</v>
      </c>
      <c r="R12" s="113">
        <v>25.520711002790293</v>
      </c>
      <c r="S12" s="113">
        <v>27.358770247263863</v>
      </c>
      <c r="T12" s="113">
        <v>27.805728543943662</v>
      </c>
      <c r="U12" s="113">
        <v>29.250570124257287</v>
      </c>
      <c r="V12" s="113">
        <v>27.251996867567524</v>
      </c>
      <c r="W12" s="113">
        <v>28.548326570276803</v>
      </c>
      <c r="X12" s="113">
        <v>28.61772548539841</v>
      </c>
      <c r="Y12" s="113">
        <v>28.005206130553056</v>
      </c>
      <c r="Z12" s="113">
        <v>32.140150635004062</v>
      </c>
      <c r="AA12">
        <v>34.970050759193391</v>
      </c>
    </row>
    <row r="13" spans="1:27" ht="30" x14ac:dyDescent="0.25">
      <c r="A13" s="67">
        <v>26</v>
      </c>
      <c r="C13" s="66" t="s">
        <v>366</v>
      </c>
      <c r="D13" s="113">
        <v>21.360617597168186</v>
      </c>
      <c r="E13" s="113">
        <v>22.417738891355253</v>
      </c>
      <c r="F13" s="113">
        <v>20.180206187162696</v>
      </c>
      <c r="G13" s="113">
        <v>18.939193035605125</v>
      </c>
      <c r="H13" s="113">
        <v>17.327812761580798</v>
      </c>
      <c r="I13" s="113">
        <v>23.764092213366951</v>
      </c>
      <c r="J13" s="113">
        <v>23.549291247583266</v>
      </c>
      <c r="K13" s="113">
        <v>29.47751585468</v>
      </c>
      <c r="L13" s="113">
        <v>28.838727738452555</v>
      </c>
      <c r="M13" s="113">
        <v>31.683425587377805</v>
      </c>
      <c r="N13" s="113">
        <v>31.074636033145808</v>
      </c>
      <c r="O13" s="113">
        <v>37.76516217728085</v>
      </c>
      <c r="P13" s="113">
        <v>43.637903779895055</v>
      </c>
      <c r="Q13" s="113">
        <v>48.596379180199889</v>
      </c>
      <c r="R13" s="113">
        <v>48.330196076807894</v>
      </c>
      <c r="S13" s="113">
        <v>46.601316460104989</v>
      </c>
      <c r="T13" s="113">
        <v>46.024088435506116</v>
      </c>
      <c r="U13" s="113">
        <v>46.267129085350788</v>
      </c>
      <c r="V13" s="113">
        <v>48.550041207601673</v>
      </c>
      <c r="W13" s="113">
        <v>55.649102742967841</v>
      </c>
      <c r="X13" s="113">
        <v>58.876298406804544</v>
      </c>
      <c r="Y13" s="113">
        <v>61.377318388939898</v>
      </c>
      <c r="Z13" s="113">
        <v>62.658213458680677</v>
      </c>
      <c r="AA13">
        <v>60.102877449398356</v>
      </c>
    </row>
    <row r="14" spans="1:27" x14ac:dyDescent="0.25">
      <c r="A14" s="67">
        <v>27</v>
      </c>
      <c r="C14" s="66" t="s">
        <v>367</v>
      </c>
      <c r="D14" s="113">
        <v>17.419078474903987</v>
      </c>
      <c r="E14" s="113">
        <v>17.52011036750228</v>
      </c>
      <c r="F14" s="113">
        <v>17.798731866880214</v>
      </c>
      <c r="G14" s="113">
        <v>17.781991585854858</v>
      </c>
      <c r="H14" s="113">
        <v>18.633445681022692</v>
      </c>
      <c r="I14" s="113">
        <v>20.775835291936549</v>
      </c>
      <c r="J14" s="113">
        <v>22.626779745635421</v>
      </c>
      <c r="K14" s="113">
        <v>24.159686489236599</v>
      </c>
      <c r="L14" s="113">
        <v>23.653834030500306</v>
      </c>
      <c r="M14" s="113">
        <v>23.967303853755606</v>
      </c>
      <c r="N14" s="113">
        <v>25.622506416356195</v>
      </c>
      <c r="O14" s="113">
        <v>27.822368645569053</v>
      </c>
      <c r="P14" s="113">
        <v>28.356957157511658</v>
      </c>
      <c r="Q14" s="113">
        <v>27.233295356563271</v>
      </c>
      <c r="R14" s="113">
        <v>23.814161569657166</v>
      </c>
      <c r="S14" s="113">
        <v>28.217751538942736</v>
      </c>
      <c r="T14" s="113">
        <v>28.31932326652446</v>
      </c>
      <c r="U14" s="113">
        <v>32.707936244077132</v>
      </c>
      <c r="V14" s="113">
        <v>27.5446081155802</v>
      </c>
      <c r="W14" s="113">
        <v>31.392136637911516</v>
      </c>
      <c r="X14" s="113">
        <v>31.13310503709571</v>
      </c>
      <c r="Y14" s="113">
        <v>30.90307269097519</v>
      </c>
      <c r="Z14" s="113">
        <v>35.614853470037673</v>
      </c>
      <c r="AA14">
        <v>35.667264149769899</v>
      </c>
    </row>
    <row r="15" spans="1:27" ht="30" x14ac:dyDescent="0.25">
      <c r="A15" s="67">
        <v>28</v>
      </c>
      <c r="C15" s="66" t="s">
        <v>368</v>
      </c>
      <c r="D15" s="113">
        <v>19.379780323870058</v>
      </c>
      <c r="E15" s="113">
        <v>19.834272006711675</v>
      </c>
      <c r="F15" s="113">
        <v>21.186349910675279</v>
      </c>
      <c r="G15" s="113">
        <v>21.936994639031418</v>
      </c>
      <c r="H15" s="113">
        <v>22.114664456828265</v>
      </c>
      <c r="I15" s="113">
        <v>24.061125738815623</v>
      </c>
      <c r="J15" s="113">
        <v>28.154478920906538</v>
      </c>
      <c r="K15" s="113">
        <v>28.142101469905008</v>
      </c>
      <c r="L15" s="113">
        <v>28.867269756778121</v>
      </c>
      <c r="M15" s="113">
        <v>30.283103894039026</v>
      </c>
      <c r="N15" s="113">
        <v>31.189703755918778</v>
      </c>
      <c r="O15" s="113">
        <v>29.53951760081987</v>
      </c>
      <c r="P15" s="113">
        <v>23.285903032296513</v>
      </c>
      <c r="Q15" s="113">
        <v>32.46230728202945</v>
      </c>
      <c r="R15" s="113">
        <v>34.630394631928525</v>
      </c>
      <c r="S15" s="113">
        <v>36.208130896506923</v>
      </c>
      <c r="T15" s="113">
        <v>39.420885490526572</v>
      </c>
      <c r="U15" s="113">
        <v>41.023498820594874</v>
      </c>
      <c r="V15" s="113">
        <v>40.789397469711432</v>
      </c>
      <c r="W15" s="113">
        <v>39.563992720419861</v>
      </c>
      <c r="X15" s="113">
        <v>41.267352596022981</v>
      </c>
      <c r="Y15" s="113">
        <v>44.496894162797638</v>
      </c>
      <c r="Z15" s="113">
        <v>40.741077405688145</v>
      </c>
      <c r="AA15">
        <v>38.375706258414823</v>
      </c>
    </row>
    <row r="16" spans="1:27" x14ac:dyDescent="0.25">
      <c r="A16" s="67" t="s">
        <v>1293</v>
      </c>
      <c r="C16" s="66" t="s">
        <v>369</v>
      </c>
      <c r="D16" s="113">
        <v>20.906014547157866</v>
      </c>
      <c r="E16" s="113">
        <v>20.328546033889108</v>
      </c>
      <c r="F16" s="113">
        <v>20.676728823129821</v>
      </c>
      <c r="G16" s="113">
        <v>24.218679447444629</v>
      </c>
      <c r="H16" s="113">
        <v>24.651219995133346</v>
      </c>
      <c r="I16" s="113">
        <v>25.487720197523991</v>
      </c>
      <c r="J16" s="113">
        <v>27.58413103647111</v>
      </c>
      <c r="K16" s="113">
        <v>29.020426548948812</v>
      </c>
      <c r="L16" s="113">
        <v>30.029945251559731</v>
      </c>
      <c r="M16" s="113">
        <v>32.708362641984877</v>
      </c>
      <c r="N16" s="113">
        <v>31.180132328178264</v>
      </c>
      <c r="O16" s="113">
        <v>33.323224705201838</v>
      </c>
      <c r="P16" s="113">
        <v>29.702613567396178</v>
      </c>
      <c r="Q16" s="113">
        <v>33.698937482445139</v>
      </c>
      <c r="R16" s="113">
        <v>39.592625546544397</v>
      </c>
      <c r="S16" s="113">
        <v>38.644581362456137</v>
      </c>
      <c r="T16" s="113">
        <v>43.923007710767401</v>
      </c>
      <c r="U16" s="113">
        <v>44.205159295126151</v>
      </c>
      <c r="V16" s="113">
        <v>44.696460172255136</v>
      </c>
      <c r="W16" s="113">
        <v>45.932569106139553</v>
      </c>
      <c r="X16" s="113">
        <v>51.679412347139269</v>
      </c>
      <c r="Y16" s="113">
        <v>51.664385388745359</v>
      </c>
      <c r="Z16" s="113">
        <v>51.28853960311141</v>
      </c>
      <c r="AA16">
        <v>43.443773658936436</v>
      </c>
    </row>
    <row r="17" spans="1:27" x14ac:dyDescent="0.25">
      <c r="A17" s="67" t="s">
        <v>1294</v>
      </c>
      <c r="C17" s="66" t="s">
        <v>370</v>
      </c>
      <c r="D17" s="113">
        <v>14.056580195473924</v>
      </c>
      <c r="E17" s="113">
        <v>14.300883024692178</v>
      </c>
      <c r="F17" s="113">
        <v>16.29006942891208</v>
      </c>
      <c r="G17" s="113">
        <v>16.332553846265927</v>
      </c>
      <c r="H17" s="113">
        <v>16.039482894840837</v>
      </c>
      <c r="I17" s="113">
        <v>17.886799222407284</v>
      </c>
      <c r="J17" s="113">
        <v>18.811494560140723</v>
      </c>
      <c r="K17" s="113">
        <v>18.505384836562335</v>
      </c>
      <c r="L17" s="113">
        <v>20.137141637266392</v>
      </c>
      <c r="M17" s="113">
        <v>22.209859756625125</v>
      </c>
      <c r="N17" s="113">
        <v>22.618560372382262</v>
      </c>
      <c r="O17" s="113">
        <v>22.008448037170577</v>
      </c>
      <c r="P17" s="113">
        <v>23.612145816198407</v>
      </c>
      <c r="Q17" s="113">
        <v>27.148282284852726</v>
      </c>
      <c r="R17" s="113">
        <v>26.771636087336486</v>
      </c>
      <c r="S17" s="113">
        <v>27.061664515568271</v>
      </c>
      <c r="T17" s="113">
        <v>28.584255826827146</v>
      </c>
      <c r="U17" s="113">
        <v>29.680536695319372</v>
      </c>
      <c r="V17" s="113">
        <v>28.441225953774818</v>
      </c>
      <c r="W17" s="113">
        <v>27.171500442185803</v>
      </c>
      <c r="X17" s="113">
        <v>29.130917624529715</v>
      </c>
      <c r="Y17" s="113">
        <v>31.58887315668224</v>
      </c>
      <c r="Z17" s="113">
        <v>31.623453022564544</v>
      </c>
      <c r="AA17">
        <v>34.828971904483353</v>
      </c>
    </row>
    <row r="18" spans="1:27" ht="30" x14ac:dyDescent="0.25">
      <c r="A18" s="67">
        <v>35</v>
      </c>
      <c r="B18" s="65" t="s">
        <v>226</v>
      </c>
      <c r="C18" s="66" t="s">
        <v>371</v>
      </c>
      <c r="D18" s="113">
        <v>57.756625031272705</v>
      </c>
      <c r="E18" s="113">
        <v>61.998611246405204</v>
      </c>
      <c r="F18" s="113">
        <v>68.450533007474874</v>
      </c>
      <c r="G18" s="113">
        <v>63.429329084832204</v>
      </c>
      <c r="H18" s="113">
        <v>59.665077076174633</v>
      </c>
      <c r="I18" s="113">
        <v>65.354579493278962</v>
      </c>
      <c r="J18" s="113">
        <v>76.243103551727273</v>
      </c>
      <c r="K18" s="113">
        <v>86.330828495638286</v>
      </c>
      <c r="L18" s="113">
        <v>88.205124709200589</v>
      </c>
      <c r="M18" s="113">
        <v>109.06436447493878</v>
      </c>
      <c r="N18" s="113">
        <v>106.45613310712201</v>
      </c>
      <c r="O18" s="113">
        <v>113.19368067824232</v>
      </c>
      <c r="P18" s="113">
        <v>134.50751897474834</v>
      </c>
      <c r="Q18" s="113">
        <v>98.5018576149442</v>
      </c>
      <c r="R18" s="113">
        <v>81.051803402384621</v>
      </c>
      <c r="S18" s="113">
        <v>101.24292160488395</v>
      </c>
      <c r="T18" s="113">
        <v>99.783628705090663</v>
      </c>
      <c r="U18" s="113">
        <v>105.17203793566399</v>
      </c>
      <c r="V18" s="113">
        <v>105.82603628086764</v>
      </c>
      <c r="W18" s="113">
        <v>96.804099342427776</v>
      </c>
      <c r="X18" s="113">
        <v>96.9278894954912</v>
      </c>
      <c r="Y18" s="113">
        <v>89.796658402377787</v>
      </c>
      <c r="Z18" s="113">
        <v>111.2047654511676</v>
      </c>
      <c r="AA18">
        <v>116.0178317763495</v>
      </c>
    </row>
    <row r="19" spans="1:27" ht="45" x14ac:dyDescent="0.25">
      <c r="A19" s="67" t="s">
        <v>1295</v>
      </c>
      <c r="B19" s="65" t="s">
        <v>263</v>
      </c>
      <c r="C19" s="66" t="s">
        <v>372</v>
      </c>
      <c r="D19" s="113">
        <v>45.886881843959983</v>
      </c>
      <c r="E19" s="113">
        <v>51.652026635728696</v>
      </c>
      <c r="F19" s="113">
        <v>53.609260043198887</v>
      </c>
      <c r="G19" s="113">
        <v>52.755004462110605</v>
      </c>
      <c r="H19" s="113">
        <v>53.442147672908376</v>
      </c>
      <c r="I19" s="113">
        <v>55.75969161780494</v>
      </c>
      <c r="J19" s="113">
        <v>61.361246883611393</v>
      </c>
      <c r="K19" s="113">
        <v>62.204972899381247</v>
      </c>
      <c r="L19" s="113">
        <v>66.954021764847823</v>
      </c>
      <c r="M19" s="113">
        <v>69.388520738770637</v>
      </c>
      <c r="N19" s="113">
        <v>70.012531436142197</v>
      </c>
      <c r="O19" s="113">
        <v>71.786503814372878</v>
      </c>
      <c r="P19" s="113">
        <v>74.788596416190515</v>
      </c>
      <c r="Q19" s="113">
        <v>72.029110461817282</v>
      </c>
      <c r="R19" s="113">
        <v>66.879275602904656</v>
      </c>
      <c r="S19" s="113">
        <v>65.016973438826781</v>
      </c>
      <c r="T19" s="113">
        <v>66.879538412224377</v>
      </c>
      <c r="U19" s="113">
        <v>67.805928288633112</v>
      </c>
      <c r="V19" s="113">
        <v>71.501591061527492</v>
      </c>
      <c r="W19" s="113">
        <v>68.917668202226778</v>
      </c>
      <c r="X19" s="113">
        <v>65.678721328657858</v>
      </c>
      <c r="Y19" s="113">
        <v>64.937552428943945</v>
      </c>
      <c r="Z19" s="113">
        <v>68.239278092808703</v>
      </c>
      <c r="AA19">
        <v>69.221504446989584</v>
      </c>
    </row>
    <row r="20" spans="1:27" x14ac:dyDescent="0.25">
      <c r="A20" s="65">
        <v>41</v>
      </c>
      <c r="C20" s="66" t="s">
        <v>373</v>
      </c>
      <c r="D20" s="113">
        <v>14.646690779717138</v>
      </c>
      <c r="E20" s="113">
        <v>16.152263496389224</v>
      </c>
      <c r="F20" s="113">
        <v>18.173151060053446</v>
      </c>
      <c r="G20" s="113">
        <v>19.811403979198047</v>
      </c>
      <c r="H20" s="113">
        <v>20.531445302237337</v>
      </c>
      <c r="I20" s="113">
        <v>22.928005912629001</v>
      </c>
      <c r="J20" s="113">
        <v>23.936370723042625</v>
      </c>
      <c r="K20" s="113">
        <v>23.370775726818671</v>
      </c>
      <c r="L20" s="113">
        <v>25.368350993214364</v>
      </c>
      <c r="M20" s="113">
        <v>25.584551866651683</v>
      </c>
      <c r="N20" s="113">
        <v>26.979544297408633</v>
      </c>
      <c r="O20" s="113">
        <v>26.792848229859175</v>
      </c>
      <c r="P20" s="113">
        <v>22.980072012306721</v>
      </c>
      <c r="Q20" s="113">
        <v>23.885368930565562</v>
      </c>
      <c r="R20" s="113">
        <v>24.898221839918854</v>
      </c>
      <c r="S20" s="113">
        <v>25.62428955866454</v>
      </c>
      <c r="T20" s="113">
        <v>28.03725219149338</v>
      </c>
      <c r="U20" s="113">
        <v>26.217625415833066</v>
      </c>
      <c r="V20" s="113">
        <v>28.874646584517798</v>
      </c>
      <c r="W20" s="113">
        <v>29.436944058527072</v>
      </c>
      <c r="X20" s="113">
        <v>30.303300555408637</v>
      </c>
      <c r="Y20" s="113">
        <v>32.258059469694118</v>
      </c>
      <c r="Z20" s="113">
        <v>32.17782606946102</v>
      </c>
      <c r="AA20">
        <v>33.802533912852596</v>
      </c>
    </row>
    <row r="21" spans="1:27" x14ac:dyDescent="0.25">
      <c r="A21" s="65">
        <v>42</v>
      </c>
      <c r="C21" s="66" t="s">
        <v>374</v>
      </c>
      <c r="D21" s="113">
        <v>20.291217656657881</v>
      </c>
      <c r="E21" s="113">
        <v>21.031236601525073</v>
      </c>
      <c r="F21" s="113">
        <v>23.632388979688429</v>
      </c>
      <c r="G21" s="113">
        <v>24.954123259712425</v>
      </c>
      <c r="H21" s="113">
        <v>26.467830126394468</v>
      </c>
      <c r="I21" s="113">
        <v>27.800036574418542</v>
      </c>
      <c r="J21" s="113">
        <v>29.97954965704356</v>
      </c>
      <c r="K21" s="113">
        <v>32.157160277568181</v>
      </c>
      <c r="L21" s="113">
        <v>33.001866716895002</v>
      </c>
      <c r="M21" s="113">
        <v>35.31954852644327</v>
      </c>
      <c r="N21" s="113">
        <v>36.610500980704764</v>
      </c>
      <c r="O21" s="113">
        <v>37.242109859647115</v>
      </c>
      <c r="P21" s="113">
        <v>35.668252318366001</v>
      </c>
      <c r="Q21" s="113">
        <v>38.463497043101107</v>
      </c>
      <c r="R21" s="113">
        <v>40.164135491979316</v>
      </c>
      <c r="S21" s="113">
        <v>42.760989018832831</v>
      </c>
      <c r="T21" s="113">
        <v>40.913891485045063</v>
      </c>
      <c r="U21" s="113">
        <v>43.858977395597165</v>
      </c>
      <c r="V21" s="113">
        <v>46.333912583249926</v>
      </c>
      <c r="W21" s="113">
        <v>43.235061487428936</v>
      </c>
      <c r="X21" s="113">
        <v>41.585464510294564</v>
      </c>
      <c r="Y21" s="113">
        <v>41.730548809801896</v>
      </c>
      <c r="Z21" s="113">
        <v>47.331587858122973</v>
      </c>
      <c r="AA21">
        <v>44.794298821916428</v>
      </c>
    </row>
    <row r="22" spans="1:27" x14ac:dyDescent="0.25">
      <c r="A22" s="65">
        <v>43</v>
      </c>
      <c r="C22" s="66" t="s">
        <v>375</v>
      </c>
      <c r="D22" s="113">
        <v>8.8900174372620882</v>
      </c>
      <c r="E22" s="113">
        <v>9.6899690456963334</v>
      </c>
      <c r="F22" s="113">
        <v>10.794229631159183</v>
      </c>
      <c r="G22" s="113">
        <v>11.580319766103921</v>
      </c>
      <c r="H22" s="113">
        <v>12.022226956904351</v>
      </c>
      <c r="I22" s="113">
        <v>12.756072205658135</v>
      </c>
      <c r="J22" s="113">
        <v>13.512064195921063</v>
      </c>
      <c r="K22" s="113">
        <v>14.099931060655519</v>
      </c>
      <c r="L22" s="113">
        <v>15.358849862032164</v>
      </c>
      <c r="M22" s="113">
        <v>16.405558823273701</v>
      </c>
      <c r="N22" s="113">
        <v>17.101248327401795</v>
      </c>
      <c r="O22" s="113">
        <v>18.05024101847528</v>
      </c>
      <c r="P22" s="113">
        <v>16.200978291230687</v>
      </c>
      <c r="Q22" s="113">
        <v>17.335338076725662</v>
      </c>
      <c r="R22" s="113">
        <v>18.632717219968789</v>
      </c>
      <c r="S22" s="113">
        <v>18.982872316137765</v>
      </c>
      <c r="T22" s="113">
        <v>20.045308490341633</v>
      </c>
      <c r="U22" s="113">
        <v>21.25756089633839</v>
      </c>
      <c r="V22" s="113">
        <v>22.305885861220677</v>
      </c>
      <c r="W22" s="113">
        <v>22.670344651125067</v>
      </c>
      <c r="X22" s="113">
        <v>23.214990904647031</v>
      </c>
      <c r="Y22" s="113">
        <v>23.598278073023632</v>
      </c>
      <c r="Z22" s="113">
        <v>24.601082936725192</v>
      </c>
      <c r="AA22">
        <v>26.045054704740139</v>
      </c>
    </row>
    <row r="23" spans="1:27" ht="30" x14ac:dyDescent="0.25">
      <c r="A23" s="65">
        <v>45</v>
      </c>
      <c r="C23" s="66" t="s">
        <v>376</v>
      </c>
      <c r="D23" s="113">
        <v>13.006471743483347</v>
      </c>
      <c r="E23" s="113">
        <v>13.11721531646084</v>
      </c>
      <c r="F23" s="113">
        <v>13.52028610885322</v>
      </c>
      <c r="G23" s="113">
        <v>14.011616363325563</v>
      </c>
      <c r="H23" s="113">
        <v>16.265165489927021</v>
      </c>
      <c r="I23" s="113">
        <v>16.323938959554411</v>
      </c>
      <c r="J23" s="113">
        <v>17.92592982467405</v>
      </c>
      <c r="K23" s="113">
        <v>17.633808904298974</v>
      </c>
      <c r="L23" s="113">
        <v>19.522416460936366</v>
      </c>
      <c r="M23" s="113">
        <v>20.938904464975465</v>
      </c>
      <c r="N23" s="113">
        <v>22.629490866246972</v>
      </c>
      <c r="O23" s="113">
        <v>21.6896811692596</v>
      </c>
      <c r="P23" s="113">
        <v>20.900189627097518</v>
      </c>
      <c r="Q23" s="113">
        <v>23.395023949209726</v>
      </c>
      <c r="R23" s="113">
        <v>22.735526965609793</v>
      </c>
      <c r="S23" s="113">
        <v>21.871723882799841</v>
      </c>
      <c r="T23" s="113">
        <v>21.399423211477245</v>
      </c>
      <c r="U23" s="113">
        <v>24.623366045973288</v>
      </c>
      <c r="V23" s="113">
        <v>25.747415681708453</v>
      </c>
      <c r="W23" s="113">
        <v>26.419229286692101</v>
      </c>
      <c r="X23" s="113">
        <v>28.411928633050891</v>
      </c>
      <c r="Y23" s="113">
        <v>27.870350437103813</v>
      </c>
      <c r="Z23" s="113">
        <v>27.830619172643615</v>
      </c>
      <c r="AA23">
        <v>29.176668928264014</v>
      </c>
    </row>
    <row r="24" spans="1:27" ht="30" x14ac:dyDescent="0.25">
      <c r="A24" s="65">
        <v>46</v>
      </c>
      <c r="C24" s="66" t="s">
        <v>377</v>
      </c>
      <c r="D24" s="113">
        <v>18.12103789796981</v>
      </c>
      <c r="E24" s="113">
        <v>19.019052630969252</v>
      </c>
      <c r="F24" s="113">
        <v>18.957926981525411</v>
      </c>
      <c r="G24" s="113">
        <v>18.997370158745312</v>
      </c>
      <c r="H24" s="113">
        <v>20.73854765025439</v>
      </c>
      <c r="I24" s="113">
        <v>20.423146429314794</v>
      </c>
      <c r="J24" s="113">
        <v>21.707933316211516</v>
      </c>
      <c r="K24" s="113">
        <v>22.711766638722892</v>
      </c>
      <c r="L24" s="113">
        <v>23.387244911679215</v>
      </c>
      <c r="M24" s="113">
        <v>24.38734701088632</v>
      </c>
      <c r="N24" s="113">
        <v>25.790576345401607</v>
      </c>
      <c r="O24" s="113">
        <v>26.817525552018871</v>
      </c>
      <c r="P24" s="113">
        <v>27.630486298675802</v>
      </c>
      <c r="Q24" s="113">
        <v>27.290400457155954</v>
      </c>
      <c r="R24" s="113">
        <v>26.719112093777888</v>
      </c>
      <c r="S24" s="113">
        <v>26.996227274196478</v>
      </c>
      <c r="T24" s="113">
        <v>26.054902455520942</v>
      </c>
      <c r="U24" s="113">
        <v>27.506743232645562</v>
      </c>
      <c r="V24" s="113">
        <v>27.571495752091884</v>
      </c>
      <c r="W24" s="113">
        <v>28.663375374601507</v>
      </c>
      <c r="X24" s="113">
        <v>31.217713799964962</v>
      </c>
      <c r="Y24" s="113">
        <v>31.537381455643491</v>
      </c>
      <c r="Z24" s="113">
        <v>35.649285612227658</v>
      </c>
      <c r="AA24">
        <v>36.861592044721107</v>
      </c>
    </row>
    <row r="25" spans="1:27" ht="30" x14ac:dyDescent="0.25">
      <c r="A25" s="65">
        <v>47</v>
      </c>
      <c r="C25" s="66" t="s">
        <v>378</v>
      </c>
      <c r="D25" s="113">
        <v>12.709029719297718</v>
      </c>
      <c r="E25" s="113">
        <v>13.124106660660175</v>
      </c>
      <c r="F25" s="113">
        <v>13.566078529712566</v>
      </c>
      <c r="G25" s="113">
        <v>14.138237324238837</v>
      </c>
      <c r="H25" s="113">
        <v>14.339810352944511</v>
      </c>
      <c r="I25" s="113">
        <v>15.284181518704337</v>
      </c>
      <c r="J25" s="113">
        <v>15.531670134600205</v>
      </c>
      <c r="K25" s="113">
        <v>15.776360070609947</v>
      </c>
      <c r="L25" s="113">
        <v>16.174824481513554</v>
      </c>
      <c r="M25" s="113">
        <v>17.871005689020336</v>
      </c>
      <c r="N25" s="113">
        <v>17.779048908299181</v>
      </c>
      <c r="O25" s="113">
        <v>17.622236601049458</v>
      </c>
      <c r="P25" s="113">
        <v>19.104956979619079</v>
      </c>
      <c r="Q25" s="113">
        <v>19.572553159357909</v>
      </c>
      <c r="R25" s="113">
        <v>19.516256631110164</v>
      </c>
      <c r="S25" s="113">
        <v>19.728594932956025</v>
      </c>
      <c r="T25" s="113">
        <v>20.527711874343165</v>
      </c>
      <c r="U25" s="113">
        <v>20.651230631985499</v>
      </c>
      <c r="V25" s="113">
        <v>21.279640718995548</v>
      </c>
      <c r="W25" s="113">
        <v>21.497860424198883</v>
      </c>
      <c r="X25" s="113">
        <v>21.62184791911503</v>
      </c>
      <c r="Y25" s="113">
        <v>22.607253310539768</v>
      </c>
      <c r="Z25" s="113">
        <v>23.42584671002885</v>
      </c>
      <c r="AA25">
        <v>25.421350929625355</v>
      </c>
    </row>
    <row r="26" spans="1:27" ht="30" x14ac:dyDescent="0.25">
      <c r="A26" s="65">
        <v>49</v>
      </c>
      <c r="C26" s="66" t="s">
        <v>379</v>
      </c>
      <c r="D26" s="113">
        <v>12.221314906303446</v>
      </c>
      <c r="E26" s="113">
        <v>13.508482512132977</v>
      </c>
      <c r="F26" s="113">
        <v>13.954211415926345</v>
      </c>
      <c r="G26" s="113">
        <v>14.49729937015702</v>
      </c>
      <c r="H26" s="113">
        <v>14.898523471214174</v>
      </c>
      <c r="I26" s="113">
        <v>14.535584587888955</v>
      </c>
      <c r="J26" s="113">
        <v>14.93134700795504</v>
      </c>
      <c r="K26" s="113">
        <v>15.642465859791205</v>
      </c>
      <c r="L26" s="113">
        <v>15.661499832196887</v>
      </c>
      <c r="M26" s="113">
        <v>16.046551188531005</v>
      </c>
      <c r="N26" s="113">
        <v>17.940047644647986</v>
      </c>
      <c r="O26" s="113">
        <v>17.02097081718124</v>
      </c>
      <c r="P26" s="113">
        <v>16.36649720426675</v>
      </c>
      <c r="Q26" s="113">
        <v>17.684236858019357</v>
      </c>
      <c r="R26" s="113">
        <v>18.914664376881117</v>
      </c>
      <c r="S26" s="113">
        <v>18.057346021505388</v>
      </c>
      <c r="T26" s="113">
        <v>19.349502820419968</v>
      </c>
      <c r="U26" s="113">
        <v>19.973477784851873</v>
      </c>
      <c r="V26" s="113">
        <v>19.511805238960967</v>
      </c>
      <c r="W26" s="113">
        <v>19.261328188131088</v>
      </c>
      <c r="X26" s="113">
        <v>19.862269450362081</v>
      </c>
      <c r="Y26" s="113">
        <v>20.354142807588943</v>
      </c>
      <c r="Z26" s="113">
        <v>20.049826435420247</v>
      </c>
      <c r="AA26">
        <v>18.796830341254584</v>
      </c>
    </row>
    <row r="27" spans="1:27" x14ac:dyDescent="0.25">
      <c r="A27" s="65">
        <v>50</v>
      </c>
      <c r="C27" s="66" t="s">
        <v>180</v>
      </c>
      <c r="D27" s="113">
        <v>75.261414817825326</v>
      </c>
      <c r="E27" s="113">
        <v>63.169455706717926</v>
      </c>
      <c r="F27" s="113">
        <v>76.524981164804089</v>
      </c>
      <c r="G27" s="113">
        <v>106.34622048996583</v>
      </c>
      <c r="H27" s="113">
        <v>104.22530376519219</v>
      </c>
      <c r="I27" s="113">
        <v>92.944002506700599</v>
      </c>
      <c r="J27" s="113">
        <v>107.62932595912386</v>
      </c>
      <c r="K27" s="113">
        <v>137.90289458969636</v>
      </c>
      <c r="L27" s="113">
        <v>136.36536647114724</v>
      </c>
      <c r="M27" s="113">
        <v>111.66057522335362</v>
      </c>
      <c r="N27" s="113">
        <v>105.42235661748519</v>
      </c>
      <c r="O27" s="113">
        <v>142.41190515085287</v>
      </c>
      <c r="P27" s="113">
        <v>98.12467493773697</v>
      </c>
      <c r="Q27" s="113">
        <v>107.97945415154885</v>
      </c>
      <c r="R27" s="113">
        <v>184.77393419077518</v>
      </c>
      <c r="S27" s="113">
        <v>164.68536851418497</v>
      </c>
      <c r="T27" s="113">
        <v>219.6330222912402</v>
      </c>
      <c r="U27" s="113">
        <v>142.34298886946115</v>
      </c>
      <c r="V27" s="113">
        <v>221.91075066158501</v>
      </c>
      <c r="W27" s="113">
        <v>225.90713722504947</v>
      </c>
      <c r="X27" s="113">
        <v>233.20116302336083</v>
      </c>
      <c r="Y27" s="113">
        <v>248.36252586730453</v>
      </c>
      <c r="Z27" s="113">
        <v>236.60481051777015</v>
      </c>
      <c r="AA27">
        <v>220.63723511311002</v>
      </c>
    </row>
    <row r="28" spans="1:27" x14ac:dyDescent="0.25">
      <c r="A28" s="65">
        <v>51</v>
      </c>
      <c r="C28" s="66" t="s">
        <v>181</v>
      </c>
      <c r="D28" s="113">
        <v>31.9420732553357</v>
      </c>
      <c r="E28" s="113">
        <v>30.471397446915354</v>
      </c>
      <c r="F28" s="113">
        <v>31.431571293254947</v>
      </c>
      <c r="G28" s="113">
        <v>31.421140416406423</v>
      </c>
      <c r="H28" s="113">
        <v>30.256120962972943</v>
      </c>
      <c r="I28" s="113">
        <v>30.875795150184114</v>
      </c>
      <c r="J28" s="113">
        <v>33.116875628458146</v>
      </c>
      <c r="K28" s="113">
        <v>31.911201207449604</v>
      </c>
      <c r="L28" s="113">
        <v>31.755389220973278</v>
      </c>
      <c r="M28" s="113">
        <v>31.359336874194202</v>
      </c>
      <c r="N28" s="113">
        <v>30.259891350599595</v>
      </c>
      <c r="O28" s="113">
        <v>29.026609590692452</v>
      </c>
      <c r="P28" s="113">
        <v>21.082718364675355</v>
      </c>
      <c r="Q28" s="113">
        <v>27.898691109712864</v>
      </c>
      <c r="R28" s="113">
        <v>28.779816621459894</v>
      </c>
      <c r="S28" s="113">
        <v>25.770911294998314</v>
      </c>
      <c r="T28" s="113">
        <v>30.522800089605028</v>
      </c>
      <c r="U28" s="113">
        <v>34.844983820940413</v>
      </c>
      <c r="V28" s="113">
        <v>40.376100732504817</v>
      </c>
      <c r="W28" s="113">
        <v>40.323283818394053</v>
      </c>
      <c r="X28" s="113">
        <v>42.27639538698871</v>
      </c>
      <c r="Y28" s="113">
        <v>40.936037343993</v>
      </c>
      <c r="Z28" s="113">
        <v>46.311519456896164</v>
      </c>
      <c r="AA28">
        <v>11.81359839833984</v>
      </c>
    </row>
    <row r="29" spans="1:27" ht="30" x14ac:dyDescent="0.25">
      <c r="A29" s="65">
        <v>52</v>
      </c>
      <c r="C29" s="66" t="s">
        <v>380</v>
      </c>
      <c r="D29" s="113">
        <v>16.805923893758525</v>
      </c>
      <c r="E29" s="113">
        <v>19.249354819664003</v>
      </c>
      <c r="F29" s="113">
        <v>18.744936856632673</v>
      </c>
      <c r="G29" s="113">
        <v>18.998068486299935</v>
      </c>
      <c r="H29" s="113">
        <v>20.321881044965146</v>
      </c>
      <c r="I29" s="113">
        <v>21.149526050954925</v>
      </c>
      <c r="J29" s="113">
        <v>22.87073716978167</v>
      </c>
      <c r="K29" s="113">
        <v>24.060152134169702</v>
      </c>
      <c r="L29" s="113">
        <v>23.269297612547504</v>
      </c>
      <c r="M29" s="113">
        <v>26.104547514169933</v>
      </c>
      <c r="N29" s="113">
        <v>27.164705950184398</v>
      </c>
      <c r="O29" s="113">
        <v>30.434637761439234</v>
      </c>
      <c r="P29" s="113">
        <v>32.248060168360041</v>
      </c>
      <c r="Q29" s="113">
        <v>35.403543744352348</v>
      </c>
      <c r="R29" s="113">
        <v>35.501149759502958</v>
      </c>
      <c r="S29" s="113">
        <v>29.496252780046586</v>
      </c>
      <c r="T29" s="113">
        <v>28.368745608933832</v>
      </c>
      <c r="U29" s="113">
        <v>31.120420195288954</v>
      </c>
      <c r="V29" s="113">
        <v>30.97630199383449</v>
      </c>
      <c r="W29" s="113">
        <v>28.635385197369907</v>
      </c>
      <c r="X29" s="113">
        <v>28.951123221764746</v>
      </c>
      <c r="Y29" s="113">
        <v>29.354889423169748</v>
      </c>
      <c r="Z29" s="113">
        <v>31.113311170176665</v>
      </c>
      <c r="AA29">
        <v>31.353745741289615</v>
      </c>
    </row>
    <row r="30" spans="1:27" x14ac:dyDescent="0.25">
      <c r="A30" s="65">
        <v>53</v>
      </c>
      <c r="C30" s="66" t="s">
        <v>381</v>
      </c>
      <c r="D30" s="113">
        <v>12.464559676004709</v>
      </c>
      <c r="E30" s="113">
        <v>11.762004830368699</v>
      </c>
      <c r="F30" s="113">
        <v>12.453671456590792</v>
      </c>
      <c r="G30" s="113">
        <v>13.574151657680375</v>
      </c>
      <c r="H30" s="113">
        <v>13.636886751465479</v>
      </c>
      <c r="I30" s="113">
        <v>13.275680106585963</v>
      </c>
      <c r="J30" s="113">
        <v>13.728233249934132</v>
      </c>
      <c r="K30" s="113">
        <v>14.548113867284158</v>
      </c>
      <c r="L30" s="113">
        <v>16.455806414831081</v>
      </c>
      <c r="M30" s="113">
        <v>17.207303951921844</v>
      </c>
      <c r="N30" s="113">
        <v>17.539023627167861</v>
      </c>
      <c r="O30" s="113">
        <v>19.207157163880332</v>
      </c>
      <c r="P30" s="113">
        <v>18.982156112879483</v>
      </c>
      <c r="Q30" s="113">
        <v>19.961208208348236</v>
      </c>
      <c r="R30" s="113">
        <v>19.329756137972517</v>
      </c>
      <c r="S30" s="113">
        <v>24.327286040340425</v>
      </c>
      <c r="T30" s="113">
        <v>25.373945404983616</v>
      </c>
      <c r="U30" s="113">
        <v>23.401968222695817</v>
      </c>
      <c r="V30" s="113">
        <v>21.304899021897924</v>
      </c>
      <c r="W30" s="113">
        <v>22.826408760842479</v>
      </c>
      <c r="X30" s="113">
        <v>25.400802858885619</v>
      </c>
      <c r="Y30" s="113">
        <v>25.30439004578497</v>
      </c>
      <c r="Z30" s="113">
        <v>23.587204224186738</v>
      </c>
      <c r="AA30">
        <v>28.703109360830911</v>
      </c>
    </row>
    <row r="31" spans="1:27" x14ac:dyDescent="0.25">
      <c r="A31" s="65">
        <v>55</v>
      </c>
      <c r="C31" s="66" t="s">
        <v>382</v>
      </c>
      <c r="D31" s="113">
        <v>9.1812153395190634</v>
      </c>
      <c r="E31" s="113">
        <v>9.3606603453074584</v>
      </c>
      <c r="F31" s="113">
        <v>10.583524638022999</v>
      </c>
      <c r="G31" s="113">
        <v>10.589542666161446</v>
      </c>
      <c r="H31" s="113">
        <v>11.009041516764643</v>
      </c>
      <c r="I31" s="113">
        <v>12.137766140538602</v>
      </c>
      <c r="J31" s="113">
        <v>13.379301232849606</v>
      </c>
      <c r="K31" s="113">
        <v>13.614974249195392</v>
      </c>
      <c r="L31" s="113">
        <v>15.14347969415574</v>
      </c>
      <c r="M31" s="113">
        <v>15.67886116837547</v>
      </c>
      <c r="N31" s="113">
        <v>15.375899511741501</v>
      </c>
      <c r="O31" s="113">
        <v>15.559736007889985</v>
      </c>
      <c r="P31" s="113">
        <v>13.558906432720244</v>
      </c>
      <c r="Q31" s="113">
        <v>16.252459929254009</v>
      </c>
      <c r="R31" s="113">
        <v>16.798956629821785</v>
      </c>
      <c r="S31" s="113">
        <v>18.128791649806239</v>
      </c>
      <c r="T31" s="113">
        <v>19.183458577475232</v>
      </c>
      <c r="U31" s="113">
        <v>19.935419343692054</v>
      </c>
      <c r="V31" s="113">
        <v>19.599171221084305</v>
      </c>
      <c r="W31" s="113">
        <v>20.276070138663464</v>
      </c>
      <c r="X31" s="113">
        <v>22.944454855421267</v>
      </c>
      <c r="Y31" s="113">
        <v>23.890420252920887</v>
      </c>
      <c r="Z31" s="113">
        <v>22.476039932514308</v>
      </c>
      <c r="AA31">
        <v>16.363546540178653</v>
      </c>
    </row>
    <row r="32" spans="1:27" x14ac:dyDescent="0.25">
      <c r="A32" s="65">
        <v>56</v>
      </c>
      <c r="C32" s="66" t="s">
        <v>383</v>
      </c>
      <c r="D32" s="113">
        <v>9.0972188631066544</v>
      </c>
      <c r="E32" s="113">
        <v>10.172459234197582</v>
      </c>
      <c r="F32" s="113">
        <v>10.601044655668165</v>
      </c>
      <c r="G32" s="113">
        <v>11.390857805197486</v>
      </c>
      <c r="H32" s="113">
        <v>11.681472636644809</v>
      </c>
      <c r="I32" s="113">
        <v>11.9316055439237</v>
      </c>
      <c r="J32" s="113">
        <v>11.923178572277489</v>
      </c>
      <c r="K32" s="113">
        <v>12.429126023875565</v>
      </c>
      <c r="L32" s="113">
        <v>13.346495635161707</v>
      </c>
      <c r="M32" s="113">
        <v>13.363071974520285</v>
      </c>
      <c r="N32" s="113">
        <v>13.565862715795554</v>
      </c>
      <c r="O32" s="113">
        <v>13.658575809858624</v>
      </c>
      <c r="P32" s="113">
        <v>13.549908175624191</v>
      </c>
      <c r="Q32" s="113">
        <v>14.230436752624938</v>
      </c>
      <c r="R32" s="113">
        <v>15.263684326149917</v>
      </c>
      <c r="S32" s="113">
        <v>14.990796263220064</v>
      </c>
      <c r="T32" s="113">
        <v>14.909943387550758</v>
      </c>
      <c r="U32" s="113">
        <v>14.948726578725653</v>
      </c>
      <c r="V32" s="113">
        <v>14.883519925908178</v>
      </c>
      <c r="W32" s="113">
        <v>15.503554523723873</v>
      </c>
      <c r="X32" s="113">
        <v>15.752055932376908</v>
      </c>
      <c r="Y32" s="113">
        <v>16.537075256975701</v>
      </c>
      <c r="Z32" s="113">
        <v>16.577275530459627</v>
      </c>
      <c r="AA32">
        <v>14.574996248356648</v>
      </c>
    </row>
    <row r="33" spans="1:27" x14ac:dyDescent="0.25">
      <c r="A33" s="65">
        <v>58</v>
      </c>
      <c r="C33" s="66" t="s">
        <v>384</v>
      </c>
      <c r="D33" s="113">
        <v>20.655845827544582</v>
      </c>
      <c r="E33" s="113">
        <v>23.691356501056166</v>
      </c>
      <c r="F33" s="113">
        <v>24.007468177308219</v>
      </c>
      <c r="G33" s="113">
        <v>26.045727414358137</v>
      </c>
      <c r="H33" s="113">
        <v>25.09902703955321</v>
      </c>
      <c r="I33" s="113">
        <v>25.932745416786354</v>
      </c>
      <c r="J33" s="113">
        <v>26.52217878026805</v>
      </c>
      <c r="K33" s="113">
        <v>30.076442714413815</v>
      </c>
      <c r="L33" s="113">
        <v>30.784083221627554</v>
      </c>
      <c r="M33" s="113">
        <v>29.399442412014977</v>
      </c>
      <c r="N33" s="113">
        <v>32.129546622822154</v>
      </c>
      <c r="O33" s="113">
        <v>34.012016734761204</v>
      </c>
      <c r="P33" s="113">
        <v>32.940819232130103</v>
      </c>
      <c r="Q33" s="113">
        <v>34.445551206899289</v>
      </c>
      <c r="R33" s="113">
        <v>35.885392490542863</v>
      </c>
      <c r="S33" s="113">
        <v>33.213981036247169</v>
      </c>
      <c r="T33" s="113">
        <v>37.960553381768172</v>
      </c>
      <c r="U33" s="113">
        <v>39.071119103638338</v>
      </c>
      <c r="V33" s="113">
        <v>38.883522841905489</v>
      </c>
      <c r="W33" s="113">
        <v>42.880314588193627</v>
      </c>
      <c r="X33" s="113">
        <v>43.912363123732952</v>
      </c>
      <c r="Y33" s="113">
        <v>45.632081410599895</v>
      </c>
      <c r="Z33" s="113">
        <v>42.806705047316058</v>
      </c>
      <c r="AA33">
        <v>46.759212170224515</v>
      </c>
    </row>
    <row r="34" spans="1:27" ht="45" x14ac:dyDescent="0.25">
      <c r="A34" s="65">
        <v>59</v>
      </c>
      <c r="C34" s="66" t="s">
        <v>385</v>
      </c>
      <c r="D34" s="113">
        <v>26.563975656263473</v>
      </c>
      <c r="E34" s="113">
        <v>26.044510644009819</v>
      </c>
      <c r="F34" s="113">
        <v>28.992101787173432</v>
      </c>
      <c r="G34" s="113">
        <v>30.254059034139825</v>
      </c>
      <c r="H34" s="113">
        <v>28.773562499419619</v>
      </c>
      <c r="I34" s="113">
        <v>30.081204695306955</v>
      </c>
      <c r="J34" s="113">
        <v>33.249489632589089</v>
      </c>
      <c r="K34" s="113">
        <v>36.612034813905602</v>
      </c>
      <c r="L34" s="113">
        <v>35.363073521480743</v>
      </c>
      <c r="M34" s="113">
        <v>32.572484158816195</v>
      </c>
      <c r="N34" s="113">
        <v>34.762716106987433</v>
      </c>
      <c r="O34" s="113">
        <v>40.650424595717055</v>
      </c>
      <c r="P34" s="113">
        <v>39.081724187818736</v>
      </c>
      <c r="Q34" s="113">
        <v>34.791266593826336</v>
      </c>
      <c r="R34" s="113">
        <v>35.404373663167824</v>
      </c>
      <c r="S34" s="113">
        <v>42.947125840226271</v>
      </c>
      <c r="T34" s="113">
        <v>41.753322240169972</v>
      </c>
      <c r="U34" s="113">
        <v>37.996576475785595</v>
      </c>
      <c r="V34" s="113">
        <v>43.760174329841661</v>
      </c>
      <c r="W34" s="113">
        <v>43.969355893084469</v>
      </c>
      <c r="X34" s="113">
        <v>39.445815325343062</v>
      </c>
      <c r="Y34" s="113">
        <v>42.83916522637962</v>
      </c>
      <c r="Z34" s="113">
        <v>39.582343176364006</v>
      </c>
      <c r="AA34">
        <v>34.252575774708042</v>
      </c>
    </row>
    <row r="35" spans="1:27" ht="30" x14ac:dyDescent="0.25">
      <c r="A35" s="65">
        <v>60</v>
      </c>
      <c r="C35" s="66" t="s">
        <v>386</v>
      </c>
      <c r="D35" s="113">
        <v>67.676464670878573</v>
      </c>
      <c r="E35" s="113">
        <v>64.308519379380897</v>
      </c>
      <c r="F35" s="113">
        <v>67.467796679088252</v>
      </c>
      <c r="G35" s="113">
        <v>87.743665440577175</v>
      </c>
      <c r="H35" s="113">
        <v>87.447619355072035</v>
      </c>
      <c r="I35" s="113">
        <v>89.353221633156579</v>
      </c>
      <c r="J35" s="113">
        <v>93.688799819792962</v>
      </c>
      <c r="K35" s="113">
        <v>97.836483507504084</v>
      </c>
      <c r="L35" s="113">
        <v>90.686217950578694</v>
      </c>
      <c r="M35" s="113">
        <v>97.452317011009967</v>
      </c>
      <c r="N35" s="113">
        <v>101.26055295617947</v>
      </c>
      <c r="O35" s="113">
        <v>117.9130226141862</v>
      </c>
      <c r="P35" s="113">
        <v>141.24819378166009</v>
      </c>
      <c r="Q35" s="113">
        <v>146.10818360740001</v>
      </c>
      <c r="R35" s="113">
        <v>137.30955293832298</v>
      </c>
      <c r="S35" s="113">
        <v>110.2878324684601</v>
      </c>
      <c r="T35" s="113">
        <v>95.776186526720139</v>
      </c>
      <c r="U35" s="113">
        <v>108.98559452742762</v>
      </c>
      <c r="V35" s="113">
        <v>125.99916906313956</v>
      </c>
      <c r="W35" s="113">
        <v>137.18294104309467</v>
      </c>
      <c r="X35" s="113">
        <v>138.90574045053847</v>
      </c>
      <c r="Y35" s="113">
        <v>102.77701700431996</v>
      </c>
      <c r="Z35" s="113">
        <v>116.36122028723909</v>
      </c>
      <c r="AA35">
        <v>170.08836001593863</v>
      </c>
    </row>
    <row r="36" spans="1:27" x14ac:dyDescent="0.25">
      <c r="A36" s="65">
        <v>61</v>
      </c>
      <c r="C36" s="66" t="s">
        <v>387</v>
      </c>
      <c r="D36" s="113">
        <v>42.940604590316809</v>
      </c>
      <c r="E36" s="113">
        <v>45.672158339940594</v>
      </c>
      <c r="F36" s="113">
        <v>50.215151114755002</v>
      </c>
      <c r="G36" s="113">
        <v>53.535312220999359</v>
      </c>
      <c r="H36" s="113">
        <v>50.876648545379034</v>
      </c>
      <c r="I36" s="113">
        <v>52.892100186289873</v>
      </c>
      <c r="J36" s="113">
        <v>56.745270693220526</v>
      </c>
      <c r="K36" s="113">
        <v>62.735034520617539</v>
      </c>
      <c r="L36" s="113">
        <v>62.122436039191406</v>
      </c>
      <c r="M36" s="113">
        <v>66.835469300811639</v>
      </c>
      <c r="N36" s="113">
        <v>71.077585816251542</v>
      </c>
      <c r="O36" s="113">
        <v>74.169603420919628</v>
      </c>
      <c r="P36" s="113">
        <v>68.693051272988015</v>
      </c>
      <c r="Q36" s="113">
        <v>64.988868976145284</v>
      </c>
      <c r="R36" s="113">
        <v>70.783496468569069</v>
      </c>
      <c r="S36" s="113">
        <v>70.075367931223312</v>
      </c>
      <c r="T36" s="113">
        <v>71.101756521713398</v>
      </c>
      <c r="U36" s="113">
        <v>72.952311543327795</v>
      </c>
      <c r="V36" s="113">
        <v>71.516366848113648</v>
      </c>
      <c r="W36" s="113">
        <v>81.063670915184062</v>
      </c>
      <c r="X36" s="113">
        <v>78.601345844191712</v>
      </c>
      <c r="Y36" s="113">
        <v>83.218803851989549</v>
      </c>
      <c r="Z36" s="113">
        <v>80.982236395123451</v>
      </c>
      <c r="AA36">
        <v>84.2432572848234</v>
      </c>
    </row>
    <row r="37" spans="1:27" ht="30" x14ac:dyDescent="0.25">
      <c r="A37" s="65">
        <v>62</v>
      </c>
      <c r="C37" s="66" t="s">
        <v>388</v>
      </c>
      <c r="D37" s="113">
        <v>14.717948983563121</v>
      </c>
      <c r="E37" s="113">
        <v>17.476773318064556</v>
      </c>
      <c r="F37" s="113">
        <v>17.831720296363091</v>
      </c>
      <c r="G37" s="113">
        <v>19.02037603139901</v>
      </c>
      <c r="H37" s="113">
        <v>20.537129888732032</v>
      </c>
      <c r="I37" s="113">
        <v>22.45226280540323</v>
      </c>
      <c r="J37" s="113">
        <v>26.309943776079272</v>
      </c>
      <c r="K37" s="113">
        <v>26.728481235708408</v>
      </c>
      <c r="L37" s="113">
        <v>28.179506622653061</v>
      </c>
      <c r="M37" s="113">
        <v>27.191845761294857</v>
      </c>
      <c r="N37" s="113">
        <v>30.053279769636291</v>
      </c>
      <c r="O37" s="113">
        <v>30.647454622289889</v>
      </c>
      <c r="P37" s="113">
        <v>30.451727329337885</v>
      </c>
      <c r="Q37" s="113">
        <v>31.780865634630942</v>
      </c>
      <c r="R37" s="113">
        <v>30.687027360680712</v>
      </c>
      <c r="S37" s="113">
        <v>31.398867130531674</v>
      </c>
      <c r="T37" s="113">
        <v>28.96180400429013</v>
      </c>
      <c r="U37" s="113">
        <v>29.367916459876223</v>
      </c>
      <c r="V37" s="113">
        <v>29.384802969397363</v>
      </c>
      <c r="W37" s="113">
        <v>30.247540884062047</v>
      </c>
      <c r="X37" s="113">
        <v>30.239738334606159</v>
      </c>
      <c r="Y37" s="113">
        <v>32.321089773981384</v>
      </c>
      <c r="Z37" s="113">
        <v>34.438002406932512</v>
      </c>
      <c r="AA37">
        <v>33.605710355046448</v>
      </c>
    </row>
    <row r="38" spans="1:27" x14ac:dyDescent="0.25">
      <c r="A38" s="65">
        <v>63</v>
      </c>
      <c r="C38" s="66" t="s">
        <v>389</v>
      </c>
      <c r="D38" s="113">
        <v>49.155144611466362</v>
      </c>
      <c r="E38" s="113">
        <v>51.167242487216399</v>
      </c>
      <c r="F38" s="113">
        <v>49.956354036492684</v>
      </c>
      <c r="G38" s="113">
        <v>59.460799645963839</v>
      </c>
      <c r="H38" s="113">
        <v>58.918927803555469</v>
      </c>
      <c r="I38" s="113">
        <v>59.572239440863768</v>
      </c>
      <c r="J38" s="113">
        <v>59.598919919999474</v>
      </c>
      <c r="K38" s="113">
        <v>61.455227772669325</v>
      </c>
      <c r="L38" s="113">
        <v>63.447375127042257</v>
      </c>
      <c r="M38" s="113">
        <v>63.852416543708195</v>
      </c>
      <c r="N38" s="113">
        <v>66.932915965087872</v>
      </c>
      <c r="O38" s="113">
        <v>69.318808268122766</v>
      </c>
      <c r="P38" s="113">
        <v>55.102999620565427</v>
      </c>
      <c r="Q38" s="113">
        <v>66.632345021767833</v>
      </c>
      <c r="R38" s="113">
        <v>74.976434146071426</v>
      </c>
      <c r="S38" s="113">
        <v>79.088006825961386</v>
      </c>
      <c r="T38" s="113">
        <v>70.821725095000517</v>
      </c>
      <c r="U38" s="113">
        <v>60.444805811506157</v>
      </c>
      <c r="V38" s="113">
        <v>66.132816386297023</v>
      </c>
      <c r="W38" s="113">
        <v>67.378703938959958</v>
      </c>
      <c r="X38" s="113">
        <v>63.235164916960478</v>
      </c>
      <c r="Y38" s="113">
        <v>65.775761112009278</v>
      </c>
      <c r="Z38" s="113">
        <v>60.872441579900226</v>
      </c>
      <c r="AA38">
        <v>45.371076398828109</v>
      </c>
    </row>
    <row r="39" spans="1:27" ht="30" x14ac:dyDescent="0.25">
      <c r="A39" s="65">
        <v>64</v>
      </c>
      <c r="C39" s="66" t="s">
        <v>390</v>
      </c>
      <c r="D39" s="113">
        <v>33.601089162975804</v>
      </c>
      <c r="E39" s="113">
        <v>34.841781002142817</v>
      </c>
      <c r="F39" s="113">
        <v>33.23182720172727</v>
      </c>
      <c r="G39" s="113">
        <v>34.047273757688345</v>
      </c>
      <c r="H39" s="113">
        <v>33.670127598175682</v>
      </c>
      <c r="I39" s="113">
        <v>38.245335483786953</v>
      </c>
      <c r="J39" s="113">
        <v>43.589035268414023</v>
      </c>
      <c r="K39" s="113">
        <v>52.190860269474996</v>
      </c>
      <c r="L39" s="113">
        <v>55.600986876291934</v>
      </c>
      <c r="M39" s="113">
        <v>65.099079378490259</v>
      </c>
      <c r="N39" s="113">
        <v>68.726499741370134</v>
      </c>
      <c r="O39" s="113">
        <v>64.614728256110538</v>
      </c>
      <c r="P39" s="113">
        <v>78.451679668590643</v>
      </c>
      <c r="Q39" s="113">
        <v>81.2957366837542</v>
      </c>
      <c r="R39" s="113">
        <v>82.166764413313331</v>
      </c>
      <c r="S39" s="113">
        <v>79.683746411168244</v>
      </c>
      <c r="T39" s="113">
        <v>81.149092176191402</v>
      </c>
      <c r="U39" s="113">
        <v>78.537458040593691</v>
      </c>
      <c r="V39" s="113">
        <v>84.590171665873228</v>
      </c>
      <c r="W39" s="113">
        <v>90.503771965745727</v>
      </c>
      <c r="X39" s="113">
        <v>97.386072487104059</v>
      </c>
      <c r="Y39" s="113">
        <v>94.818982831838468</v>
      </c>
      <c r="Z39" s="113">
        <v>92.454380783868316</v>
      </c>
      <c r="AA39">
        <v>95.110721574098449</v>
      </c>
    </row>
    <row r="40" spans="1:27" ht="45" x14ac:dyDescent="0.25">
      <c r="A40" s="65">
        <v>65</v>
      </c>
      <c r="C40" s="66" t="s">
        <v>391</v>
      </c>
      <c r="D40" s="113">
        <v>64.934255580815488</v>
      </c>
      <c r="E40" s="113">
        <v>60.880317901294035</v>
      </c>
      <c r="F40" s="113">
        <v>52.368364945549601</v>
      </c>
      <c r="G40" s="113">
        <v>48.477698809275843</v>
      </c>
      <c r="H40" s="113">
        <v>51.917596556106886</v>
      </c>
      <c r="I40" s="113">
        <v>41.645741296038942</v>
      </c>
      <c r="J40" s="113">
        <v>52.888909983473013</v>
      </c>
      <c r="K40" s="113">
        <v>71.047410493839138</v>
      </c>
      <c r="L40" s="113">
        <v>112.2785044476033</v>
      </c>
      <c r="M40" s="113">
        <v>87.331601530937618</v>
      </c>
      <c r="N40" s="113">
        <v>115.40429256061529</v>
      </c>
      <c r="O40" s="113">
        <v>95.060971313471541</v>
      </c>
      <c r="P40" s="113">
        <v>108.88392479748836</v>
      </c>
      <c r="Q40" s="113">
        <v>94.905402644736455</v>
      </c>
      <c r="R40" s="113">
        <v>102.87450506313982</v>
      </c>
      <c r="S40" s="113">
        <v>126.77600462597987</v>
      </c>
      <c r="T40" s="113">
        <v>142.93658174223333</v>
      </c>
      <c r="U40" s="113">
        <v>184.39964068530335</v>
      </c>
      <c r="V40" s="113">
        <v>133.45717480079213</v>
      </c>
      <c r="W40" s="113">
        <v>150.66528777389257</v>
      </c>
      <c r="X40" s="113">
        <v>162.3043083779182</v>
      </c>
      <c r="Y40" s="113">
        <v>164.37899003655113</v>
      </c>
      <c r="Z40" s="113">
        <v>150.15977874108012</v>
      </c>
      <c r="AA40">
        <v>148.921984850851</v>
      </c>
    </row>
    <row r="41" spans="1:27" ht="30" x14ac:dyDescent="0.25">
      <c r="A41" s="65">
        <v>66</v>
      </c>
      <c r="C41" s="66" t="s">
        <v>392</v>
      </c>
      <c r="D41" s="113">
        <v>10.915414068498215</v>
      </c>
      <c r="E41" s="113">
        <v>11.671244021538289</v>
      </c>
      <c r="F41" s="113">
        <v>12.795074299399165</v>
      </c>
      <c r="G41" s="113">
        <v>15.333706244767743</v>
      </c>
      <c r="H41" s="113">
        <v>15.010600744575058</v>
      </c>
      <c r="I41" s="113">
        <v>17.868818160657163</v>
      </c>
      <c r="J41" s="113">
        <v>19.590152177642061</v>
      </c>
      <c r="K41" s="113">
        <v>19.205312518558749</v>
      </c>
      <c r="L41" s="113">
        <v>19.599872944633848</v>
      </c>
      <c r="M41" s="113">
        <v>23.793549451414925</v>
      </c>
      <c r="N41" s="113">
        <v>29.180831815384295</v>
      </c>
      <c r="O41" s="113">
        <v>31.635958326464479</v>
      </c>
      <c r="P41" s="113">
        <v>34.486288953807474</v>
      </c>
      <c r="Q41" s="113">
        <v>35.754030261096489</v>
      </c>
      <c r="R41" s="113">
        <v>32.95473977023552</v>
      </c>
      <c r="S41" s="113">
        <v>32.392206724095885</v>
      </c>
      <c r="T41" s="113">
        <v>36.746081088323379</v>
      </c>
      <c r="U41" s="113">
        <v>36.826351119532433</v>
      </c>
      <c r="V41" s="113">
        <v>39.797706851080598</v>
      </c>
      <c r="W41" s="113">
        <v>43.577725512241742</v>
      </c>
      <c r="X41" s="113">
        <v>50.919288966527994</v>
      </c>
      <c r="Y41" s="113">
        <v>54.128134995465174</v>
      </c>
      <c r="Z41" s="113">
        <v>58.214469002033191</v>
      </c>
      <c r="AA41">
        <v>56.452752630834922</v>
      </c>
    </row>
    <row r="42" spans="1:27" x14ac:dyDescent="0.25">
      <c r="A42" s="65">
        <v>68</v>
      </c>
      <c r="C42" s="66" t="s">
        <v>189</v>
      </c>
      <c r="D42" s="113">
        <v>319.17347551344102</v>
      </c>
      <c r="E42" s="113">
        <v>326.25573670555218</v>
      </c>
      <c r="F42" s="113">
        <v>318.11113238876919</v>
      </c>
      <c r="G42" s="113">
        <v>323.2990147455123</v>
      </c>
      <c r="H42" s="113">
        <v>314.81708024578666</v>
      </c>
      <c r="I42" s="113">
        <v>314.95598181461651</v>
      </c>
      <c r="J42" s="113">
        <v>310.56468936654039</v>
      </c>
      <c r="K42" s="113">
        <v>299.57348471585226</v>
      </c>
      <c r="L42" s="113">
        <v>282.56785835321045</v>
      </c>
      <c r="M42" s="113">
        <v>260.99620630774399</v>
      </c>
      <c r="N42" s="113">
        <v>260.65576780616266</v>
      </c>
      <c r="O42" s="113">
        <v>274.2452229754054</v>
      </c>
      <c r="P42" s="113">
        <v>251.0192299826094</v>
      </c>
      <c r="Q42" s="113">
        <v>231.40754830550378</v>
      </c>
      <c r="R42" s="113">
        <v>252.68639246991899</v>
      </c>
      <c r="S42" s="113">
        <v>260.78789249513864</v>
      </c>
      <c r="T42" s="113">
        <v>260.12452776137178</v>
      </c>
      <c r="U42" s="113">
        <v>271.07582885362308</v>
      </c>
      <c r="V42" s="113">
        <v>277.16210172510557</v>
      </c>
      <c r="W42" s="113">
        <v>288.97928758788095</v>
      </c>
      <c r="X42" s="113">
        <v>289.5816271179815</v>
      </c>
      <c r="Y42" s="113">
        <v>299.39035981903533</v>
      </c>
      <c r="Z42" s="113">
        <v>298.76688685577676</v>
      </c>
      <c r="AA42">
        <v>304.75411617700729</v>
      </c>
    </row>
    <row r="43" spans="1:27" x14ac:dyDescent="0.25">
      <c r="A43" s="65">
        <v>69</v>
      </c>
      <c r="C43" s="66" t="s">
        <v>393</v>
      </c>
      <c r="D43" s="113">
        <v>18.800760741384174</v>
      </c>
      <c r="E43" s="113">
        <v>20.614307678687254</v>
      </c>
      <c r="F43" s="113">
        <v>21.597166899125416</v>
      </c>
      <c r="G43" s="113">
        <v>22.823345788906838</v>
      </c>
      <c r="H43" s="113">
        <v>23.02354235042381</v>
      </c>
      <c r="I43" s="113">
        <v>24.020719924963686</v>
      </c>
      <c r="J43" s="113">
        <v>24.7747388328924</v>
      </c>
      <c r="K43" s="113">
        <v>26.817045156645463</v>
      </c>
      <c r="L43" s="113">
        <v>26.540598666018571</v>
      </c>
      <c r="M43" s="113">
        <v>28.676680909216365</v>
      </c>
      <c r="N43" s="113">
        <v>28.339880847074241</v>
      </c>
      <c r="O43" s="113">
        <v>30.351184298336992</v>
      </c>
      <c r="P43" s="113">
        <v>34.41028581496915</v>
      </c>
      <c r="Q43" s="113">
        <v>35.72300801854179</v>
      </c>
      <c r="R43" s="113">
        <v>37.030733484203196</v>
      </c>
      <c r="S43" s="113">
        <v>35.582206903159687</v>
      </c>
      <c r="T43" s="113">
        <v>36.64792181905343</v>
      </c>
      <c r="U43" s="113">
        <v>37.797739800566653</v>
      </c>
      <c r="V43" s="113">
        <v>38.203317018859735</v>
      </c>
      <c r="W43" s="113">
        <v>38.983769749792316</v>
      </c>
      <c r="X43" s="113">
        <v>42.825995430491183</v>
      </c>
      <c r="Y43" s="113">
        <v>42.065140471811922</v>
      </c>
      <c r="Z43" s="113">
        <v>41.772659527263151</v>
      </c>
      <c r="AA43">
        <v>41.24652174242528</v>
      </c>
    </row>
    <row r="44" spans="1:27" ht="30" x14ac:dyDescent="0.25">
      <c r="A44" s="65">
        <v>70</v>
      </c>
      <c r="C44" s="66" t="s">
        <v>394</v>
      </c>
      <c r="D44" s="113">
        <v>9.6522189606584483</v>
      </c>
      <c r="E44" s="113">
        <v>10.795664153852114</v>
      </c>
      <c r="F44" s="113">
        <v>10.533554841573739</v>
      </c>
      <c r="G44" s="113">
        <v>12.00737038618567</v>
      </c>
      <c r="H44" s="113">
        <v>13.58882035290968</v>
      </c>
      <c r="I44" s="113">
        <v>14.01202111677647</v>
      </c>
      <c r="J44" s="113">
        <v>14.65462588620543</v>
      </c>
      <c r="K44" s="113">
        <v>14.026919485051742</v>
      </c>
      <c r="L44" s="113">
        <v>14.28272196657586</v>
      </c>
      <c r="M44" s="113">
        <v>14.494347222930308</v>
      </c>
      <c r="N44" s="113">
        <v>15.87426353240674</v>
      </c>
      <c r="O44" s="113">
        <v>18.404514076687253</v>
      </c>
      <c r="P44" s="113">
        <v>18.339679484024092</v>
      </c>
      <c r="Q44" s="113">
        <v>19.003572965859252</v>
      </c>
      <c r="R44" s="113">
        <v>19.94408844433233</v>
      </c>
      <c r="S44" s="113">
        <v>18.814710777146907</v>
      </c>
      <c r="T44" s="113">
        <v>19.689207975870954</v>
      </c>
      <c r="U44" s="113">
        <v>19.317621312466201</v>
      </c>
      <c r="V44" s="113">
        <v>18.286437786549048</v>
      </c>
      <c r="W44" s="113">
        <v>18.273369929830359</v>
      </c>
      <c r="X44" s="113">
        <v>19.171695911765664</v>
      </c>
      <c r="Y44" s="113">
        <v>18.824498753077599</v>
      </c>
      <c r="Z44" s="113">
        <v>19.767187747712541</v>
      </c>
      <c r="AA44">
        <v>19.062993680364301</v>
      </c>
    </row>
    <row r="45" spans="1:27" ht="45" x14ac:dyDescent="0.25">
      <c r="A45" s="65">
        <v>71</v>
      </c>
      <c r="C45" s="66" t="s">
        <v>395</v>
      </c>
      <c r="D45" s="113">
        <v>14.242596558770277</v>
      </c>
      <c r="E45" s="113">
        <v>15.115407927425823</v>
      </c>
      <c r="F45" s="113">
        <v>15.854060699149123</v>
      </c>
      <c r="G45" s="113">
        <v>16.016295921129725</v>
      </c>
      <c r="H45" s="113">
        <v>16.28134170583639</v>
      </c>
      <c r="I45" s="113">
        <v>18.096715573049192</v>
      </c>
      <c r="J45" s="113">
        <v>18.683829313910273</v>
      </c>
      <c r="K45" s="113">
        <v>20.256973014586158</v>
      </c>
      <c r="L45" s="113">
        <v>19.366304113450834</v>
      </c>
      <c r="M45" s="113">
        <v>20.477765844706518</v>
      </c>
      <c r="N45" s="113">
        <v>20.747762648705965</v>
      </c>
      <c r="O45" s="113">
        <v>21.51101190126705</v>
      </c>
      <c r="P45" s="113">
        <v>21.820468971943448</v>
      </c>
      <c r="Q45" s="113">
        <v>22.011387857003186</v>
      </c>
      <c r="R45" s="113">
        <v>20.903228921316725</v>
      </c>
      <c r="S45" s="113">
        <v>21.771282420534398</v>
      </c>
      <c r="T45" s="113">
        <v>23.22649228614813</v>
      </c>
      <c r="U45" s="113">
        <v>22.567631995921605</v>
      </c>
      <c r="V45" s="113">
        <v>22.251252030577792</v>
      </c>
      <c r="W45" s="113">
        <v>22.253881886951088</v>
      </c>
      <c r="X45" s="113">
        <v>23.99938520383332</v>
      </c>
      <c r="Y45" s="113">
        <v>22.081635424892301</v>
      </c>
      <c r="Z45" s="113">
        <v>20.474679179364514</v>
      </c>
      <c r="AA45">
        <v>22.853721820153766</v>
      </c>
    </row>
    <row r="46" spans="1:27" x14ac:dyDescent="0.25">
      <c r="A46" s="65">
        <v>72</v>
      </c>
      <c r="C46" s="66" t="s">
        <v>396</v>
      </c>
      <c r="D46" s="113">
        <v>41.104997087775111</v>
      </c>
      <c r="E46" s="113">
        <v>40.198238344313054</v>
      </c>
      <c r="F46" s="113">
        <v>43.710427797907769</v>
      </c>
      <c r="G46" s="113">
        <v>37.075961041165186</v>
      </c>
      <c r="H46" s="113">
        <v>40.955234515893771</v>
      </c>
      <c r="I46" s="113">
        <v>51.814179977280375</v>
      </c>
      <c r="J46" s="113">
        <v>54.179031539414709</v>
      </c>
      <c r="K46" s="113">
        <v>61.943029353129042</v>
      </c>
      <c r="L46" s="113">
        <v>61.767169895845342</v>
      </c>
      <c r="M46" s="113">
        <v>60.903031722160627</v>
      </c>
      <c r="N46" s="113">
        <v>65.031366236630575</v>
      </c>
      <c r="O46" s="113">
        <v>70.638643634050013</v>
      </c>
      <c r="P46" s="113">
        <v>63.777765146178979</v>
      </c>
      <c r="Q46" s="113">
        <v>67.028847315182958</v>
      </c>
      <c r="R46" s="113">
        <v>60.499628415585939</v>
      </c>
      <c r="S46" s="113">
        <v>60.756864499279736</v>
      </c>
      <c r="T46" s="113">
        <v>50.802352535476203</v>
      </c>
      <c r="U46" s="113">
        <v>49.392042325353287</v>
      </c>
      <c r="V46" s="113">
        <v>54.501711875411488</v>
      </c>
      <c r="W46" s="113">
        <v>55.354863838913573</v>
      </c>
      <c r="X46" s="113">
        <v>57.223789425007695</v>
      </c>
      <c r="Y46" s="113">
        <v>67.616741402072023</v>
      </c>
      <c r="Z46" s="113">
        <v>66.02520947874369</v>
      </c>
      <c r="AA46">
        <v>78.38180955926741</v>
      </c>
    </row>
    <row r="47" spans="1:27" x14ac:dyDescent="0.25">
      <c r="A47" s="65">
        <v>73</v>
      </c>
      <c r="C47" s="66" t="s">
        <v>397</v>
      </c>
      <c r="D47" s="113">
        <v>29.027907428938722</v>
      </c>
      <c r="E47" s="113">
        <v>29.342540285796538</v>
      </c>
      <c r="F47" s="113">
        <v>32.689627506471652</v>
      </c>
      <c r="G47" s="113">
        <v>35.676608281632014</v>
      </c>
      <c r="H47" s="113">
        <v>36.638382298871804</v>
      </c>
      <c r="I47" s="113">
        <v>39.645015236678759</v>
      </c>
      <c r="J47" s="113">
        <v>42.199225337010397</v>
      </c>
      <c r="K47" s="113">
        <v>44.538232843257944</v>
      </c>
      <c r="L47" s="113">
        <v>43.689962671719613</v>
      </c>
      <c r="M47" s="113">
        <v>49.129143612909921</v>
      </c>
      <c r="N47" s="113">
        <v>48.174182329462177</v>
      </c>
      <c r="O47" s="113">
        <v>41.314997131452287</v>
      </c>
      <c r="P47" s="113">
        <v>41.344599015586397</v>
      </c>
      <c r="Q47" s="113">
        <v>41.583415753203653</v>
      </c>
      <c r="R47" s="113">
        <v>44.522205662950107</v>
      </c>
      <c r="S47" s="113">
        <v>42.524672857178174</v>
      </c>
      <c r="T47" s="113">
        <v>46.580862906058186</v>
      </c>
      <c r="U47" s="113">
        <v>44.827171524943353</v>
      </c>
      <c r="V47" s="113">
        <v>52.87410080803636</v>
      </c>
      <c r="W47" s="113">
        <v>50.687266276320855</v>
      </c>
      <c r="X47" s="113">
        <v>51.363384534482684</v>
      </c>
      <c r="Y47" s="113">
        <v>54.96883352635929</v>
      </c>
      <c r="Z47" s="113">
        <v>55.322451193477598</v>
      </c>
      <c r="AA47">
        <v>56.084924018265994</v>
      </c>
    </row>
    <row r="48" spans="1:27" ht="30" x14ac:dyDescent="0.25">
      <c r="A48" s="65">
        <v>74</v>
      </c>
      <c r="C48" s="66" t="s">
        <v>398</v>
      </c>
      <c r="D48" s="113">
        <v>7.863374904796502</v>
      </c>
      <c r="E48" s="113">
        <v>8.8533882765072107</v>
      </c>
      <c r="F48" s="113">
        <v>8.9249101281018728</v>
      </c>
      <c r="G48" s="113">
        <v>9.6333471361136116</v>
      </c>
      <c r="H48" s="113">
        <v>9.8791013510795231</v>
      </c>
      <c r="I48" s="113">
        <v>10.660219026308027</v>
      </c>
      <c r="J48" s="113">
        <v>10.943985690794811</v>
      </c>
      <c r="K48" s="113">
        <v>11.265118687472388</v>
      </c>
      <c r="L48" s="113">
        <v>11.20083731882197</v>
      </c>
      <c r="M48" s="113">
        <v>12.036872600452723</v>
      </c>
      <c r="N48" s="113">
        <v>11.735984469289502</v>
      </c>
      <c r="O48" s="113">
        <v>11.971762948333705</v>
      </c>
      <c r="P48" s="113">
        <v>14.14813197758469</v>
      </c>
      <c r="Q48" s="113">
        <v>14.749108895193714</v>
      </c>
      <c r="R48" s="113">
        <v>15.35476379945197</v>
      </c>
      <c r="S48" s="113">
        <v>14.135047823479514</v>
      </c>
      <c r="T48" s="113">
        <v>15.332165156818629</v>
      </c>
      <c r="U48" s="113">
        <v>15.425295323191541</v>
      </c>
      <c r="V48" s="113">
        <v>16.156796845944747</v>
      </c>
      <c r="W48" s="113">
        <v>16.56136794472523</v>
      </c>
      <c r="X48" s="113">
        <v>17.674068565596883</v>
      </c>
      <c r="Y48" s="113">
        <v>17.368511941207714</v>
      </c>
      <c r="Z48" s="113">
        <v>18.120775171254312</v>
      </c>
      <c r="AA48">
        <v>20.462713355709276</v>
      </c>
    </row>
    <row r="49" spans="1:27" x14ac:dyDescent="0.25">
      <c r="A49" s="65">
        <v>75</v>
      </c>
      <c r="C49" s="66" t="s">
        <v>399</v>
      </c>
      <c r="D49" s="113">
        <v>13.225760002074569</v>
      </c>
      <c r="E49" s="113">
        <v>15.092526613915894</v>
      </c>
      <c r="F49" s="113">
        <v>15.77595630967847</v>
      </c>
      <c r="G49" s="113">
        <v>18.111715464189132</v>
      </c>
      <c r="H49" s="113">
        <v>19.404512738649089</v>
      </c>
      <c r="I49" s="113">
        <v>18.346748716665548</v>
      </c>
      <c r="J49" s="113">
        <v>17.711912171881199</v>
      </c>
      <c r="K49" s="113">
        <v>17.604691823889318</v>
      </c>
      <c r="L49" s="113">
        <v>21.206156359838836</v>
      </c>
      <c r="M49" s="113">
        <v>19.960174944538146</v>
      </c>
      <c r="N49" s="113">
        <v>24.444639048530746</v>
      </c>
      <c r="O49" s="113">
        <v>27.119925213972721</v>
      </c>
      <c r="P49" s="113">
        <v>30.907317886520669</v>
      </c>
      <c r="Q49" s="113">
        <v>31.905816201655483</v>
      </c>
      <c r="R49" s="113">
        <v>29.235258460722775</v>
      </c>
      <c r="S49" s="113">
        <v>29.551988721323497</v>
      </c>
      <c r="T49" s="113">
        <v>31.233288806759909</v>
      </c>
      <c r="U49" s="113">
        <v>28.105179154363519</v>
      </c>
      <c r="V49" s="113">
        <v>28.225921079676723</v>
      </c>
      <c r="W49" s="113">
        <v>30.910244708215473</v>
      </c>
      <c r="X49" s="113">
        <v>33.477201736174493</v>
      </c>
      <c r="Y49" s="113">
        <v>35.046870353906129</v>
      </c>
      <c r="Z49" s="113">
        <v>29.935099464100922</v>
      </c>
      <c r="AA49">
        <v>33.09311008007073</v>
      </c>
    </row>
    <row r="50" spans="1:27" x14ac:dyDescent="0.25">
      <c r="A50" s="65">
        <v>77</v>
      </c>
      <c r="C50" s="66" t="s">
        <v>400</v>
      </c>
      <c r="D50" s="113">
        <v>47.796802307385256</v>
      </c>
      <c r="E50" s="113">
        <v>44.806512957663237</v>
      </c>
      <c r="F50" s="113">
        <v>44.532292712602839</v>
      </c>
      <c r="G50" s="113">
        <v>48.082017128117094</v>
      </c>
      <c r="H50" s="113">
        <v>49.743775695510585</v>
      </c>
      <c r="I50" s="113">
        <v>54.91066819434333</v>
      </c>
      <c r="J50" s="113">
        <v>55.121141119417693</v>
      </c>
      <c r="K50" s="113">
        <v>51.624223665649147</v>
      </c>
      <c r="L50" s="113">
        <v>53.375334944910108</v>
      </c>
      <c r="M50" s="113">
        <v>52.556609402474336</v>
      </c>
      <c r="N50" s="113">
        <v>54.292894822394707</v>
      </c>
      <c r="O50" s="113">
        <v>49.202701055400624</v>
      </c>
      <c r="P50" s="113">
        <v>52.487143347079339</v>
      </c>
      <c r="Q50" s="113">
        <v>57.396300048957471</v>
      </c>
      <c r="R50" s="113">
        <v>57.924932943143631</v>
      </c>
      <c r="S50" s="113">
        <v>52.286490909994498</v>
      </c>
      <c r="T50" s="113">
        <v>58.02682709190416</v>
      </c>
      <c r="U50" s="113">
        <v>63.108558540066937</v>
      </c>
      <c r="V50" s="113">
        <v>62.822708143988521</v>
      </c>
      <c r="W50" s="113">
        <v>66.893189011606751</v>
      </c>
      <c r="X50" s="113">
        <v>72.257283860402111</v>
      </c>
      <c r="Y50" s="113">
        <v>68.537142962559088</v>
      </c>
      <c r="Z50" s="113">
        <v>72.204145369142481</v>
      </c>
      <c r="AA50">
        <v>82.394891976212563</v>
      </c>
    </row>
    <row r="51" spans="1:27" x14ac:dyDescent="0.25">
      <c r="A51" s="65">
        <v>78</v>
      </c>
      <c r="C51" s="66" t="s">
        <v>401</v>
      </c>
      <c r="D51" s="113">
        <v>9.424640428919643</v>
      </c>
      <c r="E51" s="113">
        <v>9.9939235138534492</v>
      </c>
      <c r="F51" s="113">
        <v>10.279649771094492</v>
      </c>
      <c r="G51" s="113">
        <v>10.461048858166423</v>
      </c>
      <c r="H51" s="113">
        <v>10.942060106607405</v>
      </c>
      <c r="I51" s="113">
        <v>11.410472961272042</v>
      </c>
      <c r="J51" s="113">
        <v>12.451935198037305</v>
      </c>
      <c r="K51" s="113">
        <v>12.396046464611572</v>
      </c>
      <c r="L51" s="113">
        <v>12.318919391306412</v>
      </c>
      <c r="M51" s="113">
        <v>12.61266674548648</v>
      </c>
      <c r="N51" s="113">
        <v>13.519105184876867</v>
      </c>
      <c r="O51" s="113">
        <v>13.885815350150938</v>
      </c>
      <c r="P51" s="113">
        <v>14.212875622212568</v>
      </c>
      <c r="Q51" s="113">
        <v>14.250466745126431</v>
      </c>
      <c r="R51" s="113">
        <v>13.807231292697068</v>
      </c>
      <c r="S51" s="113">
        <v>14.076014872443267</v>
      </c>
      <c r="T51" s="113">
        <v>15.64649592918261</v>
      </c>
      <c r="U51" s="113">
        <v>17.17354898423093</v>
      </c>
      <c r="V51" s="113">
        <v>17.119517758102266</v>
      </c>
      <c r="W51" s="113">
        <v>16.237990009777306</v>
      </c>
      <c r="X51" s="113">
        <v>16.221067782778398</v>
      </c>
      <c r="Y51" s="113">
        <v>17.454711392249585</v>
      </c>
      <c r="Z51" s="113">
        <v>19.201024197471455</v>
      </c>
      <c r="AA51">
        <v>19.669081590142621</v>
      </c>
    </row>
    <row r="52" spans="1:27" ht="45" x14ac:dyDescent="0.25">
      <c r="A52" s="65">
        <v>79</v>
      </c>
      <c r="C52" s="66" t="s">
        <v>402</v>
      </c>
      <c r="D52" s="113">
        <v>21.645502938080725</v>
      </c>
      <c r="E52" s="113">
        <v>20.976571070045992</v>
      </c>
      <c r="F52" s="113">
        <v>19.866797751707161</v>
      </c>
      <c r="G52" s="113">
        <v>20.178912225014443</v>
      </c>
      <c r="H52" s="113">
        <v>19.234560395951377</v>
      </c>
      <c r="I52" s="113">
        <v>20.947186446910067</v>
      </c>
      <c r="J52" s="113">
        <v>22.006735069938017</v>
      </c>
      <c r="K52" s="113">
        <v>22.42349002816691</v>
      </c>
      <c r="L52" s="113">
        <v>23.332998492220327</v>
      </c>
      <c r="M52" s="113">
        <v>25.641283733014145</v>
      </c>
      <c r="N52" s="113">
        <v>26.559793254373815</v>
      </c>
      <c r="O52" s="113">
        <v>28.675021817570478</v>
      </c>
      <c r="P52" s="113">
        <v>34.405768809047657</v>
      </c>
      <c r="Q52" s="113">
        <v>32.142535335592029</v>
      </c>
      <c r="R52" s="113">
        <v>39.493773705986449</v>
      </c>
      <c r="S52" s="113">
        <v>41.644340491835187</v>
      </c>
      <c r="T52" s="113">
        <v>42.358987784781455</v>
      </c>
      <c r="U52" s="113">
        <v>53.53070378981451</v>
      </c>
      <c r="V52" s="113">
        <v>57.877459232168889</v>
      </c>
      <c r="W52" s="113">
        <v>60.216388226788624</v>
      </c>
      <c r="X52" s="113">
        <v>55.520860847050422</v>
      </c>
      <c r="Y52" s="113">
        <v>61.622896813883266</v>
      </c>
      <c r="Z52" s="113">
        <v>67.617799597055495</v>
      </c>
      <c r="AA52">
        <v>26.473567093160046</v>
      </c>
    </row>
    <row r="53" spans="1:27" x14ac:dyDescent="0.25">
      <c r="A53" s="65">
        <v>80</v>
      </c>
      <c r="C53" s="66" t="s">
        <v>403</v>
      </c>
      <c r="D53" s="113">
        <v>5.6463510080829593</v>
      </c>
      <c r="E53" s="113">
        <v>6.1408155666098239</v>
      </c>
      <c r="F53" s="113">
        <v>6.1832222705994067</v>
      </c>
      <c r="G53" s="113">
        <v>6.4452440783138805</v>
      </c>
      <c r="H53" s="113">
        <v>6.9070410412160141</v>
      </c>
      <c r="I53" s="113">
        <v>6.6833386856986952</v>
      </c>
      <c r="J53" s="113">
        <v>7.4774156868910175</v>
      </c>
      <c r="K53" s="113">
        <v>7.3626411063643911</v>
      </c>
      <c r="L53" s="113">
        <v>7.4316288631970355</v>
      </c>
      <c r="M53" s="113">
        <v>7.7409442388288605</v>
      </c>
      <c r="N53" s="113">
        <v>7.5836766187413325</v>
      </c>
      <c r="O53" s="113">
        <v>7.2912347424798591</v>
      </c>
      <c r="P53" s="113">
        <v>6.7801428276561104</v>
      </c>
      <c r="Q53" s="113">
        <v>6.7030366012781881</v>
      </c>
      <c r="R53" s="113">
        <v>7.0809128376424386</v>
      </c>
      <c r="S53" s="113">
        <v>7.3571420915651107</v>
      </c>
      <c r="T53" s="113">
        <v>8.0341238567636815</v>
      </c>
      <c r="U53" s="113">
        <v>8.9214565320800183</v>
      </c>
      <c r="V53" s="113">
        <v>8.4520037993359338</v>
      </c>
      <c r="W53" s="113">
        <v>8.1202589106228125</v>
      </c>
      <c r="X53" s="113">
        <v>8.8061490746856688</v>
      </c>
      <c r="Y53" s="113">
        <v>8.9954650279170991</v>
      </c>
      <c r="Z53" s="113">
        <v>9.063984880372649</v>
      </c>
      <c r="AA53">
        <v>9.5324989083025713</v>
      </c>
    </row>
    <row r="54" spans="1:27" ht="30" x14ac:dyDescent="0.25">
      <c r="A54" s="65">
        <v>81</v>
      </c>
      <c r="C54" s="66" t="s">
        <v>404</v>
      </c>
      <c r="D54" s="113">
        <v>5.5580752696894757</v>
      </c>
      <c r="E54" s="113">
        <v>5.1908676365126762</v>
      </c>
      <c r="F54" s="113">
        <v>4.9473820682747522</v>
      </c>
      <c r="G54" s="113">
        <v>4.9578743182839951</v>
      </c>
      <c r="H54" s="113">
        <v>5.3403976030504259</v>
      </c>
      <c r="I54" s="113">
        <v>5.4720254659897734</v>
      </c>
      <c r="J54" s="113">
        <v>5.4372704736751167</v>
      </c>
      <c r="K54" s="113">
        <v>5.7940196992538588</v>
      </c>
      <c r="L54" s="113">
        <v>5.781375563122797</v>
      </c>
      <c r="M54" s="113">
        <v>5.9807916051352894</v>
      </c>
      <c r="N54" s="113">
        <v>6.3598689699228288</v>
      </c>
      <c r="O54" s="113">
        <v>6.8916914490468599</v>
      </c>
      <c r="P54" s="113">
        <v>7.0038327841731975</v>
      </c>
      <c r="Q54" s="113">
        <v>7.2977924375020145</v>
      </c>
      <c r="R54" s="113">
        <v>7.409768922864628</v>
      </c>
      <c r="S54" s="113">
        <v>6.9369602830474868</v>
      </c>
      <c r="T54" s="113">
        <v>8.3962035796421581</v>
      </c>
      <c r="U54" s="113">
        <v>7.7481922347364014</v>
      </c>
      <c r="V54" s="113">
        <v>8.0190726180054988</v>
      </c>
      <c r="W54" s="113">
        <v>8.6957435010830153</v>
      </c>
      <c r="X54" s="113">
        <v>9.5438449659717755</v>
      </c>
      <c r="Y54" s="113">
        <v>8.9992225625105178</v>
      </c>
      <c r="Z54" s="113">
        <v>9.6126857416162732</v>
      </c>
      <c r="AA54">
        <v>9.8816522005854246</v>
      </c>
    </row>
    <row r="55" spans="1:27" ht="30" x14ac:dyDescent="0.25">
      <c r="A55" s="65">
        <v>82</v>
      </c>
      <c r="C55" s="66" t="s">
        <v>405</v>
      </c>
      <c r="D55" s="113">
        <v>15.906595033262894</v>
      </c>
      <c r="E55" s="113">
        <v>16.380122438865591</v>
      </c>
      <c r="F55" s="113">
        <v>15.582534595458728</v>
      </c>
      <c r="G55" s="113">
        <v>14.899205550122915</v>
      </c>
      <c r="H55" s="113">
        <v>16.998590068740054</v>
      </c>
      <c r="I55" s="113">
        <v>19.134606525912407</v>
      </c>
      <c r="J55" s="113">
        <v>19.116243609816586</v>
      </c>
      <c r="K55" s="113">
        <v>19.530086602895892</v>
      </c>
      <c r="L55" s="113">
        <v>18.645126722051071</v>
      </c>
      <c r="M55" s="113">
        <v>19.402328272124191</v>
      </c>
      <c r="N55" s="113">
        <v>19.834478734519841</v>
      </c>
      <c r="O55" s="113">
        <v>20.412211601525062</v>
      </c>
      <c r="P55" s="113">
        <v>24.682346971254248</v>
      </c>
      <c r="Q55" s="113">
        <v>25.96635847432292</v>
      </c>
      <c r="R55" s="113">
        <v>26.252091378987267</v>
      </c>
      <c r="S55" s="113">
        <v>27.201197456994731</v>
      </c>
      <c r="T55" s="113">
        <v>27.473684345787749</v>
      </c>
      <c r="U55" s="113">
        <v>25.939119869827394</v>
      </c>
      <c r="V55" s="113">
        <v>26.065785214098288</v>
      </c>
      <c r="W55" s="113">
        <v>27.581108577635693</v>
      </c>
      <c r="X55" s="113">
        <v>28.859784835482905</v>
      </c>
      <c r="Y55" s="113">
        <v>30.544810401278902</v>
      </c>
      <c r="Z55" s="113">
        <v>28.538172506693332</v>
      </c>
      <c r="AA55">
        <v>29.055999425751196</v>
      </c>
    </row>
    <row r="56" spans="1:27" ht="30" x14ac:dyDescent="0.25">
      <c r="A56" s="65">
        <v>84</v>
      </c>
      <c r="C56" s="66" t="s">
        <v>195</v>
      </c>
      <c r="D56" s="113">
        <v>16.573455895724514</v>
      </c>
      <c r="E56" s="113">
        <v>16.859627013531234</v>
      </c>
      <c r="F56" s="113">
        <v>17.112064682103469</v>
      </c>
      <c r="G56" s="113">
        <v>18.159925899939147</v>
      </c>
      <c r="H56" s="113">
        <v>19.244557765114472</v>
      </c>
      <c r="I56" s="113">
        <v>19.643985729506348</v>
      </c>
      <c r="J56" s="113">
        <v>20.739612236809894</v>
      </c>
      <c r="K56" s="113">
        <v>21.64980212972435</v>
      </c>
      <c r="L56" s="113">
        <v>23.38390054697523</v>
      </c>
      <c r="M56" s="113">
        <v>24.452913669554608</v>
      </c>
      <c r="N56" s="113">
        <v>24.979956514880836</v>
      </c>
      <c r="O56" s="113">
        <v>26.923730660943914</v>
      </c>
      <c r="P56" s="113">
        <v>28.322011487755564</v>
      </c>
      <c r="Q56" s="113">
        <v>28.662559528164486</v>
      </c>
      <c r="R56" s="113">
        <v>30.463953584752865</v>
      </c>
      <c r="S56" s="113">
        <v>31.425265937863511</v>
      </c>
      <c r="T56" s="113">
        <v>31.945222689984412</v>
      </c>
      <c r="U56" s="113">
        <v>32.93995571354175</v>
      </c>
      <c r="V56" s="113">
        <v>34.564376956601649</v>
      </c>
      <c r="W56" s="113">
        <v>36.763260161166727</v>
      </c>
      <c r="X56" s="113">
        <v>38.288124414170724</v>
      </c>
      <c r="Y56" s="113">
        <v>38.984711879449506</v>
      </c>
      <c r="Z56" s="113">
        <v>39.843373258818893</v>
      </c>
      <c r="AA56">
        <v>43.030087257922062</v>
      </c>
    </row>
    <row r="57" spans="1:27" x14ac:dyDescent="0.25">
      <c r="A57" s="65">
        <v>85</v>
      </c>
      <c r="C57" s="66" t="s">
        <v>197</v>
      </c>
      <c r="D57" s="113">
        <v>16.22619427736749</v>
      </c>
      <c r="E57" s="113">
        <v>17.323608795495829</v>
      </c>
      <c r="F57" s="113">
        <v>17.685609946186752</v>
      </c>
      <c r="G57" s="113">
        <v>18.418275911039331</v>
      </c>
      <c r="H57" s="113">
        <v>19.911351531129799</v>
      </c>
      <c r="I57" s="113">
        <v>20.728578630842073</v>
      </c>
      <c r="J57" s="113">
        <v>21.139156708328173</v>
      </c>
      <c r="K57" s="113">
        <v>22.126143709401362</v>
      </c>
      <c r="L57" s="113">
        <v>23.088571755403784</v>
      </c>
      <c r="M57" s="113">
        <v>23.965809398471229</v>
      </c>
      <c r="N57" s="113">
        <v>25.694352263947476</v>
      </c>
      <c r="O57" s="113">
        <v>27.406651200687847</v>
      </c>
      <c r="P57" s="113">
        <v>28.224816315850511</v>
      </c>
      <c r="Q57" s="113">
        <v>28.604251787484451</v>
      </c>
      <c r="R57" s="113">
        <v>28.833172498917776</v>
      </c>
      <c r="S57" s="113">
        <v>28.337324608740975</v>
      </c>
      <c r="T57" s="113">
        <v>28.247715825073726</v>
      </c>
      <c r="U57" s="113">
        <v>28.687507333263561</v>
      </c>
      <c r="V57" s="113">
        <v>28.703809404799706</v>
      </c>
      <c r="W57" s="113">
        <v>28.585503398148795</v>
      </c>
      <c r="X57" s="113">
        <v>29.207719428193769</v>
      </c>
      <c r="Y57" s="113">
        <v>30.516695684899304</v>
      </c>
      <c r="Z57" s="113">
        <v>32.02682589937745</v>
      </c>
      <c r="AA57">
        <v>36.164871839766363</v>
      </c>
    </row>
    <row r="58" spans="1:27" x14ac:dyDescent="0.25">
      <c r="A58" s="65">
        <v>86</v>
      </c>
      <c r="C58" s="66" t="s">
        <v>406</v>
      </c>
      <c r="D58" s="113">
        <v>14.750524875295753</v>
      </c>
      <c r="E58" s="113">
        <v>15.522898396356137</v>
      </c>
      <c r="F58" s="113">
        <v>15.588026766505871</v>
      </c>
      <c r="G58" s="113">
        <v>16.334491772216793</v>
      </c>
      <c r="H58" s="113">
        <v>17.799039559333679</v>
      </c>
      <c r="I58" s="113">
        <v>18.481578112600573</v>
      </c>
      <c r="J58" s="113">
        <v>19.979256197746249</v>
      </c>
      <c r="K58" s="113">
        <v>21.302356700091977</v>
      </c>
      <c r="L58" s="113">
        <v>21.798758996450218</v>
      </c>
      <c r="M58" s="113">
        <v>23.62454092093153</v>
      </c>
      <c r="N58" s="113">
        <v>24.766565475775842</v>
      </c>
      <c r="O58" s="113">
        <v>24.309514791825073</v>
      </c>
      <c r="P58" s="113">
        <v>24.462852026589395</v>
      </c>
      <c r="Q58" s="113">
        <v>24.726561031562554</v>
      </c>
      <c r="R58" s="113">
        <v>25.998124573253946</v>
      </c>
      <c r="S58" s="113">
        <v>26.182695845366414</v>
      </c>
      <c r="T58" s="113">
        <v>24.799004183278068</v>
      </c>
      <c r="U58" s="113">
        <v>25.2493236193936</v>
      </c>
      <c r="V58" s="113">
        <v>26.273411461965189</v>
      </c>
      <c r="W58" s="113">
        <v>26.597524555256609</v>
      </c>
      <c r="X58" s="113">
        <v>27.198289435885567</v>
      </c>
      <c r="Y58" s="113">
        <v>28.65061782747869</v>
      </c>
      <c r="Z58" s="113">
        <v>29.257987630889708</v>
      </c>
      <c r="AA58">
        <v>34.062500515957964</v>
      </c>
    </row>
    <row r="59" spans="1:27" x14ac:dyDescent="0.25">
      <c r="A59" s="65">
        <v>87</v>
      </c>
      <c r="C59" s="66" t="s">
        <v>407</v>
      </c>
      <c r="D59" s="113">
        <v>9.3928059261749191</v>
      </c>
      <c r="E59" s="113">
        <v>10.212095483732883</v>
      </c>
      <c r="F59" s="113">
        <v>10.633420255104348</v>
      </c>
      <c r="G59" s="113">
        <v>11.773594666967828</v>
      </c>
      <c r="H59" s="113">
        <v>12.355416354038027</v>
      </c>
      <c r="I59" s="113">
        <v>12.75486640821957</v>
      </c>
      <c r="J59" s="113">
        <v>13.618759188827752</v>
      </c>
      <c r="K59" s="113">
        <v>14.145592196152815</v>
      </c>
      <c r="L59" s="113">
        <v>14.7372983688453</v>
      </c>
      <c r="M59" s="113">
        <v>15.281312909777425</v>
      </c>
      <c r="N59" s="113">
        <v>15.151271394434243</v>
      </c>
      <c r="O59" s="113">
        <v>16.117937689880701</v>
      </c>
      <c r="P59" s="113">
        <v>17.596625655524669</v>
      </c>
      <c r="Q59" s="113">
        <v>17.001083347090709</v>
      </c>
      <c r="R59" s="113">
        <v>16.13462746534104</v>
      </c>
      <c r="S59" s="113">
        <v>16.045957829502171</v>
      </c>
      <c r="T59" s="113">
        <v>16.11490328831735</v>
      </c>
      <c r="U59" s="113">
        <v>16.094479655417967</v>
      </c>
      <c r="V59" s="113">
        <v>16.367188497939843</v>
      </c>
      <c r="W59" s="113">
        <v>18.165268098788744</v>
      </c>
      <c r="X59" s="113">
        <v>17.767393749189257</v>
      </c>
      <c r="Y59" s="113">
        <v>17.204315642218571</v>
      </c>
      <c r="Z59" s="113">
        <v>18.965451053009058</v>
      </c>
      <c r="AA59">
        <v>16.771255999370052</v>
      </c>
    </row>
    <row r="60" spans="1:27" ht="30" x14ac:dyDescent="0.25">
      <c r="A60" s="65">
        <v>88</v>
      </c>
      <c r="C60" s="66" t="s">
        <v>408</v>
      </c>
      <c r="D60" s="113">
        <v>6.3201295854865283</v>
      </c>
      <c r="E60" s="113">
        <v>6.909920793555405</v>
      </c>
      <c r="F60" s="113">
        <v>7.5542527198990914</v>
      </c>
      <c r="G60" s="113">
        <v>7.9818050911754064</v>
      </c>
      <c r="H60" s="113">
        <v>8.7774501795408781</v>
      </c>
      <c r="I60" s="113">
        <v>9.6184765785755371</v>
      </c>
      <c r="J60" s="113">
        <v>10.85173841288584</v>
      </c>
      <c r="K60" s="113">
        <v>11.024095177685547</v>
      </c>
      <c r="L60" s="113">
        <v>11.368868870550846</v>
      </c>
      <c r="M60" s="113">
        <v>11.478925534649441</v>
      </c>
      <c r="N60" s="113">
        <v>11.894286806848857</v>
      </c>
      <c r="O60" s="113">
        <v>11.577734061641417</v>
      </c>
      <c r="P60" s="113">
        <v>11.252817351669623</v>
      </c>
      <c r="Q60" s="113">
        <v>11.560663199608474</v>
      </c>
      <c r="R60" s="113">
        <v>11.941997615596087</v>
      </c>
      <c r="S60" s="113">
        <v>12.546734640103077</v>
      </c>
      <c r="T60" s="113">
        <v>13.514196095359534</v>
      </c>
      <c r="U60" s="113">
        <v>13.971882143644006</v>
      </c>
      <c r="V60" s="113">
        <v>14.849659952837124</v>
      </c>
      <c r="W60" s="113">
        <v>16.63944977943169</v>
      </c>
      <c r="X60" s="113">
        <v>17.54090269878521</v>
      </c>
      <c r="Y60" s="113">
        <v>17.464650283553066</v>
      </c>
      <c r="Z60" s="113">
        <v>18.192269421477778</v>
      </c>
      <c r="AA60">
        <v>17.959988137378637</v>
      </c>
    </row>
    <row r="61" spans="1:27" ht="30" x14ac:dyDescent="0.25">
      <c r="A61" s="65">
        <v>90</v>
      </c>
      <c r="C61" s="66" t="s">
        <v>409</v>
      </c>
      <c r="D61" s="113">
        <v>13.938040034498901</v>
      </c>
      <c r="E61" s="113">
        <v>13.97796663281453</v>
      </c>
      <c r="F61" s="113">
        <v>13.377190966850224</v>
      </c>
      <c r="G61" s="113">
        <v>16.168267284957953</v>
      </c>
      <c r="H61" s="113">
        <v>14.133696053595262</v>
      </c>
      <c r="I61" s="113">
        <v>16.183254468290151</v>
      </c>
      <c r="J61" s="113">
        <v>16.27843733615709</v>
      </c>
      <c r="K61" s="113">
        <v>16.574075763036991</v>
      </c>
      <c r="L61" s="113">
        <v>18.316904609777431</v>
      </c>
      <c r="M61" s="113">
        <v>21.001024901522587</v>
      </c>
      <c r="N61" s="113">
        <v>21.31394894146116</v>
      </c>
      <c r="O61" s="113">
        <v>20.888623883166101</v>
      </c>
      <c r="P61" s="113">
        <v>21.540577053595477</v>
      </c>
      <c r="Q61" s="113">
        <v>21.96575502009749</v>
      </c>
      <c r="R61" s="113">
        <v>26.63336701798039</v>
      </c>
      <c r="S61" s="113">
        <v>24.1237105982391</v>
      </c>
      <c r="T61" s="113">
        <v>24.21963692895995</v>
      </c>
      <c r="U61" s="113">
        <v>20.657654867534291</v>
      </c>
      <c r="V61" s="113">
        <v>21.880993683814175</v>
      </c>
      <c r="W61" s="113">
        <v>22.410673680140039</v>
      </c>
      <c r="X61" s="113">
        <v>25.490319233105893</v>
      </c>
      <c r="Y61" s="113">
        <v>24.474936641990961</v>
      </c>
      <c r="Z61" s="113">
        <v>24.737571226124906</v>
      </c>
      <c r="AA61">
        <v>20.002643767082876</v>
      </c>
    </row>
    <row r="62" spans="1:27" ht="30" x14ac:dyDescent="0.25">
      <c r="A62" s="65">
        <v>91</v>
      </c>
      <c r="C62" s="66" t="s">
        <v>410</v>
      </c>
      <c r="D62" s="113">
        <v>8.4474862920805158</v>
      </c>
      <c r="E62" s="113">
        <v>9.8639330326569379</v>
      </c>
      <c r="F62" s="113">
        <v>10.281982280976255</v>
      </c>
      <c r="G62" s="113">
        <v>10.925606158757976</v>
      </c>
      <c r="H62" s="113">
        <v>10.997043541674651</v>
      </c>
      <c r="I62" s="113">
        <v>11.170230327694142</v>
      </c>
      <c r="J62" s="113">
        <v>13.698759509529747</v>
      </c>
      <c r="K62" s="113">
        <v>13.509233825818354</v>
      </c>
      <c r="L62" s="113">
        <v>13.892549106308902</v>
      </c>
      <c r="M62" s="113">
        <v>13.551650255939645</v>
      </c>
      <c r="N62" s="113">
        <v>13.213902916757142</v>
      </c>
      <c r="O62" s="113">
        <v>13.086777846891431</v>
      </c>
      <c r="P62" s="113">
        <v>14.724700082582295</v>
      </c>
      <c r="Q62" s="113">
        <v>15.675258121336817</v>
      </c>
      <c r="R62" s="113">
        <v>13.464491617290829</v>
      </c>
      <c r="S62" s="113">
        <v>13.944927788780356</v>
      </c>
      <c r="T62" s="113">
        <v>16.135317965851478</v>
      </c>
      <c r="U62" s="113">
        <v>15.399603594022349</v>
      </c>
      <c r="V62" s="113">
        <v>15.100421057870129</v>
      </c>
      <c r="W62" s="113">
        <v>15.208416020297086</v>
      </c>
      <c r="X62" s="113">
        <v>16.488448485761705</v>
      </c>
      <c r="Y62" s="113">
        <v>15.514531136829655</v>
      </c>
      <c r="Z62" s="113">
        <v>15.361477838808405</v>
      </c>
      <c r="AA62">
        <v>14.423806371004073</v>
      </c>
    </row>
    <row r="63" spans="1:27" x14ac:dyDescent="0.25">
      <c r="A63" s="65">
        <v>92</v>
      </c>
      <c r="C63" s="66" t="s">
        <v>411</v>
      </c>
      <c r="D63" s="113">
        <v>24.145789134609025</v>
      </c>
      <c r="E63" s="113">
        <v>20.741005339563181</v>
      </c>
      <c r="F63" s="113">
        <v>20.428299900414082</v>
      </c>
      <c r="G63" s="113">
        <v>18.055743479377487</v>
      </c>
      <c r="H63" s="113">
        <v>18.816490858335214</v>
      </c>
      <c r="I63" s="113">
        <v>20.222996753156451</v>
      </c>
      <c r="J63" s="113">
        <v>26.349071085556432</v>
      </c>
      <c r="K63" s="113">
        <v>28.635954142495574</v>
      </c>
      <c r="L63" s="113">
        <v>31.742425175808513</v>
      </c>
      <c r="M63" s="113">
        <v>29.992487432413927</v>
      </c>
      <c r="N63" s="113">
        <v>31.711492176571703</v>
      </c>
      <c r="O63" s="113">
        <v>33.373201368132172</v>
      </c>
      <c r="P63" s="113">
        <v>33.407236268482052</v>
      </c>
      <c r="Q63" s="113">
        <v>31.53263173541297</v>
      </c>
      <c r="R63" s="113">
        <v>36.348760105027836</v>
      </c>
      <c r="S63" s="113">
        <v>31.318297892729493</v>
      </c>
      <c r="T63" s="113">
        <v>41.375410926261218</v>
      </c>
      <c r="U63" s="113">
        <v>46.295858501723131</v>
      </c>
      <c r="V63" s="113">
        <v>51.117158955811306</v>
      </c>
      <c r="W63" s="113">
        <v>47.200904452132349</v>
      </c>
      <c r="X63" s="113">
        <v>51.859117925431853</v>
      </c>
      <c r="Y63" s="113">
        <v>52.205126930980541</v>
      </c>
      <c r="Z63" s="113">
        <v>57.02470568367243</v>
      </c>
      <c r="AA63">
        <v>72.048658531834761</v>
      </c>
    </row>
    <row r="64" spans="1:27" ht="30" x14ac:dyDescent="0.25">
      <c r="A64" s="65">
        <v>93</v>
      </c>
      <c r="C64" s="66" t="s">
        <v>412</v>
      </c>
      <c r="D64" s="113">
        <v>8.3794629537221681</v>
      </c>
      <c r="E64" s="113">
        <v>8.5197880678293387</v>
      </c>
      <c r="F64" s="113">
        <v>8.8130453718871475</v>
      </c>
      <c r="G64" s="113">
        <v>9.2518317322929846</v>
      </c>
      <c r="H64" s="113">
        <v>9.9638738220749836</v>
      </c>
      <c r="I64" s="113">
        <v>11.117167521344733</v>
      </c>
      <c r="J64" s="113">
        <v>13.375917586767848</v>
      </c>
      <c r="K64" s="113">
        <v>14.13086375821676</v>
      </c>
      <c r="L64" s="113">
        <v>14.434792098107167</v>
      </c>
      <c r="M64" s="113">
        <v>14.997882815528136</v>
      </c>
      <c r="N64" s="113">
        <v>13.95101778419855</v>
      </c>
      <c r="O64" s="113">
        <v>14.763751606342694</v>
      </c>
      <c r="P64" s="113">
        <v>15.701195531761689</v>
      </c>
      <c r="Q64" s="113">
        <v>16.651927533533666</v>
      </c>
      <c r="R64" s="113">
        <v>16.798597310676012</v>
      </c>
      <c r="S64" s="113">
        <v>16.92404995419124</v>
      </c>
      <c r="T64" s="113">
        <v>17.755332505420171</v>
      </c>
      <c r="U64" s="113">
        <v>17.769135750232024</v>
      </c>
      <c r="V64" s="113">
        <v>17.867364558674716</v>
      </c>
      <c r="W64" s="113">
        <v>20.191042653226795</v>
      </c>
      <c r="X64" s="113">
        <v>17.795230295795729</v>
      </c>
      <c r="Y64" s="113">
        <v>19.56025599069325</v>
      </c>
      <c r="Z64" s="113">
        <v>19.995750046163302</v>
      </c>
      <c r="AA64">
        <v>21.823053109500865</v>
      </c>
    </row>
    <row r="65" spans="1:27" ht="30" x14ac:dyDescent="0.25">
      <c r="A65" s="65">
        <v>94</v>
      </c>
      <c r="C65" s="66" t="s">
        <v>413</v>
      </c>
      <c r="D65" s="113">
        <v>13.226401308399872</v>
      </c>
      <c r="E65" s="113">
        <v>14.123677559630005</v>
      </c>
      <c r="F65" s="113">
        <v>12.573983910886687</v>
      </c>
      <c r="G65" s="113">
        <v>12.907911856684548</v>
      </c>
      <c r="H65" s="113">
        <v>12.95921148352144</v>
      </c>
      <c r="I65" s="113">
        <v>14.871057256132474</v>
      </c>
      <c r="J65" s="113">
        <v>15.151378779638128</v>
      </c>
      <c r="K65" s="113">
        <v>16.425450705507629</v>
      </c>
      <c r="L65" s="113">
        <v>17.419965918508534</v>
      </c>
      <c r="M65" s="113">
        <v>18.893387910550985</v>
      </c>
      <c r="N65" s="113">
        <v>18.707948771006325</v>
      </c>
      <c r="O65" s="113">
        <v>19.251360665582457</v>
      </c>
      <c r="P65" s="113">
        <v>21.788924047977559</v>
      </c>
      <c r="Q65" s="113">
        <v>21.672008379538376</v>
      </c>
      <c r="R65" s="113">
        <v>19.852935251620256</v>
      </c>
      <c r="S65" s="113">
        <v>19.365128997651588</v>
      </c>
      <c r="T65" s="113">
        <v>21.298361960651416</v>
      </c>
      <c r="U65" s="113">
        <v>20.268482661319801</v>
      </c>
      <c r="V65" s="113">
        <v>20.819372314658626</v>
      </c>
      <c r="W65" s="113">
        <v>20.160898406640896</v>
      </c>
      <c r="X65" s="113">
        <v>21.730565029014553</v>
      </c>
      <c r="Y65" s="113">
        <v>20.826059078995563</v>
      </c>
      <c r="Z65" s="113">
        <v>20.55057051764663</v>
      </c>
      <c r="AA65">
        <v>19.866185320482501</v>
      </c>
    </row>
    <row r="66" spans="1:27" ht="30" x14ac:dyDescent="0.25">
      <c r="A66" s="65">
        <v>95</v>
      </c>
      <c r="C66" s="66" t="s">
        <v>414</v>
      </c>
      <c r="D66" s="113">
        <v>7.794590205714746</v>
      </c>
      <c r="E66" s="113">
        <v>9.7461826105002167</v>
      </c>
      <c r="F66" s="113">
        <v>10.349534985425358</v>
      </c>
      <c r="G66" s="113">
        <v>10.617225639051973</v>
      </c>
      <c r="H66" s="113">
        <v>10.241043558232924</v>
      </c>
      <c r="I66" s="113">
        <v>12.029974336152803</v>
      </c>
      <c r="J66" s="113">
        <v>10.784730090412005</v>
      </c>
      <c r="K66" s="113">
        <v>12.449554780761369</v>
      </c>
      <c r="L66" s="113">
        <v>12.978475062861598</v>
      </c>
      <c r="M66" s="113">
        <v>14.103334271883091</v>
      </c>
      <c r="N66" s="113">
        <v>12.665301148517951</v>
      </c>
      <c r="O66" s="113">
        <v>16.644824446006758</v>
      </c>
      <c r="P66" s="113">
        <v>14.064880686390053</v>
      </c>
      <c r="Q66" s="113">
        <v>12.937760740146377</v>
      </c>
      <c r="R66" s="113">
        <v>15.146895727538812</v>
      </c>
      <c r="S66" s="113">
        <v>16.570486829379121</v>
      </c>
      <c r="T66" s="113">
        <v>16.789871380809572</v>
      </c>
      <c r="U66" s="113">
        <v>16.615232154684101</v>
      </c>
      <c r="V66" s="113">
        <v>17.144002243842227</v>
      </c>
      <c r="W66" s="113">
        <v>20.369070724993268</v>
      </c>
      <c r="X66" s="113">
        <v>22.910073864363941</v>
      </c>
      <c r="Y66" s="113">
        <v>21.116919868270255</v>
      </c>
      <c r="Z66" s="113">
        <v>19.100152496016737</v>
      </c>
      <c r="AA66">
        <v>24.335940529444066</v>
      </c>
    </row>
    <row r="67" spans="1:27" x14ac:dyDescent="0.25">
      <c r="A67" s="65">
        <v>96</v>
      </c>
      <c r="C67" s="66" t="s">
        <v>415</v>
      </c>
      <c r="D67" s="113">
        <v>13.431414664699478</v>
      </c>
      <c r="E67" s="113">
        <v>14.121991240000787</v>
      </c>
      <c r="F67" s="113">
        <v>14.344365625958856</v>
      </c>
      <c r="G67" s="113">
        <v>14.984321787686458</v>
      </c>
      <c r="H67" s="113">
        <v>15.447518742539298</v>
      </c>
      <c r="I67" s="113">
        <v>16.271426749038085</v>
      </c>
      <c r="J67" s="113">
        <v>16.119094103416046</v>
      </c>
      <c r="K67" s="113">
        <v>17.158888370532942</v>
      </c>
      <c r="L67" s="113">
        <v>18.04869306005028</v>
      </c>
      <c r="M67" s="113">
        <v>18.339082161905697</v>
      </c>
      <c r="N67" s="113">
        <v>19.90577706616898</v>
      </c>
      <c r="O67" s="113">
        <v>19.807445306024725</v>
      </c>
      <c r="P67" s="113">
        <v>22.498480916070612</v>
      </c>
      <c r="Q67" s="113">
        <v>23.656300274617557</v>
      </c>
      <c r="R67" s="113">
        <v>23.556104512304127</v>
      </c>
      <c r="S67" s="113">
        <v>25.754328293409262</v>
      </c>
      <c r="T67" s="113">
        <v>24.587902139376919</v>
      </c>
      <c r="U67" s="113">
        <v>25.039355472397332</v>
      </c>
      <c r="V67" s="113">
        <v>26.157181732707176</v>
      </c>
      <c r="W67" s="113">
        <v>28.526659845921849</v>
      </c>
      <c r="X67" s="113">
        <v>28.252078754495329</v>
      </c>
      <c r="Y67" s="113">
        <v>30.935815702312603</v>
      </c>
      <c r="Z67" s="113">
        <v>31.562886829157097</v>
      </c>
      <c r="AA67">
        <v>37.657025286907071</v>
      </c>
    </row>
    <row r="68" spans="1:27" x14ac:dyDescent="0.25">
      <c r="A68" s="67" t="s">
        <v>1296</v>
      </c>
      <c r="C68" s="66" t="s">
        <v>416</v>
      </c>
      <c r="D68" s="113">
        <v>9.3211801362267828</v>
      </c>
      <c r="E68" s="113">
        <v>10.284301048751121</v>
      </c>
      <c r="F68" s="113">
        <v>10.831132887020084</v>
      </c>
      <c r="G68" s="113">
        <v>13.333317460006711</v>
      </c>
      <c r="H68" s="113">
        <v>13.984151498799562</v>
      </c>
      <c r="I68" s="113">
        <v>12.575221065861486</v>
      </c>
      <c r="J68" s="113">
        <v>9.936193478707569</v>
      </c>
      <c r="K68" s="113">
        <v>11.044734579835621</v>
      </c>
      <c r="L68" s="113">
        <v>13.90983519033972</v>
      </c>
      <c r="M68" s="113">
        <v>12.781586271736151</v>
      </c>
      <c r="N68" s="113">
        <v>11.217201077395194</v>
      </c>
      <c r="O68" s="113">
        <v>11.63863149639003</v>
      </c>
      <c r="P68" s="113">
        <v>11.712926258912173</v>
      </c>
      <c r="Q68" s="113">
        <v>16.781392038203457</v>
      </c>
      <c r="R68" s="113">
        <v>13.897457680061668</v>
      </c>
      <c r="S68" s="113">
        <v>17.217735549629971</v>
      </c>
      <c r="T68" s="113">
        <v>17.202284558472165</v>
      </c>
      <c r="U68" s="113">
        <v>17.704249931635513</v>
      </c>
      <c r="V68" s="113">
        <v>18.670378913863814</v>
      </c>
      <c r="W68" s="113">
        <v>19.379469620899428</v>
      </c>
      <c r="X68" s="113">
        <v>22.032742850465116</v>
      </c>
      <c r="Y68" s="113">
        <v>25.159825813664554</v>
      </c>
      <c r="Z68" s="113">
        <v>27.106381920702368</v>
      </c>
      <c r="AA68">
        <v>22.859392886568287</v>
      </c>
    </row>
    <row r="69" spans="1:27" x14ac:dyDescent="0.25"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spans="1:27" x14ac:dyDescent="0.25"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9CD9-34C8-4629-B065-C11A8FBA3A03}">
  <sheetPr>
    <tabColor theme="9"/>
  </sheetPr>
  <dimension ref="A1:Z70"/>
  <sheetViews>
    <sheetView workbookViewId="0">
      <selection activeCell="C23" sqref="C23"/>
    </sheetView>
  </sheetViews>
  <sheetFormatPr defaultRowHeight="15" x14ac:dyDescent="0.25"/>
  <cols>
    <col min="1" max="1" width="11.85546875" style="67" customWidth="1"/>
    <col min="2" max="2" width="6.140625" style="65" customWidth="1"/>
    <col min="3" max="3" width="36.7109375" style="35" customWidth="1"/>
    <col min="4" max="26" width="9.140625" customWidth="1"/>
  </cols>
  <sheetData>
    <row r="1" spans="1:26" s="56" customFormat="1" x14ac:dyDescent="0.25">
      <c r="C1" s="56" t="s">
        <v>1297</v>
      </c>
      <c r="D1" s="56" t="s">
        <v>1653</v>
      </c>
      <c r="E1" s="56" t="s">
        <v>1652</v>
      </c>
    </row>
    <row r="2" spans="1:26" x14ac:dyDescent="0.25">
      <c r="A2" s="68"/>
      <c r="B2" s="69"/>
      <c r="C2" s="56"/>
      <c r="D2" s="56">
        <v>1997</v>
      </c>
      <c r="E2" s="56">
        <v>1998</v>
      </c>
      <c r="F2" s="56">
        <v>1999</v>
      </c>
      <c r="G2" s="56">
        <v>2000</v>
      </c>
      <c r="H2" s="56">
        <v>2001</v>
      </c>
      <c r="I2" s="56">
        <v>2002</v>
      </c>
      <c r="J2" s="56">
        <v>2003</v>
      </c>
      <c r="K2" s="56">
        <v>2004</v>
      </c>
      <c r="L2" s="56">
        <v>2005</v>
      </c>
      <c r="M2" s="56">
        <v>2006</v>
      </c>
      <c r="N2" s="56">
        <v>2007</v>
      </c>
      <c r="O2" s="56">
        <v>2008</v>
      </c>
      <c r="P2" s="56">
        <v>2009</v>
      </c>
      <c r="Q2" s="56">
        <v>2010</v>
      </c>
      <c r="R2" s="56">
        <v>2011</v>
      </c>
      <c r="S2" s="56">
        <v>2012</v>
      </c>
      <c r="T2" s="56">
        <v>2013</v>
      </c>
      <c r="U2" s="56">
        <v>2014</v>
      </c>
      <c r="V2" s="56">
        <v>2015</v>
      </c>
      <c r="W2" s="56">
        <v>2016</v>
      </c>
      <c r="X2" s="56">
        <v>2017</v>
      </c>
      <c r="Y2" s="56">
        <v>2018</v>
      </c>
      <c r="Z2" s="56">
        <v>2019</v>
      </c>
    </row>
    <row r="3" spans="1:26" x14ac:dyDescent="0.25">
      <c r="A3" s="67" t="s">
        <v>1286</v>
      </c>
      <c r="B3" s="65" t="s">
        <v>213</v>
      </c>
      <c r="C3" s="66" t="s">
        <v>357</v>
      </c>
      <c r="D3" s="113">
        <f>'97-19 Prod RAW'!D3/('Exp. PPI Deflator'!D3/100)</f>
        <v>16.961714128115894</v>
      </c>
      <c r="E3" s="113">
        <f>'97-19 Prod RAW'!E3/('Exp. PPI Deflator'!E3/100)</f>
        <v>19.293716273537282</v>
      </c>
      <c r="F3" s="113">
        <f>'97-19 Prod RAW'!F3/('Exp. PPI Deflator'!F3/100)</f>
        <v>20.370808515222311</v>
      </c>
      <c r="G3" s="113">
        <f>'97-19 Prod RAW'!G3/('Exp. PPI Deflator'!G3/100)</f>
        <v>22.727451100098612</v>
      </c>
      <c r="H3" s="113">
        <f>'97-19 Prod RAW'!H3/('Exp. PPI Deflator'!H3/100)</f>
        <v>22.115291243073077</v>
      </c>
      <c r="I3" s="113">
        <f>'97-19 Prod RAW'!I3/('Exp. PPI Deflator'!I3/100)</f>
        <v>28.972508831837075</v>
      </c>
      <c r="J3" s="113">
        <f>'97-19 Prod RAW'!J3/('Exp. PPI Deflator'!J3/100)</f>
        <v>26.528992776913309</v>
      </c>
      <c r="K3" s="113">
        <f>'97-19 Prod RAW'!K3/('Exp. PPI Deflator'!K3/100)</f>
        <v>22.859751068020358</v>
      </c>
      <c r="L3" s="113">
        <f>'97-19 Prod RAW'!L3/('Exp. PPI Deflator'!L3/100)</f>
        <v>17.202798105672027</v>
      </c>
      <c r="M3" s="113">
        <f>'97-19 Prod RAW'!M3/('Exp. PPI Deflator'!M3/100)</f>
        <v>19.138375997388341</v>
      </c>
      <c r="N3" s="113">
        <f>'97-19 Prod RAW'!N3/('Exp. PPI Deflator'!N3/100)</f>
        <v>17.627920494236271</v>
      </c>
      <c r="O3" s="113">
        <f>'97-19 Prod RAW'!O3/('Exp. PPI Deflator'!O3/100)</f>
        <v>17.611232737130663</v>
      </c>
      <c r="P3" s="113">
        <f>'97-19 Prod RAW'!P3/('Exp. PPI Deflator'!P3/100)</f>
        <v>15.342381147810302</v>
      </c>
      <c r="Q3" s="113">
        <f>'97-19 Prod RAW'!Q3/('Exp. PPI Deflator'!Q3/100)</f>
        <v>12.196051555953822</v>
      </c>
      <c r="R3" s="113">
        <f>'97-19 Prod RAW'!R3/('Exp. PPI Deflator'!R3/100)</f>
        <v>13.642723460770235</v>
      </c>
      <c r="S3" s="113">
        <f>'97-19 Prod RAW'!S3/('Exp. PPI Deflator'!S3/100)</f>
        <v>13.258183802731553</v>
      </c>
      <c r="T3" s="113">
        <f>'97-19 Prod RAW'!T3/('Exp. PPI Deflator'!T3/100)</f>
        <v>13.872328480676599</v>
      </c>
      <c r="U3" s="113">
        <f>'97-19 Prod RAW'!U3/('Exp. PPI Deflator'!U3/100)</f>
        <v>16.201898733240998</v>
      </c>
      <c r="V3" s="113">
        <f>'97-19 Prod RAW'!V3/('Exp. PPI Deflator'!V3/100)</f>
        <v>17.450014534668224</v>
      </c>
      <c r="W3" s="113">
        <f>'97-19 Prod RAW'!W3/('Exp. PPI Deflator'!W3/100)</f>
        <v>15.724855620677225</v>
      </c>
      <c r="X3" s="113">
        <f>'97-19 Prod RAW'!X3/('Exp. PPI Deflator'!X3/100)</f>
        <v>14.562521532871116</v>
      </c>
      <c r="Y3" s="113">
        <f>'97-19 Prod RAW'!Y3/('Exp. PPI Deflator'!Y3/100)</f>
        <v>14.519065349451056</v>
      </c>
      <c r="Z3" s="113">
        <f>'97-19 Prod RAW'!Z3/('Exp. PPI Deflator'!Z3/100)</f>
        <v>16.588328278686607</v>
      </c>
    </row>
    <row r="4" spans="1:26" x14ac:dyDescent="0.25">
      <c r="A4" s="67" t="s">
        <v>1287</v>
      </c>
      <c r="B4" s="65" t="s">
        <v>216</v>
      </c>
      <c r="C4" s="66" t="s">
        <v>358</v>
      </c>
      <c r="D4" s="113">
        <f>'97-19 Prod RAW'!D4/('Exp. PPI Deflator'!D4/100)</f>
        <v>325.09999583227653</v>
      </c>
      <c r="E4" s="113">
        <f>'97-19 Prod RAW'!E4/('Exp. PPI Deflator'!E4/100)</f>
        <v>271.7092110719438</v>
      </c>
      <c r="F4" s="113">
        <f>'97-19 Prod RAW'!F4/('Exp. PPI Deflator'!F4/100)</f>
        <v>259.63801969590997</v>
      </c>
      <c r="G4" s="113">
        <f>'97-19 Prod RAW'!G4/('Exp. PPI Deflator'!G4/100)</f>
        <v>310.20918952648304</v>
      </c>
      <c r="H4" s="113">
        <f>'97-19 Prod RAW'!H4/('Exp. PPI Deflator'!H4/100)</f>
        <v>313.35865376922482</v>
      </c>
      <c r="I4" s="113">
        <f>'97-19 Prod RAW'!I4/('Exp. PPI Deflator'!I4/100)</f>
        <v>299.46908174744254</v>
      </c>
      <c r="J4" s="113">
        <f>'97-19 Prod RAW'!J4/('Exp. PPI Deflator'!J4/100)</f>
        <v>304.71398855211527</v>
      </c>
      <c r="K4" s="113">
        <f>'97-19 Prod RAW'!K4/('Exp. PPI Deflator'!K4/100)</f>
        <v>330.77710793285587</v>
      </c>
      <c r="L4" s="113">
        <f>'97-19 Prod RAW'!L4/('Exp. PPI Deflator'!L4/100)</f>
        <v>297.32051180426498</v>
      </c>
      <c r="M4" s="113">
        <f>'97-19 Prod RAW'!M4/('Exp. PPI Deflator'!M4/100)</f>
        <v>284.18674675254732</v>
      </c>
      <c r="N4" s="113">
        <f>'97-19 Prod RAW'!N4/('Exp. PPI Deflator'!N4/100)</f>
        <v>279.32084099140275</v>
      </c>
      <c r="O4" s="113">
        <f>'97-19 Prod RAW'!O4/('Exp. PPI Deflator'!O4/100)</f>
        <v>252.31811829743364</v>
      </c>
      <c r="P4" s="113">
        <f>'97-19 Prod RAW'!P4/('Exp. PPI Deflator'!P4/100)</f>
        <v>207.55435213763104</v>
      </c>
      <c r="Q4" s="113">
        <f>'97-19 Prod RAW'!Q4/('Exp. PPI Deflator'!Q4/100)</f>
        <v>201.83319266386403</v>
      </c>
      <c r="R4" s="113">
        <f>'97-19 Prod RAW'!R4/('Exp. PPI Deflator'!R4/100)</f>
        <v>154.15506056031413</v>
      </c>
      <c r="S4" s="113">
        <f>'97-19 Prod RAW'!S4/('Exp. PPI Deflator'!S4/100)</f>
        <v>125.43337048030156</v>
      </c>
      <c r="T4" s="113">
        <f>'97-19 Prod RAW'!T4/('Exp. PPI Deflator'!T4/100)</f>
        <v>115.4394971512957</v>
      </c>
      <c r="U4" s="113">
        <f>'97-19 Prod RAW'!U4/('Exp. PPI Deflator'!U4/100)</f>
        <v>114.41756129592751</v>
      </c>
      <c r="V4" s="113">
        <f>'97-19 Prod RAW'!V4/('Exp. PPI Deflator'!V4/100)</f>
        <v>114.06787344426323</v>
      </c>
      <c r="W4" s="113">
        <f>'97-19 Prod RAW'!W4/('Exp. PPI Deflator'!W4/100)</f>
        <v>126.12994451527769</v>
      </c>
      <c r="X4" s="113">
        <f>'97-19 Prod RAW'!X4/('Exp. PPI Deflator'!X4/100)</f>
        <v>154.00964021407506</v>
      </c>
      <c r="Y4" s="113">
        <f>'97-19 Prod RAW'!Y4/('Exp. PPI Deflator'!Y4/100)</f>
        <v>159.35892943201213</v>
      </c>
      <c r="Z4" s="113">
        <f>'97-19 Prod RAW'!Z4/('Exp. PPI Deflator'!Z4/100)</f>
        <v>166.56567317387285</v>
      </c>
    </row>
    <row r="5" spans="1:26" ht="30" x14ac:dyDescent="0.25">
      <c r="A5" s="67" t="s">
        <v>1288</v>
      </c>
      <c r="C5" s="66" t="s">
        <v>359</v>
      </c>
      <c r="D5" s="113" t="e">
        <f>'97-19 Prod RAW'!D5/('Exp. PPI Deflator'!D5/100)</f>
        <v>#VALUE!</v>
      </c>
      <c r="E5" s="113" t="e">
        <f>'97-19 Prod RAW'!E5/('Exp. PPI Deflator'!E5/100)</f>
        <v>#DIV/0!</v>
      </c>
      <c r="F5" s="113" t="e">
        <f>'97-19 Prod RAW'!F5/('Exp. PPI Deflator'!F5/100)</f>
        <v>#DIV/0!</v>
      </c>
      <c r="G5" s="113" t="e">
        <f>'97-19 Prod RAW'!G5/('Exp. PPI Deflator'!G5/100)</f>
        <v>#DIV/0!</v>
      </c>
      <c r="H5" s="113" t="e">
        <f>'97-19 Prod RAW'!H5/('Exp. PPI Deflator'!H5/100)</f>
        <v>#DIV/0!</v>
      </c>
      <c r="I5" s="113" t="e">
        <f>'97-19 Prod RAW'!I5/('Exp. PPI Deflator'!I5/100)</f>
        <v>#DIV/0!</v>
      </c>
      <c r="J5" s="113" t="e">
        <f>'97-19 Prod RAW'!J5/('Exp. PPI Deflator'!J5/100)</f>
        <v>#DIV/0!</v>
      </c>
      <c r="K5" s="113" t="e">
        <f>'97-19 Prod RAW'!K5/('Exp. PPI Deflator'!K5/100)</f>
        <v>#DIV/0!</v>
      </c>
      <c r="L5" s="113" t="e">
        <f>'97-19 Prod RAW'!L5/('Exp. PPI Deflator'!L5/100)</f>
        <v>#DIV/0!</v>
      </c>
      <c r="M5" s="113" t="e">
        <f>'97-19 Prod RAW'!M5/('Exp. PPI Deflator'!M5/100)</f>
        <v>#DIV/0!</v>
      </c>
      <c r="N5" s="113" t="e">
        <f>'97-19 Prod RAW'!N5/('Exp. PPI Deflator'!N5/100)</f>
        <v>#DIV/0!</v>
      </c>
      <c r="O5" s="113" t="e">
        <f>'97-19 Prod RAW'!O5/('Exp. PPI Deflator'!O5/100)</f>
        <v>#DIV/0!</v>
      </c>
      <c r="P5" s="113" t="e">
        <f>'97-19 Prod RAW'!P5/('Exp. PPI Deflator'!P5/100)</f>
        <v>#DIV/0!</v>
      </c>
      <c r="Q5" s="113" t="e">
        <f>'97-19 Prod RAW'!Q5/('Exp. PPI Deflator'!Q5/100)</f>
        <v>#DIV/0!</v>
      </c>
      <c r="R5" s="113" t="e">
        <f>'97-19 Prod RAW'!R5/('Exp. PPI Deflator'!R5/100)</f>
        <v>#DIV/0!</v>
      </c>
      <c r="S5" s="113" t="e">
        <f>'97-19 Prod RAW'!S5/('Exp. PPI Deflator'!S5/100)</f>
        <v>#DIV/0!</v>
      </c>
      <c r="T5" s="113" t="e">
        <f>'97-19 Prod RAW'!T5/('Exp. PPI Deflator'!T5/100)</f>
        <v>#DIV/0!</v>
      </c>
      <c r="U5" s="113" t="e">
        <f>'97-19 Prod RAW'!U5/('Exp. PPI Deflator'!U5/100)</f>
        <v>#DIV/0!</v>
      </c>
      <c r="V5" s="113" t="e">
        <f>'97-19 Prod RAW'!V5/('Exp. PPI Deflator'!V5/100)</f>
        <v>#DIV/0!</v>
      </c>
      <c r="W5" s="113" t="e">
        <f>'97-19 Prod RAW'!W5/('Exp. PPI Deflator'!W5/100)</f>
        <v>#DIV/0!</v>
      </c>
      <c r="X5" s="113" t="e">
        <f>'97-19 Prod RAW'!X5/('Exp. PPI Deflator'!X5/100)</f>
        <v>#DIV/0!</v>
      </c>
      <c r="Y5" s="113" t="e">
        <f>'97-19 Prod RAW'!Y5/('Exp. PPI Deflator'!Y5/100)</f>
        <v>#DIV/0!</v>
      </c>
      <c r="Z5" s="113" t="e">
        <f>'97-19 Prod RAW'!Z5/('Exp. PPI Deflator'!Z5/100)</f>
        <v>#DIV/0!</v>
      </c>
    </row>
    <row r="6" spans="1:26" ht="30" x14ac:dyDescent="0.25">
      <c r="A6" s="67" t="s">
        <v>1289</v>
      </c>
      <c r="C6" s="66" t="s">
        <v>360</v>
      </c>
      <c r="D6" s="113">
        <f>'97-19 Prod RAW'!D6/('Exp. PPI Deflator'!D6/100)</f>
        <v>16.143445366629447</v>
      </c>
      <c r="E6" s="113">
        <f>'97-19 Prod RAW'!E6/('Exp. PPI Deflator'!E6/100)</f>
        <v>15.332864882939322</v>
      </c>
      <c r="F6" s="113">
        <f>'97-19 Prod RAW'!F6/('Exp. PPI Deflator'!F6/100)</f>
        <v>17.003771292446242</v>
      </c>
      <c r="G6" s="113">
        <f>'97-19 Prod RAW'!G6/('Exp. PPI Deflator'!G6/100)</f>
        <v>18.16243805059381</v>
      </c>
      <c r="H6" s="113">
        <f>'97-19 Prod RAW'!H6/('Exp. PPI Deflator'!H6/100)</f>
        <v>19.126366976243901</v>
      </c>
      <c r="I6" s="113">
        <f>'97-19 Prod RAW'!I6/('Exp. PPI Deflator'!I6/100)</f>
        <v>20.373523936102519</v>
      </c>
      <c r="J6" s="113">
        <f>'97-19 Prod RAW'!J6/('Exp. PPI Deflator'!J6/100)</f>
        <v>21.729354305256294</v>
      </c>
      <c r="K6" s="113">
        <f>'97-19 Prod RAW'!K6/('Exp. PPI Deflator'!K6/100)</f>
        <v>21.698253767882381</v>
      </c>
      <c r="L6" s="113">
        <f>'97-19 Prod RAW'!L6/('Exp. PPI Deflator'!L6/100)</f>
        <v>22.474693029979957</v>
      </c>
      <c r="M6" s="113">
        <f>'97-19 Prod RAW'!M6/('Exp. PPI Deflator'!M6/100)</f>
        <v>23.302692958805146</v>
      </c>
      <c r="N6" s="113">
        <f>'97-19 Prod RAW'!N6/('Exp. PPI Deflator'!N6/100)</f>
        <v>28.599606334164218</v>
      </c>
      <c r="O6" s="113">
        <f>'97-19 Prod RAW'!O6/('Exp. PPI Deflator'!O6/100)</f>
        <v>25.442490148871109</v>
      </c>
      <c r="P6" s="113">
        <f>'97-19 Prod RAW'!P6/('Exp. PPI Deflator'!P6/100)</f>
        <v>27.063774838590671</v>
      </c>
      <c r="Q6" s="113">
        <f>'97-19 Prod RAW'!Q6/('Exp. PPI Deflator'!Q6/100)</f>
        <v>31.058347831783731</v>
      </c>
      <c r="R6" s="113">
        <f>'97-19 Prod RAW'!R6/('Exp. PPI Deflator'!R6/100)</f>
        <v>24.782894516342793</v>
      </c>
      <c r="S6" s="113">
        <f>'97-19 Prod RAW'!S6/('Exp. PPI Deflator'!S6/100)</f>
        <v>29.233001800373351</v>
      </c>
      <c r="T6" s="113">
        <f>'97-19 Prod RAW'!T6/('Exp. PPI Deflator'!T6/100)</f>
        <v>29.905490934518568</v>
      </c>
      <c r="U6" s="113">
        <f>'97-19 Prod RAW'!U6/('Exp. PPI Deflator'!U6/100)</f>
        <v>32.271822643539871</v>
      </c>
      <c r="V6" s="113">
        <f>'97-19 Prod RAW'!V6/('Exp. PPI Deflator'!V6/100)</f>
        <v>34.285286997858819</v>
      </c>
      <c r="W6" s="113">
        <f>'97-19 Prod RAW'!W6/('Exp. PPI Deflator'!W6/100)</f>
        <v>32.270980283731852</v>
      </c>
      <c r="X6" s="113">
        <f>'97-19 Prod RAW'!X6/('Exp. PPI Deflator'!X6/100)</f>
        <v>36.822016092622086</v>
      </c>
      <c r="Y6" s="113">
        <f>'97-19 Prod RAW'!Y6/('Exp. PPI Deflator'!Y6/100)</f>
        <v>37.873408553309126</v>
      </c>
      <c r="Z6" s="113">
        <f>'97-19 Prod RAW'!Z6/('Exp. PPI Deflator'!Z6/100)</f>
        <v>37.26300730414178</v>
      </c>
    </row>
    <row r="7" spans="1:26" ht="30" x14ac:dyDescent="0.25">
      <c r="A7" s="67" t="s">
        <v>1290</v>
      </c>
      <c r="C7" s="66" t="s">
        <v>361</v>
      </c>
      <c r="D7" s="113">
        <f>'97-19 Prod RAW'!D7/('Exp. PPI Deflator'!D7/100)</f>
        <v>17.617950741848116</v>
      </c>
      <c r="E7" s="113">
        <f>'97-19 Prod RAW'!E7/('Exp. PPI Deflator'!E7/100)</f>
        <v>18.713472423619091</v>
      </c>
      <c r="F7" s="113">
        <f>'97-19 Prod RAW'!F7/('Exp. PPI Deflator'!F7/100)</f>
        <v>19.232082908536118</v>
      </c>
      <c r="G7" s="113">
        <f>'97-19 Prod RAW'!G7/('Exp. PPI Deflator'!G7/100)</f>
        <v>19.801663853758086</v>
      </c>
      <c r="H7" s="113">
        <f>'97-19 Prod RAW'!H7/('Exp. PPI Deflator'!H7/100)</f>
        <v>19.47100364390182</v>
      </c>
      <c r="I7" s="113">
        <f>'97-19 Prod RAW'!I7/('Exp. PPI Deflator'!I7/100)</f>
        <v>20.992966865748915</v>
      </c>
      <c r="J7" s="113">
        <f>'97-19 Prod RAW'!J7/('Exp. PPI Deflator'!J7/100)</f>
        <v>21.791633477953454</v>
      </c>
      <c r="K7" s="113">
        <f>'97-19 Prod RAW'!K7/('Exp. PPI Deflator'!K7/100)</f>
        <v>22.749469959854501</v>
      </c>
      <c r="L7" s="113">
        <f>'97-19 Prod RAW'!L7/('Exp. PPI Deflator'!L7/100)</f>
        <v>24.652546640735721</v>
      </c>
      <c r="M7" s="113">
        <f>'97-19 Prod RAW'!M7/('Exp. PPI Deflator'!M7/100)</f>
        <v>25.152715007117379</v>
      </c>
      <c r="N7" s="113">
        <f>'97-19 Prod RAW'!N7/('Exp. PPI Deflator'!N7/100)</f>
        <v>25.359829469348277</v>
      </c>
      <c r="O7" s="113">
        <f>'97-19 Prod RAW'!O7/('Exp. PPI Deflator'!O7/100)</f>
        <v>27.057493586142929</v>
      </c>
      <c r="P7" s="113">
        <f>'97-19 Prod RAW'!P7/('Exp. PPI Deflator'!P7/100)</f>
        <v>27.292055473825204</v>
      </c>
      <c r="Q7" s="113">
        <f>'97-19 Prod RAW'!Q7/('Exp. PPI Deflator'!Q7/100)</f>
        <v>25.830547629500202</v>
      </c>
      <c r="R7" s="113">
        <f>'97-19 Prod RAW'!R7/('Exp. PPI Deflator'!R7/100)</f>
        <v>25.549289961852601</v>
      </c>
      <c r="S7" s="113">
        <f>'97-19 Prod RAW'!S7/('Exp. PPI Deflator'!S7/100)</f>
        <v>28.198586678526294</v>
      </c>
      <c r="T7" s="113">
        <f>'97-19 Prod RAW'!T7/('Exp. PPI Deflator'!T7/100)</f>
        <v>26.534937860395235</v>
      </c>
      <c r="U7" s="113">
        <f>'97-19 Prod RAW'!U7/('Exp. PPI Deflator'!U7/100)</f>
        <v>27.770388268994679</v>
      </c>
      <c r="V7" s="113">
        <f>'97-19 Prod RAW'!V7/('Exp. PPI Deflator'!V7/100)</f>
        <v>27.229615590392669</v>
      </c>
      <c r="W7" s="113">
        <f>'97-19 Prod RAW'!W7/('Exp. PPI Deflator'!W7/100)</f>
        <v>31.352026780609553</v>
      </c>
      <c r="X7" s="113">
        <f>'97-19 Prod RAW'!X7/('Exp. PPI Deflator'!X7/100)</f>
        <v>29.8025405553262</v>
      </c>
      <c r="Y7" s="113">
        <f>'97-19 Prod RAW'!Y7/('Exp. PPI Deflator'!Y7/100)</f>
        <v>28.927514837320224</v>
      </c>
      <c r="Z7" s="113">
        <f>'97-19 Prod RAW'!Z7/('Exp. PPI Deflator'!Z7/100)</f>
        <v>31.18786107145695</v>
      </c>
    </row>
    <row r="8" spans="1:26" ht="30" x14ac:dyDescent="0.25">
      <c r="A8" s="67">
        <v>19</v>
      </c>
      <c r="C8" s="66" t="s">
        <v>362</v>
      </c>
      <c r="D8" s="113">
        <f>'97-19 Prod RAW'!D8/('Exp. PPI Deflator'!D8/100)</f>
        <v>167.89501835715305</v>
      </c>
      <c r="E8" s="113">
        <f>'97-19 Prod RAW'!E8/('Exp. PPI Deflator'!E8/100)</f>
        <v>269.15833284410763</v>
      </c>
      <c r="F8" s="113">
        <f>'97-19 Prod RAW'!F8/('Exp. PPI Deflator'!F8/100)</f>
        <v>203.56642365364769</v>
      </c>
      <c r="G8" s="113">
        <f>'97-19 Prod RAW'!G8/('Exp. PPI Deflator'!G8/100)</f>
        <v>97.652082151457407</v>
      </c>
      <c r="H8" s="113">
        <f>'97-19 Prod RAW'!H8/('Exp. PPI Deflator'!H8/100)</f>
        <v>137.53428516026031</v>
      </c>
      <c r="I8" s="113">
        <f>'97-19 Prod RAW'!I8/('Exp. PPI Deflator'!I8/100)</f>
        <v>100.7899590572051</v>
      </c>
      <c r="J8" s="113">
        <f>'97-19 Prod RAW'!J8/('Exp. PPI Deflator'!J8/100)</f>
        <v>132.92956083535637</v>
      </c>
      <c r="K8" s="113">
        <f>'97-19 Prod RAW'!K8/('Exp. PPI Deflator'!K8/100)</f>
        <v>168.79607953548847</v>
      </c>
      <c r="L8" s="113">
        <f>'97-19 Prod RAW'!L8/('Exp. PPI Deflator'!L8/100)</f>
        <v>114.48586045155557</v>
      </c>
      <c r="M8" s="113">
        <f>'97-19 Prod RAW'!M8/('Exp. PPI Deflator'!M8/100)</f>
        <v>67.765519275718646</v>
      </c>
      <c r="N8" s="113">
        <f>'97-19 Prod RAW'!N8/('Exp. PPI Deflator'!N8/100)</f>
        <v>103.10506630045883</v>
      </c>
      <c r="O8" s="113">
        <f>'97-19 Prod RAW'!O8/('Exp. PPI Deflator'!O8/100)</f>
        <v>88.975878988107993</v>
      </c>
      <c r="P8" s="113">
        <f>'97-19 Prod RAW'!P8/('Exp. PPI Deflator'!P8/100)</f>
        <v>141.45601465539485</v>
      </c>
      <c r="Q8" s="113">
        <f>'97-19 Prod RAW'!Q8/('Exp. PPI Deflator'!Q8/100)</f>
        <v>126.66413036175783</v>
      </c>
      <c r="R8" s="113">
        <f>'97-19 Prod RAW'!R8/('Exp. PPI Deflator'!R8/100)</f>
        <v>48.704465833659945</v>
      </c>
      <c r="S8" s="113">
        <f>'97-19 Prod RAW'!S8/('Exp. PPI Deflator'!S8/100)</f>
        <v>38.393884321112303</v>
      </c>
      <c r="T8" s="113">
        <f>'97-19 Prod RAW'!T8/('Exp. PPI Deflator'!T8/100)</f>
        <v>70.537128115189802</v>
      </c>
      <c r="U8" s="113">
        <f>'97-19 Prod RAW'!U8/('Exp. PPI Deflator'!U8/100)</f>
        <v>78.91321423865601</v>
      </c>
      <c r="V8" s="113">
        <f>'97-19 Prod RAW'!V8/('Exp. PPI Deflator'!V8/100)</f>
        <v>232.24755655313649</v>
      </c>
      <c r="W8" s="113">
        <f>'97-19 Prod RAW'!W8/('Exp. PPI Deflator'!W8/100)</f>
        <v>291.03707750214573</v>
      </c>
      <c r="X8" s="113">
        <f>'97-19 Prod RAW'!X8/('Exp. PPI Deflator'!X8/100)</f>
        <v>248.68907242311505</v>
      </c>
      <c r="Y8" s="113">
        <f>'97-19 Prod RAW'!Y8/('Exp. PPI Deflator'!Y8/100)</f>
        <v>165.00029403315497</v>
      </c>
      <c r="Z8" s="113">
        <f>'97-19 Prod RAW'!Z8/('Exp. PPI Deflator'!Z8/100)</f>
        <v>188.02837459886959</v>
      </c>
    </row>
    <row r="9" spans="1:26" ht="30" x14ac:dyDescent="0.25">
      <c r="A9" s="67">
        <v>20</v>
      </c>
      <c r="C9" s="66" t="s">
        <v>145</v>
      </c>
      <c r="D9" s="113">
        <f>'97-19 Prod RAW'!D9/('Exp. PPI Deflator'!D9/100)</f>
        <v>48.655025955216026</v>
      </c>
      <c r="E9" s="113">
        <f>'97-19 Prod RAW'!E9/('Exp. PPI Deflator'!E9/100)</f>
        <v>46.774645858348443</v>
      </c>
      <c r="F9" s="113">
        <f>'97-19 Prod RAW'!F9/('Exp. PPI Deflator'!F9/100)</f>
        <v>47.630057864791084</v>
      </c>
      <c r="G9" s="113">
        <f>'97-19 Prod RAW'!G9/('Exp. PPI Deflator'!G9/100)</f>
        <v>49.979307160949958</v>
      </c>
      <c r="H9" s="113">
        <f>'97-19 Prod RAW'!H9/('Exp. PPI Deflator'!H9/100)</f>
        <v>43.960960222571693</v>
      </c>
      <c r="I9" s="113">
        <f>'97-19 Prod RAW'!I9/('Exp. PPI Deflator'!I9/100)</f>
        <v>44.736876214130675</v>
      </c>
      <c r="J9" s="113">
        <f>'97-19 Prod RAW'!J9/('Exp. PPI Deflator'!J9/100)</f>
        <v>48.355345935571044</v>
      </c>
      <c r="K9" s="113">
        <f>'97-19 Prod RAW'!K9/('Exp. PPI Deflator'!K9/100)</f>
        <v>40.9441842177146</v>
      </c>
      <c r="L9" s="113">
        <f>'97-19 Prod RAW'!L9/('Exp. PPI Deflator'!L9/100)</f>
        <v>46.815654546223243</v>
      </c>
      <c r="M9" s="113">
        <f>'97-19 Prod RAW'!M9/('Exp. PPI Deflator'!M9/100)</f>
        <v>47.24224042526177</v>
      </c>
      <c r="N9" s="113">
        <f>'97-19 Prod RAW'!N9/('Exp. PPI Deflator'!N9/100)</f>
        <v>41.935604091685555</v>
      </c>
      <c r="O9" s="113">
        <f>'97-19 Prod RAW'!O9/('Exp. PPI Deflator'!O9/100)</f>
        <v>40.65894136276615</v>
      </c>
      <c r="P9" s="113">
        <f>'97-19 Prod RAW'!P9/('Exp. PPI Deflator'!P9/100)</f>
        <v>41.18466413024148</v>
      </c>
      <c r="Q9" s="113">
        <f>'97-19 Prod RAW'!Q9/('Exp. PPI Deflator'!Q9/100)</f>
        <v>42.796129981170445</v>
      </c>
      <c r="R9" s="113">
        <f>'97-19 Prod RAW'!R9/('Exp. PPI Deflator'!R9/100)</f>
        <v>47.868039705093629</v>
      </c>
      <c r="S9" s="113">
        <f>'97-19 Prod RAW'!S9/('Exp. PPI Deflator'!S9/100)</f>
        <v>43.437995331235221</v>
      </c>
      <c r="T9" s="113">
        <f>'97-19 Prod RAW'!T9/('Exp. PPI Deflator'!T9/100)</f>
        <v>58.529196402183153</v>
      </c>
      <c r="U9" s="113">
        <f>'97-19 Prod RAW'!U9/('Exp. PPI Deflator'!U9/100)</f>
        <v>63.668119198859124</v>
      </c>
      <c r="V9" s="113">
        <f>'97-19 Prod RAW'!V9/('Exp. PPI Deflator'!V9/100)</f>
        <v>75.510052829249091</v>
      </c>
      <c r="W9" s="113">
        <f>'97-19 Prod RAW'!W9/('Exp. PPI Deflator'!W9/100)</f>
        <v>71.200668962909504</v>
      </c>
      <c r="X9" s="113">
        <f>'97-19 Prod RAW'!X9/('Exp. PPI Deflator'!X9/100)</f>
        <v>62.833991182438119</v>
      </c>
      <c r="Y9" s="113">
        <f>'97-19 Prod RAW'!Y9/('Exp. PPI Deflator'!Y9/100)</f>
        <v>58.87670904018043</v>
      </c>
      <c r="Z9" s="113">
        <f>'97-19 Prod RAW'!Z9/('Exp. PPI Deflator'!Z9/100)</f>
        <v>64.881428918849352</v>
      </c>
    </row>
    <row r="10" spans="1:26" ht="45" x14ac:dyDescent="0.25">
      <c r="A10" s="67">
        <v>21</v>
      </c>
      <c r="C10" s="66" t="s">
        <v>363</v>
      </c>
      <c r="D10" s="113">
        <f>'97-19 Prod RAW'!D10/('Exp. PPI Deflator'!D10/100)</f>
        <v>75.764764949015088</v>
      </c>
      <c r="E10" s="113">
        <f>'97-19 Prod RAW'!E10/('Exp. PPI Deflator'!E10/100)</f>
        <v>74.793312198761654</v>
      </c>
      <c r="F10" s="113">
        <f>'97-19 Prod RAW'!F10/('Exp. PPI Deflator'!F10/100)</f>
        <v>86.26805556828279</v>
      </c>
      <c r="G10" s="113">
        <f>'97-19 Prod RAW'!G10/('Exp. PPI Deflator'!G10/100)</f>
        <v>101.04520953749788</v>
      </c>
      <c r="H10" s="113">
        <f>'97-19 Prod RAW'!H10/('Exp. PPI Deflator'!H10/100)</f>
        <v>110.53901641297203</v>
      </c>
      <c r="I10" s="113">
        <f>'97-19 Prod RAW'!I10/('Exp. PPI Deflator'!I10/100)</f>
        <v>121.3401330720156</v>
      </c>
      <c r="J10" s="113">
        <f>'97-19 Prod RAW'!J10/('Exp. PPI Deflator'!J10/100)</f>
        <v>120.68682578352308</v>
      </c>
      <c r="K10" s="113">
        <f>'97-19 Prod RAW'!K10/('Exp. PPI Deflator'!K10/100)</f>
        <v>130.85161498680336</v>
      </c>
      <c r="L10" s="113">
        <f>'97-19 Prod RAW'!L10/('Exp. PPI Deflator'!L10/100)</f>
        <v>145.83525213452438</v>
      </c>
      <c r="M10" s="113">
        <f>'97-19 Prod RAW'!M10/('Exp. PPI Deflator'!M10/100)</f>
        <v>177.60163272996752</v>
      </c>
      <c r="N10" s="113">
        <f>'97-19 Prod RAW'!N10/('Exp. PPI Deflator'!N10/100)</f>
        <v>180.82884309895712</v>
      </c>
      <c r="O10" s="113">
        <f>'97-19 Prod RAW'!O10/('Exp. PPI Deflator'!O10/100)</f>
        <v>207.27419729894044</v>
      </c>
      <c r="P10" s="113">
        <f>'97-19 Prod RAW'!P10/('Exp. PPI Deflator'!P10/100)</f>
        <v>201.39543336641836</v>
      </c>
      <c r="Q10" s="113">
        <f>'97-19 Prod RAW'!Q10/('Exp. PPI Deflator'!Q10/100)</f>
        <v>194.08574012758928</v>
      </c>
      <c r="R10" s="113">
        <f>'97-19 Prod RAW'!R10/('Exp. PPI Deflator'!R10/100)</f>
        <v>185.14587174099134</v>
      </c>
      <c r="S10" s="113">
        <f>'97-19 Prod RAW'!S10/('Exp. PPI Deflator'!S10/100)</f>
        <v>155.77607595098186</v>
      </c>
      <c r="T10" s="113">
        <f>'97-19 Prod RAW'!T10/('Exp. PPI Deflator'!T10/100)</f>
        <v>133.0193505614329</v>
      </c>
      <c r="U10" s="113">
        <f>'97-19 Prod RAW'!U10/('Exp. PPI Deflator'!U10/100)</f>
        <v>160.58507853157661</v>
      </c>
      <c r="V10" s="113">
        <f>'97-19 Prod RAW'!V10/('Exp. PPI Deflator'!V10/100)</f>
        <v>169.9410328048771</v>
      </c>
      <c r="W10" s="113">
        <f>'97-19 Prod RAW'!W10/('Exp. PPI Deflator'!W10/100)</f>
        <v>181.22922230778298</v>
      </c>
      <c r="X10" s="113">
        <f>'97-19 Prod RAW'!X10/('Exp. PPI Deflator'!X10/100)</f>
        <v>143.7609642304177</v>
      </c>
      <c r="Y10" s="113">
        <f>'97-19 Prod RAW'!Y10/('Exp. PPI Deflator'!Y10/100)</f>
        <v>156.14152237766154</v>
      </c>
      <c r="Z10" s="113">
        <f>'97-19 Prod RAW'!Z10/('Exp. PPI Deflator'!Z10/100)</f>
        <v>146.60942683460735</v>
      </c>
    </row>
    <row r="11" spans="1:26" ht="45" x14ac:dyDescent="0.25">
      <c r="A11" s="67" t="s">
        <v>1291</v>
      </c>
      <c r="C11" s="66" t="s">
        <v>364</v>
      </c>
      <c r="D11" s="113">
        <f>'97-19 Prod RAW'!D11/('Exp. PPI Deflator'!D11/100)</f>
        <v>20.85584100511414</v>
      </c>
      <c r="E11" s="113">
        <f>'97-19 Prod RAW'!E11/('Exp. PPI Deflator'!E11/100)</f>
        <v>21.542992569873864</v>
      </c>
      <c r="F11" s="113">
        <f>'97-19 Prod RAW'!F11/('Exp. PPI Deflator'!F11/100)</f>
        <v>23.015152298281166</v>
      </c>
      <c r="G11" s="113">
        <f>'97-19 Prod RAW'!G11/('Exp. PPI Deflator'!G11/100)</f>
        <v>24.578169108115343</v>
      </c>
      <c r="H11" s="113">
        <f>'97-19 Prod RAW'!H11/('Exp. PPI Deflator'!H11/100)</f>
        <v>26.12549285149812</v>
      </c>
      <c r="I11" s="113">
        <f>'97-19 Prod RAW'!I11/('Exp. PPI Deflator'!I11/100)</f>
        <v>26.334527275410391</v>
      </c>
      <c r="J11" s="113">
        <f>'97-19 Prod RAW'!J11/('Exp. PPI Deflator'!J11/100)</f>
        <v>28.455232118025716</v>
      </c>
      <c r="K11" s="113">
        <f>'97-19 Prod RAW'!K11/('Exp. PPI Deflator'!K11/100)</f>
        <v>29.524585238283059</v>
      </c>
      <c r="L11" s="113">
        <f>'97-19 Prod RAW'!L11/('Exp. PPI Deflator'!L11/100)</f>
        <v>30.633611643862118</v>
      </c>
      <c r="M11" s="113">
        <f>'97-19 Prod RAW'!M11/('Exp. PPI Deflator'!M11/100)</f>
        <v>29.253239078967496</v>
      </c>
      <c r="N11" s="113">
        <f>'97-19 Prod RAW'!N11/('Exp. PPI Deflator'!N11/100)</f>
        <v>28.849418242325445</v>
      </c>
      <c r="O11" s="113">
        <f>'97-19 Prod RAW'!O11/('Exp. PPI Deflator'!O11/100)</f>
        <v>25.307601224800809</v>
      </c>
      <c r="P11" s="113">
        <f>'97-19 Prod RAW'!P11/('Exp. PPI Deflator'!P11/100)</f>
        <v>27.286536902947812</v>
      </c>
      <c r="Q11" s="113">
        <f>'97-19 Prod RAW'!Q11/('Exp. PPI Deflator'!Q11/100)</f>
        <v>27.345719092148819</v>
      </c>
      <c r="R11" s="113">
        <f>'97-19 Prod RAW'!R11/('Exp. PPI Deflator'!R11/100)</f>
        <v>26.783322582996583</v>
      </c>
      <c r="S11" s="113">
        <f>'97-19 Prod RAW'!S11/('Exp. PPI Deflator'!S11/100)</f>
        <v>28.287383267021621</v>
      </c>
      <c r="T11" s="113">
        <f>'97-19 Prod RAW'!T11/('Exp. PPI Deflator'!T11/100)</f>
        <v>29.838012917868291</v>
      </c>
      <c r="U11" s="113">
        <f>'97-19 Prod RAW'!U11/('Exp. PPI Deflator'!U11/100)</f>
        <v>28.437070338367661</v>
      </c>
      <c r="V11" s="113">
        <f>'97-19 Prod RAW'!V11/('Exp. PPI Deflator'!V11/100)</f>
        <v>30.788526840993264</v>
      </c>
      <c r="W11" s="113">
        <f>'97-19 Prod RAW'!W11/('Exp. PPI Deflator'!W11/100)</f>
        <v>31.99735226789236</v>
      </c>
      <c r="X11" s="113">
        <f>'97-19 Prod RAW'!X11/('Exp. PPI Deflator'!X11/100)</f>
        <v>27.949601991961412</v>
      </c>
      <c r="Y11" s="113">
        <f>'97-19 Prod RAW'!Y11/('Exp. PPI Deflator'!Y11/100)</f>
        <v>28.371988151018403</v>
      </c>
      <c r="Z11" s="113">
        <f>'97-19 Prod RAW'!Z11/('Exp. PPI Deflator'!Z11/100)</f>
        <v>30.372721235384667</v>
      </c>
    </row>
    <row r="12" spans="1:26" ht="30" x14ac:dyDescent="0.25">
      <c r="A12" s="67" t="s">
        <v>1292</v>
      </c>
      <c r="C12" s="66" t="s">
        <v>365</v>
      </c>
      <c r="D12" s="113" t="e">
        <f>'97-19 Prod RAW'!D12/('Exp. PPI Deflator'!D12/100)</f>
        <v>#DIV/0!</v>
      </c>
      <c r="E12" s="113" t="e">
        <f>'97-19 Prod RAW'!E12/('Exp. PPI Deflator'!E12/100)</f>
        <v>#DIV/0!</v>
      </c>
      <c r="F12" s="113" t="e">
        <f>'97-19 Prod RAW'!F12/('Exp. PPI Deflator'!F12/100)</f>
        <v>#DIV/0!</v>
      </c>
      <c r="G12" s="113" t="e">
        <f>'97-19 Prod RAW'!G12/('Exp. PPI Deflator'!G12/100)</f>
        <v>#DIV/0!</v>
      </c>
      <c r="H12" s="113" t="e">
        <f>'97-19 Prod RAW'!H12/('Exp. PPI Deflator'!H12/100)</f>
        <v>#DIV/0!</v>
      </c>
      <c r="I12" s="113" t="e">
        <f>'97-19 Prod RAW'!I12/('Exp. PPI Deflator'!I12/100)</f>
        <v>#DIV/0!</v>
      </c>
      <c r="J12" s="113" t="e">
        <f>'97-19 Prod RAW'!J12/('Exp. PPI Deflator'!J12/100)</f>
        <v>#DIV/0!</v>
      </c>
      <c r="K12" s="113" t="e">
        <f>'97-19 Prod RAW'!K12/('Exp. PPI Deflator'!K12/100)</f>
        <v>#DIV/0!</v>
      </c>
      <c r="L12" s="113" t="e">
        <f>'97-19 Prod RAW'!L12/('Exp. PPI Deflator'!L12/100)</f>
        <v>#DIV/0!</v>
      </c>
      <c r="M12" s="113" t="e">
        <f>'97-19 Prod RAW'!M12/('Exp. PPI Deflator'!M12/100)</f>
        <v>#DIV/0!</v>
      </c>
      <c r="N12" s="113" t="e">
        <f>'97-19 Prod RAW'!N12/('Exp. PPI Deflator'!N12/100)</f>
        <v>#DIV/0!</v>
      </c>
      <c r="O12" s="113" t="e">
        <f>'97-19 Prod RAW'!O12/('Exp. PPI Deflator'!O12/100)</f>
        <v>#DIV/0!</v>
      </c>
      <c r="P12" s="113" t="e">
        <f>'97-19 Prod RAW'!P12/('Exp. PPI Deflator'!P12/100)</f>
        <v>#DIV/0!</v>
      </c>
      <c r="Q12" s="113" t="e">
        <f>'97-19 Prod RAW'!Q12/('Exp. PPI Deflator'!Q12/100)</f>
        <v>#DIV/0!</v>
      </c>
      <c r="R12" s="113" t="e">
        <f>'97-19 Prod RAW'!R12/('Exp. PPI Deflator'!R12/100)</f>
        <v>#DIV/0!</v>
      </c>
      <c r="S12" s="113" t="e">
        <f>'97-19 Prod RAW'!S12/('Exp. PPI Deflator'!S12/100)</f>
        <v>#DIV/0!</v>
      </c>
      <c r="T12" s="113" t="e">
        <f>'97-19 Prod RAW'!T12/('Exp. PPI Deflator'!T12/100)</f>
        <v>#DIV/0!</v>
      </c>
      <c r="U12" s="113" t="e">
        <f>'97-19 Prod RAW'!U12/('Exp. PPI Deflator'!U12/100)</f>
        <v>#DIV/0!</v>
      </c>
      <c r="V12" s="113" t="e">
        <f>'97-19 Prod RAW'!V12/('Exp. PPI Deflator'!V12/100)</f>
        <v>#DIV/0!</v>
      </c>
      <c r="W12" s="113" t="e">
        <f>'97-19 Prod RAW'!W12/('Exp. PPI Deflator'!W12/100)</f>
        <v>#DIV/0!</v>
      </c>
      <c r="X12" s="113" t="e">
        <f>'97-19 Prod RAW'!X12/('Exp. PPI Deflator'!X12/100)</f>
        <v>#DIV/0!</v>
      </c>
      <c r="Y12" s="113" t="e">
        <f>'97-19 Prod RAW'!Y12/('Exp. PPI Deflator'!Y12/100)</f>
        <v>#DIV/0!</v>
      </c>
      <c r="Z12" s="113" t="e">
        <f>'97-19 Prod RAW'!Z12/('Exp. PPI Deflator'!Z12/100)</f>
        <v>#DIV/0!</v>
      </c>
    </row>
    <row r="13" spans="1:26" ht="30" x14ac:dyDescent="0.25">
      <c r="A13" s="67">
        <v>26</v>
      </c>
      <c r="C13" s="66" t="s">
        <v>366</v>
      </c>
      <c r="D13" s="113">
        <f>'97-19 Prod RAW'!D13/('Exp. PPI Deflator'!D13/100)</f>
        <v>17.858554967952671</v>
      </c>
      <c r="E13" s="113">
        <f>'97-19 Prod RAW'!E13/('Exp. PPI Deflator'!E13/100)</f>
        <v>20.214372309607985</v>
      </c>
      <c r="F13" s="113">
        <f>'97-19 Prod RAW'!F13/('Exp. PPI Deflator'!F13/100)</f>
        <v>19.139042286762798</v>
      </c>
      <c r="G13" s="113">
        <f>'97-19 Prod RAW'!G13/('Exp. PPI Deflator'!G13/100)</f>
        <v>18.768400590233998</v>
      </c>
      <c r="H13" s="113">
        <f>'97-19 Prod RAW'!H13/('Exp. PPI Deflator'!H13/100)</f>
        <v>18.029146562876704</v>
      </c>
      <c r="I13" s="113">
        <f>'97-19 Prod RAW'!I13/('Exp. PPI Deflator'!I13/100)</f>
        <v>25.86708633217258</v>
      </c>
      <c r="J13" s="113">
        <f>'97-19 Prod RAW'!J13/('Exp. PPI Deflator'!J13/100)</f>
        <v>26.35033148437201</v>
      </c>
      <c r="K13" s="113">
        <f>'97-19 Prod RAW'!K13/('Exp. PPI Deflator'!K13/100)</f>
        <v>34.007286403645594</v>
      </c>
      <c r="L13" s="113">
        <f>'97-19 Prod RAW'!L13/('Exp. PPI Deflator'!L13/100)</f>
        <v>34.060148504136713</v>
      </c>
      <c r="M13" s="113">
        <f>'97-19 Prod RAW'!M13/('Exp. PPI Deflator'!M13/100)</f>
        <v>38.053597870979829</v>
      </c>
      <c r="N13" s="113">
        <f>'97-19 Prod RAW'!N13/('Exp. PPI Deflator'!N13/100)</f>
        <v>38.444434038285053</v>
      </c>
      <c r="O13" s="113">
        <f>'97-19 Prod RAW'!O13/('Exp. PPI Deflator'!O13/100)</f>
        <v>45.017477860628027</v>
      </c>
      <c r="P13" s="113">
        <f>'97-19 Prod RAW'!P13/('Exp. PPI Deflator'!P13/100)</f>
        <v>51.032515237861126</v>
      </c>
      <c r="Q13" s="113">
        <f>'97-19 Prod RAW'!Q13/('Exp. PPI Deflator'!Q13/100)</f>
        <v>54.942203708535764</v>
      </c>
      <c r="R13" s="113">
        <f>'97-19 Prod RAW'!R13/('Exp. PPI Deflator'!R13/100)</f>
        <v>54.00625329847793</v>
      </c>
      <c r="S13" s="113">
        <f>'97-19 Prod RAW'!S13/('Exp. PPI Deflator'!S13/100)</f>
        <v>52.126752192511169</v>
      </c>
      <c r="T13" s="113">
        <f>'97-19 Prod RAW'!T13/('Exp. PPI Deflator'!T13/100)</f>
        <v>51.677620071307111</v>
      </c>
      <c r="U13" s="113">
        <f>'97-19 Prod RAW'!U13/('Exp. PPI Deflator'!U13/100)</f>
        <v>52.243822363765567</v>
      </c>
      <c r="V13" s="113">
        <f>'97-19 Prod RAW'!V13/('Exp. PPI Deflator'!V13/100)</f>
        <v>53.854732343429468</v>
      </c>
      <c r="W13" s="113">
        <f>'97-19 Prod RAW'!W13/('Exp. PPI Deflator'!W13/100)</f>
        <v>59.365375232523839</v>
      </c>
      <c r="X13" s="113">
        <f>'97-19 Prod RAW'!X13/('Exp. PPI Deflator'!X13/100)</f>
        <v>61.195612105607054</v>
      </c>
      <c r="Y13" s="113">
        <f>'97-19 Prod RAW'!Y13/('Exp. PPI Deflator'!Y13/100)</f>
        <v>63.386676018733759</v>
      </c>
      <c r="Z13" s="113">
        <f>'97-19 Prod RAW'!Z13/('Exp. PPI Deflator'!Z13/100)</f>
        <v>62.658213458680677</v>
      </c>
    </row>
    <row r="14" spans="1:26" x14ac:dyDescent="0.25">
      <c r="A14" s="67">
        <v>27</v>
      </c>
      <c r="C14" s="66" t="s">
        <v>367</v>
      </c>
      <c r="D14" s="113">
        <f>'97-19 Prod RAW'!D14/('Exp. PPI Deflator'!D14/100)</f>
        <v>23.275091495061446</v>
      </c>
      <c r="E14" s="113">
        <f>'97-19 Prod RAW'!E14/('Exp. PPI Deflator'!E14/100)</f>
        <v>23.488551236764017</v>
      </c>
      <c r="F14" s="113">
        <f>'97-19 Prod RAW'!F14/('Exp. PPI Deflator'!F14/100)</f>
        <v>23.903749485468996</v>
      </c>
      <c r="G14" s="113">
        <f>'97-19 Prod RAW'!G14/('Exp. PPI Deflator'!G14/100)</f>
        <v>23.91981649967024</v>
      </c>
      <c r="H14" s="113">
        <f>'97-19 Prod RAW'!H14/('Exp. PPI Deflator'!H14/100)</f>
        <v>25.156535278820972</v>
      </c>
      <c r="I14" s="113">
        <f>'97-19 Prod RAW'!I14/('Exp. PPI Deflator'!I14/100)</f>
        <v>28.205043839175335</v>
      </c>
      <c r="J14" s="113">
        <f>'97-19 Prod RAW'!J14/('Exp. PPI Deflator'!J14/100)</f>
        <v>30.742907263091606</v>
      </c>
      <c r="K14" s="113">
        <f>'97-19 Prod RAW'!K14/('Exp. PPI Deflator'!K14/100)</f>
        <v>32.847976192028007</v>
      </c>
      <c r="L14" s="113">
        <f>'97-19 Prod RAW'!L14/('Exp. PPI Deflator'!L14/100)</f>
        <v>31.479683298509858</v>
      </c>
      <c r="M14" s="113">
        <f>'97-19 Prod RAW'!M14/('Exp. PPI Deflator'!M14/100)</f>
        <v>30.985525344221859</v>
      </c>
      <c r="N14" s="113">
        <f>'97-19 Prod RAW'!N14/('Exp. PPI Deflator'!N14/100)</f>
        <v>32.474659589805064</v>
      </c>
      <c r="O14" s="113">
        <f>'97-19 Prod RAW'!O14/('Exp. PPI Deflator'!O14/100)</f>
        <v>33.687333388508357</v>
      </c>
      <c r="P14" s="113">
        <f>'97-19 Prod RAW'!P14/('Exp. PPI Deflator'!P14/100)</f>
        <v>32.98471229209219</v>
      </c>
      <c r="Q14" s="113">
        <f>'97-19 Prod RAW'!Q14/('Exp. PPI Deflator'!Q14/100)</f>
        <v>30.964520018832598</v>
      </c>
      <c r="R14" s="113">
        <f>'97-19 Prod RAW'!R14/('Exp. PPI Deflator'!R14/100)</f>
        <v>26.419083170243141</v>
      </c>
      <c r="S14" s="113">
        <f>'97-19 Prod RAW'!S14/('Exp. PPI Deflator'!S14/100)</f>
        <v>31.172946905592948</v>
      </c>
      <c r="T14" s="113">
        <f>'97-19 Prod RAW'!T14/('Exp. PPI Deflator'!T14/100)</f>
        <v>30.943316506254874</v>
      </c>
      <c r="U14" s="113">
        <f>'97-19 Prod RAW'!U14/('Exp. PPI Deflator'!U14/100)</f>
        <v>35.789403921738845</v>
      </c>
      <c r="V14" s="113">
        <f>'97-19 Prod RAW'!V14/('Exp. PPI Deflator'!V14/100)</f>
        <v>30.129739789521111</v>
      </c>
      <c r="W14" s="113">
        <f>'97-19 Prod RAW'!W14/('Exp. PPI Deflator'!W14/100)</f>
        <v>33.156037851617569</v>
      </c>
      <c r="X14" s="113">
        <f>'97-19 Prod RAW'!X14/('Exp. PPI Deflator'!X14/100)</f>
        <v>32.079448775987338</v>
      </c>
      <c r="Y14" s="113">
        <f>'97-19 Prod RAW'!Y14/('Exp. PPI Deflator'!Y14/100)</f>
        <v>31.443907906975163</v>
      </c>
      <c r="Z14" s="113">
        <f>'97-19 Prod RAW'!Z14/('Exp. PPI Deflator'!Z14/100)</f>
        <v>35.614853470037673</v>
      </c>
    </row>
    <row r="15" spans="1:26" ht="30" x14ac:dyDescent="0.25">
      <c r="A15" s="67">
        <v>28</v>
      </c>
      <c r="C15" s="66" t="s">
        <v>368</v>
      </c>
      <c r="D15" s="113">
        <f>'97-19 Prod RAW'!D15/('Exp. PPI Deflator'!D15/100)</f>
        <v>29.160066692552</v>
      </c>
      <c r="E15" s="113">
        <f>'97-19 Prod RAW'!E15/('Exp. PPI Deflator'!E15/100)</f>
        <v>29.861897029075092</v>
      </c>
      <c r="F15" s="113">
        <f>'97-19 Prod RAW'!F15/('Exp. PPI Deflator'!F15/100)</f>
        <v>31.564883657144335</v>
      </c>
      <c r="G15" s="113">
        <f>'97-19 Prod RAW'!G15/('Exp. PPI Deflator'!G15/100)</f>
        <v>32.326841495772797</v>
      </c>
      <c r="H15" s="113">
        <f>'97-19 Prod RAW'!H15/('Exp. PPI Deflator'!H15/100)</f>
        <v>32.20894910694475</v>
      </c>
      <c r="I15" s="113">
        <f>'97-19 Prod RAW'!I15/('Exp. PPI Deflator'!I15/100)</f>
        <v>34.790523046292108</v>
      </c>
      <c r="J15" s="113">
        <f>'97-19 Prod RAW'!J15/('Exp. PPI Deflator'!J15/100)</f>
        <v>40.020581266391673</v>
      </c>
      <c r="K15" s="113">
        <f>'97-19 Prod RAW'!K15/('Exp. PPI Deflator'!K15/100)</f>
        <v>39.889583940333104</v>
      </c>
      <c r="L15" s="113">
        <f>'97-19 Prod RAW'!L15/('Exp. PPI Deflator'!L15/100)</f>
        <v>39.860908252938579</v>
      </c>
      <c r="M15" s="113">
        <f>'97-19 Prod RAW'!M15/('Exp. PPI Deflator'!M15/100)</f>
        <v>41.050703394386645</v>
      </c>
      <c r="N15" s="113">
        <f>'97-19 Prod RAW'!N15/('Exp. PPI Deflator'!N15/100)</f>
        <v>41.481186003349883</v>
      </c>
      <c r="O15" s="113">
        <f>'97-19 Prod RAW'!O15/('Exp. PPI Deflator'!O15/100)</f>
        <v>37.026219103559626</v>
      </c>
      <c r="P15" s="113">
        <f>'97-19 Prod RAW'!P15/('Exp. PPI Deflator'!P15/100)</f>
        <v>27.964336534522054</v>
      </c>
      <c r="Q15" s="113">
        <f>'97-19 Prod RAW'!Q15/('Exp. PPI Deflator'!Q15/100)</f>
        <v>38.426026612250766</v>
      </c>
      <c r="R15" s="113">
        <f>'97-19 Prod RAW'!R15/('Exp. PPI Deflator'!R15/100)</f>
        <v>39.832522005898923</v>
      </c>
      <c r="S15" s="113">
        <f>'97-19 Prod RAW'!S15/('Exp. PPI Deflator'!S15/100)</f>
        <v>41.084909674919921</v>
      </c>
      <c r="T15" s="113">
        <f>'97-19 Prod RAW'!T15/('Exp. PPI Deflator'!T15/100)</f>
        <v>43.903425203838481</v>
      </c>
      <c r="U15" s="113">
        <f>'97-19 Prod RAW'!U15/('Exp. PPI Deflator'!U15/100)</f>
        <v>45.642522052286246</v>
      </c>
      <c r="V15" s="113">
        <f>'97-19 Prod RAW'!V15/('Exp. PPI Deflator'!V15/100)</f>
        <v>44.971772292956373</v>
      </c>
      <c r="W15" s="113">
        <f>'97-19 Prod RAW'!W15/('Exp. PPI Deflator'!W15/100)</f>
        <v>42.147643251752271</v>
      </c>
      <c r="X15" s="113">
        <f>'97-19 Prod RAW'!X15/('Exp. PPI Deflator'!X15/100)</f>
        <v>42.795139060482192</v>
      </c>
      <c r="Y15" s="113">
        <f>'97-19 Prod RAW'!Y15/('Exp. PPI Deflator'!Y15/100)</f>
        <v>45.381840043648793</v>
      </c>
      <c r="Z15" s="113">
        <f>'97-19 Prod RAW'!Z15/('Exp. PPI Deflator'!Z15/100)</f>
        <v>40.741077405688145</v>
      </c>
    </row>
    <row r="16" spans="1:26" x14ac:dyDescent="0.25">
      <c r="A16" s="67" t="s">
        <v>1293</v>
      </c>
      <c r="C16" s="66" t="s">
        <v>369</v>
      </c>
      <c r="D16" s="113">
        <f>'97-19 Prod RAW'!D16/('Exp. PPI Deflator'!D16/100)</f>
        <v>28.128332641444079</v>
      </c>
      <c r="E16" s="113">
        <f>'97-19 Prod RAW'!E16/('Exp. PPI Deflator'!E16/100)</f>
        <v>27.204781036989047</v>
      </c>
      <c r="F16" s="113">
        <f>'97-19 Prod RAW'!F16/('Exp. PPI Deflator'!F16/100)</f>
        <v>27.515229620604231</v>
      </c>
      <c r="G16" s="113">
        <f>'97-19 Prod RAW'!G16/('Exp. PPI Deflator'!G16/100)</f>
        <v>32.665584911662137</v>
      </c>
      <c r="H16" s="113">
        <f>'97-19 Prod RAW'!H16/('Exp. PPI Deflator'!H16/100)</f>
        <v>33.638811059317</v>
      </c>
      <c r="I16" s="113">
        <f>'97-19 Prod RAW'!I16/('Exp. PPI Deflator'!I16/100)</f>
        <v>34.574091337645314</v>
      </c>
      <c r="J16" s="113">
        <f>'97-19 Prod RAW'!J16/('Exp. PPI Deflator'!J16/100)</f>
        <v>37.355992505068031</v>
      </c>
      <c r="K16" s="113">
        <f>'97-19 Prod RAW'!K16/('Exp. PPI Deflator'!K16/100)</f>
        <v>39.24231762564829</v>
      </c>
      <c r="L16" s="113">
        <f>'97-19 Prod RAW'!L16/('Exp. PPI Deflator'!L16/100)</f>
        <v>39.968251459058827</v>
      </c>
      <c r="M16" s="113">
        <f>'97-19 Prod RAW'!M16/('Exp. PPI Deflator'!M16/100)</f>
        <v>43.101418605031462</v>
      </c>
      <c r="N16" s="113">
        <f>'97-19 Prod RAW'!N16/('Exp. PPI Deflator'!N16/100)</f>
        <v>40.718723866600904</v>
      </c>
      <c r="O16" s="113">
        <f>'97-19 Prod RAW'!O16/('Exp. PPI Deflator'!O16/100)</f>
        <v>41.584676675573505</v>
      </c>
      <c r="P16" s="113">
        <f>'97-19 Prod RAW'!P16/('Exp. PPI Deflator'!P16/100)</f>
        <v>35.510724552777141</v>
      </c>
      <c r="Q16" s="113">
        <f>'97-19 Prod RAW'!Q16/('Exp. PPI Deflator'!Q16/100)</f>
        <v>39.707925942500658</v>
      </c>
      <c r="R16" s="113">
        <f>'97-19 Prod RAW'!R16/('Exp. PPI Deflator'!R16/100)</f>
        <v>46.363431579887269</v>
      </c>
      <c r="S16" s="113">
        <f>'97-19 Prod RAW'!S16/('Exp. PPI Deflator'!S16/100)</f>
        <v>44.615448178976948</v>
      </c>
      <c r="T16" s="113">
        <f>'97-19 Prod RAW'!T16/('Exp. PPI Deflator'!T16/100)</f>
        <v>49.489641399421004</v>
      </c>
      <c r="U16" s="113">
        <f>'97-19 Prod RAW'!U16/('Exp. PPI Deflator'!U16/100)</f>
        <v>50.392092090699002</v>
      </c>
      <c r="V16" s="113">
        <f>'97-19 Prod RAW'!V16/('Exp. PPI Deflator'!V16/100)</f>
        <v>50.602818992396422</v>
      </c>
      <c r="W16" s="113">
        <f>'97-19 Prod RAW'!W16/('Exp. PPI Deflator'!W16/100)</f>
        <v>50.052616098291288</v>
      </c>
      <c r="X16" s="113">
        <f>'97-19 Prod RAW'!X16/('Exp. PPI Deflator'!X16/100)</f>
        <v>54.607713028764074</v>
      </c>
      <c r="Y16" s="113">
        <f>'97-19 Prod RAW'!Y16/('Exp. PPI Deflator'!Y16/100)</f>
        <v>53.670701595341988</v>
      </c>
      <c r="Z16" s="113">
        <f>'97-19 Prod RAW'!Z16/('Exp. PPI Deflator'!Z16/100)</f>
        <v>51.28853960311141</v>
      </c>
    </row>
    <row r="17" spans="1:26" x14ac:dyDescent="0.25">
      <c r="A17" s="67" t="s">
        <v>1294</v>
      </c>
      <c r="C17" s="66" t="s">
        <v>370</v>
      </c>
      <c r="D17" s="113">
        <f>'97-19 Prod RAW'!D17/('Exp. PPI Deflator'!D17/100)</f>
        <v>20.558530212756956</v>
      </c>
      <c r="E17" s="113">
        <f>'97-19 Prod RAW'!E17/('Exp. PPI Deflator'!E17/100)</f>
        <v>20.835376733748181</v>
      </c>
      <c r="F17" s="113">
        <f>'97-19 Prod RAW'!F17/('Exp. PPI Deflator'!F17/100)</f>
        <v>23.46564146085025</v>
      </c>
      <c r="G17" s="113">
        <f>'97-19 Prod RAW'!G17/('Exp. PPI Deflator'!G17/100)</f>
        <v>23.434165837697044</v>
      </c>
      <c r="H17" s="113">
        <f>'97-19 Prod RAW'!H17/('Exp. PPI Deflator'!H17/100)</f>
        <v>22.766066982014646</v>
      </c>
      <c r="I17" s="113">
        <f>'97-19 Prod RAW'!I17/('Exp. PPI Deflator'!I17/100)</f>
        <v>25.080131719051391</v>
      </c>
      <c r="J17" s="113">
        <f>'97-19 Prod RAW'!J17/('Exp. PPI Deflator'!J17/100)</f>
        <v>25.877138407480974</v>
      </c>
      <c r="K17" s="113">
        <f>'97-19 Prod RAW'!K17/('Exp. PPI Deflator'!K17/100)</f>
        <v>25.343855009335233</v>
      </c>
      <c r="L17" s="113">
        <f>'97-19 Prod RAW'!L17/('Exp. PPI Deflator'!L17/100)</f>
        <v>27.150839249274505</v>
      </c>
      <c r="M17" s="113">
        <f>'97-19 Prod RAW'!M17/('Exp. PPI Deflator'!M17/100)</f>
        <v>29.602419816877543</v>
      </c>
      <c r="N17" s="113">
        <f>'97-19 Prod RAW'!N17/('Exp. PPI Deflator'!N17/100)</f>
        <v>29.649493757808152</v>
      </c>
      <c r="O17" s="113">
        <f>'97-19 Prod RAW'!O17/('Exp. PPI Deflator'!O17/100)</f>
        <v>27.700449701349282</v>
      </c>
      <c r="P17" s="113">
        <f>'97-19 Prod RAW'!P17/('Exp. PPI Deflator'!P17/100)</f>
        <v>28.975416372776319</v>
      </c>
      <c r="Q17" s="113">
        <f>'97-19 Prod RAW'!Q17/('Exp. PPI Deflator'!Q17/100)</f>
        <v>32.770297394809582</v>
      </c>
      <c r="R17" s="113">
        <f>'97-19 Prod RAW'!R17/('Exp. PPI Deflator'!R17/100)</f>
        <v>31.444260197657247</v>
      </c>
      <c r="S17" s="113">
        <f>'97-19 Prod RAW'!S17/('Exp. PPI Deflator'!S17/100)</f>
        <v>31.182503173281578</v>
      </c>
      <c r="T17" s="113">
        <f>'97-19 Prod RAW'!T17/('Exp. PPI Deflator'!T17/100)</f>
        <v>32.305469341914595</v>
      </c>
      <c r="U17" s="113">
        <f>'97-19 Prod RAW'!U17/('Exp. PPI Deflator'!U17/100)</f>
        <v>33.359981410506954</v>
      </c>
      <c r="V17" s="113">
        <f>'97-19 Prod RAW'!V17/('Exp. PPI Deflator'!V17/100)</f>
        <v>31.494422736671474</v>
      </c>
      <c r="W17" s="113">
        <f>'97-19 Prod RAW'!W17/('Exp. PPI Deflator'!W17/100)</f>
        <v>29.088848478325581</v>
      </c>
      <c r="X17" s="113">
        <f>'97-19 Prod RAW'!X17/('Exp. PPI Deflator'!X17/100)</f>
        <v>30.264952392127505</v>
      </c>
      <c r="Y17" s="113">
        <f>'97-19 Prod RAW'!Y17/('Exp. PPI Deflator'!Y17/100)</f>
        <v>32.204254311067565</v>
      </c>
      <c r="Z17" s="113">
        <f>'97-19 Prod RAW'!Z17/('Exp. PPI Deflator'!Z17/100)</f>
        <v>31.623453022564544</v>
      </c>
    </row>
    <row r="18" spans="1:26" ht="30" x14ac:dyDescent="0.25">
      <c r="A18" s="67">
        <v>35</v>
      </c>
      <c r="B18" s="65" t="s">
        <v>226</v>
      </c>
      <c r="C18" s="66" t="s">
        <v>371</v>
      </c>
      <c r="D18" s="113">
        <f>'97-19 Prod RAW'!D18/('Exp. PPI Deflator'!D18/100)</f>
        <v>180.68126280771349</v>
      </c>
      <c r="E18" s="113">
        <f>'97-19 Prod RAW'!E18/('Exp. PPI Deflator'!E18/100)</f>
        <v>192.04712268658304</v>
      </c>
      <c r="F18" s="113">
        <f>'97-19 Prod RAW'!F18/('Exp. PPI Deflator'!F18/100)</f>
        <v>211.47946966375193</v>
      </c>
      <c r="G18" s="113">
        <f>'97-19 Prod RAW'!G18/('Exp. PPI Deflator'!G18/100)</f>
        <v>201.48364593802015</v>
      </c>
      <c r="H18" s="113">
        <f>'97-19 Prod RAW'!H18/('Exp. PPI Deflator'!H18/100)</f>
        <v>173.92216096516705</v>
      </c>
      <c r="I18" s="113">
        <f>'97-19 Prod RAW'!I18/('Exp. PPI Deflator'!I18/100)</f>
        <v>197.21552443908959</v>
      </c>
      <c r="J18" s="113">
        <f>'97-19 Prod RAW'!J18/('Exp. PPI Deflator'!J18/100)</f>
        <v>231.61761531771211</v>
      </c>
      <c r="K18" s="113">
        <f>'97-19 Prod RAW'!K18/('Exp. PPI Deflator'!K18/100)</f>
        <v>244.35747122091854</v>
      </c>
      <c r="L18" s="113">
        <f>'97-19 Prod RAW'!L18/('Exp. PPI Deflator'!L18/100)</f>
        <v>175.99601098286155</v>
      </c>
      <c r="M18" s="113">
        <f>'97-19 Prod RAW'!M18/('Exp. PPI Deflator'!M18/100)</f>
        <v>168.22544510803493</v>
      </c>
      <c r="N18" s="113">
        <f>'97-19 Prod RAW'!N18/('Exp. PPI Deflator'!N18/100)</f>
        <v>177.25238333301053</v>
      </c>
      <c r="O18" s="113">
        <f>'97-19 Prod RAW'!O18/('Exp. PPI Deflator'!O18/100)</f>
        <v>141.37139932663382</v>
      </c>
      <c r="P18" s="113">
        <f>'97-19 Prod RAW'!P18/('Exp. PPI Deflator'!P18/100)</f>
        <v>164.57839724782556</v>
      </c>
      <c r="Q18" s="113">
        <f>'97-19 Prod RAW'!Q18/('Exp. PPI Deflator'!Q18/100)</f>
        <v>128.79672187032466</v>
      </c>
      <c r="R18" s="113">
        <f>'97-19 Prod RAW'!R18/('Exp. PPI Deflator'!R18/100)</f>
        <v>96.125671383224059</v>
      </c>
      <c r="S18" s="113">
        <f>'97-19 Prod RAW'!S18/('Exp. PPI Deflator'!S18/100)</f>
        <v>111.45704657538201</v>
      </c>
      <c r="T18" s="113">
        <f>'97-19 Prod RAW'!T18/('Exp. PPI Deflator'!T18/100)</f>
        <v>102.64521562761274</v>
      </c>
      <c r="U18" s="113">
        <f>'97-19 Prod RAW'!U18/('Exp. PPI Deflator'!U18/100)</f>
        <v>111.4231088544319</v>
      </c>
      <c r="V18" s="113">
        <f>'97-19 Prod RAW'!V18/('Exp. PPI Deflator'!V18/100)</f>
        <v>117.77760303311889</v>
      </c>
      <c r="W18" s="113">
        <f>'97-19 Prod RAW'!W18/('Exp. PPI Deflator'!W18/100)</f>
        <v>115.62861518116114</v>
      </c>
      <c r="X18" s="113">
        <f>'97-19 Prod RAW'!X18/('Exp. PPI Deflator'!X18/100)</f>
        <v>110.8525488228486</v>
      </c>
      <c r="Y18" s="113">
        <f>'97-19 Prod RAW'!Y18/('Exp. PPI Deflator'!Y18/100)</f>
        <v>93.171905972392523</v>
      </c>
      <c r="Z18" s="113">
        <f>'97-19 Prod RAW'!Z18/('Exp. PPI Deflator'!Z18/100)</f>
        <v>111.2047654511676</v>
      </c>
    </row>
    <row r="19" spans="1:26" ht="45" x14ac:dyDescent="0.25">
      <c r="A19" s="67" t="s">
        <v>1295</v>
      </c>
      <c r="B19" s="65" t="s">
        <v>263</v>
      </c>
      <c r="C19" s="66" t="s">
        <v>372</v>
      </c>
      <c r="D19" s="113">
        <f>'97-19 Prod RAW'!D19/('Exp. PPI Deflator'!D19/100)</f>
        <v>102.08617434044152</v>
      </c>
      <c r="E19" s="113">
        <f>'97-19 Prod RAW'!E19/('Exp. PPI Deflator'!E19/100)</f>
        <v>109.38462040878593</v>
      </c>
      <c r="F19" s="113">
        <f>'97-19 Prod RAW'!F19/('Exp. PPI Deflator'!F19/100)</f>
        <v>108.16021689704735</v>
      </c>
      <c r="G19" s="113">
        <f>'97-19 Prod RAW'!G19/('Exp. PPI Deflator'!G19/100)</f>
        <v>105.38949095772514</v>
      </c>
      <c r="H19" s="113">
        <f>'97-19 Prod RAW'!H19/('Exp. PPI Deflator'!H19/100)</f>
        <v>103.05391469295073</v>
      </c>
      <c r="I19" s="113">
        <f>'97-19 Prod RAW'!I19/('Exp. PPI Deflator'!I19/100)</f>
        <v>102.87056145322457</v>
      </c>
      <c r="J19" s="113">
        <f>'97-19 Prod RAW'!J19/('Exp. PPI Deflator'!J19/100)</f>
        <v>108.29360544686456</v>
      </c>
      <c r="K19" s="113">
        <f>'97-19 Prod RAW'!K19/('Exp. PPI Deflator'!K19/100)</f>
        <v>101.76317208050354</v>
      </c>
      <c r="L19" s="113">
        <f>'97-19 Prod RAW'!L19/('Exp. PPI Deflator'!L19/100)</f>
        <v>102.31181897752244</v>
      </c>
      <c r="M19" s="113">
        <f>'97-19 Prod RAW'!M19/('Exp. PPI Deflator'!M19/100)</f>
        <v>94.464377747126733</v>
      </c>
      <c r="N19" s="113">
        <f>'97-19 Prod RAW'!N19/('Exp. PPI Deflator'!N19/100)</f>
        <v>88.339265136117291</v>
      </c>
      <c r="O19" s="113">
        <f>'97-19 Prod RAW'!O19/('Exp. PPI Deflator'!O19/100)</f>
        <v>84.30510110268645</v>
      </c>
      <c r="P19" s="113">
        <f>'97-19 Prod RAW'!P19/('Exp. PPI Deflator'!P19/100)</f>
        <v>87.348619107113095</v>
      </c>
      <c r="Q19" s="113">
        <f>'97-19 Prod RAW'!Q19/('Exp. PPI Deflator'!Q19/100)</f>
        <v>80.166200172955698</v>
      </c>
      <c r="R19" s="113">
        <f>'97-19 Prod RAW'!R19/('Exp. PPI Deflator'!R19/100)</f>
        <v>70.893957093146369</v>
      </c>
      <c r="S19" s="113">
        <f>'97-19 Prod RAW'!S19/('Exp. PPI Deflator'!S19/100)</f>
        <v>66.825909334231227</v>
      </c>
      <c r="T19" s="113">
        <f>'97-19 Prod RAW'!T19/('Exp. PPI Deflator'!T19/100)</f>
        <v>67.487714281010923</v>
      </c>
      <c r="U19" s="113">
        <f>'97-19 Prod RAW'!U19/('Exp. PPI Deflator'!U19/100)</f>
        <v>68.387176909228899</v>
      </c>
      <c r="V19" s="113">
        <f>'97-19 Prod RAW'!V19/('Exp. PPI Deflator'!V19/100)</f>
        <v>74.645512272169327</v>
      </c>
      <c r="W19" s="113">
        <f>'97-19 Prod RAW'!W19/('Exp. PPI Deflator'!W19/100)</f>
        <v>72.896678811165685</v>
      </c>
      <c r="X19" s="113">
        <f>'97-19 Prod RAW'!X19/('Exp. PPI Deflator'!X19/100)</f>
        <v>66.644799424712431</v>
      </c>
      <c r="Y19" s="113">
        <f>'97-19 Prod RAW'!Y19/('Exp. PPI Deflator'!Y19/100)</f>
        <v>64.594800285481909</v>
      </c>
      <c r="Z19" s="113">
        <f>'97-19 Prod RAW'!Z19/('Exp. PPI Deflator'!Z19/100)</f>
        <v>68.239278092808703</v>
      </c>
    </row>
    <row r="20" spans="1:26" x14ac:dyDescent="0.25">
      <c r="A20" s="65">
        <v>41</v>
      </c>
      <c r="C20" s="66" t="s">
        <v>373</v>
      </c>
      <c r="D20" s="113">
        <f>'97-19 Prod RAW'!D20/('Exp. PPI Deflator'!D20/100)</f>
        <v>28.161297403801459</v>
      </c>
      <c r="E20" s="113">
        <f>'97-19 Prod RAW'!E20/('Exp. PPI Deflator'!E20/100)</f>
        <v>29.653503756910641</v>
      </c>
      <c r="F20" s="113">
        <f>'97-19 Prod RAW'!F20/('Exp. PPI Deflator'!F20/100)</f>
        <v>31.955602356345079</v>
      </c>
      <c r="G20" s="113">
        <f>'97-19 Prod RAW'!G20/('Exp. PPI Deflator'!G20/100)</f>
        <v>33.123898978762824</v>
      </c>
      <c r="H20" s="113">
        <f>'97-19 Prod RAW'!H20/('Exp. PPI Deflator'!H20/100)</f>
        <v>32.61548102023405</v>
      </c>
      <c r="I20" s="113">
        <f>'97-19 Prod RAW'!I20/('Exp. PPI Deflator'!I20/100)</f>
        <v>34.431605214940681</v>
      </c>
      <c r="J20" s="113">
        <f>'97-19 Prod RAW'!J20/('Exp. PPI Deflator'!J20/100)</f>
        <v>33.808433224636481</v>
      </c>
      <c r="K20" s="113">
        <f>'97-19 Prod RAW'!K20/('Exp. PPI Deflator'!K20/100)</f>
        <v>31.663427349706911</v>
      </c>
      <c r="L20" s="113">
        <f>'97-19 Prod RAW'!L20/('Exp. PPI Deflator'!L20/100)</f>
        <v>32.095585770767158</v>
      </c>
      <c r="M20" s="113">
        <f>'97-19 Prod RAW'!M20/('Exp. PPI Deflator'!M20/100)</f>
        <v>30.739579318336755</v>
      </c>
      <c r="N20" s="113">
        <f>'97-19 Prod RAW'!N20/('Exp. PPI Deflator'!N20/100)</f>
        <v>30.833764911324153</v>
      </c>
      <c r="O20" s="113">
        <f>'97-19 Prod RAW'!O20/('Exp. PPI Deflator'!O20/100)</f>
        <v>29.462115933427729</v>
      </c>
      <c r="P20" s="113">
        <f>'97-19 Prod RAW'!P20/('Exp. PPI Deflator'!P20/100)</f>
        <v>25.409190637225478</v>
      </c>
      <c r="Q20" s="113">
        <f>'97-19 Prod RAW'!Q20/('Exp. PPI Deflator'!Q20/100)</f>
        <v>29.35763142891539</v>
      </c>
      <c r="R20" s="113">
        <f>'97-19 Prod RAW'!R20/('Exp. PPI Deflator'!R20/100)</f>
        <v>30.176005138672711</v>
      </c>
      <c r="S20" s="113">
        <f>'97-19 Prod RAW'!S20/('Exp. PPI Deflator'!S20/100)</f>
        <v>30.135586920692152</v>
      </c>
      <c r="T20" s="113">
        <f>'97-19 Prod RAW'!T20/('Exp. PPI Deflator'!T20/100)</f>
        <v>31.954926135734421</v>
      </c>
      <c r="U20" s="113">
        <f>'97-19 Prod RAW'!U20/('Exp. PPI Deflator'!U20/100)</f>
        <v>29.283620480099483</v>
      </c>
      <c r="V20" s="113">
        <f>'97-19 Prod RAW'!V20/('Exp. PPI Deflator'!V20/100)</f>
        <v>32.018902843776665</v>
      </c>
      <c r="W20" s="113">
        <f>'97-19 Prod RAW'!W20/('Exp. PPI Deflator'!W20/100)</f>
        <v>31.927271213153006</v>
      </c>
      <c r="X20" s="113">
        <f>'97-19 Prod RAW'!X20/('Exp. PPI Deflator'!X20/100)</f>
        <v>32.043248974736848</v>
      </c>
      <c r="Y20" s="113">
        <f>'97-19 Prod RAW'!Y20/('Exp. PPI Deflator'!Y20/100)</f>
        <v>33.17365227241271</v>
      </c>
      <c r="Z20" s="113">
        <f>'97-19 Prod RAW'!Z20/('Exp. PPI Deflator'!Z20/100)</f>
        <v>32.17782606946102</v>
      </c>
    </row>
    <row r="21" spans="1:26" x14ac:dyDescent="0.25">
      <c r="A21" s="65">
        <v>42</v>
      </c>
      <c r="C21" s="66" t="s">
        <v>374</v>
      </c>
      <c r="D21" s="113">
        <f>'97-19 Prod RAW'!D21/('Exp. PPI Deflator'!D21/100)</f>
        <v>38.931729962889257</v>
      </c>
      <c r="E21" s="113">
        <f>'97-19 Prod RAW'!E21/('Exp. PPI Deflator'!E21/100)</f>
        <v>38.539924136934353</v>
      </c>
      <c r="F21" s="113">
        <f>'97-19 Prod RAW'!F21/('Exp. PPI Deflator'!F21/100)</f>
        <v>41.482164261345318</v>
      </c>
      <c r="G21" s="113">
        <f>'97-19 Prod RAW'!G21/('Exp. PPI Deflator'!G21/100)</f>
        <v>41.652684459543359</v>
      </c>
      <c r="H21" s="113">
        <f>'97-19 Prod RAW'!H21/('Exp. PPI Deflator'!H21/100)</f>
        <v>41.979112016486077</v>
      </c>
      <c r="I21" s="113">
        <f>'97-19 Prod RAW'!I21/('Exp. PPI Deflator'!I21/100)</f>
        <v>41.697969963129651</v>
      </c>
      <c r="J21" s="113">
        <f>'97-19 Prod RAW'!J21/('Exp. PPI Deflator'!J21/100)</f>
        <v>42.314113841981033</v>
      </c>
      <c r="K21" s="113">
        <f>'97-19 Prod RAW'!K21/('Exp. PPI Deflator'!K21/100)</f>
        <v>43.537991169196019</v>
      </c>
      <c r="L21" s="113">
        <f>'97-19 Prod RAW'!L21/('Exp. PPI Deflator'!L21/100)</f>
        <v>41.737532208037187</v>
      </c>
      <c r="M21" s="113">
        <f>'97-19 Prod RAW'!M21/('Exp. PPI Deflator'!M21/100)</f>
        <v>42.425884115847772</v>
      </c>
      <c r="N21" s="113">
        <f>'97-19 Prod RAW'!N21/('Exp. PPI Deflator'!N21/100)</f>
        <v>41.840572549376873</v>
      </c>
      <c r="O21" s="113">
        <f>'97-19 Prod RAW'!O21/('Exp. PPI Deflator'!O21/100)</f>
        <v>40.95239703062142</v>
      </c>
      <c r="P21" s="113">
        <f>'97-19 Prod RAW'!P21/('Exp. PPI Deflator'!P21/100)</f>
        <v>39.438580626233971</v>
      </c>
      <c r="Q21" s="113">
        <f>'97-19 Prod RAW'!Q21/('Exp. PPI Deflator'!Q21/100)</f>
        <v>47.269874699644959</v>
      </c>
      <c r="R21" s="113">
        <f>'97-19 Prod RAW'!R21/('Exp. PPI Deflator'!R21/100)</f>
        <v>48.672001323290495</v>
      </c>
      <c r="S21" s="113">
        <f>'97-19 Prod RAW'!S21/('Exp. PPI Deflator'!S21/100)</f>
        <v>50.289296740953581</v>
      </c>
      <c r="T21" s="113">
        <f>'97-19 Prod RAW'!T21/('Exp. PPI Deflator'!T21/100)</f>
        <v>46.630831416737024</v>
      </c>
      <c r="U21" s="113">
        <f>'97-19 Prod RAW'!U21/('Exp. PPI Deflator'!U21/100)</f>
        <v>48.988023450907143</v>
      </c>
      <c r="V21" s="113">
        <f>'97-19 Prod RAW'!V21/('Exp. PPI Deflator'!V21/100)</f>
        <v>51.373669567856666</v>
      </c>
      <c r="W21" s="113">
        <f>'97-19 Prod RAW'!W21/('Exp. PPI Deflator'!W21/100)</f>
        <v>46.892691418035717</v>
      </c>
      <c r="X21" s="113">
        <f>'97-19 Prod RAW'!X21/('Exp. PPI Deflator'!X21/100)</f>
        <v>43.973209802574353</v>
      </c>
      <c r="Y21" s="113">
        <f>'97-19 Prod RAW'!Y21/('Exp. PPI Deflator'!Y21/100)</f>
        <v>42.915002889553577</v>
      </c>
      <c r="Z21" s="113">
        <f>'97-19 Prod RAW'!Z21/('Exp. PPI Deflator'!Z21/100)</f>
        <v>47.331587858122973</v>
      </c>
    </row>
    <row r="22" spans="1:26" x14ac:dyDescent="0.25">
      <c r="A22" s="65">
        <v>43</v>
      </c>
      <c r="C22" s="66" t="s">
        <v>375</v>
      </c>
      <c r="D22" s="113">
        <f>'97-19 Prod RAW'!D22/('Exp. PPI Deflator'!D22/100)</f>
        <v>17.083046574293022</v>
      </c>
      <c r="E22" s="113">
        <f>'97-19 Prod RAW'!E22/('Exp. PPI Deflator'!E22/100)</f>
        <v>17.783022656811035</v>
      </c>
      <c r="F22" s="113">
        <f>'97-19 Prod RAW'!F22/('Exp. PPI Deflator'!F22/100)</f>
        <v>18.977196960547086</v>
      </c>
      <c r="G22" s="113">
        <f>'97-19 Prod RAW'!G22/('Exp. PPI Deflator'!G22/100)</f>
        <v>19.361845454111219</v>
      </c>
      <c r="H22" s="113">
        <f>'97-19 Prod RAW'!H22/('Exp. PPI Deflator'!H22/100)</f>
        <v>19.104126739082076</v>
      </c>
      <c r="I22" s="113">
        <f>'97-19 Prod RAW'!I22/('Exp. PPI Deflator'!I22/100)</f>
        <v>19.167651698960384</v>
      </c>
      <c r="J22" s="113">
        <f>'97-19 Prod RAW'!J22/('Exp. PPI Deflator'!J22/100)</f>
        <v>19.10642561640422</v>
      </c>
      <c r="K22" s="113">
        <f>'97-19 Prod RAW'!K22/('Exp. PPI Deflator'!K22/100)</f>
        <v>19.128925601214924</v>
      </c>
      <c r="L22" s="113">
        <f>'97-19 Prod RAW'!L22/('Exp. PPI Deflator'!L22/100)</f>
        <v>19.468690406936446</v>
      </c>
      <c r="M22" s="113">
        <f>'97-19 Prod RAW'!M22/('Exp. PPI Deflator'!M22/100)</f>
        <v>19.756212455772761</v>
      </c>
      <c r="N22" s="113">
        <f>'97-19 Prod RAW'!N22/('Exp. PPI Deflator'!N22/100)</f>
        <v>19.595792743671129</v>
      </c>
      <c r="O22" s="113">
        <f>'97-19 Prod RAW'!O22/('Exp. PPI Deflator'!O22/100)</f>
        <v>19.901037506587958</v>
      </c>
      <c r="P22" s="113">
        <f>'97-19 Prod RAW'!P22/('Exp. PPI Deflator'!P22/100)</f>
        <v>17.953211758899254</v>
      </c>
      <c r="Q22" s="113">
        <f>'97-19 Prod RAW'!Q22/('Exp. PPI Deflator'!Q22/100)</f>
        <v>21.306954371590049</v>
      </c>
      <c r="R22" s="113">
        <f>'97-19 Prod RAW'!R22/('Exp. PPI Deflator'!R22/100)</f>
        <v>22.576901999235172</v>
      </c>
      <c r="S22" s="113">
        <f>'97-19 Prod RAW'!S22/('Exp. PPI Deflator'!S22/100)</f>
        <v>22.322286354818633</v>
      </c>
      <c r="T22" s="113">
        <f>'97-19 Prod RAW'!T22/('Exp. PPI Deflator'!T22/100)</f>
        <v>22.846259961638516</v>
      </c>
      <c r="U22" s="113">
        <f>'97-19 Prod RAW'!U22/('Exp. PPI Deflator'!U22/100)</f>
        <v>23.740854250992168</v>
      </c>
      <c r="V22" s="113">
        <f>'97-19 Prod RAW'!V22/('Exp. PPI Deflator'!V22/100)</f>
        <v>24.72662217184423</v>
      </c>
      <c r="W22" s="113">
        <f>'97-19 Prod RAW'!W22/('Exp. PPI Deflator'!W22/100)</f>
        <v>24.582893787817248</v>
      </c>
      <c r="X22" s="113">
        <f>'97-19 Prod RAW'!X22/('Exp. PPI Deflator'!X22/100)</f>
        <v>24.545348810157574</v>
      </c>
      <c r="Y22" s="113">
        <f>'97-19 Prod RAW'!Y22/('Exp. PPI Deflator'!Y22/100)</f>
        <v>24.265581566091139</v>
      </c>
      <c r="Z22" s="113">
        <f>'97-19 Prod RAW'!Z22/('Exp. PPI Deflator'!Z22/100)</f>
        <v>24.601082936725192</v>
      </c>
    </row>
    <row r="23" spans="1:26" ht="30" x14ac:dyDescent="0.25">
      <c r="A23" s="65">
        <v>45</v>
      </c>
      <c r="C23" s="66" t="s">
        <v>376</v>
      </c>
      <c r="D23" s="113">
        <f>'97-19 Prod RAW'!D23/('Exp. PPI Deflator'!D23/100)</f>
        <v>16.700657092300141</v>
      </c>
      <c r="E23" s="113">
        <f>'97-19 Prod RAW'!E23/('Exp. PPI Deflator'!E23/100)</f>
        <v>16.568416466415105</v>
      </c>
      <c r="F23" s="113">
        <f>'97-19 Prod RAW'!F23/('Exp. PPI Deflator'!F23/100)</f>
        <v>17.058145481772922</v>
      </c>
      <c r="G23" s="113">
        <f>'97-19 Prod RAW'!G23/('Exp. PPI Deflator'!G23/100)</f>
        <v>17.831021078296722</v>
      </c>
      <c r="H23" s="113">
        <f>'97-19 Prod RAW'!H23/('Exp. PPI Deflator'!H23/100)</f>
        <v>20.66467474263375</v>
      </c>
      <c r="I23" s="113">
        <f>'97-19 Prod RAW'!I23/('Exp. PPI Deflator'!I23/100)</f>
        <v>20.466322667445347</v>
      </c>
      <c r="J23" s="113">
        <f>'97-19 Prod RAW'!J23/('Exp. PPI Deflator'!J23/100)</f>
        <v>22.054539646498586</v>
      </c>
      <c r="K23" s="113">
        <f>'97-19 Prod RAW'!K23/('Exp. PPI Deflator'!K23/100)</f>
        <v>21.235319008067165</v>
      </c>
      <c r="L23" s="113">
        <f>'97-19 Prod RAW'!L23/('Exp. PPI Deflator'!L23/100)</f>
        <v>23.17475838192826</v>
      </c>
      <c r="M23" s="113">
        <f>'97-19 Prod RAW'!M23/('Exp. PPI Deflator'!M23/100)</f>
        <v>24.447057168681219</v>
      </c>
      <c r="N23" s="113">
        <f>'97-19 Prod RAW'!N23/('Exp. PPI Deflator'!N23/100)</f>
        <v>26.088875796918344</v>
      </c>
      <c r="O23" s="113">
        <f>'97-19 Prod RAW'!O23/('Exp. PPI Deflator'!O23/100)</f>
        <v>24.647364965067727</v>
      </c>
      <c r="P23" s="113">
        <f>'97-19 Prod RAW'!P23/('Exp. PPI Deflator'!P23/100)</f>
        <v>23.39922707915083</v>
      </c>
      <c r="Q23" s="113">
        <f>'97-19 Prod RAW'!Q23/('Exp. PPI Deflator'!Q23/100)</f>
        <v>25.139720555780922</v>
      </c>
      <c r="R23" s="113">
        <f>'97-19 Prod RAW'!R23/('Exp. PPI Deflator'!R23/100)</f>
        <v>24.025707455996823</v>
      </c>
      <c r="S23" s="113">
        <f>'97-19 Prod RAW'!S23/('Exp. PPI Deflator'!S23/100)</f>
        <v>23.120215520930067</v>
      </c>
      <c r="T23" s="113">
        <f>'97-19 Prod RAW'!T23/('Exp. PPI Deflator'!T23/100)</f>
        <v>22.690513425381447</v>
      </c>
      <c r="U23" s="113">
        <f>'97-19 Prod RAW'!U23/('Exp. PPI Deflator'!U23/100)</f>
        <v>25.938445218553973</v>
      </c>
      <c r="V23" s="113">
        <f>'97-19 Prod RAW'!V23/('Exp. PPI Deflator'!V23/100)</f>
        <v>27.260365994397514</v>
      </c>
      <c r="W23" s="113">
        <f>'97-19 Prod RAW'!W23/('Exp. PPI Deflator'!W23/100)</f>
        <v>28.17450067899339</v>
      </c>
      <c r="X23" s="113">
        <f>'97-19 Prod RAW'!X23/('Exp. PPI Deflator'!X23/100)</f>
        <v>29.822534515640697</v>
      </c>
      <c r="Y23" s="113">
        <f>'97-19 Prod RAW'!Y23/('Exp. PPI Deflator'!Y23/100)</f>
        <v>28.332164722073614</v>
      </c>
      <c r="Z23" s="113">
        <f>'97-19 Prod RAW'!Z23/('Exp. PPI Deflator'!Z23/100)</f>
        <v>27.830619172643615</v>
      </c>
    </row>
    <row r="24" spans="1:26" ht="30" x14ac:dyDescent="0.25">
      <c r="A24" s="65">
        <v>46</v>
      </c>
      <c r="C24" s="66" t="s">
        <v>377</v>
      </c>
      <c r="D24" s="113">
        <f>'97-19 Prod RAW'!D24/('Exp. PPI Deflator'!D24/100)</f>
        <v>30.445292167287985</v>
      </c>
      <c r="E24" s="113">
        <f>'97-19 Prod RAW'!E24/('Exp. PPI Deflator'!E24/100)</f>
        <v>35.93246293400577</v>
      </c>
      <c r="F24" s="113">
        <f>'97-19 Prod RAW'!F24/('Exp. PPI Deflator'!F24/100)</f>
        <v>33.218726093438605</v>
      </c>
      <c r="G24" s="113">
        <f>'97-19 Prod RAW'!G24/('Exp. PPI Deflator'!G24/100)</f>
        <v>29.150483594821711</v>
      </c>
      <c r="H24" s="113">
        <f>'97-19 Prod RAW'!H24/('Exp. PPI Deflator'!H24/100)</f>
        <v>32.318135655687065</v>
      </c>
      <c r="I24" s="113">
        <f>'97-19 Prod RAW'!I24/('Exp. PPI Deflator'!I24/100)</f>
        <v>32.505405744572329</v>
      </c>
      <c r="J24" s="113">
        <f>'97-19 Prod RAW'!J24/('Exp. PPI Deflator'!J24/100)</f>
        <v>33.913346846135788</v>
      </c>
      <c r="K24" s="113">
        <f>'97-19 Prod RAW'!K24/('Exp. PPI Deflator'!K24/100)</f>
        <v>34.663868496219308</v>
      </c>
      <c r="L24" s="113">
        <f>'97-19 Prod RAW'!L24/('Exp. PPI Deflator'!L24/100)</f>
        <v>33.612022005862627</v>
      </c>
      <c r="M24" s="113">
        <f>'97-19 Prod RAW'!M24/('Exp. PPI Deflator'!M24/100)</f>
        <v>33.932582455664836</v>
      </c>
      <c r="N24" s="113">
        <f>'97-19 Prod RAW'!N24/('Exp. PPI Deflator'!N24/100)</f>
        <v>35.602673033409182</v>
      </c>
      <c r="O24" s="113">
        <f>'97-19 Prod RAW'!O24/('Exp. PPI Deflator'!O24/100)</f>
        <v>33.055004994476612</v>
      </c>
      <c r="P24" s="113">
        <f>'97-19 Prod RAW'!P24/('Exp. PPI Deflator'!P24/100)</f>
        <v>33.434760768000729</v>
      </c>
      <c r="Q24" s="113">
        <f>'97-19 Prod RAW'!Q24/('Exp. PPI Deflator'!Q24/100)</f>
        <v>31.825539891727058</v>
      </c>
      <c r="R24" s="113">
        <f>'97-19 Prod RAW'!R24/('Exp. PPI Deflator'!R24/100)</f>
        <v>29.641792870843009</v>
      </c>
      <c r="S24" s="113">
        <f>'97-19 Prod RAW'!S24/('Exp. PPI Deflator'!S24/100)</f>
        <v>29.718436012985997</v>
      </c>
      <c r="T24" s="113">
        <f>'97-19 Prod RAW'!T24/('Exp. PPI Deflator'!T24/100)</f>
        <v>28.490872012598079</v>
      </c>
      <c r="U24" s="113">
        <f>'97-19 Prod RAW'!U24/('Exp. PPI Deflator'!U24/100)</f>
        <v>30.421082982355188</v>
      </c>
      <c r="V24" s="113">
        <f>'97-19 Prod RAW'!V24/('Exp. PPI Deflator'!V24/100)</f>
        <v>31.182419986532327</v>
      </c>
      <c r="W24" s="113">
        <f>'97-19 Prod RAW'!W24/('Exp. PPI Deflator'!W24/100)</f>
        <v>31.474003925114207</v>
      </c>
      <c r="X24" s="113">
        <f>'97-19 Prod RAW'!X24/('Exp. PPI Deflator'!X24/100)</f>
        <v>32.373445815581206</v>
      </c>
      <c r="Y24" s="113">
        <f>'97-19 Prod RAW'!Y24/('Exp. PPI Deflator'!Y24/100)</f>
        <v>31.943058296002722</v>
      </c>
      <c r="Z24" s="113">
        <f>'97-19 Prod RAW'!Z24/('Exp. PPI Deflator'!Z24/100)</f>
        <v>35.649285612227658</v>
      </c>
    </row>
    <row r="25" spans="1:26" ht="30" x14ac:dyDescent="0.25">
      <c r="A25" s="65">
        <v>47</v>
      </c>
      <c r="C25" s="66" t="s">
        <v>378</v>
      </c>
      <c r="D25" s="113">
        <f>'97-19 Prod RAW'!D25/('Exp. PPI Deflator'!D25/100)</f>
        <v>16.591422610049243</v>
      </c>
      <c r="E25" s="113">
        <f>'97-19 Prod RAW'!E25/('Exp. PPI Deflator'!E25/100)</f>
        <v>16.795631764346268</v>
      </c>
      <c r="F25" s="113">
        <f>'97-19 Prod RAW'!F25/('Exp. PPI Deflator'!F25/100)</f>
        <v>17.146206432902638</v>
      </c>
      <c r="G25" s="113">
        <f>'97-19 Prod RAW'!G25/('Exp. PPI Deflator'!G25/100)</f>
        <v>17.759373601606377</v>
      </c>
      <c r="H25" s="113">
        <f>'97-19 Prod RAW'!H25/('Exp. PPI Deflator'!H25/100)</f>
        <v>18.295241583241275</v>
      </c>
      <c r="I25" s="113">
        <f>'97-19 Prod RAW'!I25/('Exp. PPI Deflator'!I25/100)</f>
        <v>19.622777659140244</v>
      </c>
      <c r="J25" s="113">
        <f>'97-19 Prod RAW'!J25/('Exp. PPI Deflator'!J25/100)</f>
        <v>19.856392399130918</v>
      </c>
      <c r="K25" s="113">
        <f>'97-19 Prod RAW'!K25/('Exp. PPI Deflator'!K25/100)</f>
        <v>20.089596422526355</v>
      </c>
      <c r="L25" s="113">
        <f>'97-19 Prod RAW'!L25/('Exp. PPI Deflator'!L25/100)</f>
        <v>20.38929091329075</v>
      </c>
      <c r="M25" s="113">
        <f>'97-19 Prod RAW'!M25/('Exp. PPI Deflator'!M25/100)</f>
        <v>22.233149650435852</v>
      </c>
      <c r="N25" s="113">
        <f>'97-19 Prod RAW'!N25/('Exp. PPI Deflator'!N25/100)</f>
        <v>21.713542877746924</v>
      </c>
      <c r="O25" s="113">
        <f>'97-19 Prod RAW'!O25/('Exp. PPI Deflator'!O25/100)</f>
        <v>20.618037441265308</v>
      </c>
      <c r="P25" s="113">
        <f>'97-19 Prod RAW'!P25/('Exp. PPI Deflator'!P25/100)</f>
        <v>22.068796326232043</v>
      </c>
      <c r="Q25" s="113">
        <f>'97-19 Prod RAW'!Q25/('Exp. PPI Deflator'!Q25/100)</f>
        <v>21.856564108719052</v>
      </c>
      <c r="R25" s="113">
        <f>'97-19 Prod RAW'!R25/('Exp. PPI Deflator'!R25/100)</f>
        <v>20.797374926587985</v>
      </c>
      <c r="S25" s="113">
        <f>'97-19 Prod RAW'!S25/('Exp. PPI Deflator'!S25/100)</f>
        <v>20.569904006835603</v>
      </c>
      <c r="T25" s="113">
        <f>'97-19 Prod RAW'!T25/('Exp. PPI Deflator'!T25/100)</f>
        <v>21.032491674531933</v>
      </c>
      <c r="U25" s="113">
        <f>'97-19 Prod RAW'!U25/('Exp. PPI Deflator'!U25/100)</f>
        <v>21.146048158903852</v>
      </c>
      <c r="V25" s="113">
        <f>'97-19 Prod RAW'!V25/('Exp. PPI Deflator'!V25/100)</f>
        <v>22.233455980561644</v>
      </c>
      <c r="W25" s="113">
        <f>'97-19 Prod RAW'!W25/('Exp. PPI Deflator'!W25/100)</f>
        <v>22.696220887034293</v>
      </c>
      <c r="X25" s="113">
        <f>'97-19 Prod RAW'!X25/('Exp. PPI Deflator'!X25/100)</f>
        <v>22.230976680151173</v>
      </c>
      <c r="Y25" s="113">
        <f>'97-19 Prod RAW'!Y25/('Exp. PPI Deflator'!Y25/100)</f>
        <v>22.780384230693038</v>
      </c>
      <c r="Z25" s="113">
        <f>'97-19 Prod RAW'!Z25/('Exp. PPI Deflator'!Z25/100)</f>
        <v>23.42584671002885</v>
      </c>
    </row>
    <row r="26" spans="1:26" ht="30" x14ac:dyDescent="0.25">
      <c r="A26" s="65">
        <v>49</v>
      </c>
      <c r="C26" s="66" t="s">
        <v>379</v>
      </c>
      <c r="D26" s="113">
        <f>'97-19 Prod RAW'!D26/('Exp. PPI Deflator'!D26/100)</f>
        <v>23.066699119708545</v>
      </c>
      <c r="E26" s="113">
        <f>'97-19 Prod RAW'!E26/('Exp. PPI Deflator'!E26/100)</f>
        <v>25.004298878965844</v>
      </c>
      <c r="F26" s="113">
        <f>'97-19 Prod RAW'!F26/('Exp. PPI Deflator'!F26/100)</f>
        <v>24.997924642019985</v>
      </c>
      <c r="G26" s="113">
        <f>'97-19 Prod RAW'!G26/('Exp. PPI Deflator'!G26/100)</f>
        <v>24.869567349183459</v>
      </c>
      <c r="H26" s="113">
        <f>'97-19 Prod RAW'!H26/('Exp. PPI Deflator'!H26/100)</f>
        <v>24.666960116494394</v>
      </c>
      <c r="I26" s="113">
        <f>'97-19 Prod RAW'!I26/('Exp. PPI Deflator'!I26/100)</f>
        <v>23.565578529748077</v>
      </c>
      <c r="J26" s="113">
        <f>'97-19 Prod RAW'!J26/('Exp. PPI Deflator'!J26/100)</f>
        <v>23.497454358656249</v>
      </c>
      <c r="K26" s="113">
        <f>'97-19 Prod RAW'!K26/('Exp. PPI Deflator'!K26/100)</f>
        <v>23.949406105556541</v>
      </c>
      <c r="L26" s="113">
        <f>'97-19 Prod RAW'!L26/('Exp. PPI Deflator'!L26/100)</f>
        <v>22.765648567115345</v>
      </c>
      <c r="M26" s="113">
        <f>'97-19 Prod RAW'!M26/('Exp. PPI Deflator'!M26/100)</f>
        <v>22.708371874546824</v>
      </c>
      <c r="N26" s="113">
        <f>'97-19 Prod RAW'!N26/('Exp. PPI Deflator'!N26/100)</f>
        <v>24.573595464760245</v>
      </c>
      <c r="O26" s="113">
        <f>'97-19 Prod RAW'!O26/('Exp. PPI Deflator'!O26/100)</f>
        <v>22.133621909995014</v>
      </c>
      <c r="P26" s="113">
        <f>'97-19 Prod RAW'!P26/('Exp. PPI Deflator'!P26/100)</f>
        <v>20.84020485233928</v>
      </c>
      <c r="Q26" s="113">
        <f>'97-19 Prod RAW'!Q26/('Exp. PPI Deflator'!Q26/100)</f>
        <v>21.900153060229279</v>
      </c>
      <c r="R26" s="113">
        <f>'97-19 Prod RAW'!R26/('Exp. PPI Deflator'!R26/100)</f>
        <v>22.396689418134581</v>
      </c>
      <c r="S26" s="113">
        <f>'97-19 Prod RAW'!S26/('Exp. PPI Deflator'!S26/100)</f>
        <v>20.747143041566328</v>
      </c>
      <c r="T26" s="113">
        <f>'97-19 Prod RAW'!T26/('Exp. PPI Deflator'!T26/100)</f>
        <v>21.899892379619295</v>
      </c>
      <c r="U26" s="113">
        <f>'97-19 Prod RAW'!U26/('Exp. PPI Deflator'!U26/100)</f>
        <v>22.346375611026541</v>
      </c>
      <c r="V26" s="113">
        <f>'97-19 Prod RAW'!V26/('Exp. PPI Deflator'!V26/100)</f>
        <v>21.541209494619064</v>
      </c>
      <c r="W26" s="113">
        <f>'97-19 Prod RAW'!W26/('Exp. PPI Deflator'!W26/100)</f>
        <v>21.071474873000472</v>
      </c>
      <c r="X26" s="113">
        <f>'97-19 Prod RAW'!X26/('Exp. PPI Deflator'!X26/100)</f>
        <v>21.043097241396971</v>
      </c>
      <c r="Y26" s="113">
        <f>'97-19 Prod RAW'!Y26/('Exp. PPI Deflator'!Y26/100)</f>
        <v>20.922235792755359</v>
      </c>
      <c r="Z26" s="113">
        <f>'97-19 Prod RAW'!Z26/('Exp. PPI Deflator'!Z26/100)</f>
        <v>20.049826435420243</v>
      </c>
    </row>
    <row r="27" spans="1:26" x14ac:dyDescent="0.25">
      <c r="A27" s="65">
        <v>50</v>
      </c>
      <c r="C27" s="66" t="s">
        <v>180</v>
      </c>
      <c r="D27" s="113">
        <f>'97-19 Prod RAW'!D27/('Exp. PPI Deflator'!D27/100)</f>
        <v>141.81536615380693</v>
      </c>
      <c r="E27" s="113">
        <f>'97-19 Prod RAW'!E27/('Exp. PPI Deflator'!E27/100)</f>
        <v>118.13999571108646</v>
      </c>
      <c r="F27" s="113">
        <f>'97-19 Prod RAW'!F27/('Exp. PPI Deflator'!F27/100)</f>
        <v>139.79718882865197</v>
      </c>
      <c r="G27" s="113">
        <f>'97-19 Prod RAW'!G27/('Exp. PPI Deflator'!G27/100)</f>
        <v>181.01484338717589</v>
      </c>
      <c r="H27" s="113">
        <f>'97-19 Prod RAW'!H27/('Exp. PPI Deflator'!H27/100)</f>
        <v>170.60943487508953</v>
      </c>
      <c r="I27" s="113">
        <f>'97-19 Prod RAW'!I27/('Exp. PPI Deflator'!I27/100)</f>
        <v>152.76791996499111</v>
      </c>
      <c r="J27" s="113">
        <f>'97-19 Prod RAW'!J27/('Exp. PPI Deflator'!J27/100)</f>
        <v>169.60183731346336</v>
      </c>
      <c r="K27" s="113">
        <f>'97-19 Prod RAW'!K27/('Exp. PPI Deflator'!K27/100)</f>
        <v>222.60354251766964</v>
      </c>
      <c r="L27" s="113">
        <f>'97-19 Prod RAW'!L27/('Exp. PPI Deflator'!L27/100)</f>
        <v>222.89206680475195</v>
      </c>
      <c r="M27" s="113">
        <f>'97-19 Prod RAW'!M27/('Exp. PPI Deflator'!M27/100)</f>
        <v>174.22464537892591</v>
      </c>
      <c r="N27" s="113">
        <f>'97-19 Prod RAW'!N27/('Exp. PPI Deflator'!N27/100)</f>
        <v>153.16338314322996</v>
      </c>
      <c r="O27" s="113">
        <f>'97-19 Prod RAW'!O27/('Exp. PPI Deflator'!O27/100)</f>
        <v>186.03775983129051</v>
      </c>
      <c r="P27" s="113">
        <f>'97-19 Prod RAW'!P27/('Exp. PPI Deflator'!P27/100)</f>
        <v>132.36837304429648</v>
      </c>
      <c r="Q27" s="113">
        <f>'97-19 Prod RAW'!Q27/('Exp. PPI Deflator'!Q27/100)</f>
        <v>141.03899445082138</v>
      </c>
      <c r="R27" s="113">
        <f>'97-19 Prod RAW'!R27/('Exp. PPI Deflator'!R27/100)</f>
        <v>224.78580801797466</v>
      </c>
      <c r="S27" s="113">
        <f>'97-19 Prod RAW'!S27/('Exp. PPI Deflator'!S27/100)</f>
        <v>203.29017221847297</v>
      </c>
      <c r="T27" s="113">
        <f>'97-19 Prod RAW'!T27/('Exp. PPI Deflator'!T27/100)</f>
        <v>274.9537084266903</v>
      </c>
      <c r="U27" s="113">
        <f>'97-19 Prod RAW'!U27/('Exp. PPI Deflator'!U27/100)</f>
        <v>172.95624406981915</v>
      </c>
      <c r="V27" s="113">
        <f>'97-19 Prod RAW'!V27/('Exp. PPI Deflator'!V27/100)</f>
        <v>254.98190355232106</v>
      </c>
      <c r="W27" s="113">
        <f>'97-19 Prod RAW'!W27/('Exp. PPI Deflator'!W27/100)</f>
        <v>242.64998627824863</v>
      </c>
      <c r="X27" s="113">
        <f>'97-19 Prod RAW'!X27/('Exp. PPI Deflator'!X27/100)</f>
        <v>250.51150824294857</v>
      </c>
      <c r="Y27" s="113">
        <f>'97-19 Prod RAW'!Y27/('Exp. PPI Deflator'!Y27/100)</f>
        <v>259.98380180812785</v>
      </c>
      <c r="Z27" s="113">
        <f>'97-19 Prod RAW'!Z27/('Exp. PPI Deflator'!Z27/100)</f>
        <v>236.60481051777015</v>
      </c>
    </row>
    <row r="28" spans="1:26" x14ac:dyDescent="0.25">
      <c r="A28" s="65">
        <v>51</v>
      </c>
      <c r="C28" s="66" t="s">
        <v>181</v>
      </c>
      <c r="D28" s="113">
        <f>'97-19 Prod RAW'!D28/('Exp. PPI Deflator'!D28/100)</f>
        <v>67.731283408260609</v>
      </c>
      <c r="E28" s="113">
        <f>'97-19 Prod RAW'!E28/('Exp. PPI Deflator'!E28/100)</f>
        <v>62.059872600642272</v>
      </c>
      <c r="F28" s="113">
        <f>'97-19 Prod RAW'!F28/('Exp. PPI Deflator'!F28/100)</f>
        <v>62.875717730055904</v>
      </c>
      <c r="G28" s="113">
        <f>'97-19 Prod RAW'!G28/('Exp. PPI Deflator'!G28/100)</f>
        <v>61.118732574219848</v>
      </c>
      <c r="H28" s="113">
        <f>'97-19 Prod RAW'!H28/('Exp. PPI Deflator'!H28/100)</f>
        <v>53.72180568709684</v>
      </c>
      <c r="I28" s="113">
        <f>'97-19 Prod RAW'!I28/('Exp. PPI Deflator'!I28/100)</f>
        <v>54.831815219648576</v>
      </c>
      <c r="J28" s="113">
        <f>'97-19 Prod RAW'!J28/('Exp. PPI Deflator'!J28/100)</f>
        <v>61.101246546970742</v>
      </c>
      <c r="K28" s="113">
        <f>'97-19 Prod RAW'!K28/('Exp. PPI Deflator'!K28/100)</f>
        <v>61.039022967577665</v>
      </c>
      <c r="L28" s="113">
        <f>'97-19 Prod RAW'!L28/('Exp. PPI Deflator'!L28/100)</f>
        <v>57.810648499860328</v>
      </c>
      <c r="M28" s="113">
        <f>'97-19 Prod RAW'!M28/('Exp. PPI Deflator'!M28/100)</f>
        <v>58.857614253367494</v>
      </c>
      <c r="N28" s="113">
        <f>'97-19 Prod RAW'!N28/('Exp. PPI Deflator'!N28/100)</f>
        <v>55.390612027456697</v>
      </c>
      <c r="O28" s="113">
        <f>'97-19 Prod RAW'!O28/('Exp. PPI Deflator'!O28/100)</f>
        <v>47.037124600052586</v>
      </c>
      <c r="P28" s="113">
        <f>'97-19 Prod RAW'!P28/('Exp. PPI Deflator'!P28/100)</f>
        <v>33.808079481519165</v>
      </c>
      <c r="Q28" s="113">
        <f>'97-19 Prod RAW'!Q28/('Exp. PPI Deflator'!Q28/100)</f>
        <v>40.68643883580701</v>
      </c>
      <c r="R28" s="113">
        <f>'97-19 Prod RAW'!R28/('Exp. PPI Deflator'!R28/100)</f>
        <v>38.210059242511811</v>
      </c>
      <c r="S28" s="113">
        <f>'97-19 Prod RAW'!S28/('Exp. PPI Deflator'!S28/100)</f>
        <v>32.787418950379539</v>
      </c>
      <c r="T28" s="113">
        <f>'97-19 Prod RAW'!T28/('Exp. PPI Deflator'!T28/100)</f>
        <v>36.528003936817889</v>
      </c>
      <c r="U28" s="113">
        <f>'97-19 Prod RAW'!U28/('Exp. PPI Deflator'!U28/100)</f>
        <v>40.465664639345505</v>
      </c>
      <c r="V28" s="113">
        <f>'97-19 Prod RAW'!V28/('Exp. PPI Deflator'!V28/100)</f>
        <v>44.078712590070765</v>
      </c>
      <c r="W28" s="113">
        <f>'97-19 Prod RAW'!W28/('Exp. PPI Deflator'!W28/100)</f>
        <v>44.311300899334121</v>
      </c>
      <c r="X28" s="113">
        <f>'97-19 Prod RAW'!X28/('Exp. PPI Deflator'!X28/100)</f>
        <v>46.740072290755897</v>
      </c>
      <c r="Y28" s="113">
        <f>'97-19 Prod RAW'!Y28/('Exp. PPI Deflator'!Y28/100)</f>
        <v>43.535081722846961</v>
      </c>
      <c r="Z28" s="113">
        <f>'97-19 Prod RAW'!Z28/('Exp. PPI Deflator'!Z28/100)</f>
        <v>46.311519456896164</v>
      </c>
    </row>
    <row r="29" spans="1:26" ht="30" x14ac:dyDescent="0.25">
      <c r="A29" s="65">
        <v>52</v>
      </c>
      <c r="C29" s="66" t="s">
        <v>380</v>
      </c>
      <c r="D29" s="113">
        <f>'97-19 Prod RAW'!D29/('Exp. PPI Deflator'!D29/100)</f>
        <v>33.063001955063008</v>
      </c>
      <c r="E29" s="113">
        <f>'97-19 Prod RAW'!E29/('Exp. PPI Deflator'!E29/100)</f>
        <v>36.883224410162867</v>
      </c>
      <c r="F29" s="113">
        <f>'97-19 Prod RAW'!F29/('Exp. PPI Deflator'!F29/100)</f>
        <v>35.434663245052313</v>
      </c>
      <c r="G29" s="113">
        <f>'97-19 Prod RAW'!G29/('Exp. PPI Deflator'!G29/100)</f>
        <v>34.28635352156639</v>
      </c>
      <c r="H29" s="113">
        <f>'97-19 Prod RAW'!H29/('Exp. PPI Deflator'!H29/100)</f>
        <v>34.171651328342264</v>
      </c>
      <c r="I29" s="113">
        <f>'97-19 Prod RAW'!I29/('Exp. PPI Deflator'!I29/100)</f>
        <v>34.322502516966772</v>
      </c>
      <c r="J29" s="113">
        <f>'97-19 Prod RAW'!J29/('Exp. PPI Deflator'!J29/100)</f>
        <v>35.920743159701068</v>
      </c>
      <c r="K29" s="113">
        <f>'97-19 Prod RAW'!K29/('Exp. PPI Deflator'!K29/100)</f>
        <v>37.854235579247479</v>
      </c>
      <c r="L29" s="113">
        <f>'97-19 Prod RAW'!L29/('Exp. PPI Deflator'!L29/100)</f>
        <v>35.433679933832039</v>
      </c>
      <c r="M29" s="113">
        <f>'97-19 Prod RAW'!M29/('Exp. PPI Deflator'!M29/100)</f>
        <v>38.576248727900008</v>
      </c>
      <c r="N29" s="113">
        <f>'97-19 Prod RAW'!N29/('Exp. PPI Deflator'!N29/100)</f>
        <v>38.685140914532042</v>
      </c>
      <c r="O29" s="113">
        <f>'97-19 Prod RAW'!O29/('Exp. PPI Deflator'!O29/100)</f>
        <v>41.07238564296793</v>
      </c>
      <c r="P29" s="113">
        <f>'97-19 Prod RAW'!P29/('Exp. PPI Deflator'!P29/100)</f>
        <v>42.746633309066866</v>
      </c>
      <c r="Q29" s="113">
        <f>'97-19 Prod RAW'!Q29/('Exp. PPI Deflator'!Q29/100)</f>
        <v>44.808940316861595</v>
      </c>
      <c r="R29" s="113">
        <f>'97-19 Prod RAW'!R29/('Exp. PPI Deflator'!R29/100)</f>
        <v>43.315214445464818</v>
      </c>
      <c r="S29" s="113">
        <f>'97-19 Prod RAW'!S29/('Exp. PPI Deflator'!S29/100)</f>
        <v>35.051993796846801</v>
      </c>
      <c r="T29" s="113">
        <f>'97-19 Prod RAW'!T29/('Exp. PPI Deflator'!T29/100)</f>
        <v>32.879862782723492</v>
      </c>
      <c r="U29" s="113">
        <f>'97-19 Prod RAW'!U29/('Exp. PPI Deflator'!U29/100)</f>
        <v>35.517484815440483</v>
      </c>
      <c r="V29" s="113">
        <f>'97-19 Prod RAW'!V29/('Exp. PPI Deflator'!V29/100)</f>
        <v>34.977757445612568</v>
      </c>
      <c r="W29" s="113">
        <f>'97-19 Prod RAW'!W29/('Exp. PPI Deflator'!W29/100)</f>
        <v>31.891508182837626</v>
      </c>
      <c r="X29" s="113">
        <f>'97-19 Prod RAW'!X29/('Exp. PPI Deflator'!X29/100)</f>
        <v>30.818738792596069</v>
      </c>
      <c r="Y29" s="113">
        <f>'97-19 Prod RAW'!Y29/('Exp. PPI Deflator'!Y29/100)</f>
        <v>30.331565843324807</v>
      </c>
      <c r="Z29" s="113">
        <f>'97-19 Prod RAW'!Z29/('Exp. PPI Deflator'!Z29/100)</f>
        <v>31.113311170176665</v>
      </c>
    </row>
    <row r="30" spans="1:26" x14ac:dyDescent="0.25">
      <c r="A30" s="65">
        <v>53</v>
      </c>
      <c r="C30" s="66" t="s">
        <v>381</v>
      </c>
      <c r="D30" s="113">
        <f>'97-19 Prod RAW'!D30/('Exp. PPI Deflator'!D30/100)</f>
        <v>23.052634873321086</v>
      </c>
      <c r="E30" s="113">
        <f>'97-19 Prod RAW'!E30/('Exp. PPI Deflator'!E30/100)</f>
        <v>21.385463327943089</v>
      </c>
      <c r="F30" s="113">
        <f>'97-19 Prod RAW'!F30/('Exp. PPI Deflator'!F30/100)</f>
        <v>22.394661853247243</v>
      </c>
      <c r="G30" s="113">
        <f>'97-19 Prod RAW'!G30/('Exp. PPI Deflator'!G30/100)</f>
        <v>23.86034743835538</v>
      </c>
      <c r="H30" s="113">
        <f>'97-19 Prod RAW'!H30/('Exp. PPI Deflator'!H30/100)</f>
        <v>23.556549924797856</v>
      </c>
      <c r="I30" s="113">
        <f>'97-19 Prod RAW'!I30/('Exp. PPI Deflator'!I30/100)</f>
        <v>22.47829344156106</v>
      </c>
      <c r="J30" s="113">
        <f>'97-19 Prod RAW'!J30/('Exp. PPI Deflator'!J30/100)</f>
        <v>22.53115583445615</v>
      </c>
      <c r="K30" s="113">
        <f>'97-19 Prod RAW'!K30/('Exp. PPI Deflator'!K30/100)</f>
        <v>23.066614661937781</v>
      </c>
      <c r="L30" s="113">
        <f>'97-19 Prod RAW'!L30/('Exp. PPI Deflator'!L30/100)</f>
        <v>25.297165895205353</v>
      </c>
      <c r="M30" s="113">
        <f>'97-19 Prod RAW'!M30/('Exp. PPI Deflator'!M30/100)</f>
        <v>25.245457675941672</v>
      </c>
      <c r="N30" s="113">
        <f>'97-19 Prod RAW'!N30/('Exp. PPI Deflator'!N30/100)</f>
        <v>24.238562226600138</v>
      </c>
      <c r="O30" s="113">
        <f>'97-19 Prod RAW'!O30/('Exp. PPI Deflator'!O30/100)</f>
        <v>24.786626872990496</v>
      </c>
      <c r="P30" s="113">
        <f>'97-19 Prod RAW'!P30/('Exp. PPI Deflator'!P30/100)</f>
        <v>23.946204254925551</v>
      </c>
      <c r="Q30" s="113">
        <f>'97-19 Prod RAW'!Q30/('Exp. PPI Deflator'!Q30/100)</f>
        <v>24.796531935836317</v>
      </c>
      <c r="R30" s="113">
        <f>'97-19 Prod RAW'!R30/('Exp. PPI Deflator'!R30/100)</f>
        <v>22.967866133522477</v>
      </c>
      <c r="S30" s="113">
        <f>'97-19 Prod RAW'!S30/('Exp. PPI Deflator'!S30/100)</f>
        <v>27.625807449852854</v>
      </c>
      <c r="T30" s="113">
        <f>'97-19 Prod RAW'!T30/('Exp. PPI Deflator'!T30/100)</f>
        <v>27.779664336526839</v>
      </c>
      <c r="U30" s="113">
        <f>'97-19 Prod RAW'!U30/('Exp. PPI Deflator'!U30/100)</f>
        <v>25.004774252266071</v>
      </c>
      <c r="V30" s="113">
        <f>'97-19 Prod RAW'!V30/('Exp. PPI Deflator'!V30/100)</f>
        <v>22.423849091567121</v>
      </c>
      <c r="W30" s="113">
        <f>'97-19 Prod RAW'!W30/('Exp. PPI Deflator'!W30/100)</f>
        <v>23.681303829071979</v>
      </c>
      <c r="X30" s="113">
        <f>'97-19 Prod RAW'!X30/('Exp. PPI Deflator'!X30/100)</f>
        <v>26.094927942146722</v>
      </c>
      <c r="Y30" s="113">
        <f>'97-19 Prod RAW'!Y30/('Exp. PPI Deflator'!Y30/100)</f>
        <v>25.67670222809231</v>
      </c>
      <c r="Z30" s="113">
        <f>'97-19 Prod RAW'!Z30/('Exp. PPI Deflator'!Z30/100)</f>
        <v>23.587204224186738</v>
      </c>
    </row>
    <row r="31" spans="1:26" x14ac:dyDescent="0.25">
      <c r="A31" s="65">
        <v>55</v>
      </c>
      <c r="C31" s="66" t="s">
        <v>382</v>
      </c>
      <c r="D31" s="113">
        <f>'97-19 Prod RAW'!D31/('Exp. PPI Deflator'!D31/100)</f>
        <v>15.253722112508829</v>
      </c>
      <c r="E31" s="113">
        <f>'97-19 Prod RAW'!E31/('Exp. PPI Deflator'!E31/100)</f>
        <v>14.818205390703589</v>
      </c>
      <c r="F31" s="113">
        <f>'97-19 Prod RAW'!F31/('Exp. PPI Deflator'!F31/100)</f>
        <v>16.6120305101601</v>
      </c>
      <c r="G31" s="113">
        <f>'97-19 Prod RAW'!G31/('Exp. PPI Deflator'!G31/100)</f>
        <v>16.022912189682923</v>
      </c>
      <c r="H31" s="113">
        <f>'97-19 Prod RAW'!H31/('Exp. PPI Deflator'!H31/100)</f>
        <v>15.863172214358274</v>
      </c>
      <c r="I31" s="113">
        <f>'97-19 Prod RAW'!I31/('Exp. PPI Deflator'!I31/100)</f>
        <v>17.280418765003706</v>
      </c>
      <c r="J31" s="113">
        <f>'97-19 Prod RAW'!J31/('Exp. PPI Deflator'!J31/100)</f>
        <v>18.357987421582884</v>
      </c>
      <c r="K31" s="113">
        <f>'97-19 Prod RAW'!K31/('Exp. PPI Deflator'!K31/100)</f>
        <v>17.98068442841441</v>
      </c>
      <c r="L31" s="113">
        <f>'97-19 Prod RAW'!L31/('Exp. PPI Deflator'!L31/100)</f>
        <v>19.303352063933385</v>
      </c>
      <c r="M31" s="113">
        <f>'97-19 Prod RAW'!M31/('Exp. PPI Deflator'!M31/100)</f>
        <v>19.270969970962966</v>
      </c>
      <c r="N31" s="113">
        <f>'97-19 Prod RAW'!N31/('Exp. PPI Deflator'!N31/100)</f>
        <v>18.341762509532987</v>
      </c>
      <c r="O31" s="113">
        <f>'97-19 Prod RAW'!O31/('Exp. PPI Deflator'!O31/100)</f>
        <v>18.643345324574632</v>
      </c>
      <c r="P31" s="113">
        <f>'97-19 Prod RAW'!P31/('Exp. PPI Deflator'!P31/100)</f>
        <v>16.341938571435755</v>
      </c>
      <c r="Q31" s="113">
        <f>'97-19 Prod RAW'!Q31/('Exp. PPI Deflator'!Q31/100)</f>
        <v>19.621465567130276</v>
      </c>
      <c r="R31" s="113">
        <f>'97-19 Prod RAW'!R31/('Exp. PPI Deflator'!R31/100)</f>
        <v>19.859270161746998</v>
      </c>
      <c r="S31" s="113">
        <f>'97-19 Prod RAW'!S31/('Exp. PPI Deflator'!S31/100)</f>
        <v>21.087346341521737</v>
      </c>
      <c r="T31" s="113">
        <f>'97-19 Prod RAW'!T31/('Exp. PPI Deflator'!T31/100)</f>
        <v>21.759821435430165</v>
      </c>
      <c r="U31" s="113">
        <f>'97-19 Prod RAW'!U31/('Exp. PPI Deflator'!U31/100)</f>
        <v>22.334101886278347</v>
      </c>
      <c r="V31" s="113">
        <f>'97-19 Prod RAW'!V31/('Exp. PPI Deflator'!V31/100)</f>
        <v>21.649366200247769</v>
      </c>
      <c r="W31" s="113">
        <f>'97-19 Prod RAW'!W31/('Exp. PPI Deflator'!W31/100)</f>
        <v>21.757774588114032</v>
      </c>
      <c r="X31" s="113">
        <f>'97-19 Prod RAW'!X31/('Exp. PPI Deflator'!X31/100)</f>
        <v>23.752023659856384</v>
      </c>
      <c r="Y31" s="113">
        <f>'97-19 Prod RAW'!Y31/('Exp. PPI Deflator'!Y31/100)</f>
        <v>24.543271268667439</v>
      </c>
      <c r="Z31" s="113">
        <f>'97-19 Prod RAW'!Z31/('Exp. PPI Deflator'!Z31/100)</f>
        <v>22.476039932514308</v>
      </c>
    </row>
    <row r="32" spans="1:26" x14ac:dyDescent="0.25">
      <c r="A32" s="65">
        <v>56</v>
      </c>
      <c r="C32" s="66" t="s">
        <v>383</v>
      </c>
      <c r="D32" s="113">
        <f>'97-19 Prod RAW'!D32/('Exp. PPI Deflator'!D32/100)</f>
        <v>16.97559033981462</v>
      </c>
      <c r="E32" s="113">
        <f>'97-19 Prod RAW'!E32/('Exp. PPI Deflator'!E32/100)</f>
        <v>18.315554976949194</v>
      </c>
      <c r="F32" s="113">
        <f>'97-19 Prod RAW'!F32/('Exp. PPI Deflator'!F32/100)</f>
        <v>18.520343563361575</v>
      </c>
      <c r="G32" s="113">
        <f>'97-19 Prod RAW'!G32/('Exp. PPI Deflator'!G32/100)</f>
        <v>19.481542338288843</v>
      </c>
      <c r="H32" s="113">
        <f>'97-19 Prod RAW'!H32/('Exp. PPI Deflator'!H32/100)</f>
        <v>19.308219234123651</v>
      </c>
      <c r="I32" s="113">
        <f>'97-19 Prod RAW'!I32/('Exp. PPI Deflator'!I32/100)</f>
        <v>19.154929433173383</v>
      </c>
      <c r="J32" s="113">
        <f>'97-19 Prod RAW'!J32/('Exp. PPI Deflator'!J32/100)</f>
        <v>18.647448502154347</v>
      </c>
      <c r="K32" s="113">
        <f>'97-19 Prod RAW'!K32/('Exp. PPI Deflator'!K32/100)</f>
        <v>18.964183741036866</v>
      </c>
      <c r="L32" s="113">
        <f>'97-19 Prod RAW'!L32/('Exp. PPI Deflator'!L32/100)</f>
        <v>19.825454003508185</v>
      </c>
      <c r="M32" s="113">
        <f>'97-19 Prod RAW'!M32/('Exp. PPI Deflator'!M32/100)</f>
        <v>19.221910205006164</v>
      </c>
      <c r="N32" s="113">
        <f>'97-19 Prod RAW'!N32/('Exp. PPI Deflator'!N32/100)</f>
        <v>18.859811922418398</v>
      </c>
      <c r="O32" s="113">
        <f>'97-19 Prod RAW'!O32/('Exp. PPI Deflator'!O32/100)</f>
        <v>18.277232449964703</v>
      </c>
      <c r="P32" s="113">
        <f>'97-19 Prod RAW'!P32/('Exp. PPI Deflator'!P32/100)</f>
        <v>17.670720103839582</v>
      </c>
      <c r="Q32" s="113">
        <f>'97-19 Prod RAW'!Q32/('Exp. PPI Deflator'!Q32/100)</f>
        <v>18.036041511565191</v>
      </c>
      <c r="R32" s="113">
        <f>'97-19 Prod RAW'!R32/('Exp. PPI Deflator'!R32/100)</f>
        <v>18.553159506685205</v>
      </c>
      <c r="S32" s="113">
        <f>'97-19 Prod RAW'!S32/('Exp. PPI Deflator'!S32/100)</f>
        <v>17.681996064189743</v>
      </c>
      <c r="T32" s="113">
        <f>'97-19 Prod RAW'!T32/('Exp. PPI Deflator'!T32/100)</f>
        <v>17.110332094962999</v>
      </c>
      <c r="U32" s="113">
        <f>'97-19 Prod RAW'!U32/('Exp. PPI Deflator'!U32/100)</f>
        <v>16.743645361475863</v>
      </c>
      <c r="V32" s="113">
        <f>'97-19 Prod RAW'!V32/('Exp. PPI Deflator'!V32/100)</f>
        <v>16.407805011474125</v>
      </c>
      <c r="W32" s="113">
        <f>'97-19 Prod RAW'!W32/('Exp. PPI Deflator'!W32/100)</f>
        <v>16.737077106470771</v>
      </c>
      <c r="X32" s="113">
        <f>'97-19 Prod RAW'!X32/('Exp. PPI Deflator'!X32/100)</f>
        <v>16.62310672475402</v>
      </c>
      <c r="Y32" s="113">
        <f>'97-19 Prod RAW'!Y32/('Exp. PPI Deflator'!Y32/100)</f>
        <v>16.983747824767075</v>
      </c>
      <c r="Z32" s="113">
        <f>'97-19 Prod RAW'!Z32/('Exp. PPI Deflator'!Z32/100)</f>
        <v>16.577275530459627</v>
      </c>
    </row>
    <row r="33" spans="1:26" x14ac:dyDescent="0.25">
      <c r="A33" s="65">
        <v>58</v>
      </c>
      <c r="C33" s="66" t="s">
        <v>384</v>
      </c>
      <c r="D33" s="113">
        <f>'97-19 Prod RAW'!D33/('Exp. PPI Deflator'!D33/100)</f>
        <v>37.672525674894366</v>
      </c>
      <c r="E33" s="113">
        <f>'97-19 Prod RAW'!E33/('Exp. PPI Deflator'!E33/100)</f>
        <v>42.080562168838668</v>
      </c>
      <c r="F33" s="113">
        <f>'97-19 Prod RAW'!F33/('Exp. PPI Deflator'!F33/100)</f>
        <v>41.657935410911364</v>
      </c>
      <c r="G33" s="113">
        <f>'97-19 Prod RAW'!G33/('Exp. PPI Deflator'!G33/100)</f>
        <v>44.416315508796274</v>
      </c>
      <c r="H33" s="113">
        <f>'97-19 Prod RAW'!H33/('Exp. PPI Deflator'!H33/100)</f>
        <v>41.506576880359205</v>
      </c>
      <c r="I33" s="113">
        <f>'97-19 Prod RAW'!I33/('Exp. PPI Deflator'!I33/100)</f>
        <v>41.459225286628865</v>
      </c>
      <c r="J33" s="113">
        <f>'97-19 Prod RAW'!J33/('Exp. PPI Deflator'!J33/100)</f>
        <v>41.466821107360921</v>
      </c>
      <c r="K33" s="113">
        <f>'97-19 Prod RAW'!K33/('Exp. PPI Deflator'!K33/100)</f>
        <v>45.660304712940359</v>
      </c>
      <c r="L33" s="113">
        <f>'97-19 Prod RAW'!L33/('Exp. PPI Deflator'!L33/100)</f>
        <v>45.755177202181258</v>
      </c>
      <c r="M33" s="113">
        <f>'97-19 Prod RAW'!M33/('Exp. PPI Deflator'!M33/100)</f>
        <v>42.663535643614829</v>
      </c>
      <c r="N33" s="113">
        <f>'97-19 Prod RAW'!N33/('Exp. PPI Deflator'!N33/100)</f>
        <v>45.438476343971374</v>
      </c>
      <c r="O33" s="113">
        <f>'97-19 Prod RAW'!O33/('Exp. PPI Deflator'!O33/100)</f>
        <v>47.978581936466647</v>
      </c>
      <c r="P33" s="113">
        <f>'97-19 Prod RAW'!P33/('Exp. PPI Deflator'!P33/100)</f>
        <v>44.762629748783944</v>
      </c>
      <c r="Q33" s="113">
        <f>'97-19 Prod RAW'!Q33/('Exp. PPI Deflator'!Q33/100)</f>
        <v>45.593052557113559</v>
      </c>
      <c r="R33" s="113">
        <f>'97-19 Prod RAW'!R33/('Exp. PPI Deflator'!R33/100)</f>
        <v>45.871650889099911</v>
      </c>
      <c r="S33" s="113">
        <f>'97-19 Prod RAW'!S33/('Exp. PPI Deflator'!S33/100)</f>
        <v>41.162450162656057</v>
      </c>
      <c r="T33" s="113">
        <f>'97-19 Prod RAW'!T33/('Exp. PPI Deflator'!T33/100)</f>
        <v>45.625665122317507</v>
      </c>
      <c r="U33" s="113">
        <f>'97-19 Prod RAW'!U33/('Exp. PPI Deflator'!U33/100)</f>
        <v>45.033562821159911</v>
      </c>
      <c r="V33" s="113">
        <f>'97-19 Prod RAW'!V33/('Exp. PPI Deflator'!V33/100)</f>
        <v>44.025727855418353</v>
      </c>
      <c r="W33" s="113">
        <f>'97-19 Prod RAW'!W33/('Exp. PPI Deflator'!W33/100)</f>
        <v>47.235420343901325</v>
      </c>
      <c r="X33" s="113">
        <f>'97-19 Prod RAW'!X33/('Exp. PPI Deflator'!X33/100)</f>
        <v>46.443535826264359</v>
      </c>
      <c r="Y33" s="113">
        <f>'97-19 Prod RAW'!Y33/('Exp. PPI Deflator'!Y33/100)</f>
        <v>47.140579969627993</v>
      </c>
      <c r="Z33" s="113">
        <f>'97-19 Prod RAW'!Z33/('Exp. PPI Deflator'!Z33/100)</f>
        <v>42.806705047316058</v>
      </c>
    </row>
    <row r="34" spans="1:26" ht="45" x14ac:dyDescent="0.25">
      <c r="A34" s="65">
        <v>59</v>
      </c>
      <c r="C34" s="66" t="s">
        <v>385</v>
      </c>
      <c r="D34" s="113">
        <f>'97-19 Prod RAW'!D34/('Exp. PPI Deflator'!D34/100)</f>
        <v>45.016057712698654</v>
      </c>
      <c r="E34" s="113">
        <f>'97-19 Prod RAW'!E34/('Exp. PPI Deflator'!E34/100)</f>
        <v>42.773050819526716</v>
      </c>
      <c r="F34" s="113">
        <f>'97-19 Prod RAW'!F34/('Exp. PPI Deflator'!F34/100)</f>
        <v>46.261531493814317</v>
      </c>
      <c r="G34" s="113">
        <f>'97-19 Prod RAW'!G34/('Exp. PPI Deflator'!G34/100)</f>
        <v>47.689248162263283</v>
      </c>
      <c r="H34" s="113">
        <f>'97-19 Prod RAW'!H34/('Exp. PPI Deflator'!H34/100)</f>
        <v>43.649214956643839</v>
      </c>
      <c r="I34" s="113">
        <f>'97-19 Prod RAW'!I34/('Exp. PPI Deflator'!I34/100)</f>
        <v>44.2110592229673</v>
      </c>
      <c r="J34" s="113">
        <f>'97-19 Prod RAW'!J34/('Exp. PPI Deflator'!J34/100)</f>
        <v>48.208626406537753</v>
      </c>
      <c r="K34" s="113">
        <f>'97-19 Prod RAW'!K34/('Exp. PPI Deflator'!K34/100)</f>
        <v>51.356480311271703</v>
      </c>
      <c r="L34" s="113">
        <f>'97-19 Prod RAW'!L34/('Exp. PPI Deflator'!L34/100)</f>
        <v>48.871024767109922</v>
      </c>
      <c r="M34" s="113">
        <f>'97-19 Prod RAW'!M34/('Exp. PPI Deflator'!M34/100)</f>
        <v>43.744942464163579</v>
      </c>
      <c r="N34" s="113">
        <f>'97-19 Prod RAW'!N34/('Exp. PPI Deflator'!N34/100)</f>
        <v>45.364369185681106</v>
      </c>
      <c r="O34" s="113">
        <f>'97-19 Prod RAW'!O34/('Exp. PPI Deflator'!O34/100)</f>
        <v>50.972319242278438</v>
      </c>
      <c r="P34" s="113">
        <f>'97-19 Prod RAW'!P34/('Exp. PPI Deflator'!P34/100)</f>
        <v>47.625791113598268</v>
      </c>
      <c r="Q34" s="113">
        <f>'97-19 Prod RAW'!Q34/('Exp. PPI Deflator'!Q34/100)</f>
        <v>41.085576988458115</v>
      </c>
      <c r="R34" s="113">
        <f>'97-19 Prod RAW'!R34/('Exp. PPI Deflator'!R34/100)</f>
        <v>40.550193177376961</v>
      </c>
      <c r="S34" s="113">
        <f>'97-19 Prod RAW'!S34/('Exp. PPI Deflator'!S34/100)</f>
        <v>48.703930415316705</v>
      </c>
      <c r="T34" s="113">
        <f>'97-19 Prod RAW'!T34/('Exp. PPI Deflator'!T34/100)</f>
        <v>46.15666840611317</v>
      </c>
      <c r="U34" s="113">
        <f>'97-19 Prod RAW'!U34/('Exp. PPI Deflator'!U34/100)</f>
        <v>41.010875850820931</v>
      </c>
      <c r="V34" s="113">
        <f>'97-19 Prod RAW'!V34/('Exp. PPI Deflator'!V34/100)</f>
        <v>46.60295455787184</v>
      </c>
      <c r="W34" s="113">
        <f>'97-19 Prod RAW'!W34/('Exp. PPI Deflator'!W34/100)</f>
        <v>46.390964225664135</v>
      </c>
      <c r="X34" s="113">
        <f>'97-19 Prod RAW'!X34/('Exp. PPI Deflator'!X34/100)</f>
        <v>40.758230342367291</v>
      </c>
      <c r="Y34" s="113">
        <f>'97-19 Prod RAW'!Y34/('Exp. PPI Deflator'!Y34/100)</f>
        <v>43.350703528010143</v>
      </c>
      <c r="Z34" s="113">
        <f>'97-19 Prod RAW'!Z34/('Exp. PPI Deflator'!Z34/100)</f>
        <v>39.582343176364006</v>
      </c>
    </row>
    <row r="35" spans="1:26" ht="30" x14ac:dyDescent="0.25">
      <c r="A35" s="65">
        <v>60</v>
      </c>
      <c r="C35" s="66" t="s">
        <v>386</v>
      </c>
      <c r="D35" s="113">
        <f>'97-19 Prod RAW'!D35/('Exp. PPI Deflator'!D35/100)</f>
        <v>98.797758643618351</v>
      </c>
      <c r="E35" s="113">
        <f>'97-19 Prod RAW'!E35/('Exp. PPI Deflator'!E35/100)</f>
        <v>89.181139064458321</v>
      </c>
      <c r="F35" s="113">
        <f>'97-19 Prod RAW'!F35/('Exp. PPI Deflator'!F35/100)</f>
        <v>93.123252835180466</v>
      </c>
      <c r="G35" s="113">
        <f>'97-19 Prod RAW'!G35/('Exp. PPI Deflator'!G35/100)</f>
        <v>120.7758643366513</v>
      </c>
      <c r="H35" s="113">
        <f>'97-19 Prod RAW'!H35/('Exp. PPI Deflator'!H35/100)</f>
        <v>119.62738625864847</v>
      </c>
      <c r="I35" s="113">
        <f>'97-19 Prod RAW'!I35/('Exp. PPI Deflator'!I35/100)</f>
        <v>118.14520908787067</v>
      </c>
      <c r="J35" s="113">
        <f>'97-19 Prod RAW'!J35/('Exp. PPI Deflator'!J35/100)</f>
        <v>122.37304051697095</v>
      </c>
      <c r="K35" s="113">
        <f>'97-19 Prod RAW'!K35/('Exp. PPI Deflator'!K35/100)</f>
        <v>123.00287089200914</v>
      </c>
      <c r="L35" s="113">
        <f>'97-19 Prod RAW'!L35/('Exp. PPI Deflator'!L35/100)</f>
        <v>111.4218183444879</v>
      </c>
      <c r="M35" s="113">
        <f>'97-19 Prod RAW'!M35/('Exp. PPI Deflator'!M35/100)</f>
        <v>117.95245341443956</v>
      </c>
      <c r="N35" s="113">
        <f>'97-19 Prod RAW'!N35/('Exp. PPI Deflator'!N35/100)</f>
        <v>118.59985120189677</v>
      </c>
      <c r="O35" s="113">
        <f>'97-19 Prod RAW'!O35/('Exp. PPI Deflator'!O35/100)</f>
        <v>140.60699095419295</v>
      </c>
      <c r="P35" s="113">
        <f>'97-19 Prod RAW'!P35/('Exp. PPI Deflator'!P35/100)</f>
        <v>166.27215277417315</v>
      </c>
      <c r="Q35" s="113">
        <f>'97-19 Prod RAW'!Q35/('Exp. PPI Deflator'!Q35/100)</f>
        <v>157.59700529328015</v>
      </c>
      <c r="R35" s="113">
        <f>'97-19 Prod RAW'!R35/('Exp. PPI Deflator'!R35/100)</f>
        <v>143.83988365631993</v>
      </c>
      <c r="S35" s="113">
        <f>'97-19 Prod RAW'!S35/('Exp. PPI Deflator'!S35/100)</f>
        <v>118.67839499457666</v>
      </c>
      <c r="T35" s="113">
        <f>'97-19 Prod RAW'!T35/('Exp. PPI Deflator'!T35/100)</f>
        <v>102.3031259631704</v>
      </c>
      <c r="U35" s="113">
        <f>'97-19 Prod RAW'!U35/('Exp. PPI Deflator'!U35/100)</f>
        <v>114.02552262756605</v>
      </c>
      <c r="V35" s="113">
        <f>'97-19 Prod RAW'!V35/('Exp. PPI Deflator'!V35/100)</f>
        <v>130.29903729383614</v>
      </c>
      <c r="W35" s="113">
        <f>'97-19 Prod RAW'!W35/('Exp. PPI Deflator'!W35/100)</f>
        <v>139.39939136581108</v>
      </c>
      <c r="X35" s="113">
        <f>'97-19 Prod RAW'!X35/('Exp. PPI Deflator'!X35/100)</f>
        <v>139.87084931078289</v>
      </c>
      <c r="Y35" s="113">
        <f>'97-19 Prod RAW'!Y35/('Exp. PPI Deflator'!Y35/100)</f>
        <v>103.81516869123229</v>
      </c>
      <c r="Z35" s="113">
        <f>'97-19 Prod RAW'!Z35/('Exp. PPI Deflator'!Z35/100)</f>
        <v>116.36122028723909</v>
      </c>
    </row>
    <row r="36" spans="1:26" x14ac:dyDescent="0.25">
      <c r="A36" s="65">
        <v>61</v>
      </c>
      <c r="C36" s="66" t="s">
        <v>387</v>
      </c>
      <c r="D36" s="113">
        <f>'97-19 Prod RAW'!D36/('Exp. PPI Deflator'!D36/100)</f>
        <v>2.3446105615365234</v>
      </c>
      <c r="E36" s="113">
        <f>'97-19 Prod RAW'!E36/('Exp. PPI Deflator'!E36/100)</f>
        <v>3.0379043866902968</v>
      </c>
      <c r="F36" s="113">
        <f>'97-19 Prod RAW'!F36/('Exp. PPI Deflator'!F36/100)</f>
        <v>3.9451887238380134</v>
      </c>
      <c r="G36" s="113">
        <f>'97-19 Prod RAW'!G36/('Exp. PPI Deflator'!G36/100)</f>
        <v>5.3569060729258791</v>
      </c>
      <c r="H36" s="113">
        <f>'97-19 Prod RAW'!H36/('Exp. PPI Deflator'!H36/100)</f>
        <v>5.8383613579420981</v>
      </c>
      <c r="I36" s="113">
        <f>'97-19 Prod RAW'!I36/('Exp. PPI Deflator'!I36/100)</f>
        <v>6.8278706753101233</v>
      </c>
      <c r="J36" s="113">
        <f>'97-19 Prod RAW'!J36/('Exp. PPI Deflator'!J36/100)</f>
        <v>8.2820466304542784</v>
      </c>
      <c r="K36" s="113">
        <f>'97-19 Prod RAW'!K36/('Exp. PPI Deflator'!K36/100)</f>
        <v>9.928000398895005</v>
      </c>
      <c r="L36" s="113">
        <f>'97-19 Prod RAW'!L36/('Exp. PPI Deflator'!L36/100)</f>
        <v>10.620309098230829</v>
      </c>
      <c r="M36" s="113">
        <f>'97-19 Prod RAW'!M36/('Exp. PPI Deflator'!M36/100)</f>
        <v>12.374876280029557</v>
      </c>
      <c r="N36" s="113">
        <f>'97-19 Prod RAW'!N36/('Exp. PPI Deflator'!N36/100)</f>
        <v>14.138884409749467</v>
      </c>
      <c r="O36" s="113">
        <f>'97-19 Prod RAW'!O36/('Exp. PPI Deflator'!O36/100)</f>
        <v>17.363017866638486</v>
      </c>
      <c r="P36" s="113">
        <f>'97-19 Prod RAW'!P36/('Exp. PPI Deflator'!P36/100)</f>
        <v>18.539633831638785</v>
      </c>
      <c r="Q36" s="113">
        <f>'97-19 Prod RAW'!Q36/('Exp. PPI Deflator'!Q36/100)</f>
        <v>19.800398810598157</v>
      </c>
      <c r="R36" s="113">
        <f>'97-19 Prod RAW'!R36/('Exp. PPI Deflator'!R36/100)</f>
        <v>24.139241028738216</v>
      </c>
      <c r="S36" s="113">
        <f>'97-19 Prod RAW'!S36/('Exp. PPI Deflator'!S36/100)</f>
        <v>26.122182931194853</v>
      </c>
      <c r="T36" s="113">
        <f>'97-19 Prod RAW'!T36/('Exp. PPI Deflator'!T36/100)</f>
        <v>28.24973440411355</v>
      </c>
      <c r="U36" s="113">
        <f>'97-19 Prod RAW'!U36/('Exp. PPI Deflator'!U36/100)</f>
        <v>34.348279835833985</v>
      </c>
      <c r="V36" s="113">
        <f>'97-19 Prod RAW'!V36/('Exp. PPI Deflator'!V36/100)</f>
        <v>39.520538709169784</v>
      </c>
      <c r="W36" s="113">
        <f>'97-19 Prod RAW'!W36/('Exp. PPI Deflator'!W36/100)</f>
        <v>49.65615369995961</v>
      </c>
      <c r="X36" s="113">
        <f>'97-19 Prod RAW'!X36/('Exp. PPI Deflator'!X36/100)</f>
        <v>53.546798722114389</v>
      </c>
      <c r="Y36" s="113">
        <f>'97-19 Prod RAW'!Y36/('Exp. PPI Deflator'!Y36/100)</f>
        <v>71.21848853400904</v>
      </c>
      <c r="Z36" s="113">
        <f>'97-19 Prod RAW'!Z36/('Exp. PPI Deflator'!Z36/100)</f>
        <v>80.982236395123451</v>
      </c>
    </row>
    <row r="37" spans="1:26" ht="30" x14ac:dyDescent="0.25">
      <c r="A37" s="65">
        <v>62</v>
      </c>
      <c r="C37" s="66" t="s">
        <v>388</v>
      </c>
      <c r="D37" s="113">
        <f>'97-19 Prod RAW'!D37/('Exp. PPI Deflator'!D37/100)</f>
        <v>20.962753145653213</v>
      </c>
      <c r="E37" s="113">
        <f>'97-19 Prod RAW'!E37/('Exp. PPI Deflator'!E37/100)</f>
        <v>24.677736964225581</v>
      </c>
      <c r="F37" s="113">
        <f>'97-19 Prod RAW'!F37/('Exp. PPI Deflator'!F37/100)</f>
        <v>24.783488945605406</v>
      </c>
      <c r="G37" s="113">
        <f>'97-19 Prod RAW'!G37/('Exp. PPI Deflator'!G37/100)</f>
        <v>26.380549280719848</v>
      </c>
      <c r="H37" s="113">
        <f>'97-19 Prod RAW'!H37/('Exp. PPI Deflator'!H37/100)</f>
        <v>27.873411901102102</v>
      </c>
      <c r="I37" s="113">
        <f>'97-19 Prod RAW'!I37/('Exp. PPI Deflator'!I37/100)</f>
        <v>30.032454260838989</v>
      </c>
      <c r="J37" s="113">
        <f>'97-19 Prod RAW'!J37/('Exp. PPI Deflator'!J37/100)</f>
        <v>35.098644311738624</v>
      </c>
      <c r="K37" s="113">
        <f>'97-19 Prod RAW'!K37/('Exp. PPI Deflator'!K37/100)</f>
        <v>35.090562210461343</v>
      </c>
      <c r="L37" s="113">
        <f>'97-19 Prod RAW'!L37/('Exp. PPI Deflator'!L37/100)</f>
        <v>36.807088065116325</v>
      </c>
      <c r="M37" s="113">
        <f>'97-19 Prod RAW'!M37/('Exp. PPI Deflator'!M37/100)</f>
        <v>34.870281817510715</v>
      </c>
      <c r="N37" s="113">
        <f>'97-19 Prod RAW'!N37/('Exp. PPI Deflator'!N37/100)</f>
        <v>37.922119583137274</v>
      </c>
      <c r="O37" s="113">
        <f>'97-19 Prod RAW'!O37/('Exp. PPI Deflator'!O37/100)</f>
        <v>36.973645339956434</v>
      </c>
      <c r="P37" s="113">
        <f>'97-19 Prod RAW'!P37/('Exp. PPI Deflator'!P37/100)</f>
        <v>35.880437527203824</v>
      </c>
      <c r="Q37" s="113">
        <f>'97-19 Prod RAW'!Q37/('Exp. PPI Deflator'!Q37/100)</f>
        <v>36.808971084816932</v>
      </c>
      <c r="R37" s="113">
        <f>'97-19 Prod RAW'!R37/('Exp. PPI Deflator'!R37/100)</f>
        <v>34.800439284056147</v>
      </c>
      <c r="S37" s="113">
        <f>'97-19 Prod RAW'!S37/('Exp. PPI Deflator'!S37/100)</f>
        <v>35.247942445590112</v>
      </c>
      <c r="T37" s="113">
        <f>'97-19 Prod RAW'!T37/('Exp. PPI Deflator'!T37/100)</f>
        <v>31.966671086412951</v>
      </c>
      <c r="U37" s="113">
        <f>'97-19 Prod RAW'!U37/('Exp. PPI Deflator'!U37/100)</f>
        <v>31.984226159743223</v>
      </c>
      <c r="V37" s="113">
        <f>'97-19 Prod RAW'!V37/('Exp. PPI Deflator'!V37/100)</f>
        <v>31.685144456973649</v>
      </c>
      <c r="W37" s="113">
        <f>'97-19 Prod RAW'!W37/('Exp. PPI Deflator'!W37/100)</f>
        <v>32.333020720536659</v>
      </c>
      <c r="X37" s="113">
        <f>'97-19 Prod RAW'!X37/('Exp. PPI Deflator'!X37/100)</f>
        <v>31.565488867021045</v>
      </c>
      <c r="Y37" s="113">
        <f>'97-19 Prod RAW'!Y37/('Exp. PPI Deflator'!Y37/100)</f>
        <v>33.000908488851735</v>
      </c>
      <c r="Z37" s="113">
        <f>'97-19 Prod RAW'!Z37/('Exp. PPI Deflator'!Z37/100)</f>
        <v>34.438002406932512</v>
      </c>
    </row>
    <row r="38" spans="1:26" x14ac:dyDescent="0.25">
      <c r="A38" s="65">
        <v>63</v>
      </c>
      <c r="C38" s="66" t="s">
        <v>389</v>
      </c>
      <c r="D38" s="113">
        <f>'97-19 Prod RAW'!D38/('Exp. PPI Deflator'!D38/100)</f>
        <v>74.409846520536419</v>
      </c>
      <c r="E38" s="113">
        <f>'97-19 Prod RAW'!E38/('Exp. PPI Deflator'!E38/100)</f>
        <v>75.668799892363793</v>
      </c>
      <c r="F38" s="113">
        <f>'97-19 Prod RAW'!F38/('Exp. PPI Deflator'!F38/100)</f>
        <v>72.097494640630217</v>
      </c>
      <c r="G38" s="113">
        <f>'97-19 Prod RAW'!G38/('Exp. PPI Deflator'!G38/100)</f>
        <v>85.469023495707688</v>
      </c>
      <c r="H38" s="113">
        <f>'97-19 Prod RAW'!H38/('Exp. PPI Deflator'!H38/100)</f>
        <v>81.957056341014706</v>
      </c>
      <c r="I38" s="113">
        <f>'97-19 Prod RAW'!I38/('Exp. PPI Deflator'!I38/100)</f>
        <v>80.885593266617462</v>
      </c>
      <c r="J38" s="113">
        <f>'97-19 Prod RAW'!J38/('Exp. PPI Deflator'!J38/100)</f>
        <v>80.4738319200641</v>
      </c>
      <c r="K38" s="113">
        <f>'97-19 Prod RAW'!K38/('Exp. PPI Deflator'!K38/100)</f>
        <v>81.096895978713803</v>
      </c>
      <c r="L38" s="113">
        <f>'97-19 Prod RAW'!L38/('Exp. PPI Deflator'!L38/100)</f>
        <v>83.209672297760335</v>
      </c>
      <c r="M38" s="113">
        <f>'97-19 Prod RAW'!M38/('Exp. PPI Deflator'!M38/100)</f>
        <v>81.862072491933574</v>
      </c>
      <c r="N38" s="113">
        <f>'97-19 Prod RAW'!N38/('Exp. PPI Deflator'!N38/100)</f>
        <v>83.791832705417974</v>
      </c>
      <c r="O38" s="113">
        <f>'97-19 Prod RAW'!O38/('Exp. PPI Deflator'!O38/100)</f>
        <v>83.046373868602814</v>
      </c>
      <c r="P38" s="113">
        <f>'97-19 Prod RAW'!P38/('Exp. PPI Deflator'!P38/100)</f>
        <v>64.380184157688319</v>
      </c>
      <c r="Q38" s="113">
        <f>'97-19 Prod RAW'!Q38/('Exp. PPI Deflator'!Q38/100)</f>
        <v>76.791915433638167</v>
      </c>
      <c r="R38" s="113">
        <f>'97-19 Prod RAW'!R38/('Exp. PPI Deflator'!R38/100)</f>
        <v>84.642621524126696</v>
      </c>
      <c r="S38" s="113">
        <f>'97-19 Prod RAW'!S38/('Exp. PPI Deflator'!S38/100)</f>
        <v>88.346745784139173</v>
      </c>
      <c r="T38" s="113">
        <f>'97-19 Prod RAW'!T38/('Exp. PPI Deflator'!T38/100)</f>
        <v>77.578842255450226</v>
      </c>
      <c r="U38" s="113">
        <f>'97-19 Prod RAW'!U38/('Exp. PPI Deflator'!U38/100)</f>
        <v>65.148529652410176</v>
      </c>
      <c r="V38" s="113">
        <f>'97-19 Prod RAW'!V38/('Exp. PPI Deflator'!V38/100)</f>
        <v>70.526625132021991</v>
      </c>
      <c r="W38" s="113">
        <f>'97-19 Prod RAW'!W38/('Exp. PPI Deflator'!W38/100)</f>
        <v>71.809340231226642</v>
      </c>
      <c r="X38" s="113">
        <f>'97-19 Prod RAW'!X38/('Exp. PPI Deflator'!X38/100)</f>
        <v>66.110993117574992</v>
      </c>
      <c r="Y38" s="113">
        <f>'97-19 Prod RAW'!Y38/('Exp. PPI Deflator'!Y38/100)</f>
        <v>67.097583507099131</v>
      </c>
      <c r="Z38" s="113">
        <f>'97-19 Prod RAW'!Z38/('Exp. PPI Deflator'!Z38/100)</f>
        <v>60.872441579900226</v>
      </c>
    </row>
    <row r="39" spans="1:26" ht="30" x14ac:dyDescent="0.25">
      <c r="A39" s="65">
        <v>64</v>
      </c>
      <c r="C39" s="66" t="s">
        <v>390</v>
      </c>
      <c r="D39" s="113" t="e">
        <f>'97-19 Prod RAW'!D39/('Exp. PPI Deflator'!D39/100)</f>
        <v>#DIV/0!</v>
      </c>
      <c r="E39" s="113" t="e">
        <f>'97-19 Prod RAW'!E39/('Exp. PPI Deflator'!E39/100)</f>
        <v>#DIV/0!</v>
      </c>
      <c r="F39" s="113" t="e">
        <f>'97-19 Prod RAW'!F39/('Exp. PPI Deflator'!F39/100)</f>
        <v>#DIV/0!</v>
      </c>
      <c r="G39" s="113" t="e">
        <f>'97-19 Prod RAW'!G39/('Exp. PPI Deflator'!G39/100)</f>
        <v>#DIV/0!</v>
      </c>
      <c r="H39" s="113" t="e">
        <f>'97-19 Prod RAW'!H39/('Exp. PPI Deflator'!H39/100)</f>
        <v>#DIV/0!</v>
      </c>
      <c r="I39" s="113" t="e">
        <f>'97-19 Prod RAW'!I39/('Exp. PPI Deflator'!I39/100)</f>
        <v>#DIV/0!</v>
      </c>
      <c r="J39" s="113" t="e">
        <f>'97-19 Prod RAW'!J39/('Exp. PPI Deflator'!J39/100)</f>
        <v>#DIV/0!</v>
      </c>
      <c r="K39" s="113" t="e">
        <f>'97-19 Prod RAW'!K39/('Exp. PPI Deflator'!K39/100)</f>
        <v>#DIV/0!</v>
      </c>
      <c r="L39" s="113" t="e">
        <f>'97-19 Prod RAW'!L39/('Exp. PPI Deflator'!L39/100)</f>
        <v>#DIV/0!</v>
      </c>
      <c r="M39" s="113" t="e">
        <f>'97-19 Prod RAW'!M39/('Exp. PPI Deflator'!M39/100)</f>
        <v>#DIV/0!</v>
      </c>
      <c r="N39" s="113" t="e">
        <f>'97-19 Prod RAW'!N39/('Exp. PPI Deflator'!N39/100)</f>
        <v>#DIV/0!</v>
      </c>
      <c r="O39" s="113" t="e">
        <f>'97-19 Prod RAW'!O39/('Exp. PPI Deflator'!O39/100)</f>
        <v>#DIV/0!</v>
      </c>
      <c r="P39" s="113" t="e">
        <f>'97-19 Prod RAW'!P39/('Exp. PPI Deflator'!P39/100)</f>
        <v>#DIV/0!</v>
      </c>
      <c r="Q39" s="113" t="e">
        <f>'97-19 Prod RAW'!Q39/('Exp. PPI Deflator'!Q39/100)</f>
        <v>#DIV/0!</v>
      </c>
      <c r="R39" s="113" t="e">
        <f>'97-19 Prod RAW'!R39/('Exp. PPI Deflator'!R39/100)</f>
        <v>#DIV/0!</v>
      </c>
      <c r="S39" s="113" t="e">
        <f>'97-19 Prod RAW'!S39/('Exp. PPI Deflator'!S39/100)</f>
        <v>#DIV/0!</v>
      </c>
      <c r="T39" s="113" t="e">
        <f>'97-19 Prod RAW'!T39/('Exp. PPI Deflator'!T39/100)</f>
        <v>#DIV/0!</v>
      </c>
      <c r="U39" s="113" t="e">
        <f>'97-19 Prod RAW'!U39/('Exp. PPI Deflator'!U39/100)</f>
        <v>#DIV/0!</v>
      </c>
      <c r="V39" s="113" t="e">
        <f>'97-19 Prod RAW'!V39/('Exp. PPI Deflator'!V39/100)</f>
        <v>#DIV/0!</v>
      </c>
      <c r="W39" s="113" t="e">
        <f>'97-19 Prod RAW'!W39/('Exp. PPI Deflator'!W39/100)</f>
        <v>#DIV/0!</v>
      </c>
      <c r="X39" s="113" t="e">
        <f>'97-19 Prod RAW'!X39/('Exp. PPI Deflator'!X39/100)</f>
        <v>#DIV/0!</v>
      </c>
      <c r="Y39" s="113" t="e">
        <f>'97-19 Prod RAW'!Y39/('Exp. PPI Deflator'!Y39/100)</f>
        <v>#DIV/0!</v>
      </c>
      <c r="Z39" s="113" t="e">
        <f>'97-19 Prod RAW'!Z39/('Exp. PPI Deflator'!Z39/100)</f>
        <v>#DIV/0!</v>
      </c>
    </row>
    <row r="40" spans="1:26" ht="45" x14ac:dyDescent="0.25">
      <c r="A40" s="65">
        <v>65</v>
      </c>
      <c r="C40" s="66" t="s">
        <v>391</v>
      </c>
      <c r="D40" s="113" t="e">
        <f>'97-19 Prod RAW'!D40/('Exp. PPI Deflator'!D40/100)</f>
        <v>#DIV/0!</v>
      </c>
      <c r="E40" s="113" t="e">
        <f>'97-19 Prod RAW'!E40/('Exp. PPI Deflator'!E40/100)</f>
        <v>#DIV/0!</v>
      </c>
      <c r="F40" s="113" t="e">
        <f>'97-19 Prod RAW'!F40/('Exp. PPI Deflator'!F40/100)</f>
        <v>#DIV/0!</v>
      </c>
      <c r="G40" s="113" t="e">
        <f>'97-19 Prod RAW'!G40/('Exp. PPI Deflator'!G40/100)</f>
        <v>#DIV/0!</v>
      </c>
      <c r="H40" s="113" t="e">
        <f>'97-19 Prod RAW'!H40/('Exp. PPI Deflator'!H40/100)</f>
        <v>#DIV/0!</v>
      </c>
      <c r="I40" s="113" t="e">
        <f>'97-19 Prod RAW'!I40/('Exp. PPI Deflator'!I40/100)</f>
        <v>#DIV/0!</v>
      </c>
      <c r="J40" s="113" t="e">
        <f>'97-19 Prod RAW'!J40/('Exp. PPI Deflator'!J40/100)</f>
        <v>#DIV/0!</v>
      </c>
      <c r="K40" s="113" t="e">
        <f>'97-19 Prod RAW'!K40/('Exp. PPI Deflator'!K40/100)</f>
        <v>#DIV/0!</v>
      </c>
      <c r="L40" s="113" t="e">
        <f>'97-19 Prod RAW'!L40/('Exp. PPI Deflator'!L40/100)</f>
        <v>#DIV/0!</v>
      </c>
      <c r="M40" s="113" t="e">
        <f>'97-19 Prod RAW'!M40/('Exp. PPI Deflator'!M40/100)</f>
        <v>#DIV/0!</v>
      </c>
      <c r="N40" s="113" t="e">
        <f>'97-19 Prod RAW'!N40/('Exp. PPI Deflator'!N40/100)</f>
        <v>#DIV/0!</v>
      </c>
      <c r="O40" s="113" t="e">
        <f>'97-19 Prod RAW'!O40/('Exp. PPI Deflator'!O40/100)</f>
        <v>#DIV/0!</v>
      </c>
      <c r="P40" s="113" t="e">
        <f>'97-19 Prod RAW'!P40/('Exp. PPI Deflator'!P40/100)</f>
        <v>#DIV/0!</v>
      </c>
      <c r="Q40" s="113" t="e">
        <f>'97-19 Prod RAW'!Q40/('Exp. PPI Deflator'!Q40/100)</f>
        <v>#DIV/0!</v>
      </c>
      <c r="R40" s="113" t="e">
        <f>'97-19 Prod RAW'!R40/('Exp. PPI Deflator'!R40/100)</f>
        <v>#DIV/0!</v>
      </c>
      <c r="S40" s="113" t="e">
        <f>'97-19 Prod RAW'!S40/('Exp. PPI Deflator'!S40/100)</f>
        <v>#DIV/0!</v>
      </c>
      <c r="T40" s="113" t="e">
        <f>'97-19 Prod RAW'!T40/('Exp. PPI Deflator'!T40/100)</f>
        <v>#DIV/0!</v>
      </c>
      <c r="U40" s="113" t="e">
        <f>'97-19 Prod RAW'!U40/('Exp. PPI Deflator'!U40/100)</f>
        <v>#DIV/0!</v>
      </c>
      <c r="V40" s="113" t="e">
        <f>'97-19 Prod RAW'!V40/('Exp. PPI Deflator'!V40/100)</f>
        <v>#DIV/0!</v>
      </c>
      <c r="W40" s="113" t="e">
        <f>'97-19 Prod RAW'!W40/('Exp. PPI Deflator'!W40/100)</f>
        <v>#DIV/0!</v>
      </c>
      <c r="X40" s="113" t="e">
        <f>'97-19 Prod RAW'!X40/('Exp. PPI Deflator'!X40/100)</f>
        <v>#DIV/0!</v>
      </c>
      <c r="Y40" s="113" t="e">
        <f>'97-19 Prod RAW'!Y40/('Exp. PPI Deflator'!Y40/100)</f>
        <v>#DIV/0!</v>
      </c>
      <c r="Z40" s="113" t="e">
        <f>'97-19 Prod RAW'!Z40/('Exp. PPI Deflator'!Z40/100)</f>
        <v>#DIV/0!</v>
      </c>
    </row>
    <row r="41" spans="1:26" ht="30" x14ac:dyDescent="0.25">
      <c r="A41" s="65">
        <v>66</v>
      </c>
      <c r="C41" s="66" t="s">
        <v>392</v>
      </c>
      <c r="D41" s="113" t="e">
        <f>'97-19 Prod RAW'!D41/('Exp. PPI Deflator'!D41/100)</f>
        <v>#DIV/0!</v>
      </c>
      <c r="E41" s="113" t="e">
        <f>'97-19 Prod RAW'!E41/('Exp. PPI Deflator'!E41/100)</f>
        <v>#DIV/0!</v>
      </c>
      <c r="F41" s="113" t="e">
        <f>'97-19 Prod RAW'!F41/('Exp. PPI Deflator'!F41/100)</f>
        <v>#DIV/0!</v>
      </c>
      <c r="G41" s="113" t="e">
        <f>'97-19 Prod RAW'!G41/('Exp. PPI Deflator'!G41/100)</f>
        <v>#DIV/0!</v>
      </c>
      <c r="H41" s="113" t="e">
        <f>'97-19 Prod RAW'!H41/('Exp. PPI Deflator'!H41/100)</f>
        <v>#DIV/0!</v>
      </c>
      <c r="I41" s="113" t="e">
        <f>'97-19 Prod RAW'!I41/('Exp. PPI Deflator'!I41/100)</f>
        <v>#DIV/0!</v>
      </c>
      <c r="J41" s="113" t="e">
        <f>'97-19 Prod RAW'!J41/('Exp. PPI Deflator'!J41/100)</f>
        <v>#DIV/0!</v>
      </c>
      <c r="K41" s="113" t="e">
        <f>'97-19 Prod RAW'!K41/('Exp. PPI Deflator'!K41/100)</f>
        <v>#DIV/0!</v>
      </c>
      <c r="L41" s="113" t="e">
        <f>'97-19 Prod RAW'!L41/('Exp. PPI Deflator'!L41/100)</f>
        <v>#DIV/0!</v>
      </c>
      <c r="M41" s="113" t="e">
        <f>'97-19 Prod RAW'!M41/('Exp. PPI Deflator'!M41/100)</f>
        <v>#DIV/0!</v>
      </c>
      <c r="N41" s="113" t="e">
        <f>'97-19 Prod RAW'!N41/('Exp. PPI Deflator'!N41/100)</f>
        <v>#DIV/0!</v>
      </c>
      <c r="O41" s="113" t="e">
        <f>'97-19 Prod RAW'!O41/('Exp. PPI Deflator'!O41/100)</f>
        <v>#DIV/0!</v>
      </c>
      <c r="P41" s="113" t="e">
        <f>'97-19 Prod RAW'!P41/('Exp. PPI Deflator'!P41/100)</f>
        <v>#DIV/0!</v>
      </c>
      <c r="Q41" s="113" t="e">
        <f>'97-19 Prod RAW'!Q41/('Exp. PPI Deflator'!Q41/100)</f>
        <v>#DIV/0!</v>
      </c>
      <c r="R41" s="113" t="e">
        <f>'97-19 Prod RAW'!R41/('Exp. PPI Deflator'!R41/100)</f>
        <v>#DIV/0!</v>
      </c>
      <c r="S41" s="113" t="e">
        <f>'97-19 Prod RAW'!S41/('Exp. PPI Deflator'!S41/100)</f>
        <v>#DIV/0!</v>
      </c>
      <c r="T41" s="113" t="e">
        <f>'97-19 Prod RAW'!T41/('Exp. PPI Deflator'!T41/100)</f>
        <v>#DIV/0!</v>
      </c>
      <c r="U41" s="113" t="e">
        <f>'97-19 Prod RAW'!U41/('Exp. PPI Deflator'!U41/100)</f>
        <v>#DIV/0!</v>
      </c>
      <c r="V41" s="113" t="e">
        <f>'97-19 Prod RAW'!V41/('Exp. PPI Deflator'!V41/100)</f>
        <v>#DIV/0!</v>
      </c>
      <c r="W41" s="113" t="e">
        <f>'97-19 Prod RAW'!W41/('Exp. PPI Deflator'!W41/100)</f>
        <v>#DIV/0!</v>
      </c>
      <c r="X41" s="113" t="e">
        <f>'97-19 Prod RAW'!X41/('Exp. PPI Deflator'!X41/100)</f>
        <v>#DIV/0!</v>
      </c>
      <c r="Y41" s="113" t="e">
        <f>'97-19 Prod RAW'!Y41/('Exp. PPI Deflator'!Y41/100)</f>
        <v>#DIV/0!</v>
      </c>
      <c r="Z41" s="113" t="e">
        <f>'97-19 Prod RAW'!Z41/('Exp. PPI Deflator'!Z41/100)</f>
        <v>#DIV/0!</v>
      </c>
    </row>
    <row r="42" spans="1:26" x14ac:dyDescent="0.25">
      <c r="A42" s="65">
        <v>68</v>
      </c>
      <c r="C42" s="66" t="s">
        <v>189</v>
      </c>
      <c r="D42" s="113">
        <f>'97-19 Prod RAW'!D42/('Exp. PPI Deflator'!D42/100)</f>
        <v>475.67661712355437</v>
      </c>
      <c r="E42" s="113">
        <f>'97-19 Prod RAW'!E42/('Exp. PPI Deflator'!E42/100)</f>
        <v>469.98559254971417</v>
      </c>
      <c r="F42" s="113">
        <f>'97-19 Prod RAW'!F42/('Exp. PPI Deflator'!F42/100)</f>
        <v>446.13770396964725</v>
      </c>
      <c r="G42" s="113">
        <f>'97-19 Prod RAW'!G42/('Exp. PPI Deflator'!G42/100)</f>
        <v>439.48187969223301</v>
      </c>
      <c r="H42" s="113">
        <f>'97-19 Prod RAW'!H42/('Exp. PPI Deflator'!H42/100)</f>
        <v>416.59896658964118</v>
      </c>
      <c r="I42" s="113">
        <f>'97-19 Prod RAW'!I42/('Exp. PPI Deflator'!I42/100)</f>
        <v>408.26315492785074</v>
      </c>
      <c r="J42" s="113">
        <f>'97-19 Prod RAW'!J42/('Exp. PPI Deflator'!J42/100)</f>
        <v>401.98821125057088</v>
      </c>
      <c r="K42" s="113">
        <f>'97-19 Prod RAW'!K42/('Exp. PPI Deflator'!K42/100)</f>
        <v>381.41158384883835</v>
      </c>
      <c r="L42" s="113">
        <f>'97-19 Prod RAW'!L42/('Exp. PPI Deflator'!L42/100)</f>
        <v>348.9899821595842</v>
      </c>
      <c r="M42" s="113">
        <f>'97-19 Prod RAW'!M42/('Exp. PPI Deflator'!M42/100)</f>
        <v>313.0722127702482</v>
      </c>
      <c r="N42" s="113">
        <f>'97-19 Prod RAW'!N42/('Exp. PPI Deflator'!N42/100)</f>
        <v>303.71926704742043</v>
      </c>
      <c r="O42" s="113">
        <f>'97-19 Prod RAW'!O42/('Exp. PPI Deflator'!O42/100)</f>
        <v>311.47032389101901</v>
      </c>
      <c r="P42" s="113">
        <f>'97-19 Prod RAW'!P42/('Exp. PPI Deflator'!P42/100)</f>
        <v>286.5468700108475</v>
      </c>
      <c r="Q42" s="113">
        <f>'97-19 Prod RAW'!Q42/('Exp. PPI Deflator'!Q42/100)</f>
        <v>267.66119207691747</v>
      </c>
      <c r="R42" s="113">
        <f>'97-19 Prod RAW'!R42/('Exp. PPI Deflator'!R42/100)</f>
        <v>288.40640517260402</v>
      </c>
      <c r="S42" s="113">
        <f>'97-19 Prod RAW'!S42/('Exp. PPI Deflator'!S42/100)</f>
        <v>293.0930546568668</v>
      </c>
      <c r="T42" s="113">
        <f>'97-19 Prod RAW'!T42/('Exp. PPI Deflator'!T42/100)</f>
        <v>288.9295689684555</v>
      </c>
      <c r="U42" s="113">
        <f>'97-19 Prod RAW'!U42/('Exp. PPI Deflator'!U42/100)</f>
        <v>296.07533526815132</v>
      </c>
      <c r="V42" s="113">
        <f>'97-19 Prod RAW'!V42/('Exp. PPI Deflator'!V42/100)</f>
        <v>295.88711109962236</v>
      </c>
      <c r="W42" s="113">
        <f>'97-19 Prod RAW'!W42/('Exp. PPI Deflator'!W42/100)</f>
        <v>300.94267001671381</v>
      </c>
      <c r="X42" s="113">
        <f>'97-19 Prod RAW'!X42/('Exp. PPI Deflator'!X42/100)</f>
        <v>296.14543105235776</v>
      </c>
      <c r="Y42" s="113">
        <f>'97-19 Prod RAW'!Y42/('Exp. PPI Deflator'!Y42/100)</f>
        <v>302.28578225589723</v>
      </c>
      <c r="Z42" s="113">
        <f>'97-19 Prod RAW'!Z42/('Exp. PPI Deflator'!Z42/100)</f>
        <v>298.76688685577676</v>
      </c>
    </row>
    <row r="43" spans="1:26" x14ac:dyDescent="0.25">
      <c r="A43" s="65">
        <v>69</v>
      </c>
      <c r="C43" s="66" t="s">
        <v>393</v>
      </c>
      <c r="D43" s="113">
        <f>'97-19 Prod RAW'!D43/('Exp. PPI Deflator'!D43/100)</f>
        <v>28.933588900484896</v>
      </c>
      <c r="E43" s="113">
        <f>'97-19 Prod RAW'!E43/('Exp. PPI Deflator'!E43/100)</f>
        <v>30.965248136722614</v>
      </c>
      <c r="F43" s="113">
        <f>'97-19 Prod RAW'!F43/('Exp. PPI Deflator'!F43/100)</f>
        <v>31.663482460771633</v>
      </c>
      <c r="G43" s="113">
        <f>'97-19 Prod RAW'!G43/('Exp. PPI Deflator'!G43/100)</f>
        <v>32.658726024261135</v>
      </c>
      <c r="H43" s="113">
        <f>'97-19 Prod RAW'!H43/('Exp. PPI Deflator'!H43/100)</f>
        <v>32.138523281091992</v>
      </c>
      <c r="I43" s="113">
        <f>'97-19 Prod RAW'!I43/('Exp. PPI Deflator'!I43/100)</f>
        <v>32.353943102442024</v>
      </c>
      <c r="J43" s="113">
        <f>'97-19 Prod RAW'!J43/('Exp. PPI Deflator'!J43/100)</f>
        <v>33.067682042861783</v>
      </c>
      <c r="K43" s="113">
        <f>'97-19 Prod RAW'!K43/('Exp. PPI Deflator'!K43/100)</f>
        <v>35.179764592855136</v>
      </c>
      <c r="L43" s="113">
        <f>'97-19 Prod RAW'!L43/('Exp. PPI Deflator'!L43/100)</f>
        <v>34.098953637429027</v>
      </c>
      <c r="M43" s="113">
        <f>'97-19 Prod RAW'!M43/('Exp. PPI Deflator'!M43/100)</f>
        <v>36.232961551234467</v>
      </c>
      <c r="N43" s="113">
        <f>'97-19 Prod RAW'!N43/('Exp. PPI Deflator'!N43/100)</f>
        <v>35.028535834532228</v>
      </c>
      <c r="O43" s="113">
        <f>'97-19 Prod RAW'!O43/('Exp. PPI Deflator'!O43/100)</f>
        <v>35.785731138701877</v>
      </c>
      <c r="P43" s="113">
        <f>'97-19 Prod RAW'!P43/('Exp. PPI Deflator'!P43/100)</f>
        <v>39.070378356736882</v>
      </c>
      <c r="Q43" s="113">
        <f>'97-19 Prod RAW'!Q43/('Exp. PPI Deflator'!Q43/100)</f>
        <v>40.019706346271597</v>
      </c>
      <c r="R43" s="113">
        <f>'97-19 Prod RAW'!R43/('Exp. PPI Deflator'!R43/100)</f>
        <v>40.438168858601749</v>
      </c>
      <c r="S43" s="113">
        <f>'97-19 Prod RAW'!S43/('Exp. PPI Deflator'!S43/100)</f>
        <v>38.490601404652679</v>
      </c>
      <c r="T43" s="113">
        <f>'97-19 Prod RAW'!T43/('Exp. PPI Deflator'!T43/100)</f>
        <v>39.535896631953023</v>
      </c>
      <c r="U43" s="113">
        <f>'97-19 Prod RAW'!U43/('Exp. PPI Deflator'!U43/100)</f>
        <v>40.322394030133033</v>
      </c>
      <c r="V43" s="113">
        <f>'97-19 Prod RAW'!V43/('Exp. PPI Deflator'!V43/100)</f>
        <v>40.597548699085294</v>
      </c>
      <c r="W43" s="113">
        <f>'97-19 Prod RAW'!W43/('Exp. PPI Deflator'!W43/100)</f>
        <v>41.428023113488116</v>
      </c>
      <c r="X43" s="113">
        <f>'97-19 Prod RAW'!X43/('Exp. PPI Deflator'!X43/100)</f>
        <v>44.870405475679576</v>
      </c>
      <c r="Y43" s="113">
        <f>'97-19 Prod RAW'!Y43/('Exp. PPI Deflator'!Y43/100)</f>
        <v>43.269036732043261</v>
      </c>
      <c r="Z43" s="113">
        <f>'97-19 Prod RAW'!Z43/('Exp. PPI Deflator'!Z43/100)</f>
        <v>41.772659527263151</v>
      </c>
    </row>
    <row r="44" spans="1:26" ht="30" x14ac:dyDescent="0.25">
      <c r="A44" s="65">
        <v>70</v>
      </c>
      <c r="C44" s="66" t="s">
        <v>394</v>
      </c>
      <c r="D44" s="113">
        <f>'97-19 Prod RAW'!D44/('Exp. PPI Deflator'!D44/100)</f>
        <v>14.883915128231996</v>
      </c>
      <c r="E44" s="113">
        <f>'97-19 Prod RAW'!E44/('Exp. PPI Deflator'!E44/100)</f>
        <v>16.251187947993543</v>
      </c>
      <c r="F44" s="113">
        <f>'97-19 Prod RAW'!F44/('Exp. PPI Deflator'!F44/100)</f>
        <v>15.479140105178162</v>
      </c>
      <c r="G44" s="113">
        <f>'97-19 Prod RAW'!G44/('Exp. PPI Deflator'!G44/100)</f>
        <v>17.229689175183914</v>
      </c>
      <c r="H44" s="113">
        <f>'97-19 Prod RAW'!H44/('Exp. PPI Deflator'!H44/100)</f>
        <v>19.010660818284389</v>
      </c>
      <c r="I44" s="113">
        <f>'97-19 Prod RAW'!I44/('Exp. PPI Deflator'!I44/100)</f>
        <v>18.935163671319554</v>
      </c>
      <c r="J44" s="113">
        <f>'97-19 Prod RAW'!J44/('Exp. PPI Deflator'!J44/100)</f>
        <v>19.604850683886863</v>
      </c>
      <c r="K44" s="113">
        <f>'97-19 Prod RAW'!K44/('Exp. PPI Deflator'!K44/100)</f>
        <v>18.439489266533119</v>
      </c>
      <c r="L44" s="113">
        <f>'97-19 Prod RAW'!L44/('Exp. PPI Deflator'!L44/100)</f>
        <v>18.384247607897876</v>
      </c>
      <c r="M44" s="113">
        <f>'97-19 Prod RAW'!M44/('Exp. PPI Deflator'!M44/100)</f>
        <v>18.331032278905159</v>
      </c>
      <c r="N44" s="113">
        <f>'97-19 Prod RAW'!N44/('Exp. PPI Deflator'!N44/100)</f>
        <v>19.626933150849087</v>
      </c>
      <c r="O44" s="113">
        <f>'97-19 Prod RAW'!O44/('Exp. PPI Deflator'!O44/100)</f>
        <v>21.762461956588925</v>
      </c>
      <c r="P44" s="113">
        <f>'97-19 Prod RAW'!P44/('Exp. PPI Deflator'!P44/100)</f>
        <v>20.959633696027534</v>
      </c>
      <c r="Q44" s="113">
        <f>'97-19 Prod RAW'!Q44/('Exp. PPI Deflator'!Q44/100)</f>
        <v>21.369136361024683</v>
      </c>
      <c r="R44" s="113">
        <f>'97-19 Prod RAW'!R44/('Exp. PPI Deflator'!R44/100)</f>
        <v>21.873314810629886</v>
      </c>
      <c r="S44" s="113">
        <f>'97-19 Prod RAW'!S44/('Exp. PPI Deflator'!S44/100)</f>
        <v>20.47971130635344</v>
      </c>
      <c r="T44" s="113">
        <f>'97-19 Prod RAW'!T44/('Exp. PPI Deflator'!T44/100)</f>
        <v>21.350258052343257</v>
      </c>
      <c r="U44" s="113">
        <f>'97-19 Prod RAW'!U44/('Exp. PPI Deflator'!U44/100)</f>
        <v>20.702627062979531</v>
      </c>
      <c r="V44" s="113">
        <f>'97-19 Prod RAW'!V44/('Exp. PPI Deflator'!V44/100)</f>
        <v>19.503453270636779</v>
      </c>
      <c r="W44" s="113">
        <f>'97-19 Prod RAW'!W44/('Exp. PPI Deflator'!W44/100)</f>
        <v>19.419096631063081</v>
      </c>
      <c r="X44" s="113">
        <f>'97-19 Prod RAW'!X44/('Exp. PPI Deflator'!X44/100)</f>
        <v>20.083486184543961</v>
      </c>
      <c r="Y44" s="113">
        <f>'97-19 Prod RAW'!Y44/('Exp. PPI Deflator'!Y44/100)</f>
        <v>19.33494120077814</v>
      </c>
      <c r="Z44" s="113">
        <f>'97-19 Prod RAW'!Z44/('Exp. PPI Deflator'!Z44/100)</f>
        <v>19.767187747712541</v>
      </c>
    </row>
    <row r="45" spans="1:26" ht="45" x14ac:dyDescent="0.25">
      <c r="A45" s="65">
        <v>71</v>
      </c>
      <c r="C45" s="66" t="s">
        <v>395</v>
      </c>
      <c r="D45" s="113">
        <f>'97-19 Prod RAW'!D45/('Exp. PPI Deflator'!D45/100)</f>
        <v>22.167465461121054</v>
      </c>
      <c r="E45" s="113">
        <f>'97-19 Prod RAW'!E45/('Exp. PPI Deflator'!E45/100)</f>
        <v>22.982222787632391</v>
      </c>
      <c r="F45" s="113">
        <f>'97-19 Prod RAW'!F45/('Exp. PPI Deflator'!F45/100)</f>
        <v>23.494458653155188</v>
      </c>
      <c r="G45" s="113">
        <f>'97-19 Prod RAW'!G45/('Exp. PPI Deflator'!G45/100)</f>
        <v>23.124885823173148</v>
      </c>
      <c r="H45" s="113">
        <f>'97-19 Prod RAW'!H45/('Exp. PPI Deflator'!H45/100)</f>
        <v>22.90888097064358</v>
      </c>
      <c r="I45" s="113">
        <f>'97-19 Prod RAW'!I45/('Exp. PPI Deflator'!I45/100)</f>
        <v>24.577910597649318</v>
      </c>
      <c r="J45" s="113">
        <f>'97-19 Prod RAW'!J45/('Exp. PPI Deflator'!J45/100)</f>
        <v>25.089068502632298</v>
      </c>
      <c r="K45" s="113">
        <f>'97-19 Prod RAW'!K45/('Exp. PPI Deflator'!K45/100)</f>
        <v>26.703101785639547</v>
      </c>
      <c r="L45" s="113">
        <f>'97-19 Prod RAW'!L45/('Exp. PPI Deflator'!L45/100)</f>
        <v>24.956577465787159</v>
      </c>
      <c r="M45" s="113">
        <f>'97-19 Prod RAW'!M45/('Exp. PPI Deflator'!M45/100)</f>
        <v>25.898274749850156</v>
      </c>
      <c r="N45" s="113">
        <f>'97-19 Prod RAW'!N45/('Exp. PPI Deflator'!N45/100)</f>
        <v>25.639845092320765</v>
      </c>
      <c r="O45" s="113">
        <f>'97-19 Prod RAW'!O45/('Exp. PPI Deflator'!O45/100)</f>
        <v>25.354799506443953</v>
      </c>
      <c r="P45" s="113">
        <f>'97-19 Prod RAW'!P45/('Exp. PPI Deflator'!P45/100)</f>
        <v>24.838325522986285</v>
      </c>
      <c r="Q45" s="113">
        <f>'97-19 Prod RAW'!Q45/('Exp. PPI Deflator'!Q45/100)</f>
        <v>24.832341896438614</v>
      </c>
      <c r="R45" s="113">
        <f>'97-19 Prod RAW'!R45/('Exp. PPI Deflator'!R45/100)</f>
        <v>22.990792918298201</v>
      </c>
      <c r="S45" s="113">
        <f>'97-19 Prod RAW'!S45/('Exp. PPI Deflator'!S45/100)</f>
        <v>23.69534438456073</v>
      </c>
      <c r="T45" s="113">
        <f>'97-19 Prod RAW'!T45/('Exp. PPI Deflator'!T45/100)</f>
        <v>25.147782899683985</v>
      </c>
      <c r="U45" s="113">
        <f>'97-19 Prod RAW'!U45/('Exp. PPI Deflator'!U45/100)</f>
        <v>24.159760192614932</v>
      </c>
      <c r="V45" s="113">
        <f>'97-19 Prod RAW'!V45/('Exp. PPI Deflator'!V45/100)</f>
        <v>23.737200800701721</v>
      </c>
      <c r="W45" s="113">
        <f>'97-19 Prod RAW'!W45/('Exp. PPI Deflator'!W45/100)</f>
        <v>23.697031079705134</v>
      </c>
      <c r="X45" s="113">
        <f>'97-19 Prod RAW'!X45/('Exp. PPI Deflator'!X45/100)</f>
        <v>25.148679874078717</v>
      </c>
      <c r="Y45" s="113">
        <f>'97-19 Prod RAW'!Y45/('Exp. PPI Deflator'!Y45/100)</f>
        <v>22.692051613289795</v>
      </c>
      <c r="Z45" s="113">
        <f>'97-19 Prod RAW'!Z45/('Exp. PPI Deflator'!Z45/100)</f>
        <v>20.474679179364514</v>
      </c>
    </row>
    <row r="46" spans="1:26" x14ac:dyDescent="0.25">
      <c r="A46" s="65">
        <v>72</v>
      </c>
      <c r="C46" s="66" t="s">
        <v>396</v>
      </c>
      <c r="D46" s="113">
        <f>'97-19 Prod RAW'!D46/('Exp. PPI Deflator'!D46/100)</f>
        <v>65.060141006291715</v>
      </c>
      <c r="E46" s="113">
        <f>'97-19 Prod RAW'!E46/('Exp. PPI Deflator'!E46/100)</f>
        <v>62.849028055523846</v>
      </c>
      <c r="F46" s="113">
        <f>'97-19 Prod RAW'!F46/('Exp. PPI Deflator'!F46/100)</f>
        <v>66.227920905920854</v>
      </c>
      <c r="G46" s="113">
        <f>'97-19 Prod RAW'!G46/('Exp. PPI Deflator'!G46/100)</f>
        <v>53.944363511079857</v>
      </c>
      <c r="H46" s="113">
        <f>'97-19 Prod RAW'!H46/('Exp. PPI Deflator'!H46/100)</f>
        <v>58.290968568024155</v>
      </c>
      <c r="I46" s="113">
        <f>'97-19 Prod RAW'!I46/('Exp. PPI Deflator'!I46/100)</f>
        <v>71.774733311096242</v>
      </c>
      <c r="J46" s="113">
        <f>'97-19 Prod RAW'!J46/('Exp. PPI Deflator'!J46/100)</f>
        <v>74.27890257665851</v>
      </c>
      <c r="K46" s="113">
        <f>'97-19 Prod RAW'!K46/('Exp. PPI Deflator'!K46/100)</f>
        <v>83.380036819395656</v>
      </c>
      <c r="L46" s="113">
        <f>'97-19 Prod RAW'!L46/('Exp. PPI Deflator'!L46/100)</f>
        <v>80.963651718240058</v>
      </c>
      <c r="M46" s="113">
        <f>'97-19 Prod RAW'!M46/('Exp. PPI Deflator'!M46/100)</f>
        <v>78.040788982778849</v>
      </c>
      <c r="N46" s="113">
        <f>'97-19 Prod RAW'!N46/('Exp. PPI Deflator'!N46/100)</f>
        <v>81.53380922345859</v>
      </c>
      <c r="O46" s="113">
        <f>'97-19 Prod RAW'!O46/('Exp. PPI Deflator'!O46/100)</f>
        <v>83.814242565317997</v>
      </c>
      <c r="P46" s="113">
        <f>'97-19 Prod RAW'!P46/('Exp. PPI Deflator'!P46/100)</f>
        <v>73.223610960021787</v>
      </c>
      <c r="Q46" s="113">
        <f>'97-19 Prod RAW'!Q46/('Exp. PPI Deflator'!Q46/100)</f>
        <v>75.730253434846858</v>
      </c>
      <c r="R46" s="113">
        <f>'97-19 Prod RAW'!R46/('Exp. PPI Deflator'!R46/100)</f>
        <v>66.526972086635084</v>
      </c>
      <c r="S46" s="113">
        <f>'97-19 Prod RAW'!S46/('Exp. PPI Deflator'!S46/100)</f>
        <v>66.19115862215898</v>
      </c>
      <c r="T46" s="113">
        <f>'97-19 Prod RAW'!T46/('Exp. PPI Deflator'!T46/100)</f>
        <v>55.058364078764718</v>
      </c>
      <c r="U46" s="113">
        <f>'97-19 Prod RAW'!U46/('Exp. PPI Deflator'!U46/100)</f>
        <v>53.018508292564718</v>
      </c>
      <c r="V46" s="113">
        <f>'97-19 Prod RAW'!V46/('Exp. PPI Deflator'!V46/100)</f>
        <v>58.371759532410287</v>
      </c>
      <c r="W46" s="113">
        <f>'97-19 Prod RAW'!W46/('Exp. PPI Deflator'!W46/100)</f>
        <v>59.032594474686547</v>
      </c>
      <c r="X46" s="113">
        <f>'97-19 Prod RAW'!X46/('Exp. PPI Deflator'!X46/100)</f>
        <v>59.876309956061213</v>
      </c>
      <c r="Y46" s="113">
        <f>'97-19 Prod RAW'!Y46/('Exp. PPI Deflator'!Y46/100)</f>
        <v>69.393207514441741</v>
      </c>
      <c r="Z46" s="113">
        <f>'97-19 Prod RAW'!Z46/('Exp. PPI Deflator'!Z46/100)</f>
        <v>66.02520947874369</v>
      </c>
    </row>
    <row r="47" spans="1:26" x14ac:dyDescent="0.25">
      <c r="A47" s="65">
        <v>73</v>
      </c>
      <c r="C47" s="66" t="s">
        <v>397</v>
      </c>
      <c r="D47" s="113">
        <f>'97-19 Prod RAW'!D47/('Exp. PPI Deflator'!D47/100)</f>
        <v>43.241333872990793</v>
      </c>
      <c r="E47" s="113">
        <f>'97-19 Prod RAW'!E47/('Exp. PPI Deflator'!E47/100)</f>
        <v>42.03802333208673</v>
      </c>
      <c r="F47" s="113">
        <f>'97-19 Prod RAW'!F47/('Exp. PPI Deflator'!F47/100)</f>
        <v>46.145719235561337</v>
      </c>
      <c r="G47" s="113">
        <f>'97-19 Prod RAW'!G47/('Exp. PPI Deflator'!G47/100)</f>
        <v>49.702714240222925</v>
      </c>
      <c r="H47" s="113">
        <f>'97-19 Prod RAW'!H47/('Exp. PPI Deflator'!H47/100)</f>
        <v>50.279102921465352</v>
      </c>
      <c r="I47" s="113">
        <f>'97-19 Prod RAW'!I47/('Exp. PPI Deflator'!I47/100)</f>
        <v>52.551716909701433</v>
      </c>
      <c r="J47" s="113">
        <f>'97-19 Prod RAW'!J47/('Exp. PPI Deflator'!J47/100)</f>
        <v>55.227359425481474</v>
      </c>
      <c r="K47" s="113">
        <f>'97-19 Prod RAW'!K47/('Exp. PPI Deflator'!K47/100)</f>
        <v>56.664418375646243</v>
      </c>
      <c r="L47" s="113">
        <f>'97-19 Prod RAW'!L47/('Exp. PPI Deflator'!L47/100)</f>
        <v>54.394873844272432</v>
      </c>
      <c r="M47" s="113">
        <f>'97-19 Prod RAW'!M47/('Exp. PPI Deflator'!M47/100)</f>
        <v>60.155679702350831</v>
      </c>
      <c r="N47" s="113">
        <f>'97-19 Prod RAW'!N47/('Exp. PPI Deflator'!N47/100)</f>
        <v>57.459664038003545</v>
      </c>
      <c r="O47" s="113">
        <f>'97-19 Prod RAW'!O47/('Exp. PPI Deflator'!O47/100)</f>
        <v>48.623040051138389</v>
      </c>
      <c r="P47" s="113">
        <f>'97-19 Prod RAW'!P47/('Exp. PPI Deflator'!P47/100)</f>
        <v>47.653986878269244</v>
      </c>
      <c r="Q47" s="113">
        <f>'97-19 Prod RAW'!Q47/('Exp. PPI Deflator'!Q47/100)</f>
        <v>45.511016474995785</v>
      </c>
      <c r="R47" s="113">
        <f>'97-19 Prod RAW'!R47/('Exp. PPI Deflator'!R47/100)</f>
        <v>47.4954188851612</v>
      </c>
      <c r="S47" s="113">
        <f>'97-19 Prod RAW'!S47/('Exp. PPI Deflator'!S47/100)</f>
        <v>45.848703889140893</v>
      </c>
      <c r="T47" s="113">
        <f>'97-19 Prod RAW'!T47/('Exp. PPI Deflator'!T47/100)</f>
        <v>49.97410460900997</v>
      </c>
      <c r="U47" s="113">
        <f>'97-19 Prod RAW'!U47/('Exp. PPI Deflator'!U47/100)</f>
        <v>47.340977426278755</v>
      </c>
      <c r="V47" s="113">
        <f>'97-19 Prod RAW'!V47/('Exp. PPI Deflator'!V47/100)</f>
        <v>55.301852115925492</v>
      </c>
      <c r="W47" s="113">
        <f>'97-19 Prod RAW'!W47/('Exp. PPI Deflator'!W47/100)</f>
        <v>52.47672251404996</v>
      </c>
      <c r="X47" s="113">
        <f>'97-19 Prod RAW'!X47/('Exp. PPI Deflator'!X47/100)</f>
        <v>52.556415158582503</v>
      </c>
      <c r="Y47" s="113">
        <f>'97-19 Prod RAW'!Y47/('Exp. PPI Deflator'!Y47/100)</f>
        <v>55.856959177278014</v>
      </c>
      <c r="Z47" s="113">
        <f>'97-19 Prod RAW'!Z47/('Exp. PPI Deflator'!Z47/100)</f>
        <v>55.322451193477598</v>
      </c>
    </row>
    <row r="48" spans="1:26" ht="30" x14ac:dyDescent="0.25">
      <c r="A48" s="65">
        <v>74</v>
      </c>
      <c r="C48" s="66" t="s">
        <v>398</v>
      </c>
      <c r="D48" s="113">
        <f>'97-19 Prod RAW'!D48/('Exp. PPI Deflator'!D48/100)</f>
        <v>11.824623916987221</v>
      </c>
      <c r="E48" s="113">
        <f>'97-19 Prod RAW'!E48/('Exp. PPI Deflator'!E48/100)</f>
        <v>13.071590545559147</v>
      </c>
      <c r="F48" s="113">
        <f>'97-19 Prod RAW'!F48/('Exp. PPI Deflator'!F48/100)</f>
        <v>12.873085429254107</v>
      </c>
      <c r="G48" s="113">
        <f>'97-19 Prod RAW'!G48/('Exp. PPI Deflator'!G48/100)</f>
        <v>13.562363981576251</v>
      </c>
      <c r="H48" s="113">
        <f>'97-19 Prod RAW'!H48/('Exp. PPI Deflator'!H48/100)</f>
        <v>13.611327295507747</v>
      </c>
      <c r="I48" s="113">
        <f>'97-19 Prod RAW'!I48/('Exp. PPI Deflator'!I48/100)</f>
        <v>14.242109587585876</v>
      </c>
      <c r="J48" s="113">
        <f>'97-19 Prod RAW'!J48/('Exp. PPI Deflator'!J48/100)</f>
        <v>14.474256964415833</v>
      </c>
      <c r="K48" s="113">
        <f>'97-19 Prod RAW'!K48/('Exp. PPI Deflator'!K48/100)</f>
        <v>14.675766919583619</v>
      </c>
      <c r="L48" s="113">
        <f>'97-19 Prod RAW'!L48/('Exp. PPI Deflator'!L48/100)</f>
        <v>14.374791220254068</v>
      </c>
      <c r="M48" s="113">
        <f>'97-19 Prod RAW'!M48/('Exp. PPI Deflator'!M48/100)</f>
        <v>15.144530196845398</v>
      </c>
      <c r="N48" s="113">
        <f>'97-19 Prod RAW'!N48/('Exp. PPI Deflator'!N48/100)</f>
        <v>14.405283502257889</v>
      </c>
      <c r="O48" s="113">
        <f>'97-19 Prod RAW'!O48/('Exp. PPI Deflator'!O48/100)</f>
        <v>14.110988859422093</v>
      </c>
      <c r="P48" s="113">
        <f>'97-19 Prod RAW'!P48/('Exp. PPI Deflator'!P48/100)</f>
        <v>16.123227324882837</v>
      </c>
      <c r="Q48" s="113">
        <f>'97-19 Prod RAW'!Q48/('Exp. PPI Deflator'!Q48/100)</f>
        <v>16.601878540290087</v>
      </c>
      <c r="R48" s="113">
        <f>'97-19 Prod RAW'!R48/('Exp. PPI Deflator'!R48/100)</f>
        <v>16.843751425462891</v>
      </c>
      <c r="S48" s="113">
        <f>'97-19 Prod RAW'!S48/('Exp. PPI Deflator'!S48/100)</f>
        <v>15.370865401782856</v>
      </c>
      <c r="T48" s="113">
        <f>'97-19 Prod RAW'!T48/('Exp. PPI Deflator'!T48/100)</f>
        <v>16.548478312810175</v>
      </c>
      <c r="U48" s="113">
        <f>'97-19 Prod RAW'!U48/('Exp. PPI Deflator'!U48/100)</f>
        <v>16.469459025402031</v>
      </c>
      <c r="V48" s="113">
        <f>'97-19 Prod RAW'!V48/('Exp. PPI Deflator'!V48/100)</f>
        <v>17.120691793943781</v>
      </c>
      <c r="W48" s="113">
        <f>'97-19 Prod RAW'!W48/('Exp. PPI Deflator'!W48/100)</f>
        <v>17.504881032369973</v>
      </c>
      <c r="X48" s="113">
        <f>'97-19 Prod RAW'!X48/('Exp. PPI Deflator'!X48/100)</f>
        <v>18.429685678411765</v>
      </c>
      <c r="Y48" s="113">
        <f>'97-19 Prod RAW'!Y48/('Exp. PPI Deflator'!Y48/100)</f>
        <v>17.804727771612214</v>
      </c>
      <c r="Z48" s="113">
        <f>'97-19 Prod RAW'!Z48/('Exp. PPI Deflator'!Z48/100)</f>
        <v>18.120775171254312</v>
      </c>
    </row>
    <row r="49" spans="1:26" x14ac:dyDescent="0.25">
      <c r="A49" s="65">
        <v>75</v>
      </c>
      <c r="C49" s="66" t="s">
        <v>399</v>
      </c>
      <c r="D49" s="113">
        <f>'97-19 Prod RAW'!D49/('Exp. PPI Deflator'!D49/100)</f>
        <v>22.639096203482655</v>
      </c>
      <c r="E49" s="113">
        <f>'97-19 Prod RAW'!E49/('Exp. PPI Deflator'!E49/100)</f>
        <v>25.357067563702774</v>
      </c>
      <c r="F49" s="113">
        <f>'97-19 Prod RAW'!F49/('Exp. PPI Deflator'!F49/100)</f>
        <v>26.037227776330205</v>
      </c>
      <c r="G49" s="113">
        <f>'97-19 Prod RAW'!G49/('Exp. PPI Deflator'!G49/100)</f>
        <v>29.58463813163857</v>
      </c>
      <c r="H49" s="113">
        <f>'97-19 Prod RAW'!H49/('Exp. PPI Deflator'!H49/100)</f>
        <v>31.237142206453782</v>
      </c>
      <c r="I49" s="113">
        <f>'97-19 Prod RAW'!I49/('Exp. PPI Deflator'!I49/100)</f>
        <v>28.919843500418583</v>
      </c>
      <c r="J49" s="113">
        <f>'97-19 Prod RAW'!J49/('Exp. PPI Deflator'!J49/100)</f>
        <v>27.286877479404097</v>
      </c>
      <c r="K49" s="113">
        <f>'97-19 Prod RAW'!K49/('Exp. PPI Deflator'!K49/100)</f>
        <v>26.815981452992105</v>
      </c>
      <c r="L49" s="113">
        <f>'97-19 Prod RAW'!L49/('Exp. PPI Deflator'!L49/100)</f>
        <v>31.365413932611794</v>
      </c>
      <c r="M49" s="113">
        <f>'97-19 Prod RAW'!M49/('Exp. PPI Deflator'!M49/100)</f>
        <v>28.583953808589637</v>
      </c>
      <c r="N49" s="113">
        <f>'97-19 Prod RAW'!N49/('Exp. PPI Deflator'!N49/100)</f>
        <v>34.064435686358344</v>
      </c>
      <c r="O49" s="113">
        <f>'97-19 Prod RAW'!O49/('Exp. PPI Deflator'!O49/100)</f>
        <v>35.830261876037419</v>
      </c>
      <c r="P49" s="113">
        <f>'97-19 Prod RAW'!P49/('Exp. PPI Deflator'!P49/100)</f>
        <v>38.891805570052433</v>
      </c>
      <c r="Q49" s="113">
        <f>'97-19 Prod RAW'!Q49/('Exp. PPI Deflator'!Q49/100)</f>
        <v>38.608199663184273</v>
      </c>
      <c r="R49" s="113">
        <f>'97-19 Prod RAW'!R49/('Exp. PPI Deflator'!R49/100)</f>
        <v>33.580586332095997</v>
      </c>
      <c r="S49" s="113">
        <f>'97-19 Prod RAW'!S49/('Exp. PPI Deflator'!S49/100)</f>
        <v>33.298015460646198</v>
      </c>
      <c r="T49" s="113">
        <f>'97-19 Prod RAW'!T49/('Exp. PPI Deflator'!T49/100)</f>
        <v>34.386533971991533</v>
      </c>
      <c r="U49" s="113">
        <f>'97-19 Prod RAW'!U49/('Exp. PPI Deflator'!U49/100)</f>
        <v>30.29881323238844</v>
      </c>
      <c r="V49" s="113">
        <f>'97-19 Prod RAW'!V49/('Exp. PPI Deflator'!V49/100)</f>
        <v>30.278825444836649</v>
      </c>
      <c r="W49" s="113">
        <f>'97-19 Prod RAW'!W49/('Exp. PPI Deflator'!W49/100)</f>
        <v>33.098024101312213</v>
      </c>
      <c r="X49" s="113">
        <f>'97-19 Prod RAW'!X49/('Exp. PPI Deflator'!X49/100)</f>
        <v>34.926658045043816</v>
      </c>
      <c r="Y49" s="113">
        <f>'97-19 Prod RAW'!Y49/('Exp. PPI Deflator'!Y49/100)</f>
        <v>35.945508055288336</v>
      </c>
      <c r="Z49" s="113">
        <f>'97-19 Prod RAW'!Z49/('Exp. PPI Deflator'!Z49/100)</f>
        <v>29.935099464100922</v>
      </c>
    </row>
    <row r="50" spans="1:26" x14ac:dyDescent="0.25">
      <c r="A50" s="65">
        <v>77</v>
      </c>
      <c r="C50" s="66" t="s">
        <v>400</v>
      </c>
      <c r="D50" s="113">
        <f>'97-19 Prod RAW'!D50/('Exp. PPI Deflator'!D50/100)</f>
        <v>72.211515799041038</v>
      </c>
      <c r="E50" s="113">
        <f>'97-19 Prod RAW'!E50/('Exp. PPI Deflator'!E50/100)</f>
        <v>66.203476592292006</v>
      </c>
      <c r="F50" s="113">
        <f>'97-19 Prod RAW'!F50/('Exp. PPI Deflator'!F50/100)</f>
        <v>64.287992944424488</v>
      </c>
      <c r="G50" s="113">
        <f>'97-19 Prod RAW'!G50/('Exp. PPI Deflator'!G50/100)</f>
        <v>68.13379216114086</v>
      </c>
      <c r="H50" s="113">
        <f>'97-19 Prod RAW'!H50/('Exp. PPI Deflator'!H50/100)</f>
        <v>68.338749409960954</v>
      </c>
      <c r="I50" s="113">
        <f>'97-19 Prod RAW'!I50/('Exp. PPI Deflator'!I50/100)</f>
        <v>74.103465849316237</v>
      </c>
      <c r="J50" s="113">
        <f>'97-19 Prod RAW'!J50/('Exp. PPI Deflator'!J50/100)</f>
        <v>72.863372266249428</v>
      </c>
      <c r="K50" s="113">
        <f>'97-19 Prod RAW'!K50/('Exp. PPI Deflator'!K50/100)</f>
        <v>67.855183577351667</v>
      </c>
      <c r="L50" s="113">
        <f>'97-19 Prod RAW'!L50/('Exp. PPI Deflator'!L50/100)</f>
        <v>68.818121383329171</v>
      </c>
      <c r="M50" s="113">
        <f>'97-19 Prod RAW'!M50/('Exp. PPI Deflator'!M50/100)</f>
        <v>66.637009512456359</v>
      </c>
      <c r="N50" s="113">
        <f>'97-19 Prod RAW'!N50/('Exp. PPI Deflator'!N50/100)</f>
        <v>68.070329516543012</v>
      </c>
      <c r="O50" s="113">
        <f>'97-19 Prod RAW'!O50/('Exp. PPI Deflator'!O50/100)</f>
        <v>59.488213100472286</v>
      </c>
      <c r="P50" s="113">
        <f>'97-19 Prod RAW'!P50/('Exp. PPI Deflator'!P50/100)</f>
        <v>64.118181464792741</v>
      </c>
      <c r="Q50" s="113">
        <f>'97-19 Prod RAW'!Q50/('Exp. PPI Deflator'!Q50/100)</f>
        <v>68.19902572357114</v>
      </c>
      <c r="R50" s="113">
        <f>'97-19 Prod RAW'!R50/('Exp. PPI Deflator'!R50/100)</f>
        <v>67.073799146761957</v>
      </c>
      <c r="S50" s="113">
        <f>'97-19 Prod RAW'!S50/('Exp. PPI Deflator'!S50/100)</f>
        <v>61.797058160967381</v>
      </c>
      <c r="T50" s="113">
        <f>'97-19 Prod RAW'!T50/('Exp. PPI Deflator'!T50/100)</f>
        <v>68.532924402863074</v>
      </c>
      <c r="U50" s="113">
        <f>'97-19 Prod RAW'!U50/('Exp. PPI Deflator'!U50/100)</f>
        <v>73.664711731139178</v>
      </c>
      <c r="V50" s="113">
        <f>'97-19 Prod RAW'!V50/('Exp. PPI Deflator'!V50/100)</f>
        <v>73.041167473536234</v>
      </c>
      <c r="W50" s="113">
        <f>'97-19 Prod RAW'!W50/('Exp. PPI Deflator'!W50/100)</f>
        <v>74.259756895655812</v>
      </c>
      <c r="X50" s="113">
        <f>'97-19 Prod RAW'!X50/('Exp. PPI Deflator'!X50/100)</f>
        <v>79.930623739382867</v>
      </c>
      <c r="Y50" s="113">
        <f>'97-19 Prod RAW'!Y50/('Exp. PPI Deflator'!Y50/100)</f>
        <v>70.832103103099513</v>
      </c>
      <c r="Z50" s="113">
        <f>'97-19 Prod RAW'!Z50/('Exp. PPI Deflator'!Z50/100)</f>
        <v>72.204145369142481</v>
      </c>
    </row>
    <row r="51" spans="1:26" x14ac:dyDescent="0.25">
      <c r="A51" s="65">
        <v>78</v>
      </c>
      <c r="C51" s="66" t="s">
        <v>401</v>
      </c>
      <c r="D51" s="113">
        <f>'97-19 Prod RAW'!D51/('Exp. PPI Deflator'!D51/100)</f>
        <v>13.364492950821957</v>
      </c>
      <c r="E51" s="113">
        <f>'97-19 Prod RAW'!E51/('Exp. PPI Deflator'!E51/100)</f>
        <v>13.788525819334229</v>
      </c>
      <c r="F51" s="113">
        <f>'97-19 Prod RAW'!F51/('Exp. PPI Deflator'!F51/100)</f>
        <v>13.855842797000259</v>
      </c>
      <c r="G51" s="113">
        <f>'97-19 Prod RAW'!G51/('Exp. PPI Deflator'!G51/100)</f>
        <v>13.79903556017204</v>
      </c>
      <c r="H51" s="113">
        <f>'97-19 Prod RAW'!H51/('Exp. PPI Deflator'!H51/100)</f>
        <v>13.969181803405343</v>
      </c>
      <c r="I51" s="113">
        <f>'97-19 Prod RAW'!I51/('Exp. PPI Deflator'!I51/100)</f>
        <v>13.861118757619099</v>
      </c>
      <c r="J51" s="113">
        <f>'97-19 Prod RAW'!J51/('Exp. PPI Deflator'!J51/100)</f>
        <v>14.793792560338963</v>
      </c>
      <c r="K51" s="113">
        <f>'97-19 Prod RAW'!K51/('Exp. PPI Deflator'!K51/100)</f>
        <v>14.683779275777743</v>
      </c>
      <c r="L51" s="113">
        <f>'97-19 Prod RAW'!L51/('Exp. PPI Deflator'!L51/100)</f>
        <v>14.320994409795876</v>
      </c>
      <c r="M51" s="113">
        <f>'97-19 Prod RAW'!M51/('Exp. PPI Deflator'!M51/100)</f>
        <v>14.376686134146221</v>
      </c>
      <c r="N51" s="113">
        <f>'97-19 Prod RAW'!N51/('Exp. PPI Deflator'!N51/100)</f>
        <v>14.852895171255621</v>
      </c>
      <c r="O51" s="113">
        <f>'97-19 Prod RAW'!O51/('Exp. PPI Deflator'!O51/100)</f>
        <v>14.963163092835064</v>
      </c>
      <c r="P51" s="113">
        <f>'97-19 Prod RAW'!P51/('Exp. PPI Deflator'!P51/100)</f>
        <v>15.279376072041034</v>
      </c>
      <c r="Q51" s="113">
        <f>'97-19 Prod RAW'!Q51/('Exp. PPI Deflator'!Q51/100)</f>
        <v>15.257459041891252</v>
      </c>
      <c r="R51" s="113">
        <f>'97-19 Prod RAW'!R51/('Exp. PPI Deflator'!R51/100)</f>
        <v>14.726142590333902</v>
      </c>
      <c r="S51" s="113">
        <f>'97-19 Prod RAW'!S51/('Exp. PPI Deflator'!S51/100)</f>
        <v>14.85125012918682</v>
      </c>
      <c r="T51" s="113">
        <f>'97-19 Prod RAW'!T51/('Exp. PPI Deflator'!T51/100)</f>
        <v>16.407818717683107</v>
      </c>
      <c r="U51" s="113">
        <f>'97-19 Prod RAW'!U51/('Exp. PPI Deflator'!U51/100)</f>
        <v>17.902167188815728</v>
      </c>
      <c r="V51" s="113">
        <f>'97-19 Prod RAW'!V51/('Exp. PPI Deflator'!V51/100)</f>
        <v>17.701910617415226</v>
      </c>
      <c r="W51" s="113">
        <f>'97-19 Prod RAW'!W51/('Exp. PPI Deflator'!W51/100)</f>
        <v>16.56937756099725</v>
      </c>
      <c r="X51" s="113">
        <f>'97-19 Prod RAW'!X51/('Exp. PPI Deflator'!X51/100)</f>
        <v>16.847806172391358</v>
      </c>
      <c r="Y51" s="113">
        <f>'97-19 Prod RAW'!Y51/('Exp. PPI Deflator'!Y51/100)</f>
        <v>17.785522103372308</v>
      </c>
      <c r="Z51" s="113">
        <f>'97-19 Prod RAW'!Z51/('Exp. PPI Deflator'!Z51/100)</f>
        <v>19.201024197471455</v>
      </c>
    </row>
    <row r="52" spans="1:26" ht="45" x14ac:dyDescent="0.25">
      <c r="A52" s="65">
        <v>79</v>
      </c>
      <c r="C52" s="66" t="s">
        <v>402</v>
      </c>
      <c r="D52" s="113">
        <f>'97-19 Prod RAW'!D52/('Exp. PPI Deflator'!D52/100)</f>
        <v>44.722113508431249</v>
      </c>
      <c r="E52" s="113">
        <f>'97-19 Prod RAW'!E52/('Exp. PPI Deflator'!E52/100)</f>
        <v>41.447482849330157</v>
      </c>
      <c r="F52" s="113">
        <f>'97-19 Prod RAW'!F52/('Exp. PPI Deflator'!F52/100)</f>
        <v>37.712220485397033</v>
      </c>
      <c r="G52" s="113">
        <f>'97-19 Prod RAW'!G52/('Exp. PPI Deflator'!G52/100)</f>
        <v>36.085322290798359</v>
      </c>
      <c r="H52" s="113">
        <f>'97-19 Prod RAW'!H52/('Exp. PPI Deflator'!H52/100)</f>
        <v>31.73496188079752</v>
      </c>
      <c r="I52" s="113">
        <f>'97-19 Prod RAW'!I52/('Exp. PPI Deflator'!I52/100)</f>
        <v>31.685352362592749</v>
      </c>
      <c r="J52" s="113">
        <f>'97-19 Prod RAW'!J52/('Exp. PPI Deflator'!J52/100)</f>
        <v>32.075113059230453</v>
      </c>
      <c r="K52" s="113">
        <f>'97-19 Prod RAW'!K52/('Exp. PPI Deflator'!K52/100)</f>
        <v>32.768508005504764</v>
      </c>
      <c r="L52" s="113">
        <f>'97-19 Prod RAW'!L52/('Exp. PPI Deflator'!L52/100)</f>
        <v>33.572659701036443</v>
      </c>
      <c r="M52" s="113">
        <f>'97-19 Prod RAW'!M52/('Exp. PPI Deflator'!M52/100)</f>
        <v>37.145130715651376</v>
      </c>
      <c r="N52" s="113">
        <f>'97-19 Prod RAW'!N52/('Exp. PPI Deflator'!N52/100)</f>
        <v>38.062185804490994</v>
      </c>
      <c r="O52" s="113">
        <f>'97-19 Prod RAW'!O52/('Exp. PPI Deflator'!O52/100)</f>
        <v>39.546299569122155</v>
      </c>
      <c r="P52" s="113">
        <f>'97-19 Prod RAW'!P52/('Exp. PPI Deflator'!P52/100)</f>
        <v>44.572831725673865</v>
      </c>
      <c r="Q52" s="113">
        <f>'97-19 Prod RAW'!Q52/('Exp. PPI Deflator'!Q52/100)</f>
        <v>39.667450741197122</v>
      </c>
      <c r="R52" s="113">
        <f>'97-19 Prod RAW'!R52/('Exp. PPI Deflator'!R52/100)</f>
        <v>47.58859345220683</v>
      </c>
      <c r="S52" s="113">
        <f>'97-19 Prod RAW'!S52/('Exp. PPI Deflator'!S52/100)</f>
        <v>48.621530054682061</v>
      </c>
      <c r="T52" s="113">
        <f>'97-19 Prod RAW'!T52/('Exp. PPI Deflator'!T52/100)</f>
        <v>47.998853013916666</v>
      </c>
      <c r="U52" s="113">
        <f>'97-19 Prod RAW'!U52/('Exp. PPI Deflator'!U52/100)</f>
        <v>60.241620290135621</v>
      </c>
      <c r="V52" s="113">
        <f>'97-19 Prod RAW'!V52/('Exp. PPI Deflator'!V52/100)</f>
        <v>64.624228709433766</v>
      </c>
      <c r="W52" s="113">
        <f>'97-19 Prod RAW'!W52/('Exp. PPI Deflator'!W52/100)</f>
        <v>67.175801234703954</v>
      </c>
      <c r="X52" s="113">
        <f>'97-19 Prod RAW'!X52/('Exp. PPI Deflator'!X52/100)</f>
        <v>60.605677160845346</v>
      </c>
      <c r="Y52" s="113">
        <f>'97-19 Prod RAW'!Y52/('Exp. PPI Deflator'!Y52/100)</f>
        <v>64.030441410934401</v>
      </c>
      <c r="Z52" s="113">
        <f>'97-19 Prod RAW'!Z52/('Exp. PPI Deflator'!Z52/100)</f>
        <v>67.617799597055495</v>
      </c>
    </row>
    <row r="53" spans="1:26" x14ac:dyDescent="0.25">
      <c r="A53" s="65">
        <v>80</v>
      </c>
      <c r="C53" s="66" t="s">
        <v>403</v>
      </c>
      <c r="D53" s="113">
        <f>'97-19 Prod RAW'!D53/('Exp. PPI Deflator'!D53/100)</f>
        <v>8.2548991346242087</v>
      </c>
      <c r="E53" s="113">
        <f>'97-19 Prod RAW'!E53/('Exp. PPI Deflator'!E53/100)</f>
        <v>8.761329100598978</v>
      </c>
      <c r="F53" s="113">
        <f>'97-19 Prod RAW'!F53/('Exp. PPI Deflator'!F53/100)</f>
        <v>8.6721209966331099</v>
      </c>
      <c r="G53" s="113">
        <f>'97-19 Prod RAW'!G53/('Exp. PPI Deflator'!G53/100)</f>
        <v>8.8448525844845349</v>
      </c>
      <c r="H53" s="113">
        <f>'97-19 Prod RAW'!H53/('Exp. PPI Deflator'!H53/100)</f>
        <v>9.0810426521378034</v>
      </c>
      <c r="I53" s="113">
        <f>'97-19 Prod RAW'!I53/('Exp. PPI Deflator'!I53/100)</f>
        <v>8.4695712656174074</v>
      </c>
      <c r="J53" s="113">
        <f>'97-19 Prod RAW'!J53/('Exp. PPI Deflator'!J53/100)</f>
        <v>8.9818807049741949</v>
      </c>
      <c r="K53" s="113">
        <f>'97-19 Prod RAW'!K53/('Exp. PPI Deflator'!K53/100)</f>
        <v>8.485238108060841</v>
      </c>
      <c r="L53" s="113">
        <f>'97-19 Prod RAW'!L53/('Exp. PPI Deflator'!L53/100)</f>
        <v>8.3954234785325745</v>
      </c>
      <c r="M53" s="113">
        <f>'97-19 Prod RAW'!M53/('Exp. PPI Deflator'!M53/100)</f>
        <v>8.3235959557299566</v>
      </c>
      <c r="N53" s="113">
        <f>'97-19 Prod RAW'!N53/('Exp. PPI Deflator'!N53/100)</f>
        <v>7.9244269788310682</v>
      </c>
      <c r="O53" s="113">
        <f>'97-19 Prod RAW'!O53/('Exp. PPI Deflator'!O53/100)</f>
        <v>7.4423137108092874</v>
      </c>
      <c r="P53" s="113">
        <f>'97-19 Prod RAW'!P53/('Exp. PPI Deflator'!P53/100)</f>
        <v>6.7430560195485931</v>
      </c>
      <c r="Q53" s="113">
        <f>'97-19 Prod RAW'!Q53/('Exp. PPI Deflator'!Q53/100)</f>
        <v>6.7023663646417244</v>
      </c>
      <c r="R53" s="113">
        <f>'97-19 Prod RAW'!R53/('Exp. PPI Deflator'!R53/100)</f>
        <v>7.1322651466986686</v>
      </c>
      <c r="S53" s="113">
        <f>'97-19 Prod RAW'!S53/('Exp. PPI Deflator'!S53/100)</f>
        <v>7.3866888469529224</v>
      </c>
      <c r="T53" s="113">
        <f>'97-19 Prod RAW'!T53/('Exp. PPI Deflator'!T53/100)</f>
        <v>8.1955767181104573</v>
      </c>
      <c r="U53" s="113">
        <f>'97-19 Prod RAW'!U53/('Exp. PPI Deflator'!U53/100)</f>
        <v>9.0905405869981841</v>
      </c>
      <c r="V53" s="113">
        <f>'97-19 Prod RAW'!V53/('Exp. PPI Deflator'!V53/100)</f>
        <v>8.7178997414501644</v>
      </c>
      <c r="W53" s="113">
        <f>'97-19 Prod RAW'!W53/('Exp. PPI Deflator'!W53/100)</f>
        <v>8.3430174772658106</v>
      </c>
      <c r="X53" s="113">
        <f>'97-19 Prod RAW'!X53/('Exp. PPI Deflator'!X53/100)</f>
        <v>9.0365819134793934</v>
      </c>
      <c r="Y53" s="113">
        <f>'97-19 Prod RAW'!Y53/('Exp. PPI Deflator'!Y53/100)</f>
        <v>9.1093316738400993</v>
      </c>
      <c r="Z53" s="113">
        <f>'97-19 Prod RAW'!Z53/('Exp. PPI Deflator'!Z53/100)</f>
        <v>9.063984880372649</v>
      </c>
    </row>
    <row r="54" spans="1:26" ht="30" x14ac:dyDescent="0.25">
      <c r="A54" s="65">
        <v>81</v>
      </c>
      <c r="C54" s="66" t="s">
        <v>404</v>
      </c>
      <c r="D54" s="113">
        <f>'97-19 Prod RAW'!D54/('Exp. PPI Deflator'!D54/100)</f>
        <v>7.6589159014599373</v>
      </c>
      <c r="E54" s="113">
        <f>'97-19 Prod RAW'!E54/('Exp. PPI Deflator'!E54/100)</f>
        <v>6.9901260927991862</v>
      </c>
      <c r="F54" s="113">
        <f>'97-19 Prod RAW'!F54/('Exp. PPI Deflator'!F54/100)</f>
        <v>6.5641264007891094</v>
      </c>
      <c r="G54" s="113">
        <f>'97-19 Prod RAW'!G54/('Exp. PPI Deflator'!G54/100)</f>
        <v>6.4851201023989464</v>
      </c>
      <c r="H54" s="113">
        <f>'97-19 Prod RAW'!H54/('Exp. PPI Deflator'!H54/100)</f>
        <v>6.8065225631537425</v>
      </c>
      <c r="I54" s="113">
        <f>'97-19 Prod RAW'!I54/('Exp. PPI Deflator'!I54/100)</f>
        <v>6.801771865742416</v>
      </c>
      <c r="J54" s="113">
        <f>'97-19 Prod RAW'!J54/('Exp. PPI Deflator'!J54/100)</f>
        <v>6.6308176508233139</v>
      </c>
      <c r="K54" s="113">
        <f>'97-19 Prod RAW'!K54/('Exp. PPI Deflator'!K54/100)</f>
        <v>6.9950738853722791</v>
      </c>
      <c r="L54" s="113">
        <f>'97-19 Prod RAW'!L54/('Exp. PPI Deflator'!L54/100)</f>
        <v>6.8981930117203154</v>
      </c>
      <c r="M54" s="113">
        <f>'97-19 Prod RAW'!M54/('Exp. PPI Deflator'!M54/100)</f>
        <v>6.8650041381259053</v>
      </c>
      <c r="N54" s="113">
        <f>'97-19 Prod RAW'!N54/('Exp. PPI Deflator'!N54/100)</f>
        <v>7.0846262336224006</v>
      </c>
      <c r="O54" s="113">
        <f>'97-19 Prod RAW'!O54/('Exp. PPI Deflator'!O54/100)</f>
        <v>7.5261455160498638</v>
      </c>
      <c r="P54" s="113">
        <f>'97-19 Prod RAW'!P54/('Exp. PPI Deflator'!P54/100)</f>
        <v>7.6029448373569233</v>
      </c>
      <c r="Q54" s="113">
        <f>'97-19 Prod RAW'!Q54/('Exp. PPI Deflator'!Q54/100)</f>
        <v>7.9186115858311794</v>
      </c>
      <c r="R54" s="113">
        <f>'97-19 Prod RAW'!R54/('Exp. PPI Deflator'!R54/100)</f>
        <v>7.9898306263366701</v>
      </c>
      <c r="S54" s="113">
        <f>'97-19 Prod RAW'!S54/('Exp. PPI Deflator'!S54/100)</f>
        <v>7.4311304585404248</v>
      </c>
      <c r="T54" s="113">
        <f>'97-19 Prod RAW'!T54/('Exp. PPI Deflator'!T54/100)</f>
        <v>8.9445015230021916</v>
      </c>
      <c r="U54" s="113">
        <f>'97-19 Prod RAW'!U54/('Exp. PPI Deflator'!U54/100)</f>
        <v>8.1577092385095824</v>
      </c>
      <c r="V54" s="113">
        <f>'97-19 Prod RAW'!V54/('Exp. PPI Deflator'!V54/100)</f>
        <v>8.3960555104235137</v>
      </c>
      <c r="W54" s="113">
        <f>'97-19 Prod RAW'!W54/('Exp. PPI Deflator'!W54/100)</f>
        <v>8.9554515974078424</v>
      </c>
      <c r="X54" s="113">
        <f>'97-19 Prod RAW'!X54/('Exp. PPI Deflator'!X54/100)</f>
        <v>9.641221301113017</v>
      </c>
      <c r="Y54" s="113">
        <f>'97-19 Prod RAW'!Y54/('Exp. PPI Deflator'!Y54/100)</f>
        <v>8.9893342947862518</v>
      </c>
      <c r="Z54" s="113">
        <f>'97-19 Prod RAW'!Z54/('Exp. PPI Deflator'!Z54/100)</f>
        <v>9.6126857416162732</v>
      </c>
    </row>
    <row r="55" spans="1:26" ht="30" x14ac:dyDescent="0.25">
      <c r="A55" s="65">
        <v>82</v>
      </c>
      <c r="C55" s="66" t="s">
        <v>405</v>
      </c>
      <c r="D55" s="113">
        <f>'97-19 Prod RAW'!D55/('Exp. PPI Deflator'!D55/100)</f>
        <v>25.734662729757151</v>
      </c>
      <c r="E55" s="113">
        <f>'97-19 Prod RAW'!E55/('Exp. PPI Deflator'!E55/100)</f>
        <v>25.971337305954638</v>
      </c>
      <c r="F55" s="113">
        <f>'97-19 Prod RAW'!F55/('Exp. PPI Deflator'!F55/100)</f>
        <v>24.084288401018128</v>
      </c>
      <c r="G55" s="113">
        <f>'97-19 Prod RAW'!G55/('Exp. PPI Deflator'!G55/100)</f>
        <v>22.455471816311853</v>
      </c>
      <c r="H55" s="113">
        <f>'97-19 Prod RAW'!H55/('Exp. PPI Deflator'!H55/100)</f>
        <v>25.053190963507816</v>
      </c>
      <c r="I55" s="113">
        <f>'97-19 Prod RAW'!I55/('Exp. PPI Deflator'!I55/100)</f>
        <v>27.265042071690516</v>
      </c>
      <c r="J55" s="113">
        <f>'97-19 Prod RAW'!J55/('Exp. PPI Deflator'!J55/100)</f>
        <v>26.928079461637676</v>
      </c>
      <c r="K55" s="113">
        <f>'97-19 Prod RAW'!K55/('Exp. PPI Deflator'!K55/100)</f>
        <v>27.091256211535431</v>
      </c>
      <c r="L55" s="113">
        <f>'97-19 Prod RAW'!L55/('Exp. PPI Deflator'!L55/100)</f>
        <v>25.346828061515865</v>
      </c>
      <c r="M55" s="113">
        <f>'97-19 Prod RAW'!M55/('Exp. PPI Deflator'!M55/100)</f>
        <v>25.83876451208442</v>
      </c>
      <c r="N55" s="113">
        <f>'97-19 Prod RAW'!N55/('Exp. PPI Deflator'!N55/100)</f>
        <v>25.853074471480504</v>
      </c>
      <c r="O55" s="113">
        <f>'97-19 Prod RAW'!O55/('Exp. PPI Deflator'!O55/100)</f>
        <v>25.350486340691834</v>
      </c>
      <c r="P55" s="113">
        <f>'97-19 Prod RAW'!P55/('Exp. PPI Deflator'!P55/100)</f>
        <v>29.489064481785238</v>
      </c>
      <c r="Q55" s="113">
        <f>'97-19 Prod RAW'!Q55/('Exp. PPI Deflator'!Q55/100)</f>
        <v>31.045383159161787</v>
      </c>
      <c r="R55" s="113">
        <f>'97-19 Prod RAW'!R55/('Exp. PPI Deflator'!R55/100)</f>
        <v>31.144965451402616</v>
      </c>
      <c r="S55" s="113">
        <f>'97-19 Prod RAW'!S55/('Exp. PPI Deflator'!S55/100)</f>
        <v>31.461019496871078</v>
      </c>
      <c r="T55" s="113">
        <f>'97-19 Prod RAW'!T55/('Exp. PPI Deflator'!T55/100)</f>
        <v>31.615286934163112</v>
      </c>
      <c r="U55" s="113">
        <f>'97-19 Prod RAW'!U55/('Exp. PPI Deflator'!U55/100)</f>
        <v>29.270051760130208</v>
      </c>
      <c r="V55" s="113">
        <f>'97-19 Prod RAW'!V55/('Exp. PPI Deflator'!V55/100)</f>
        <v>28.665770608268211</v>
      </c>
      <c r="W55" s="113">
        <f>'97-19 Prod RAW'!W55/('Exp. PPI Deflator'!W55/100)</f>
        <v>29.571253969803468</v>
      </c>
      <c r="X55" s="113">
        <f>'97-19 Prod RAW'!X55/('Exp. PPI Deflator'!X55/100)</f>
        <v>30.181745278689505</v>
      </c>
      <c r="Y55" s="113">
        <f>'97-19 Prod RAW'!Y55/('Exp. PPI Deflator'!Y55/100)</f>
        <v>31.405316061360171</v>
      </c>
      <c r="Z55" s="113">
        <f>'97-19 Prod RAW'!Z55/('Exp. PPI Deflator'!Z55/100)</f>
        <v>28.538172506693332</v>
      </c>
    </row>
    <row r="56" spans="1:26" ht="30" x14ac:dyDescent="0.25">
      <c r="A56" s="65">
        <v>84</v>
      </c>
      <c r="C56" s="66" t="s">
        <v>195</v>
      </c>
      <c r="D56" s="113">
        <f>'97-19 Prod RAW'!D56/('Exp. PPI Deflator'!D56/100)</f>
        <v>34.83282029366228</v>
      </c>
      <c r="E56" s="113">
        <f>'97-19 Prod RAW'!E56/('Exp. PPI Deflator'!E56/100)</f>
        <v>36.327573827906136</v>
      </c>
      <c r="F56" s="113">
        <f>'97-19 Prod RAW'!F56/('Exp. PPI Deflator'!F56/100)</f>
        <v>34.149001560773236</v>
      </c>
      <c r="G56" s="113">
        <f>'97-19 Prod RAW'!G56/('Exp. PPI Deflator'!G56/100)</f>
        <v>33.754509107693586</v>
      </c>
      <c r="H56" s="113">
        <f>'97-19 Prod RAW'!H56/('Exp. PPI Deflator'!H56/100)</f>
        <v>33.117463027214718</v>
      </c>
      <c r="I56" s="113">
        <f>'97-19 Prod RAW'!I56/('Exp. PPI Deflator'!I56/100)</f>
        <v>32.087529777044018</v>
      </c>
      <c r="J56" s="113">
        <f>'97-19 Prod RAW'!J56/('Exp. PPI Deflator'!J56/100)</f>
        <v>34.508506217653732</v>
      </c>
      <c r="K56" s="113">
        <f>'97-19 Prod RAW'!K56/('Exp. PPI Deflator'!K56/100)</f>
        <v>33.098612031377996</v>
      </c>
      <c r="L56" s="113">
        <f>'97-19 Prod RAW'!L56/('Exp. PPI Deflator'!L56/100)</f>
        <v>33.434230121497322</v>
      </c>
      <c r="M56" s="113">
        <f>'97-19 Prod RAW'!M56/('Exp. PPI Deflator'!M56/100)</f>
        <v>33.561506546190785</v>
      </c>
      <c r="N56" s="113">
        <f>'97-19 Prod RAW'!N56/('Exp. PPI Deflator'!N56/100)</f>
        <v>32.645003286566698</v>
      </c>
      <c r="O56" s="113">
        <f>'97-19 Prod RAW'!O56/('Exp. PPI Deflator'!O56/100)</f>
        <v>35.300551541817121</v>
      </c>
      <c r="P56" s="113">
        <f>'97-19 Prod RAW'!P56/('Exp. PPI Deflator'!P56/100)</f>
        <v>36.023927102207537</v>
      </c>
      <c r="Q56" s="113">
        <f>'97-19 Prod RAW'!Q56/('Exp. PPI Deflator'!Q56/100)</f>
        <v>36.471000799293151</v>
      </c>
      <c r="R56" s="113">
        <f>'97-19 Prod RAW'!R56/('Exp. PPI Deflator'!R56/100)</f>
        <v>37.52180512963772</v>
      </c>
      <c r="S56" s="113">
        <f>'97-19 Prod RAW'!S56/('Exp. PPI Deflator'!S56/100)</f>
        <v>37.313305554338058</v>
      </c>
      <c r="T56" s="113">
        <f>'97-19 Prod RAW'!T56/('Exp. PPI Deflator'!T56/100)</f>
        <v>37.587036933738574</v>
      </c>
      <c r="U56" s="113">
        <f>'97-19 Prod RAW'!U56/('Exp. PPI Deflator'!U56/100)</f>
        <v>37.423262569349866</v>
      </c>
      <c r="V56" s="113">
        <f>'97-19 Prod RAW'!V56/('Exp. PPI Deflator'!V56/100)</f>
        <v>37.961973593192369</v>
      </c>
      <c r="W56" s="113">
        <f>'97-19 Prod RAW'!W56/('Exp. PPI Deflator'!W56/100)</f>
        <v>39.155671702169272</v>
      </c>
      <c r="X56" s="113">
        <f>'97-19 Prod RAW'!X56/('Exp. PPI Deflator'!X56/100)</f>
        <v>39.866851743201501</v>
      </c>
      <c r="Y56" s="113">
        <f>'97-19 Prod RAW'!Y56/('Exp. PPI Deflator'!Y56/100)</f>
        <v>39.820951868692035</v>
      </c>
      <c r="Z56" s="113">
        <f>'97-19 Prod RAW'!Z56/('Exp. PPI Deflator'!Z56/100)</f>
        <v>39.843373258818893</v>
      </c>
    </row>
    <row r="57" spans="1:26" x14ac:dyDescent="0.25">
      <c r="A57" s="65">
        <v>85</v>
      </c>
      <c r="C57" s="66" t="s">
        <v>197</v>
      </c>
      <c r="D57" s="113">
        <f>'97-19 Prod RAW'!D57/('Exp. PPI Deflator'!D57/100)</f>
        <v>39.770084013155618</v>
      </c>
      <c r="E57" s="113">
        <f>'97-19 Prod RAW'!E57/('Exp. PPI Deflator'!E57/100)</f>
        <v>40.838304562696436</v>
      </c>
      <c r="F57" s="113">
        <f>'97-19 Prod RAW'!F57/('Exp. PPI Deflator'!F57/100)</f>
        <v>39.769754769927481</v>
      </c>
      <c r="G57" s="113">
        <f>'97-19 Prod RAW'!G57/('Exp. PPI Deflator'!G57/100)</f>
        <v>39.063151455014491</v>
      </c>
      <c r="H57" s="113">
        <f>'97-19 Prod RAW'!H57/('Exp. PPI Deflator'!H57/100)</f>
        <v>37.998762463988164</v>
      </c>
      <c r="I57" s="113">
        <f>'97-19 Prod RAW'!I57/('Exp. PPI Deflator'!I57/100)</f>
        <v>36.526129745977222</v>
      </c>
      <c r="J57" s="113">
        <f>'97-19 Prod RAW'!J57/('Exp. PPI Deflator'!J57/100)</f>
        <v>34.688475071099731</v>
      </c>
      <c r="K57" s="113">
        <f>'97-19 Prod RAW'!K57/('Exp. PPI Deflator'!K57/100)</f>
        <v>34.833349668453025</v>
      </c>
      <c r="L57" s="113">
        <f>'97-19 Prod RAW'!L57/('Exp. PPI Deflator'!L57/100)</f>
        <v>34.414326658822155</v>
      </c>
      <c r="M57" s="113">
        <f>'97-19 Prod RAW'!M57/('Exp. PPI Deflator'!M57/100)</f>
        <v>31.933123782106904</v>
      </c>
      <c r="N57" s="113">
        <f>'97-19 Prod RAW'!N57/('Exp. PPI Deflator'!N57/100)</f>
        <v>31.954175182125951</v>
      </c>
      <c r="O57" s="113">
        <f>'97-19 Prod RAW'!O57/('Exp. PPI Deflator'!O57/100)</f>
        <v>32.212801129158258</v>
      </c>
      <c r="P57" s="113">
        <f>'97-19 Prod RAW'!P57/('Exp. PPI Deflator'!P57/100)</f>
        <v>31.343493965408676</v>
      </c>
      <c r="Q57" s="113">
        <f>'97-19 Prod RAW'!Q57/('Exp. PPI Deflator'!Q57/100)</f>
        <v>30.592782660411174</v>
      </c>
      <c r="R57" s="113">
        <f>'97-19 Prod RAW'!R57/('Exp. PPI Deflator'!R57/100)</f>
        <v>30.798090684594932</v>
      </c>
      <c r="S57" s="113">
        <f>'97-19 Prod RAW'!S57/('Exp. PPI Deflator'!S57/100)</f>
        <v>30.239381718857089</v>
      </c>
      <c r="T57" s="113">
        <f>'97-19 Prod RAW'!T57/('Exp. PPI Deflator'!T57/100)</f>
        <v>29.190571277331536</v>
      </c>
      <c r="U57" s="113">
        <f>'97-19 Prod RAW'!U57/('Exp. PPI Deflator'!U57/100)</f>
        <v>28.615967414726747</v>
      </c>
      <c r="V57" s="113">
        <f>'97-19 Prod RAW'!V57/('Exp. PPI Deflator'!V57/100)</f>
        <v>28.935291738709381</v>
      </c>
      <c r="W57" s="113">
        <f>'97-19 Prod RAW'!W57/('Exp. PPI Deflator'!W57/100)</f>
        <v>29.252459474159636</v>
      </c>
      <c r="X57" s="113">
        <f>'97-19 Prod RAW'!X57/('Exp. PPI Deflator'!X57/100)</f>
        <v>29.688675979054452</v>
      </c>
      <c r="Y57" s="113">
        <f>'97-19 Prod RAW'!Y57/('Exp. PPI Deflator'!Y57/100)</f>
        <v>30.9562747868729</v>
      </c>
      <c r="Z57" s="113">
        <f>'97-19 Prod RAW'!Z57/('Exp. PPI Deflator'!Z57/100)</f>
        <v>32.02682589937745</v>
      </c>
    </row>
    <row r="58" spans="1:26" x14ac:dyDescent="0.25">
      <c r="A58" s="65">
        <v>86</v>
      </c>
      <c r="C58" s="66" t="s">
        <v>406</v>
      </c>
      <c r="D58" s="113">
        <f>'97-19 Prod RAW'!D58/('Exp. PPI Deflator'!D58/100)</f>
        <v>26.024214670599424</v>
      </c>
      <c r="E58" s="113">
        <f>'97-19 Prod RAW'!E58/('Exp. PPI Deflator'!E58/100)</f>
        <v>26.712955423087486</v>
      </c>
      <c r="F58" s="113">
        <f>'97-19 Prod RAW'!F58/('Exp. PPI Deflator'!F58/100)</f>
        <v>26.420384350009954</v>
      </c>
      <c r="G58" s="113">
        <f>'97-19 Prod RAW'!G58/('Exp. PPI Deflator'!G58/100)</f>
        <v>27.333486901299853</v>
      </c>
      <c r="H58" s="113">
        <f>'97-19 Prod RAW'!H58/('Exp. PPI Deflator'!H58/100)</f>
        <v>28.91331962204951</v>
      </c>
      <c r="I58" s="113">
        <f>'97-19 Prod RAW'!I58/('Exp. PPI Deflator'!I58/100)</f>
        <v>28.689192972059256</v>
      </c>
      <c r="J58" s="113">
        <f>'97-19 Prod RAW'!J58/('Exp. PPI Deflator'!J58/100)</f>
        <v>29.873289769357431</v>
      </c>
      <c r="K58" s="113">
        <f>'97-19 Prod RAW'!K58/('Exp. PPI Deflator'!K58/100)</f>
        <v>30.353885295086883</v>
      </c>
      <c r="L58" s="113">
        <f>'97-19 Prod RAW'!L58/('Exp. PPI Deflator'!L58/100)</f>
        <v>30.162943125017598</v>
      </c>
      <c r="M58" s="113">
        <f>'97-19 Prod RAW'!M58/('Exp. PPI Deflator'!M58/100)</f>
        <v>31.373892325274277</v>
      </c>
      <c r="N58" s="113">
        <f>'97-19 Prod RAW'!N58/('Exp. PPI Deflator'!N58/100)</f>
        <v>31.891019155003661</v>
      </c>
      <c r="O58" s="113">
        <f>'97-19 Prod RAW'!O58/('Exp. PPI Deflator'!O58/100)</f>
        <v>30.13825290332888</v>
      </c>
      <c r="P58" s="113">
        <f>'97-19 Prod RAW'!P58/('Exp. PPI Deflator'!P58/100)</f>
        <v>29.042920606184726</v>
      </c>
      <c r="Q58" s="113">
        <f>'97-19 Prod RAW'!Q58/('Exp. PPI Deflator'!Q58/100)</f>
        <v>28.735108694436438</v>
      </c>
      <c r="R58" s="113">
        <f>'97-19 Prod RAW'!R58/('Exp. PPI Deflator'!R58/100)</f>
        <v>30.055635344802251</v>
      </c>
      <c r="S58" s="113">
        <f>'97-19 Prod RAW'!S58/('Exp. PPI Deflator'!S58/100)</f>
        <v>30.143559573297736</v>
      </c>
      <c r="T58" s="113">
        <f>'97-19 Prod RAW'!T58/('Exp. PPI Deflator'!T58/100)</f>
        <v>27.773551554796807</v>
      </c>
      <c r="U58" s="113">
        <f>'97-19 Prod RAW'!U58/('Exp. PPI Deflator'!U58/100)</f>
        <v>27.813751508474994</v>
      </c>
      <c r="V58" s="113">
        <f>'97-19 Prod RAW'!V58/('Exp. PPI Deflator'!V58/100)</f>
        <v>29.076373906557315</v>
      </c>
      <c r="W58" s="113">
        <f>'97-19 Prod RAW'!W58/('Exp. PPI Deflator'!W58/100)</f>
        <v>28.838257134616295</v>
      </c>
      <c r="X58" s="113">
        <f>'97-19 Prod RAW'!X58/('Exp. PPI Deflator'!X58/100)</f>
        <v>29.381321633234922</v>
      </c>
      <c r="Y58" s="113">
        <f>'97-19 Prod RAW'!Y58/('Exp. PPI Deflator'!Y58/100)</f>
        <v>29.975536542664461</v>
      </c>
      <c r="Z58" s="113">
        <f>'97-19 Prod RAW'!Z58/('Exp. PPI Deflator'!Z58/100)</f>
        <v>29.257987630889708</v>
      </c>
    </row>
    <row r="59" spans="1:26" x14ac:dyDescent="0.25">
      <c r="A59" s="65">
        <v>87</v>
      </c>
      <c r="C59" s="66" t="s">
        <v>407</v>
      </c>
      <c r="D59" s="113">
        <f>'97-19 Prod RAW'!D59/('Exp. PPI Deflator'!D59/100)</f>
        <v>19.596924527800791</v>
      </c>
      <c r="E59" s="113">
        <f>'97-19 Prod RAW'!E59/('Exp. PPI Deflator'!E59/100)</f>
        <v>20.094638889675096</v>
      </c>
      <c r="F59" s="113">
        <f>'97-19 Prod RAW'!F59/('Exp. PPI Deflator'!F59/100)</f>
        <v>19.942648640480773</v>
      </c>
      <c r="G59" s="113">
        <f>'97-19 Prod RAW'!G59/('Exp. PPI Deflator'!G59/100)</f>
        <v>21.271173743392644</v>
      </c>
      <c r="H59" s="113">
        <f>'97-19 Prod RAW'!H59/('Exp. PPI Deflator'!H59/100)</f>
        <v>21.899000981988703</v>
      </c>
      <c r="I59" s="113">
        <f>'97-19 Prod RAW'!I59/('Exp. PPI Deflator'!I59/100)</f>
        <v>21.717804202655493</v>
      </c>
      <c r="J59" s="113">
        <f>'97-19 Prod RAW'!J59/('Exp. PPI Deflator'!J59/100)</f>
        <v>21.803969242439564</v>
      </c>
      <c r="K59" s="113">
        <f>'97-19 Prod RAW'!K59/('Exp. PPI Deflator'!K59/100)</f>
        <v>21.826249338300904</v>
      </c>
      <c r="L59" s="113">
        <f>'97-19 Prod RAW'!L59/('Exp. PPI Deflator'!L59/100)</f>
        <v>21.781404624364914</v>
      </c>
      <c r="M59" s="113">
        <f>'97-19 Prod RAW'!M59/('Exp. PPI Deflator'!M59/100)</f>
        <v>21.762051993417014</v>
      </c>
      <c r="N59" s="113">
        <f>'97-19 Prod RAW'!N59/('Exp. PPI Deflator'!N59/100)</f>
        <v>20.777936635263632</v>
      </c>
      <c r="O59" s="113">
        <f>'97-19 Prod RAW'!O59/('Exp. PPI Deflator'!O59/100)</f>
        <v>22.170478252930813</v>
      </c>
      <c r="P59" s="113">
        <f>'97-19 Prod RAW'!P59/('Exp. PPI Deflator'!P59/100)</f>
        <v>22.398963410800238</v>
      </c>
      <c r="Q59" s="113">
        <f>'97-19 Prod RAW'!Q59/('Exp. PPI Deflator'!Q59/100)</f>
        <v>23.563525082592804</v>
      </c>
      <c r="R59" s="113">
        <f>'97-19 Prod RAW'!R59/('Exp. PPI Deflator'!R59/100)</f>
        <v>22.01777765466845</v>
      </c>
      <c r="S59" s="113">
        <f>'97-19 Prod RAW'!S59/('Exp. PPI Deflator'!S59/100)</f>
        <v>19.893327336352804</v>
      </c>
      <c r="T59" s="113">
        <f>'97-19 Prod RAW'!T59/('Exp. PPI Deflator'!T59/100)</f>
        <v>19.623603614609536</v>
      </c>
      <c r="U59" s="113">
        <f>'97-19 Prod RAW'!U59/('Exp. PPI Deflator'!U59/100)</f>
        <v>18.848201962077489</v>
      </c>
      <c r="V59" s="113">
        <f>'97-19 Prod RAW'!V59/('Exp. PPI Deflator'!V59/100)</f>
        <v>18.584294876734237</v>
      </c>
      <c r="W59" s="113">
        <f>'97-19 Prod RAW'!W59/('Exp. PPI Deflator'!W59/100)</f>
        <v>20.248877604267914</v>
      </c>
      <c r="X59" s="113">
        <f>'97-19 Prod RAW'!X59/('Exp. PPI Deflator'!X59/100)</f>
        <v>19.587028716998411</v>
      </c>
      <c r="Y59" s="113">
        <f>'97-19 Prod RAW'!Y59/('Exp. PPI Deflator'!Y59/100)</f>
        <v>18.246172067259064</v>
      </c>
      <c r="Z59" s="113">
        <f>'97-19 Prod RAW'!Z59/('Exp. PPI Deflator'!Z59/100)</f>
        <v>18.965451053009058</v>
      </c>
    </row>
    <row r="60" spans="1:26" ht="30" x14ac:dyDescent="0.25">
      <c r="A60" s="65">
        <v>88</v>
      </c>
      <c r="C60" s="66" t="s">
        <v>408</v>
      </c>
      <c r="D60" s="113">
        <f>'97-19 Prod RAW'!D60/('Exp. PPI Deflator'!D60/100)</f>
        <v>12.900856471701426</v>
      </c>
      <c r="E60" s="113">
        <f>'97-19 Prod RAW'!E60/('Exp. PPI Deflator'!E60/100)</f>
        <v>13.295979976054273</v>
      </c>
      <c r="F60" s="113">
        <f>'97-19 Prod RAW'!F60/('Exp. PPI Deflator'!F60/100)</f>
        <v>13.876290815391425</v>
      </c>
      <c r="G60" s="113">
        <f>'97-19 Prod RAW'!G60/('Exp. PPI Deflator'!G60/100)</f>
        <v>14.057423549093707</v>
      </c>
      <c r="H60" s="113">
        <f>'97-19 Prod RAW'!H60/('Exp. PPI Deflator'!H60/100)</f>
        <v>15.125711148614299</v>
      </c>
      <c r="I60" s="113">
        <f>'97-19 Prod RAW'!I60/('Exp. PPI Deflator'!I60/100)</f>
        <v>15.835489921922187</v>
      </c>
      <c r="J60" s="113">
        <f>'97-19 Prod RAW'!J60/('Exp. PPI Deflator'!J60/100)</f>
        <v>16.725860685705673</v>
      </c>
      <c r="K60" s="113">
        <f>'97-19 Prod RAW'!K60/('Exp. PPI Deflator'!K60/100)</f>
        <v>16.370797709660746</v>
      </c>
      <c r="L60" s="113">
        <f>'97-19 Prod RAW'!L60/('Exp. PPI Deflator'!L60/100)</f>
        <v>16.192663253882419</v>
      </c>
      <c r="M60" s="113">
        <f>'97-19 Prod RAW'!M60/('Exp. PPI Deflator'!M60/100)</f>
        <v>15.809014646260078</v>
      </c>
      <c r="N60" s="113">
        <f>'97-19 Prod RAW'!N60/('Exp. PPI Deflator'!N60/100)</f>
        <v>15.607252075644743</v>
      </c>
      <c r="O60" s="113">
        <f>'97-19 Prod RAW'!O60/('Exp. PPI Deflator'!O60/100)</f>
        <v>15.956083326407684</v>
      </c>
      <c r="P60" s="113">
        <f>'97-19 Prod RAW'!P60/('Exp. PPI Deflator'!P60/100)</f>
        <v>15.053936256414211</v>
      </c>
      <c r="Q60" s="113">
        <f>'97-19 Prod RAW'!Q60/('Exp. PPI Deflator'!Q60/100)</f>
        <v>16.742452135566218</v>
      </c>
      <c r="R60" s="113">
        <f>'97-19 Prod RAW'!R60/('Exp. PPI Deflator'!R60/100)</f>
        <v>16.201326299818323</v>
      </c>
      <c r="S60" s="113">
        <f>'97-19 Prod RAW'!S60/('Exp. PPI Deflator'!S60/100)</f>
        <v>15.507025880735481</v>
      </c>
      <c r="T60" s="113">
        <f>'97-19 Prod RAW'!T60/('Exp. PPI Deflator'!T60/100)</f>
        <v>16.596090010265915</v>
      </c>
      <c r="U60" s="113">
        <f>'97-19 Prod RAW'!U60/('Exp. PPI Deflator'!U60/100)</f>
        <v>16.372020322995084</v>
      </c>
      <c r="V60" s="113">
        <f>'97-19 Prod RAW'!V60/('Exp. PPI Deflator'!V60/100)</f>
        <v>17.111845993128743</v>
      </c>
      <c r="W60" s="113">
        <f>'97-19 Prod RAW'!W60/('Exp. PPI Deflator'!W60/100)</f>
        <v>18.702315139296044</v>
      </c>
      <c r="X60" s="113">
        <f>'97-19 Prod RAW'!X60/('Exp. PPI Deflator'!X60/100)</f>
        <v>19.651470646185537</v>
      </c>
      <c r="Y60" s="113">
        <f>'97-19 Prod RAW'!Y60/('Exp. PPI Deflator'!Y60/100)</f>
        <v>18.467431832032428</v>
      </c>
      <c r="Z60" s="113">
        <f>'97-19 Prod RAW'!Z60/('Exp. PPI Deflator'!Z60/100)</f>
        <v>18.192269421477778</v>
      </c>
    </row>
    <row r="61" spans="1:26" ht="30" x14ac:dyDescent="0.25">
      <c r="A61" s="65">
        <v>90</v>
      </c>
      <c r="C61" s="66" t="s">
        <v>409</v>
      </c>
      <c r="D61" s="113">
        <f>'97-19 Prod RAW'!D61/('Exp. PPI Deflator'!D61/100)</f>
        <v>22.315145748477264</v>
      </c>
      <c r="E61" s="113">
        <f>'97-19 Prod RAW'!E61/('Exp. PPI Deflator'!E61/100)</f>
        <v>21.796299131162531</v>
      </c>
      <c r="F61" s="113">
        <f>'97-19 Prod RAW'!F61/('Exp. PPI Deflator'!F61/100)</f>
        <v>20.302308342465054</v>
      </c>
      <c r="G61" s="113">
        <f>'97-19 Prod RAW'!G61/('Exp. PPI Deflator'!G61/100)</f>
        <v>24.164201591627492</v>
      </c>
      <c r="H61" s="113">
        <f>'97-19 Prod RAW'!H61/('Exp. PPI Deflator'!H61/100)</f>
        <v>20.901650478549634</v>
      </c>
      <c r="I61" s="113">
        <f>'97-19 Prod RAW'!I61/('Exp. PPI Deflator'!I61/100)</f>
        <v>23.069500311176267</v>
      </c>
      <c r="J61" s="113">
        <f>'97-19 Prod RAW'!J61/('Exp. PPI Deflator'!J61/100)</f>
        <v>23.472872871171006</v>
      </c>
      <c r="K61" s="113">
        <f>'97-19 Prod RAW'!K61/('Exp. PPI Deflator'!K61/100)</f>
        <v>23.219495325072838</v>
      </c>
      <c r="L61" s="113">
        <f>'97-19 Prod RAW'!L61/('Exp. PPI Deflator'!L61/100)</f>
        <v>25.618048405283123</v>
      </c>
      <c r="M61" s="113">
        <f>'97-19 Prod RAW'!M61/('Exp. PPI Deflator'!M61/100)</f>
        <v>29.273801089381919</v>
      </c>
      <c r="N61" s="113">
        <f>'97-19 Prod RAW'!N61/('Exp. PPI Deflator'!N61/100)</f>
        <v>28.506017040873562</v>
      </c>
      <c r="O61" s="113">
        <f>'97-19 Prod RAW'!O61/('Exp. PPI Deflator'!O61/100)</f>
        <v>26.660655881513851</v>
      </c>
      <c r="P61" s="113">
        <f>'97-19 Prod RAW'!P61/('Exp. PPI Deflator'!P61/100)</f>
        <v>26.868625487832702</v>
      </c>
      <c r="Q61" s="113">
        <f>'97-19 Prod RAW'!Q61/('Exp. PPI Deflator'!Q61/100)</f>
        <v>26.312595855411463</v>
      </c>
      <c r="R61" s="113">
        <f>'97-19 Prod RAW'!R61/('Exp. PPI Deflator'!R61/100)</f>
        <v>31.259820443638958</v>
      </c>
      <c r="S61" s="113">
        <f>'97-19 Prod RAW'!S61/('Exp. PPI Deflator'!S61/100)</f>
        <v>26.99911650614337</v>
      </c>
      <c r="T61" s="113">
        <f>'97-19 Prod RAW'!T61/('Exp. PPI Deflator'!T61/100)</f>
        <v>26.524627016712245</v>
      </c>
      <c r="U61" s="113">
        <f>'97-19 Prod RAW'!U61/('Exp. PPI Deflator'!U61/100)</f>
        <v>22.866565051510175</v>
      </c>
      <c r="V61" s="113">
        <f>'97-19 Prod RAW'!V61/('Exp. PPI Deflator'!V61/100)</f>
        <v>23.799210010674543</v>
      </c>
      <c r="W61" s="113">
        <f>'97-19 Prod RAW'!W61/('Exp. PPI Deflator'!W61/100)</f>
        <v>23.192252592507547</v>
      </c>
      <c r="X61" s="113">
        <f>'97-19 Prod RAW'!X61/('Exp. PPI Deflator'!X61/100)</f>
        <v>25.773831378266827</v>
      </c>
      <c r="Y61" s="113">
        <f>'97-19 Prod RAW'!Y61/('Exp. PPI Deflator'!Y61/100)</f>
        <v>24.635064561641634</v>
      </c>
      <c r="Z61" s="113">
        <f>'97-19 Prod RAW'!Z61/('Exp. PPI Deflator'!Z61/100)</f>
        <v>24.737571226124906</v>
      </c>
    </row>
    <row r="62" spans="1:26" ht="30" x14ac:dyDescent="0.25">
      <c r="A62" s="65">
        <v>91</v>
      </c>
      <c r="C62" s="66" t="s">
        <v>410</v>
      </c>
      <c r="D62" s="113">
        <f>'97-19 Prod RAW'!D62/('Exp. PPI Deflator'!D62/100)</f>
        <v>14.410587328694159</v>
      </c>
      <c r="E62" s="113">
        <f>'97-19 Prod RAW'!E62/('Exp. PPI Deflator'!E62/100)</f>
        <v>16.662049041650231</v>
      </c>
      <c r="F62" s="113">
        <f>'97-19 Prod RAW'!F62/('Exp. PPI Deflator'!F62/100)</f>
        <v>16.315427294472002</v>
      </c>
      <c r="G62" s="113">
        <f>'97-19 Prod RAW'!G62/('Exp. PPI Deflator'!G62/100)</f>
        <v>16.601741617927331</v>
      </c>
      <c r="H62" s="113">
        <f>'97-19 Prod RAW'!H62/('Exp. PPI Deflator'!H62/100)</f>
        <v>16.033012890617655</v>
      </c>
      <c r="I62" s="113">
        <f>'97-19 Prod RAW'!I62/('Exp. PPI Deflator'!I62/100)</f>
        <v>14.965474715560212</v>
      </c>
      <c r="J62" s="113">
        <f>'97-19 Prod RAW'!J62/('Exp. PPI Deflator'!J62/100)</f>
        <v>18.696273385464377</v>
      </c>
      <c r="K62" s="113">
        <f>'97-19 Prod RAW'!K62/('Exp. PPI Deflator'!K62/100)</f>
        <v>17.862268710588861</v>
      </c>
      <c r="L62" s="113">
        <f>'97-19 Prod RAW'!L62/('Exp. PPI Deflator'!L62/100)</f>
        <v>17.731396434344482</v>
      </c>
      <c r="M62" s="113">
        <f>'97-19 Prod RAW'!M62/('Exp. PPI Deflator'!M62/100)</f>
        <v>16.398415120933741</v>
      </c>
      <c r="N62" s="113">
        <f>'97-19 Prod RAW'!N62/('Exp. PPI Deflator'!N62/100)</f>
        <v>15.465710342646469</v>
      </c>
      <c r="O62" s="113">
        <f>'97-19 Prod RAW'!O62/('Exp. PPI Deflator'!O62/100)</f>
        <v>16.534147627152784</v>
      </c>
      <c r="P62" s="113">
        <f>'97-19 Prod RAW'!P62/('Exp. PPI Deflator'!P62/100)</f>
        <v>18.296098512154938</v>
      </c>
      <c r="Q62" s="113">
        <f>'97-19 Prod RAW'!Q62/('Exp. PPI Deflator'!Q62/100)</f>
        <v>19.106848026982956</v>
      </c>
      <c r="R62" s="113">
        <f>'97-19 Prod RAW'!R62/('Exp. PPI Deflator'!R62/100)</f>
        <v>15.958861701186239</v>
      </c>
      <c r="S62" s="113">
        <f>'97-19 Prod RAW'!S62/('Exp. PPI Deflator'!S62/100)</f>
        <v>16.080405660493955</v>
      </c>
      <c r="T62" s="113">
        <f>'97-19 Prod RAW'!T62/('Exp. PPI Deflator'!T62/100)</f>
        <v>17.884413617658478</v>
      </c>
      <c r="U62" s="113">
        <f>'97-19 Prod RAW'!U62/('Exp. PPI Deflator'!U62/100)</f>
        <v>16.664434145679419</v>
      </c>
      <c r="V62" s="113">
        <f>'97-19 Prod RAW'!V62/('Exp. PPI Deflator'!V62/100)</f>
        <v>16.138100948883327</v>
      </c>
      <c r="W62" s="113">
        <f>'97-19 Prod RAW'!W62/('Exp. PPI Deflator'!W62/100)</f>
        <v>15.893422531400446</v>
      </c>
      <c r="X62" s="113">
        <f>'97-19 Prod RAW'!X62/('Exp. PPI Deflator'!X62/100)</f>
        <v>17.033521162976967</v>
      </c>
      <c r="Y62" s="113">
        <f>'97-19 Prod RAW'!Y62/('Exp. PPI Deflator'!Y62/100)</f>
        <v>15.717284101742129</v>
      </c>
      <c r="Z62" s="113">
        <f>'97-19 Prod RAW'!Z62/('Exp. PPI Deflator'!Z62/100)</f>
        <v>15.361477838808405</v>
      </c>
    </row>
    <row r="63" spans="1:26" x14ac:dyDescent="0.25">
      <c r="A63" s="65">
        <v>92</v>
      </c>
      <c r="C63" s="66" t="s">
        <v>411</v>
      </c>
      <c r="D63" s="113">
        <f>'97-19 Prod RAW'!D63/('Exp. PPI Deflator'!D63/100)</f>
        <v>30.144555723606775</v>
      </c>
      <c r="E63" s="113">
        <f>'97-19 Prod RAW'!E63/('Exp. PPI Deflator'!E63/100)</f>
        <v>24.078250916604574</v>
      </c>
      <c r="F63" s="113">
        <f>'97-19 Prod RAW'!F63/('Exp. PPI Deflator'!F63/100)</f>
        <v>23.906728964791199</v>
      </c>
      <c r="G63" s="113">
        <f>'97-19 Prod RAW'!G63/('Exp. PPI Deflator'!G63/100)</f>
        <v>22.694499094240179</v>
      </c>
      <c r="H63" s="113">
        <f>'97-19 Prod RAW'!H63/('Exp. PPI Deflator'!H63/100)</f>
        <v>25.458653576424322</v>
      </c>
      <c r="I63" s="113">
        <f>'97-19 Prod RAW'!I63/('Exp. PPI Deflator'!I63/100)</f>
        <v>28.399096690291326</v>
      </c>
      <c r="J63" s="113">
        <f>'97-19 Prod RAW'!J63/('Exp. PPI Deflator'!J63/100)</f>
        <v>39.492013017920307</v>
      </c>
      <c r="K63" s="113">
        <f>'97-19 Prod RAW'!K63/('Exp. PPI Deflator'!K63/100)</f>
        <v>45.09599077558358</v>
      </c>
      <c r="L63" s="113">
        <f>'97-19 Prod RAW'!L63/('Exp. PPI Deflator'!L63/100)</f>
        <v>50.10643279527784</v>
      </c>
      <c r="M63" s="113">
        <f>'97-19 Prod RAW'!M63/('Exp. PPI Deflator'!M63/100)</f>
        <v>44.986481824529662</v>
      </c>
      <c r="N63" s="113">
        <f>'97-19 Prod RAW'!N63/('Exp. PPI Deflator'!N63/100)</f>
        <v>49.295029032444745</v>
      </c>
      <c r="O63" s="113">
        <f>'97-19 Prod RAW'!O63/('Exp. PPI Deflator'!O63/100)</f>
        <v>50.20791540263604</v>
      </c>
      <c r="P63" s="113">
        <f>'97-19 Prod RAW'!P63/('Exp. PPI Deflator'!P63/100)</f>
        <v>44.324315070295938</v>
      </c>
      <c r="Q63" s="113">
        <f>'97-19 Prod RAW'!Q63/('Exp. PPI Deflator'!Q63/100)</f>
        <v>39.248981497900139</v>
      </c>
      <c r="R63" s="113">
        <f>'97-19 Prod RAW'!R63/('Exp. PPI Deflator'!R63/100)</f>
        <v>41.660470034415852</v>
      </c>
      <c r="S63" s="113">
        <f>'97-19 Prod RAW'!S63/('Exp. PPI Deflator'!S63/100)</f>
        <v>35.686301153976174</v>
      </c>
      <c r="T63" s="113">
        <f>'97-19 Prod RAW'!T63/('Exp. PPI Deflator'!T63/100)</f>
        <v>48.420609626987968</v>
      </c>
      <c r="U63" s="113">
        <f>'97-19 Prod RAW'!U63/('Exp. PPI Deflator'!U63/100)</f>
        <v>57.382075485526933</v>
      </c>
      <c r="V63" s="113">
        <f>'97-19 Prod RAW'!V63/('Exp. PPI Deflator'!V63/100)</f>
        <v>58.312980784635307</v>
      </c>
      <c r="W63" s="113">
        <f>'97-19 Prod RAW'!W63/('Exp. PPI Deflator'!W63/100)</f>
        <v>46.430163734145538</v>
      </c>
      <c r="X63" s="113">
        <f>'97-19 Prod RAW'!X63/('Exp. PPI Deflator'!X63/100)</f>
        <v>54.554089969947249</v>
      </c>
      <c r="Y63" s="113">
        <f>'97-19 Prod RAW'!Y63/('Exp. PPI Deflator'!Y63/100)</f>
        <v>55.278618097183966</v>
      </c>
      <c r="Z63" s="113">
        <f>'97-19 Prod RAW'!Z63/('Exp. PPI Deflator'!Z63/100)</f>
        <v>57.02470568367243</v>
      </c>
    </row>
    <row r="64" spans="1:26" ht="30" x14ac:dyDescent="0.25">
      <c r="A64" s="65">
        <v>93</v>
      </c>
      <c r="C64" s="66" t="s">
        <v>412</v>
      </c>
      <c r="D64" s="113">
        <f>'97-19 Prod RAW'!D64/('Exp. PPI Deflator'!D64/100)</f>
        <v>18.654191793682475</v>
      </c>
      <c r="E64" s="113">
        <f>'97-19 Prod RAW'!E64/('Exp. PPI Deflator'!E64/100)</f>
        <v>18.385386421729258</v>
      </c>
      <c r="F64" s="113">
        <f>'97-19 Prod RAW'!F64/('Exp. PPI Deflator'!F64/100)</f>
        <v>17.890875704196404</v>
      </c>
      <c r="G64" s="113">
        <f>'97-19 Prod RAW'!G64/('Exp. PPI Deflator'!G64/100)</f>
        <v>17.877935714575816</v>
      </c>
      <c r="H64" s="113">
        <f>'97-19 Prod RAW'!H64/('Exp. PPI Deflator'!H64/100)</f>
        <v>18.437960440553265</v>
      </c>
      <c r="I64" s="113">
        <f>'97-19 Prod RAW'!I64/('Exp. PPI Deflator'!I64/100)</f>
        <v>19.74980906261278</v>
      </c>
      <c r="J64" s="113">
        <f>'97-19 Prod RAW'!J64/('Exp. PPI Deflator'!J64/100)</f>
        <v>24.092070581354193</v>
      </c>
      <c r="K64" s="113">
        <f>'97-19 Prod RAW'!K64/('Exp. PPI Deflator'!K64/100)</f>
        <v>24.799690695361111</v>
      </c>
      <c r="L64" s="113">
        <f>'97-19 Prod RAW'!L64/('Exp. PPI Deflator'!L64/100)</f>
        <v>24.378976689929349</v>
      </c>
      <c r="M64" s="113">
        <f>'97-19 Prod RAW'!M64/('Exp. PPI Deflator'!M64/100)</f>
        <v>24.104601117853001</v>
      </c>
      <c r="N64" s="113">
        <f>'97-19 Prod RAW'!N64/('Exp. PPI Deflator'!N64/100)</f>
        <v>21.273281159192667</v>
      </c>
      <c r="O64" s="113">
        <f>'97-19 Prod RAW'!O64/('Exp. PPI Deflator'!O64/100)</f>
        <v>22.295003935884466</v>
      </c>
      <c r="P64" s="113">
        <f>'97-19 Prod RAW'!P64/('Exp. PPI Deflator'!P64/100)</f>
        <v>22.43027933108813</v>
      </c>
      <c r="Q64" s="113">
        <f>'97-19 Prod RAW'!Q64/('Exp. PPI Deflator'!Q64/100)</f>
        <v>23.221206991401015</v>
      </c>
      <c r="R64" s="113">
        <f>'97-19 Prod RAW'!R64/('Exp. PPI Deflator'!R64/100)</f>
        <v>22.81178342025531</v>
      </c>
      <c r="S64" s="113">
        <f>'97-19 Prod RAW'!S64/('Exp. PPI Deflator'!S64/100)</f>
        <v>21.973578231876449</v>
      </c>
      <c r="T64" s="113">
        <f>'97-19 Prod RAW'!T64/('Exp. PPI Deflator'!T64/100)</f>
        <v>21.38681342498214</v>
      </c>
      <c r="U64" s="113">
        <f>'97-19 Prod RAW'!U64/('Exp. PPI Deflator'!U64/100)</f>
        <v>21.028563018026066</v>
      </c>
      <c r="V64" s="113">
        <f>'97-19 Prod RAW'!V64/('Exp. PPI Deflator'!V64/100)</f>
        <v>20.667859524204413</v>
      </c>
      <c r="W64" s="113">
        <f>'97-19 Prod RAW'!W64/('Exp. PPI Deflator'!W64/100)</f>
        <v>22.249082813473052</v>
      </c>
      <c r="X64" s="113">
        <f>'97-19 Prod RAW'!X64/('Exp. PPI Deflator'!X64/100)</f>
        <v>19.101792932369825</v>
      </c>
      <c r="Y64" s="113">
        <f>'97-19 Prod RAW'!Y64/('Exp. PPI Deflator'!Y64/100)</f>
        <v>20.25080856268066</v>
      </c>
      <c r="Z64" s="113">
        <f>'97-19 Prod RAW'!Z64/('Exp. PPI Deflator'!Z64/100)</f>
        <v>19.995750046163302</v>
      </c>
    </row>
    <row r="65" spans="1:26" ht="30" x14ac:dyDescent="0.25">
      <c r="A65" s="65">
        <v>94</v>
      </c>
      <c r="C65" s="66" t="s">
        <v>413</v>
      </c>
      <c r="D65" s="113">
        <f>'97-19 Prod RAW'!D65/('Exp. PPI Deflator'!D65/100)</f>
        <v>21.981720638856359</v>
      </c>
      <c r="E65" s="113">
        <f>'97-19 Prod RAW'!E65/('Exp. PPI Deflator'!E65/100)</f>
        <v>23.434009556379632</v>
      </c>
      <c r="F65" s="113">
        <f>'97-19 Prod RAW'!F65/('Exp. PPI Deflator'!F65/100)</f>
        <v>20.824749769603656</v>
      </c>
      <c r="G65" s="113">
        <f>'97-19 Prod RAW'!G65/('Exp. PPI Deflator'!G65/100)</f>
        <v>21.056952457886702</v>
      </c>
      <c r="H65" s="113">
        <f>'97-19 Prod RAW'!H65/('Exp. PPI Deflator'!H65/100)</f>
        <v>20.63897353642529</v>
      </c>
      <c r="I65" s="113">
        <f>'97-19 Prod RAW'!I65/('Exp. PPI Deflator'!I65/100)</f>
        <v>22.991739728095968</v>
      </c>
      <c r="J65" s="113">
        <f>'97-19 Prod RAW'!J65/('Exp. PPI Deflator'!J65/100)</f>
        <v>22.967074093736741</v>
      </c>
      <c r="K65" s="113">
        <f>'97-19 Prod RAW'!K65/('Exp. PPI Deflator'!K65/100)</f>
        <v>24.052497738333031</v>
      </c>
      <c r="L65" s="113">
        <f>'97-19 Prod RAW'!L65/('Exp. PPI Deflator'!L65/100)</f>
        <v>24.380638094483601</v>
      </c>
      <c r="M65" s="113">
        <f>'97-19 Prod RAW'!M65/('Exp. PPI Deflator'!M65/100)</f>
        <v>25.611207686798139</v>
      </c>
      <c r="N65" s="113">
        <f>'97-19 Prod RAW'!N65/('Exp. PPI Deflator'!N65/100)</f>
        <v>24.384709034158401</v>
      </c>
      <c r="O65" s="113">
        <f>'97-19 Prod RAW'!O65/('Exp. PPI Deflator'!O65/100)</f>
        <v>23.351965872855963</v>
      </c>
      <c r="P65" s="113">
        <f>'97-19 Prod RAW'!P65/('Exp. PPI Deflator'!P65/100)</f>
        <v>25.519939151999953</v>
      </c>
      <c r="Q65" s="113">
        <f>'97-19 Prod RAW'!Q65/('Exp. PPI Deflator'!Q65/100)</f>
        <v>24.557516577380596</v>
      </c>
      <c r="R65" s="113">
        <f>'97-19 Prod RAW'!R65/('Exp. PPI Deflator'!R65/100)</f>
        <v>22.100562453100586</v>
      </c>
      <c r="S65" s="113">
        <f>'97-19 Prod RAW'!S65/('Exp. PPI Deflator'!S65/100)</f>
        <v>21.369597216565424</v>
      </c>
      <c r="T65" s="113">
        <f>'97-19 Prod RAW'!T65/('Exp. PPI Deflator'!T65/100)</f>
        <v>23.030235684095388</v>
      </c>
      <c r="U65" s="113">
        <f>'97-19 Prod RAW'!U65/('Exp. PPI Deflator'!U65/100)</f>
        <v>21.848100314023718</v>
      </c>
      <c r="V65" s="113">
        <f>'97-19 Prod RAW'!V65/('Exp. PPI Deflator'!V65/100)</f>
        <v>21.875982257705818</v>
      </c>
      <c r="W65" s="113">
        <f>'97-19 Prod RAW'!W65/('Exp. PPI Deflator'!W65/100)</f>
        <v>20.654541959472283</v>
      </c>
      <c r="X65" s="113">
        <f>'97-19 Prod RAW'!X65/('Exp. PPI Deflator'!X65/100)</f>
        <v>22.045820258714169</v>
      </c>
      <c r="Y65" s="113">
        <f>'97-19 Prod RAW'!Y65/('Exp. PPI Deflator'!Y65/100)</f>
        <v>21.199164371941738</v>
      </c>
      <c r="Z65" s="113">
        <f>'97-19 Prod RAW'!Z65/('Exp. PPI Deflator'!Z65/100)</f>
        <v>20.55057051764663</v>
      </c>
    </row>
    <row r="66" spans="1:26" ht="30" x14ac:dyDescent="0.25">
      <c r="A66" s="65">
        <v>95</v>
      </c>
      <c r="C66" s="66" t="s">
        <v>414</v>
      </c>
      <c r="D66" s="113">
        <f>'97-19 Prod RAW'!D66/('Exp. PPI Deflator'!D66/100)</f>
        <v>12.42958093719462</v>
      </c>
      <c r="E66" s="113">
        <f>'97-19 Prod RAW'!E66/('Exp. PPI Deflator'!E66/100)</f>
        <v>15.16915581400812</v>
      </c>
      <c r="F66" s="113">
        <f>'97-19 Prod RAW'!F66/('Exp. PPI Deflator'!F66/100)</f>
        <v>15.465533451024145</v>
      </c>
      <c r="G66" s="113">
        <f>'97-19 Prod RAW'!G66/('Exp. PPI Deflator'!G66/100)</f>
        <v>15.165298727398904</v>
      </c>
      <c r="H66" s="113">
        <f>'97-19 Prod RAW'!H66/('Exp. PPI Deflator'!H66/100)</f>
        <v>14.180342783485081</v>
      </c>
      <c r="I66" s="113">
        <f>'97-19 Prod RAW'!I66/('Exp. PPI Deflator'!I66/100)</f>
        <v>16.21290341799569</v>
      </c>
      <c r="J66" s="113">
        <f>'97-19 Prod RAW'!J66/('Exp. PPI Deflator'!J66/100)</f>
        <v>14.197906912074783</v>
      </c>
      <c r="K66" s="113">
        <f>'97-19 Prod RAW'!K66/('Exp. PPI Deflator'!K66/100)</f>
        <v>15.863347070287167</v>
      </c>
      <c r="L66" s="113">
        <f>'97-19 Prod RAW'!L66/('Exp. PPI Deflator'!L66/100)</f>
        <v>15.971542041424559</v>
      </c>
      <c r="M66" s="113">
        <f>'97-19 Prod RAW'!M66/('Exp. PPI Deflator'!M66/100)</f>
        <v>17.057733758929714</v>
      </c>
      <c r="N66" s="113">
        <f>'97-19 Prod RAW'!N66/('Exp. PPI Deflator'!N66/100)</f>
        <v>15.002725833354596</v>
      </c>
      <c r="O66" s="113">
        <f>'97-19 Prod RAW'!O66/('Exp. PPI Deflator'!O66/100)</f>
        <v>19.433537006429372</v>
      </c>
      <c r="P66" s="113">
        <f>'97-19 Prod RAW'!P66/('Exp. PPI Deflator'!P66/100)</f>
        <v>16.220598185203613</v>
      </c>
      <c r="Q66" s="113">
        <f>'97-19 Prod RAW'!Q66/('Exp. PPI Deflator'!Q66/100)</f>
        <v>14.554798897678452</v>
      </c>
      <c r="R66" s="113">
        <f>'97-19 Prod RAW'!R66/('Exp. PPI Deflator'!R66/100)</f>
        <v>16.661418686105833</v>
      </c>
      <c r="S66" s="113">
        <f>'97-19 Prod RAW'!S66/('Exp. PPI Deflator'!S66/100)</f>
        <v>17.99379610096549</v>
      </c>
      <c r="T66" s="113">
        <f>'97-19 Prod RAW'!T66/('Exp. PPI Deflator'!T66/100)</f>
        <v>18.049743475391931</v>
      </c>
      <c r="U66" s="113">
        <f>'97-19 Prod RAW'!U66/('Exp. PPI Deflator'!U66/100)</f>
        <v>17.848568218588571</v>
      </c>
      <c r="V66" s="113">
        <f>'97-19 Prod RAW'!V66/('Exp. PPI Deflator'!V66/100)</f>
        <v>18.248006645920412</v>
      </c>
      <c r="W66" s="113">
        <f>'97-19 Prod RAW'!W66/('Exp. PPI Deflator'!W66/100)</f>
        <v>21.472771162759084</v>
      </c>
      <c r="X66" s="113">
        <f>'97-19 Prod RAW'!X66/('Exp. PPI Deflator'!X66/100)</f>
        <v>23.733630855033606</v>
      </c>
      <c r="Y66" s="113">
        <f>'97-19 Prod RAW'!Y66/('Exp. PPI Deflator'!Y66/100)</f>
        <v>21.414582565936776</v>
      </c>
      <c r="Z66" s="113">
        <f>'97-19 Prod RAW'!Z66/('Exp. PPI Deflator'!Z66/100)</f>
        <v>19.100152496016737</v>
      </c>
    </row>
    <row r="67" spans="1:26" x14ac:dyDescent="0.25">
      <c r="A67" s="65">
        <v>96</v>
      </c>
      <c r="C67" s="66" t="s">
        <v>415</v>
      </c>
      <c r="D67" s="113">
        <f>'97-19 Prod RAW'!D67/('Exp. PPI Deflator'!D67/100)</f>
        <v>28.288573430285339</v>
      </c>
      <c r="E67" s="113">
        <f>'97-19 Prod RAW'!E67/('Exp. PPI Deflator'!E67/100)</f>
        <v>28.744130348057777</v>
      </c>
      <c r="F67" s="113">
        <f>'97-19 Prod RAW'!F67/('Exp. PPI Deflator'!F67/100)</f>
        <v>27.84232458454747</v>
      </c>
      <c r="G67" s="113">
        <f>'97-19 Prod RAW'!G67/('Exp. PPI Deflator'!G67/100)</f>
        <v>27.712820025312482</v>
      </c>
      <c r="H67" s="113">
        <f>'97-19 Prod RAW'!H67/('Exp. PPI Deflator'!H67/100)</f>
        <v>27.423253581642637</v>
      </c>
      <c r="I67" s="113">
        <f>'97-19 Prod RAW'!I67/('Exp. PPI Deflator'!I67/100)</f>
        <v>27.47623564511666</v>
      </c>
      <c r="J67" s="113">
        <f>'97-19 Prod RAW'!J67/('Exp. PPI Deflator'!J67/100)</f>
        <v>25.960853766171759</v>
      </c>
      <c r="K67" s="113">
        <f>'97-19 Prod RAW'!K67/('Exp. PPI Deflator'!K67/100)</f>
        <v>26.325388724352472</v>
      </c>
      <c r="L67" s="113">
        <f>'97-19 Prod RAW'!L67/('Exp. PPI Deflator'!L67/100)</f>
        <v>26.402418168593154</v>
      </c>
      <c r="M67" s="113">
        <f>'97-19 Prod RAW'!M67/('Exp. PPI Deflator'!M67/100)</f>
        <v>25.645479180402315</v>
      </c>
      <c r="N67" s="113">
        <f>'97-19 Prod RAW'!N67/('Exp. PPI Deflator'!N67/100)</f>
        <v>26.711992842416777</v>
      </c>
      <c r="O67" s="113">
        <f>'97-19 Prod RAW'!O67/('Exp. PPI Deflator'!O67/100)</f>
        <v>25.511907916054515</v>
      </c>
      <c r="P67" s="113">
        <f>'97-19 Prod RAW'!P67/('Exp. PPI Deflator'!P67/100)</f>
        <v>28.253774853787029</v>
      </c>
      <c r="Q67" s="113">
        <f>'97-19 Prod RAW'!Q67/('Exp. PPI Deflator'!Q67/100)</f>
        <v>28.789461208004816</v>
      </c>
      <c r="R67" s="113">
        <f>'97-19 Prod RAW'!R67/('Exp. PPI Deflator'!R67/100)</f>
        <v>27.592953628094328</v>
      </c>
      <c r="S67" s="113">
        <f>'97-19 Prod RAW'!S67/('Exp. PPI Deflator'!S67/100)</f>
        <v>29.473939452288011</v>
      </c>
      <c r="T67" s="113">
        <f>'97-19 Prod RAW'!T67/('Exp. PPI Deflator'!T67/100)</f>
        <v>27.555645118656187</v>
      </c>
      <c r="U67" s="113">
        <f>'97-19 Prod RAW'!U67/('Exp. PPI Deflator'!U67/100)</f>
        <v>27.47350830853339</v>
      </c>
      <c r="V67" s="113">
        <f>'97-19 Prod RAW'!V67/('Exp. PPI Deflator'!V67/100)</f>
        <v>28.095791334809</v>
      </c>
      <c r="W67" s="113">
        <f>'97-19 Prod RAW'!W67/('Exp. PPI Deflator'!W67/100)</f>
        <v>29.996487745448842</v>
      </c>
      <c r="X67" s="113">
        <f>'97-19 Prod RAW'!X67/('Exp. PPI Deflator'!X67/100)</f>
        <v>29.316258954545326</v>
      </c>
      <c r="Y67" s="113">
        <f>'97-19 Prod RAW'!Y67/('Exp. PPI Deflator'!Y67/100)</f>
        <v>31.586497551881362</v>
      </c>
      <c r="Z67" s="113">
        <f>'97-19 Prod RAW'!Z67/('Exp. PPI Deflator'!Z67/100)</f>
        <v>31.562886829157097</v>
      </c>
    </row>
    <row r="68" spans="1:26" x14ac:dyDescent="0.25">
      <c r="A68" s="67" t="s">
        <v>1296</v>
      </c>
      <c r="C68" s="66" t="s">
        <v>416</v>
      </c>
      <c r="D68" s="113" t="e">
        <f>'97-19 Prod RAW'!D68/('Exp. PPI Deflator'!D68/100)</f>
        <v>#DIV/0!</v>
      </c>
      <c r="E68" s="113" t="e">
        <f>'97-19 Prod RAW'!E68/('Exp. PPI Deflator'!E68/100)</f>
        <v>#DIV/0!</v>
      </c>
      <c r="F68" s="113" t="e">
        <f>'97-19 Prod RAW'!F68/('Exp. PPI Deflator'!F68/100)</f>
        <v>#DIV/0!</v>
      </c>
      <c r="G68" s="113" t="e">
        <f>'97-19 Prod RAW'!G68/('Exp. PPI Deflator'!G68/100)</f>
        <v>#DIV/0!</v>
      </c>
      <c r="H68" s="113" t="e">
        <f>'97-19 Prod RAW'!H68/('Exp. PPI Deflator'!H68/100)</f>
        <v>#DIV/0!</v>
      </c>
      <c r="I68" s="113" t="e">
        <f>'97-19 Prod RAW'!I68/('Exp. PPI Deflator'!I68/100)</f>
        <v>#DIV/0!</v>
      </c>
      <c r="J68" s="113" t="e">
        <f>'97-19 Prod RAW'!J68/('Exp. PPI Deflator'!J68/100)</f>
        <v>#DIV/0!</v>
      </c>
      <c r="K68" s="113" t="e">
        <f>'97-19 Prod RAW'!K68/('Exp. PPI Deflator'!K68/100)</f>
        <v>#DIV/0!</v>
      </c>
      <c r="L68" s="113" t="e">
        <f>'97-19 Prod RAW'!L68/('Exp. PPI Deflator'!L68/100)</f>
        <v>#DIV/0!</v>
      </c>
      <c r="M68" s="113" t="e">
        <f>'97-19 Prod RAW'!M68/('Exp. PPI Deflator'!M68/100)</f>
        <v>#DIV/0!</v>
      </c>
      <c r="N68" s="113" t="e">
        <f>'97-19 Prod RAW'!N68/('Exp. PPI Deflator'!N68/100)</f>
        <v>#DIV/0!</v>
      </c>
      <c r="O68" s="113" t="e">
        <f>'97-19 Prod RAW'!O68/('Exp. PPI Deflator'!O68/100)</f>
        <v>#DIV/0!</v>
      </c>
      <c r="P68" s="113" t="e">
        <f>'97-19 Prod RAW'!P68/('Exp. PPI Deflator'!P68/100)</f>
        <v>#DIV/0!</v>
      </c>
      <c r="Q68" s="113" t="e">
        <f>'97-19 Prod RAW'!Q68/('Exp. PPI Deflator'!Q68/100)</f>
        <v>#DIV/0!</v>
      </c>
      <c r="R68" s="113" t="e">
        <f>'97-19 Prod RAW'!R68/('Exp. PPI Deflator'!R68/100)</f>
        <v>#DIV/0!</v>
      </c>
      <c r="S68" s="113" t="e">
        <f>'97-19 Prod RAW'!S68/('Exp. PPI Deflator'!S68/100)</f>
        <v>#DIV/0!</v>
      </c>
      <c r="T68" s="113" t="e">
        <f>'97-19 Prod RAW'!T68/('Exp. PPI Deflator'!T68/100)</f>
        <v>#DIV/0!</v>
      </c>
      <c r="U68" s="113" t="e">
        <f>'97-19 Prod RAW'!U68/('Exp. PPI Deflator'!U68/100)</f>
        <v>#DIV/0!</v>
      </c>
      <c r="V68" s="113" t="e">
        <f>'97-19 Prod RAW'!V68/('Exp. PPI Deflator'!V68/100)</f>
        <v>#DIV/0!</v>
      </c>
      <c r="W68" s="113" t="e">
        <f>'97-19 Prod RAW'!W68/('Exp. PPI Deflator'!W68/100)</f>
        <v>#DIV/0!</v>
      </c>
      <c r="X68" s="113" t="e">
        <f>'97-19 Prod RAW'!X68/('Exp. PPI Deflator'!X68/100)</f>
        <v>#DIV/0!</v>
      </c>
      <c r="Y68" s="113" t="e">
        <f>'97-19 Prod RAW'!Y68/('Exp. PPI Deflator'!Y68/100)</f>
        <v>#DIV/0!</v>
      </c>
      <c r="Z68" s="113" t="e">
        <f>'97-19 Prod RAW'!Z68/('Exp. PPI Deflator'!Z68/100)</f>
        <v>#DIV/0!</v>
      </c>
    </row>
    <row r="69" spans="1:26" x14ac:dyDescent="0.25"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spans="1:26" x14ac:dyDescent="0.25"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AA5E-8ECB-4C41-A87E-45D55654DBD4}">
  <sheetPr>
    <tabColor theme="9"/>
  </sheetPr>
  <dimension ref="A1:AA70"/>
  <sheetViews>
    <sheetView topLeftCell="C1" workbookViewId="0">
      <selection activeCell="F20" sqref="F20"/>
    </sheetView>
  </sheetViews>
  <sheetFormatPr defaultRowHeight="15" x14ac:dyDescent="0.25"/>
  <cols>
    <col min="1" max="1" width="11.85546875" style="67" customWidth="1"/>
    <col min="2" max="2" width="6.140625" style="65" customWidth="1"/>
    <col min="3" max="3" width="36.7109375" style="35" customWidth="1"/>
    <col min="4" max="26" width="9.140625" customWidth="1"/>
    <col min="27" max="27" width="12.5703125" style="115" customWidth="1"/>
  </cols>
  <sheetData>
    <row r="1" spans="1:27" s="56" customFormat="1" x14ac:dyDescent="0.25">
      <c r="C1" s="56" t="s">
        <v>1297</v>
      </c>
      <c r="D1" s="56" t="s">
        <v>1653</v>
      </c>
      <c r="E1" s="56" t="s">
        <v>1652</v>
      </c>
      <c r="AA1" s="115"/>
    </row>
    <row r="2" spans="1:27" x14ac:dyDescent="0.25">
      <c r="A2" s="68"/>
      <c r="B2" s="69"/>
      <c r="C2" s="56"/>
      <c r="D2" s="56">
        <v>1997</v>
      </c>
      <c r="E2" s="56">
        <v>1998</v>
      </c>
      <c r="F2" s="56">
        <v>1999</v>
      </c>
      <c r="G2" s="56">
        <v>2000</v>
      </c>
      <c r="H2" s="56">
        <v>2001</v>
      </c>
      <c r="I2" s="56">
        <v>2002</v>
      </c>
      <c r="J2" s="56">
        <v>2003</v>
      </c>
      <c r="K2" s="56">
        <v>2004</v>
      </c>
      <c r="L2" s="56">
        <v>2005</v>
      </c>
      <c r="M2" s="56">
        <v>2006</v>
      </c>
      <c r="N2" s="56">
        <v>2007</v>
      </c>
      <c r="O2" s="56">
        <v>2008</v>
      </c>
      <c r="P2" s="56">
        <v>2009</v>
      </c>
      <c r="Q2" s="56">
        <v>2010</v>
      </c>
      <c r="R2" s="56">
        <v>2011</v>
      </c>
      <c r="S2" s="56">
        <v>2012</v>
      </c>
      <c r="T2" s="56">
        <v>2013</v>
      </c>
      <c r="U2" s="56">
        <v>2014</v>
      </c>
      <c r="V2" s="56">
        <v>2015</v>
      </c>
      <c r="W2" s="56">
        <v>2016</v>
      </c>
      <c r="X2" s="56">
        <v>2017</v>
      </c>
      <c r="Y2" s="56">
        <v>2018</v>
      </c>
      <c r="Z2" s="56">
        <v>2019</v>
      </c>
      <c r="AA2" s="115" t="s">
        <v>1654</v>
      </c>
    </row>
    <row r="3" spans="1:27" x14ac:dyDescent="0.25">
      <c r="A3" s="67" t="s">
        <v>1286</v>
      </c>
      <c r="B3" s="65" t="s">
        <v>213</v>
      </c>
      <c r="C3" s="66" t="s">
        <v>357</v>
      </c>
      <c r="D3" s="113" t="str">
        <f>"-"</f>
        <v>-</v>
      </c>
      <c r="E3" s="114">
        <f>('97-19 Prod PPI'!E3-'97-19 Prod PPI'!D3)/'97-19 Prod PPI'!D3</f>
        <v>0.13748623092024878</v>
      </c>
      <c r="F3" s="114">
        <f>('97-19 Prod PPI'!F3-'97-19 Prod PPI'!E3)/'97-19 Prod PPI'!E3</f>
        <v>5.582606411406283E-2</v>
      </c>
      <c r="G3" s="114">
        <f>('97-19 Prod PPI'!G3-'97-19 Prod PPI'!F3)/'97-19 Prod PPI'!F3</f>
        <v>0.11568723858531554</v>
      </c>
      <c r="H3" s="114">
        <f>('97-19 Prod PPI'!H3-'97-19 Prod PPI'!G3)/'97-19 Prod PPI'!G3</f>
        <v>-2.693482231374723E-2</v>
      </c>
      <c r="I3" s="114">
        <f>('97-19 Prod PPI'!I3-'97-19 Prod PPI'!H3)/'97-19 Prod PPI'!H3</f>
        <v>0.31006680008845944</v>
      </c>
      <c r="J3" s="114">
        <f>('97-19 Prod PPI'!J3-'97-19 Prod PPI'!I3)/'97-19 Prod PPI'!I3</f>
        <v>-8.4339125379389118E-2</v>
      </c>
      <c r="K3" s="114">
        <f>('97-19 Prod PPI'!K3-'97-19 Prod PPI'!J3)/'97-19 Prod PPI'!J3</f>
        <v>-0.13831063017537876</v>
      </c>
      <c r="L3" s="114">
        <f>('97-19 Prod PPI'!L3-'97-19 Prod PPI'!K3)/'97-19 Prod PPI'!K3</f>
        <v>-0.24746345423953997</v>
      </c>
      <c r="M3" s="114">
        <f>('97-19 Prod PPI'!M3-'97-19 Prod PPI'!L3)/'97-19 Prod PPI'!L3</f>
        <v>0.11251529430425181</v>
      </c>
      <c r="N3" s="114">
        <f>('97-19 Prod PPI'!N3-'97-19 Prod PPI'!M3)/'97-19 Prod PPI'!M3</f>
        <v>-7.8922866985066509E-2</v>
      </c>
      <c r="O3" s="114">
        <f>('97-19 Prod PPI'!O3-'97-19 Prod PPI'!N3)/'97-19 Prod PPI'!N3</f>
        <v>-9.4666623389094511E-4</v>
      </c>
      <c r="P3" s="114">
        <f>('97-19 Prod PPI'!P3-'97-19 Prod PPI'!O3)/'97-19 Prod PPI'!O3</f>
        <v>-0.12882979988884169</v>
      </c>
      <c r="Q3" s="114">
        <f>('97-19 Prod PPI'!Q3-'97-19 Prod PPI'!P3)/'97-19 Prod PPI'!P3</f>
        <v>-0.2050743989178975</v>
      </c>
      <c r="R3" s="114">
        <f>('97-19 Prod PPI'!R3-'97-19 Prod PPI'!Q3)/'97-19 Prod PPI'!Q3</f>
        <v>0.11861805422675353</v>
      </c>
      <c r="S3" s="114">
        <f>('97-19 Prod PPI'!S3-'97-19 Prod PPI'!R3)/'97-19 Prod PPI'!R3</f>
        <v>-2.8186429135240373E-2</v>
      </c>
      <c r="T3" s="114">
        <f>('97-19 Prod PPI'!T3-'97-19 Prod PPI'!S3)/'97-19 Prod PPI'!S3</f>
        <v>4.6321931199846136E-2</v>
      </c>
      <c r="U3" s="114">
        <f>('97-19 Prod PPI'!U3-'97-19 Prod PPI'!T3)/'97-19 Prod PPI'!T3</f>
        <v>0.1679292885696417</v>
      </c>
      <c r="V3" s="114">
        <f>('97-19 Prod PPI'!V3-'97-19 Prod PPI'!U3)/'97-19 Prod PPI'!U3</f>
        <v>7.703515630958116E-2</v>
      </c>
      <c r="W3" s="114">
        <f>('97-19 Prod PPI'!W3-'97-19 Prod PPI'!V3)/'97-19 Prod PPI'!V3</f>
        <v>-9.8862892667716584E-2</v>
      </c>
      <c r="X3" s="114">
        <f>('97-19 Prod PPI'!X3-'97-19 Prod PPI'!W3)/'97-19 Prod PPI'!W3</f>
        <v>-7.3916995859581072E-2</v>
      </c>
      <c r="Y3" s="114">
        <f>('97-19 Prod PPI'!Y3-'97-19 Prod PPI'!X3)/'97-19 Prod PPI'!X3</f>
        <v>-2.9841111871985455E-3</v>
      </c>
      <c r="Z3" s="114">
        <f>('97-19 Prod PPI'!Z3-'97-19 Prod PPI'!Y3)/'97-19 Prod PPI'!Y3</f>
        <v>0.14252039504139202</v>
      </c>
      <c r="AA3" s="117">
        <f>AVERAGE(E3:Z3)</f>
        <v>7.6924663807302115E-3</v>
      </c>
    </row>
    <row r="4" spans="1:27" x14ac:dyDescent="0.25">
      <c r="A4" s="67" t="s">
        <v>1287</v>
      </c>
      <c r="B4" s="65" t="s">
        <v>216</v>
      </c>
      <c r="C4" s="66" t="s">
        <v>358</v>
      </c>
      <c r="D4" s="113" t="str">
        <f t="shared" ref="D4:D67" si="0">"-"</f>
        <v>-</v>
      </c>
      <c r="E4" s="114">
        <f>('97-19 Prod PPI'!E4-'97-19 Prod PPI'!D4)/'97-19 Prod PPI'!D4</f>
        <v>-0.16422880788924329</v>
      </c>
      <c r="F4" s="114">
        <f>('97-19 Prod PPI'!F4-'97-19 Prod PPI'!E4)/'97-19 Prod PPI'!E4</f>
        <v>-4.4426875807451319E-2</v>
      </c>
      <c r="G4" s="114">
        <f>('97-19 Prod PPI'!G4-'97-19 Prod PPI'!F4)/'97-19 Prod PPI'!F4</f>
        <v>0.19477567226018133</v>
      </c>
      <c r="H4" s="114">
        <f>('97-19 Prod PPI'!H4-'97-19 Prod PPI'!G4)/'97-19 Prod PPI'!G4</f>
        <v>1.0152710974001939E-2</v>
      </c>
      <c r="I4" s="114">
        <f>('97-19 Prod PPI'!I4-'97-19 Prod PPI'!H4)/'97-19 Prod PPI'!H4</f>
        <v>-4.4324839460190384E-2</v>
      </c>
      <c r="J4" s="114">
        <f>('97-19 Prod PPI'!J4-'97-19 Prod PPI'!I4)/'97-19 Prod PPI'!I4</f>
        <v>1.751401772118839E-2</v>
      </c>
      <c r="K4" s="114">
        <f>('97-19 Prod PPI'!K4-'97-19 Prod PPI'!J4)/'97-19 Prod PPI'!J4</f>
        <v>8.5533058408583773E-2</v>
      </c>
      <c r="L4" s="114">
        <f>('97-19 Prod PPI'!L4-'97-19 Prod PPI'!K4)/'97-19 Prod PPI'!K4</f>
        <v>-0.10114544001449523</v>
      </c>
      <c r="M4" s="114">
        <f>('97-19 Prod PPI'!M4-'97-19 Prod PPI'!L4)/'97-19 Prod PPI'!L4</f>
        <v>-4.4173760404273794E-2</v>
      </c>
      <c r="N4" s="114">
        <f>('97-19 Prod PPI'!N4-'97-19 Prod PPI'!M4)/'97-19 Prod PPI'!M4</f>
        <v>-1.7122212125470833E-2</v>
      </c>
      <c r="O4" s="114">
        <f>('97-19 Prod PPI'!O4-'97-19 Prod PPI'!N4)/'97-19 Prod PPI'!N4</f>
        <v>-9.6672781730598553E-2</v>
      </c>
      <c r="P4" s="114">
        <f>('97-19 Prod PPI'!P4-'97-19 Prod PPI'!O4)/'97-19 Prod PPI'!O4</f>
        <v>-0.17741003484749709</v>
      </c>
      <c r="Q4" s="114">
        <f>('97-19 Prod PPI'!Q4-'97-19 Prod PPI'!P4)/'97-19 Prod PPI'!P4</f>
        <v>-2.7564632660524831E-2</v>
      </c>
      <c r="R4" s="114">
        <f>('97-19 Prod PPI'!R4-'97-19 Prod PPI'!Q4)/'97-19 Prod PPI'!Q4</f>
        <v>-0.23622542691951448</v>
      </c>
      <c r="S4" s="114">
        <f>('97-19 Prod PPI'!S4-'97-19 Prod PPI'!R4)/'97-19 Prod PPI'!R4</f>
        <v>-0.18631688103923791</v>
      </c>
      <c r="T4" s="114">
        <f>('97-19 Prod PPI'!T4-'97-19 Prod PPI'!S4)/'97-19 Prod PPI'!S4</f>
        <v>-7.9674757129924473E-2</v>
      </c>
      <c r="U4" s="114">
        <f>('97-19 Prod PPI'!U4-'97-19 Prod PPI'!T4)/'97-19 Prod PPI'!T4</f>
        <v>-8.8525667608273535E-3</v>
      </c>
      <c r="V4" s="114">
        <f>('97-19 Prod PPI'!V4-'97-19 Prod PPI'!U4)/'97-19 Prod PPI'!U4</f>
        <v>-3.0562428328625084E-3</v>
      </c>
      <c r="W4" s="114">
        <f>('97-19 Prod PPI'!W4-'97-19 Prod PPI'!V4)/'97-19 Prod PPI'!V4</f>
        <v>0.10574468258942624</v>
      </c>
      <c r="X4" s="114">
        <f>('97-19 Prod PPI'!X4-'97-19 Prod PPI'!W4)/'97-19 Prod PPI'!W4</f>
        <v>0.22103946692389456</v>
      </c>
      <c r="Y4" s="114">
        <f>('97-19 Prod PPI'!Y4-'97-19 Prod PPI'!X4)/'97-19 Prod PPI'!X4</f>
        <v>3.4733469999030583E-2</v>
      </c>
      <c r="Z4" s="114">
        <f>('97-19 Prod PPI'!Z4-'97-19 Prod PPI'!Y4)/'97-19 Prod PPI'!Y4</f>
        <v>4.522334435570715E-2</v>
      </c>
      <c r="AA4" s="117">
        <f t="shared" ref="AA4:AA67" si="1">AVERAGE(E4:Z4)</f>
        <v>-2.3476310745004458E-2</v>
      </c>
    </row>
    <row r="5" spans="1:27" ht="30" x14ac:dyDescent="0.25">
      <c r="A5" s="67" t="s">
        <v>1288</v>
      </c>
      <c r="C5" s="66" t="s">
        <v>359</v>
      </c>
      <c r="D5" s="113" t="str">
        <f t="shared" si="0"/>
        <v>-</v>
      </c>
      <c r="E5" s="114" t="e">
        <f>('97-19 Prod PPI'!E5-'97-19 Prod PPI'!D5)/'97-19 Prod PPI'!D5</f>
        <v>#DIV/0!</v>
      </c>
      <c r="F5" s="114" t="e">
        <f>('97-19 Prod PPI'!F5-'97-19 Prod PPI'!E5)/'97-19 Prod PPI'!E5</f>
        <v>#DIV/0!</v>
      </c>
      <c r="G5" s="114" t="e">
        <f>('97-19 Prod PPI'!G5-'97-19 Prod PPI'!F5)/'97-19 Prod PPI'!F5</f>
        <v>#DIV/0!</v>
      </c>
      <c r="H5" s="114" t="e">
        <f>('97-19 Prod PPI'!H5-'97-19 Prod PPI'!G5)/'97-19 Prod PPI'!G5</f>
        <v>#DIV/0!</v>
      </c>
      <c r="I5" s="114" t="e">
        <f>('97-19 Prod PPI'!I5-'97-19 Prod PPI'!H5)/'97-19 Prod PPI'!H5</f>
        <v>#DIV/0!</v>
      </c>
      <c r="J5" s="114" t="e">
        <f>('97-19 Prod PPI'!J5-'97-19 Prod PPI'!I5)/'97-19 Prod PPI'!I5</f>
        <v>#DIV/0!</v>
      </c>
      <c r="K5" s="114" t="e">
        <f>('97-19 Prod PPI'!K5-'97-19 Prod PPI'!J5)/'97-19 Prod PPI'!J5</f>
        <v>#DIV/0!</v>
      </c>
      <c r="L5" s="114" t="e">
        <f>('97-19 Prod PPI'!L5-'97-19 Prod PPI'!K5)/'97-19 Prod PPI'!K5</f>
        <v>#DIV/0!</v>
      </c>
      <c r="M5" s="114" t="e">
        <f>('97-19 Prod PPI'!M5-'97-19 Prod PPI'!L5)/'97-19 Prod PPI'!L5</f>
        <v>#DIV/0!</v>
      </c>
      <c r="N5" s="114" t="e">
        <f>('97-19 Prod PPI'!N5-'97-19 Prod PPI'!M5)/'97-19 Prod PPI'!M5</f>
        <v>#DIV/0!</v>
      </c>
      <c r="O5" s="114" t="e">
        <f>('97-19 Prod PPI'!O5-'97-19 Prod PPI'!N5)/'97-19 Prod PPI'!N5</f>
        <v>#DIV/0!</v>
      </c>
      <c r="P5" s="114" t="e">
        <f>('97-19 Prod PPI'!P5-'97-19 Prod PPI'!O5)/'97-19 Prod PPI'!O5</f>
        <v>#DIV/0!</v>
      </c>
      <c r="Q5" s="114" t="e">
        <f>('97-19 Prod PPI'!Q5-'97-19 Prod PPI'!P5)/'97-19 Prod PPI'!P5</f>
        <v>#DIV/0!</v>
      </c>
      <c r="R5" s="114" t="e">
        <f>('97-19 Prod PPI'!R5-'97-19 Prod PPI'!Q5)/'97-19 Prod PPI'!Q5</f>
        <v>#DIV/0!</v>
      </c>
      <c r="S5" s="114" t="e">
        <f>('97-19 Prod PPI'!S5-'97-19 Prod PPI'!R5)/'97-19 Prod PPI'!R5</f>
        <v>#DIV/0!</v>
      </c>
      <c r="T5" s="114" t="e">
        <f>('97-19 Prod PPI'!T5-'97-19 Prod PPI'!S5)/'97-19 Prod PPI'!S5</f>
        <v>#DIV/0!</v>
      </c>
      <c r="U5" s="114" t="e">
        <f>('97-19 Prod PPI'!U5-'97-19 Prod PPI'!T5)/'97-19 Prod PPI'!T5</f>
        <v>#DIV/0!</v>
      </c>
      <c r="V5" s="114" t="e">
        <f>('97-19 Prod PPI'!V5-'97-19 Prod PPI'!U5)/'97-19 Prod PPI'!U5</f>
        <v>#DIV/0!</v>
      </c>
      <c r="W5" s="114" t="e">
        <f>('97-19 Prod PPI'!W5-'97-19 Prod PPI'!V5)/'97-19 Prod PPI'!V5</f>
        <v>#DIV/0!</v>
      </c>
      <c r="X5" s="114" t="e">
        <f>('97-19 Prod PPI'!X5-'97-19 Prod PPI'!W5)/'97-19 Prod PPI'!W5</f>
        <v>#DIV/0!</v>
      </c>
      <c r="Y5" s="114" t="e">
        <f>('97-19 Prod PPI'!Y5-'97-19 Prod PPI'!X5)/'97-19 Prod PPI'!X5</f>
        <v>#DIV/0!</v>
      </c>
      <c r="Z5" s="114" t="e">
        <f>('97-19 Prod PPI'!Z5-'97-19 Prod PPI'!Y5)/'97-19 Prod PPI'!Y5</f>
        <v>#DIV/0!</v>
      </c>
      <c r="AA5" s="117" t="e">
        <f t="shared" si="1"/>
        <v>#DIV/0!</v>
      </c>
    </row>
    <row r="6" spans="1:27" ht="30" x14ac:dyDescent="0.25">
      <c r="A6" s="67" t="s">
        <v>1289</v>
      </c>
      <c r="C6" s="66" t="s">
        <v>360</v>
      </c>
      <c r="D6" s="113" t="str">
        <f t="shared" si="0"/>
        <v>-</v>
      </c>
      <c r="E6" s="114">
        <f>('97-19 Prod PPI'!E6-'97-19 Prod PPI'!D6)/'97-19 Prod PPI'!D6</f>
        <v>-5.0211120692098175E-2</v>
      </c>
      <c r="F6" s="114">
        <f>('97-19 Prod PPI'!F6-'97-19 Prod PPI'!E6)/'97-19 Prod PPI'!E6</f>
        <v>0.10897548646411899</v>
      </c>
      <c r="G6" s="114">
        <f>('97-19 Prod PPI'!G6-'97-19 Prod PPI'!F6)/'97-19 Prod PPI'!F6</f>
        <v>6.8141751510283746E-2</v>
      </c>
      <c r="H6" s="114">
        <f>('97-19 Prod PPI'!H6-'97-19 Prod PPI'!G6)/'97-19 Prod PPI'!G6</f>
        <v>5.3072661443631236E-2</v>
      </c>
      <c r="I6" s="114">
        <f>('97-19 Prod PPI'!I6-'97-19 Prod PPI'!H6)/'97-19 Prod PPI'!H6</f>
        <v>6.5206160762661405E-2</v>
      </c>
      <c r="J6" s="114">
        <f>('97-19 Prod PPI'!J6-'97-19 Prod PPI'!I6)/'97-19 Prod PPI'!I6</f>
        <v>6.6548642905668448E-2</v>
      </c>
      <c r="K6" s="114">
        <f>('97-19 Prod PPI'!K6-'97-19 Prod PPI'!J6)/'97-19 Prod PPI'!J6</f>
        <v>-1.4312683633857294E-3</v>
      </c>
      <c r="L6" s="114">
        <f>('97-19 Prod PPI'!L6-'97-19 Prod PPI'!K6)/'97-19 Prod PPI'!K6</f>
        <v>3.5783490708678874E-2</v>
      </c>
      <c r="M6" s="114">
        <f>('97-19 Prod PPI'!M6-'97-19 Prod PPI'!L6)/'97-19 Prod PPI'!L6</f>
        <v>3.6841434395597075E-2</v>
      </c>
      <c r="N6" s="114">
        <f>('97-19 Prod PPI'!N6-'97-19 Prod PPI'!M6)/'97-19 Prod PPI'!M6</f>
        <v>0.22730906615484467</v>
      </c>
      <c r="O6" s="114">
        <f>('97-19 Prod PPI'!O6-'97-19 Prod PPI'!N6)/'97-19 Prod PPI'!N6</f>
        <v>-0.11039019727770569</v>
      </c>
      <c r="P6" s="114">
        <f>('97-19 Prod PPI'!P6-'97-19 Prod PPI'!O6)/'97-19 Prod PPI'!O6</f>
        <v>6.3723506631346752E-2</v>
      </c>
      <c r="Q6" s="114">
        <f>('97-19 Prod PPI'!Q6-'97-19 Prod PPI'!P6)/'97-19 Prod PPI'!P6</f>
        <v>0.14759851561790022</v>
      </c>
      <c r="R6" s="114">
        <f>('97-19 Prod PPI'!R6-'97-19 Prod PPI'!Q6)/'97-19 Prod PPI'!Q6</f>
        <v>-0.20205367489055287</v>
      </c>
      <c r="S6" s="114">
        <f>('97-19 Prod PPI'!S6-'97-19 Prod PPI'!R6)/'97-19 Prod PPI'!R6</f>
        <v>0.17956366158504958</v>
      </c>
      <c r="T6" s="114">
        <f>('97-19 Prod PPI'!T6-'97-19 Prod PPI'!S6)/'97-19 Prod PPI'!S6</f>
        <v>2.3004450201095244E-2</v>
      </c>
      <c r="U6" s="114">
        <f>('97-19 Prod PPI'!U6-'97-19 Prod PPI'!T6)/'97-19 Prod PPI'!T6</f>
        <v>7.9126997587254194E-2</v>
      </c>
      <c r="V6" s="114">
        <f>('97-19 Prod PPI'!V6-'97-19 Prod PPI'!U6)/'97-19 Prod PPI'!U6</f>
        <v>6.2390785192357301E-2</v>
      </c>
      <c r="W6" s="114">
        <f>('97-19 Prod PPI'!W6-'97-19 Prod PPI'!V6)/'97-19 Prod PPI'!V6</f>
        <v>-5.8751344687672125E-2</v>
      </c>
      <c r="X6" s="114">
        <f>('97-19 Prod PPI'!X6-'97-19 Prod PPI'!W6)/'97-19 Prod PPI'!W6</f>
        <v>0.14102564498743969</v>
      </c>
      <c r="Y6" s="114">
        <f>('97-19 Prod PPI'!Y6-'97-19 Prod PPI'!X6)/'97-19 Prod PPI'!X6</f>
        <v>2.8553364868516926E-2</v>
      </c>
      <c r="Z6" s="114">
        <f>('97-19 Prod PPI'!Z6-'97-19 Prod PPI'!Y6)/'97-19 Prod PPI'!Y6</f>
        <v>-1.6116881803975181E-2</v>
      </c>
      <c r="AA6" s="117">
        <f t="shared" si="1"/>
        <v>4.3086869695502475E-2</v>
      </c>
    </row>
    <row r="7" spans="1:27" ht="30" x14ac:dyDescent="0.25">
      <c r="A7" s="67" t="s">
        <v>1290</v>
      </c>
      <c r="C7" s="66" t="s">
        <v>361</v>
      </c>
      <c r="D7" s="113" t="str">
        <f t="shared" si="0"/>
        <v>-</v>
      </c>
      <c r="E7" s="114">
        <f>('97-19 Prod PPI'!E7-'97-19 Prod PPI'!D7)/'97-19 Prod PPI'!D7</f>
        <v>6.2182128774419289E-2</v>
      </c>
      <c r="F7" s="114">
        <f>('97-19 Prod PPI'!F7-'97-19 Prod PPI'!E7)/'97-19 Prod PPI'!E7</f>
        <v>2.7713215013076106E-2</v>
      </c>
      <c r="G7" s="114">
        <f>('97-19 Prod PPI'!G7-'97-19 Prod PPI'!F7)/'97-19 Prod PPI'!F7</f>
        <v>2.9616186033035518E-2</v>
      </c>
      <c r="H7" s="114">
        <f>('97-19 Prod PPI'!H7-'97-19 Prod PPI'!G7)/'97-19 Prod PPI'!G7</f>
        <v>-1.6698607364426642E-2</v>
      </c>
      <c r="I7" s="114">
        <f>('97-19 Prod PPI'!I7-'97-19 Prod PPI'!H7)/'97-19 Prod PPI'!H7</f>
        <v>7.8165627703724608E-2</v>
      </c>
      <c r="J7" s="114">
        <f>('97-19 Prod PPI'!J7-'97-19 Prod PPI'!I7)/'97-19 Prod PPI'!I7</f>
        <v>3.8044484960703832E-2</v>
      </c>
      <c r="K7" s="114">
        <f>('97-19 Prod PPI'!K7-'97-19 Prod PPI'!J7)/'97-19 Prod PPI'!J7</f>
        <v>4.3954322326047214E-2</v>
      </c>
      <c r="L7" s="114">
        <f>('97-19 Prod PPI'!L7-'97-19 Prod PPI'!K7)/'97-19 Prod PPI'!K7</f>
        <v>8.3653671238914082E-2</v>
      </c>
      <c r="M7" s="114">
        <f>('97-19 Prod PPI'!M7-'97-19 Prod PPI'!L7)/'97-19 Prod PPI'!L7</f>
        <v>2.0288709871262654E-2</v>
      </c>
      <c r="N7" s="114">
        <f>('97-19 Prod PPI'!N7-'97-19 Prod PPI'!M7)/'97-19 Prod PPI'!M7</f>
        <v>8.2342785728018349E-3</v>
      </c>
      <c r="O7" s="114">
        <f>('97-19 Prod PPI'!O7-'97-19 Prod PPI'!N7)/'97-19 Prod PPI'!N7</f>
        <v>6.6943041507695131E-2</v>
      </c>
      <c r="P7" s="114">
        <f>('97-19 Prod PPI'!P7-'97-19 Prod PPI'!O7)/'97-19 Prod PPI'!O7</f>
        <v>8.6690175841860929E-3</v>
      </c>
      <c r="Q7" s="114">
        <f>('97-19 Prod PPI'!Q7-'97-19 Prod PPI'!P7)/'97-19 Prod PPI'!P7</f>
        <v>-5.3550669561209116E-2</v>
      </c>
      <c r="R7" s="114">
        <f>('97-19 Prod PPI'!R7-'97-19 Prod PPI'!Q7)/'97-19 Prod PPI'!Q7</f>
        <v>-1.0888567740870748E-2</v>
      </c>
      <c r="S7" s="114">
        <f>('97-19 Prod PPI'!S7-'97-19 Prod PPI'!R7)/'97-19 Prod PPI'!R7</f>
        <v>0.10369355550112476</v>
      </c>
      <c r="T7" s="114">
        <f>('97-19 Prod PPI'!T7-'97-19 Prod PPI'!S7)/'97-19 Prod PPI'!S7</f>
        <v>-5.8997595769505543E-2</v>
      </c>
      <c r="U7" s="114">
        <f>('97-19 Prod PPI'!U7-'97-19 Prod PPI'!T7)/'97-19 Prod PPI'!T7</f>
        <v>4.6559385784106837E-2</v>
      </c>
      <c r="V7" s="114">
        <f>('97-19 Prod PPI'!V7-'97-19 Prod PPI'!U7)/'97-19 Prod PPI'!U7</f>
        <v>-1.9472996681352744E-2</v>
      </c>
      <c r="W7" s="114">
        <f>('97-19 Prod PPI'!W7-'97-19 Prod PPI'!V7)/'97-19 Prod PPI'!V7</f>
        <v>0.15139439543433655</v>
      </c>
      <c r="X7" s="114">
        <f>('97-19 Prod PPI'!X7-'97-19 Prod PPI'!W7)/'97-19 Prod PPI'!W7</f>
        <v>-4.9422202785360955E-2</v>
      </c>
      <c r="Y7" s="114">
        <f>('97-19 Prod PPI'!Y7-'97-19 Prod PPI'!X7)/'97-19 Prod PPI'!X7</f>
        <v>-2.9360776017787991E-2</v>
      </c>
      <c r="Z7" s="114">
        <f>('97-19 Prod PPI'!Z7-'97-19 Prod PPI'!Y7)/'97-19 Prod PPI'!Y7</f>
        <v>7.8138279311176367E-2</v>
      </c>
      <c r="AA7" s="117">
        <f t="shared" si="1"/>
        <v>2.7675403804368056E-2</v>
      </c>
    </row>
    <row r="8" spans="1:27" ht="30" x14ac:dyDescent="0.25">
      <c r="A8" s="67">
        <v>19</v>
      </c>
      <c r="C8" s="66" t="s">
        <v>362</v>
      </c>
      <c r="D8" s="113" t="str">
        <f t="shared" si="0"/>
        <v>-</v>
      </c>
      <c r="E8" s="114">
        <f>('97-19 Prod PPI'!E8-'97-19 Prod PPI'!D8)/'97-19 Prod PPI'!D8</f>
        <v>0.60313471762183668</v>
      </c>
      <c r="F8" s="114">
        <f>('97-19 Prod PPI'!F8-'97-19 Prod PPI'!E8)/'97-19 Prod PPI'!E8</f>
        <v>-0.24369265665072226</v>
      </c>
      <c r="G8" s="114">
        <f>('97-19 Prod PPI'!G8-'97-19 Prod PPI'!F8)/'97-19 Prod PPI'!F8</f>
        <v>-0.52029376751440715</v>
      </c>
      <c r="H8" s="114">
        <f>('97-19 Prod PPI'!H8-'97-19 Prod PPI'!G8)/'97-19 Prod PPI'!G8</f>
        <v>0.40841118929697784</v>
      </c>
      <c r="I8" s="114">
        <f>('97-19 Prod PPI'!I8-'97-19 Prod PPI'!H8)/'97-19 Prod PPI'!H8</f>
        <v>-0.26716484591634221</v>
      </c>
      <c r="J8" s="114">
        <f>('97-19 Prod PPI'!J8-'97-19 Prod PPI'!I8)/'97-19 Prod PPI'!I8</f>
        <v>0.31887701988161227</v>
      </c>
      <c r="K8" s="114">
        <f>('97-19 Prod PPI'!K8-'97-19 Prod PPI'!J8)/'97-19 Prod PPI'!J8</f>
        <v>0.26981597226937043</v>
      </c>
      <c r="L8" s="114">
        <f>('97-19 Prod PPI'!L8-'97-19 Prod PPI'!K8)/'97-19 Prod PPI'!K8</f>
        <v>-0.32175047686764829</v>
      </c>
      <c r="M8" s="114">
        <f>('97-19 Prod PPI'!M8-'97-19 Prod PPI'!L8)/'97-19 Prod PPI'!L8</f>
        <v>-0.40808830882313651</v>
      </c>
      <c r="N8" s="114">
        <f>('97-19 Prod PPI'!N8-'97-19 Prod PPI'!M8)/'97-19 Prod PPI'!M8</f>
        <v>0.52149747249709111</v>
      </c>
      <c r="O8" s="114">
        <f>('97-19 Prod PPI'!O8-'97-19 Prod PPI'!N8)/'97-19 Prod PPI'!N8</f>
        <v>-0.13703678993985535</v>
      </c>
      <c r="P8" s="114">
        <f>('97-19 Prod PPI'!P8-'97-19 Prod PPI'!O8)/'97-19 Prod PPI'!O8</f>
        <v>0.58982430141882669</v>
      </c>
      <c r="Q8" s="114">
        <f>('97-19 Prod PPI'!Q8-'97-19 Prod PPI'!P8)/'97-19 Prod PPI'!P8</f>
        <v>-0.10456879002050191</v>
      </c>
      <c r="R8" s="114">
        <f>('97-19 Prod PPI'!R8-'97-19 Prod PPI'!Q8)/'97-19 Prod PPI'!Q8</f>
        <v>-0.61548335985445879</v>
      </c>
      <c r="S8" s="114">
        <f>('97-19 Prod PPI'!S8-'97-19 Prod PPI'!R8)/'97-19 Prod PPI'!R8</f>
        <v>-0.21169684003436781</v>
      </c>
      <c r="T8" s="114">
        <f>('97-19 Prod PPI'!T8-'97-19 Prod PPI'!S8)/'97-19 Prod PPI'!S8</f>
        <v>0.83719697452967379</v>
      </c>
      <c r="U8" s="114">
        <f>('97-19 Prod PPI'!U8-'97-19 Prod PPI'!T8)/'97-19 Prod PPI'!T8</f>
        <v>0.11874719523295225</v>
      </c>
      <c r="V8" s="114">
        <f>('97-19 Prod PPI'!V8-'97-19 Prod PPI'!U8)/'97-19 Prod PPI'!U8</f>
        <v>1.943075615330454</v>
      </c>
      <c r="W8" s="114">
        <f>('97-19 Prod PPI'!W8-'97-19 Prod PPI'!V8)/'97-19 Prod PPI'!V8</f>
        <v>0.25313300093023217</v>
      </c>
      <c r="X8" s="114">
        <f>('97-19 Prod PPI'!X8-'97-19 Prod PPI'!W8)/'97-19 Prod PPI'!W8</f>
        <v>-0.14550725097464073</v>
      </c>
      <c r="Y8" s="114">
        <f>('97-19 Prod PPI'!Y8-'97-19 Prod PPI'!X8)/'97-19 Prod PPI'!X8</f>
        <v>-0.33651972551320436</v>
      </c>
      <c r="Z8" s="114">
        <f>('97-19 Prod PPI'!Z8-'97-19 Prod PPI'!Y8)/'97-19 Prod PPI'!Y8</f>
        <v>0.13956387593519912</v>
      </c>
      <c r="AA8" s="117">
        <f t="shared" si="1"/>
        <v>0.12233975103795185</v>
      </c>
    </row>
    <row r="9" spans="1:27" ht="30" x14ac:dyDescent="0.25">
      <c r="A9" s="67">
        <v>20</v>
      </c>
      <c r="C9" s="66" t="s">
        <v>145</v>
      </c>
      <c r="D9" s="113" t="str">
        <f t="shared" si="0"/>
        <v>-</v>
      </c>
      <c r="E9" s="114">
        <f>('97-19 Prod PPI'!E9-'97-19 Prod PPI'!D9)/'97-19 Prod PPI'!D9</f>
        <v>-3.8647191321989176E-2</v>
      </c>
      <c r="F9" s="114">
        <f>('97-19 Prod PPI'!F9-'97-19 Prod PPI'!E9)/'97-19 Prod PPI'!E9</f>
        <v>1.828794191265834E-2</v>
      </c>
      <c r="G9" s="114">
        <f>('97-19 Prod PPI'!G9-'97-19 Prod PPI'!F9)/'97-19 Prod PPI'!F9</f>
        <v>4.9322831033037168E-2</v>
      </c>
      <c r="H9" s="114">
        <f>('97-19 Prod PPI'!H9-'97-19 Prod PPI'!G9)/'97-19 Prod PPI'!G9</f>
        <v>-0.12041677406605879</v>
      </c>
      <c r="I9" s="114">
        <f>('97-19 Prod PPI'!I9-'97-19 Prod PPI'!H9)/'97-19 Prod PPI'!H9</f>
        <v>1.7650114729764001E-2</v>
      </c>
      <c r="J9" s="114">
        <f>('97-19 Prod PPI'!J9-'97-19 Prod PPI'!I9)/'97-19 Prod PPI'!I9</f>
        <v>8.088337916399789E-2</v>
      </c>
      <c r="K9" s="114">
        <f>('97-19 Prod PPI'!K9-'97-19 Prod PPI'!J9)/'97-19 Prod PPI'!J9</f>
        <v>-0.15326457859966758</v>
      </c>
      <c r="L9" s="114">
        <f>('97-19 Prod PPI'!L9-'97-19 Prod PPI'!K9)/'97-19 Prod PPI'!K9</f>
        <v>0.14340181495100682</v>
      </c>
      <c r="M9" s="114">
        <f>('97-19 Prod PPI'!M9-'97-19 Prod PPI'!L9)/'97-19 Prod PPI'!L9</f>
        <v>9.1120349202282076E-3</v>
      </c>
      <c r="N9" s="114">
        <f>('97-19 Prod PPI'!N9-'97-19 Prod PPI'!M9)/'97-19 Prod PPI'!M9</f>
        <v>-0.11232821063961661</v>
      </c>
      <c r="O9" s="114">
        <f>('97-19 Prod PPI'!O9-'97-19 Prod PPI'!N9)/'97-19 Prod PPI'!N9</f>
        <v>-3.0443408568246306E-2</v>
      </c>
      <c r="P9" s="114">
        <f>('97-19 Prod PPI'!P9-'97-19 Prod PPI'!O9)/'97-19 Prod PPI'!O9</f>
        <v>1.2930065315393717E-2</v>
      </c>
      <c r="Q9" s="114">
        <f>('97-19 Prod PPI'!Q9-'97-19 Prod PPI'!P9)/'97-19 Prod PPI'!P9</f>
        <v>3.9127813348990806E-2</v>
      </c>
      <c r="R9" s="114">
        <f>('97-19 Prod PPI'!R9-'97-19 Prod PPI'!Q9)/'97-19 Prod PPI'!Q9</f>
        <v>0.11851327973241357</v>
      </c>
      <c r="S9" s="114">
        <f>('97-19 Prod PPI'!S9-'97-19 Prod PPI'!R9)/'97-19 Prod PPI'!R9</f>
        <v>-9.2547018870025033E-2</v>
      </c>
      <c r="T9" s="114">
        <f>('97-19 Prod PPI'!T9-'97-19 Prod PPI'!S9)/'97-19 Prod PPI'!S9</f>
        <v>0.34741937227697545</v>
      </c>
      <c r="U9" s="114">
        <f>('97-19 Prod PPI'!U9-'97-19 Prod PPI'!T9)/'97-19 Prod PPI'!T9</f>
        <v>8.7801014067643804E-2</v>
      </c>
      <c r="V9" s="114">
        <f>('97-19 Prod PPI'!V9-'97-19 Prod PPI'!U9)/'97-19 Prod PPI'!U9</f>
        <v>0.18599471414261856</v>
      </c>
      <c r="W9" s="114">
        <f>('97-19 Prod PPI'!W9-'97-19 Prod PPI'!V9)/'97-19 Prod PPI'!V9</f>
        <v>-5.7070333086435505E-2</v>
      </c>
      <c r="X9" s="114">
        <f>('97-19 Prod PPI'!X9-'97-19 Prod PPI'!W9)/'97-19 Prod PPI'!W9</f>
        <v>-0.11750841533286478</v>
      </c>
      <c r="Y9" s="114">
        <f>('97-19 Prod PPI'!Y9-'97-19 Prod PPI'!X9)/'97-19 Prod PPI'!X9</f>
        <v>-6.297995826443277E-2</v>
      </c>
      <c r="Z9" s="114">
        <f>('97-19 Prod PPI'!Z9-'97-19 Prod PPI'!Y9)/'97-19 Prod PPI'!Y9</f>
        <v>0.10198803527844939</v>
      </c>
      <c r="AA9" s="117">
        <f t="shared" si="1"/>
        <v>1.941938736926551E-2</v>
      </c>
    </row>
    <row r="10" spans="1:27" ht="45" x14ac:dyDescent="0.25">
      <c r="A10" s="67">
        <v>21</v>
      </c>
      <c r="C10" s="66" t="s">
        <v>363</v>
      </c>
      <c r="D10" s="113" t="str">
        <f t="shared" si="0"/>
        <v>-</v>
      </c>
      <c r="E10" s="114">
        <f>('97-19 Prod PPI'!E10-'97-19 Prod PPI'!D10)/'97-19 Prod PPI'!D10</f>
        <v>-1.2821959533658691E-2</v>
      </c>
      <c r="F10" s="114">
        <f>('97-19 Prod PPI'!F10-'97-19 Prod PPI'!E10)/'97-19 Prod PPI'!E10</f>
        <v>0.15341937710991119</v>
      </c>
      <c r="G10" s="114">
        <f>('97-19 Prod PPI'!G10-'97-19 Prod PPI'!F10)/'97-19 Prod PPI'!F10</f>
        <v>0.17129346282203725</v>
      </c>
      <c r="H10" s="114">
        <f>('97-19 Prod PPI'!H10-'97-19 Prod PPI'!G10)/'97-19 Prod PPI'!G10</f>
        <v>9.3956031353975247E-2</v>
      </c>
      <c r="I10" s="114">
        <f>('97-19 Prod PPI'!I10-'97-19 Prod PPI'!H10)/'97-19 Prod PPI'!H10</f>
        <v>9.7713160561251691E-2</v>
      </c>
      <c r="J10" s="114">
        <f>('97-19 Prod PPI'!J10-'97-19 Prod PPI'!I10)/'97-19 Prod PPI'!I10</f>
        <v>-5.3840989947224497E-3</v>
      </c>
      <c r="K10" s="114">
        <f>('97-19 Prod PPI'!K10-'97-19 Prod PPI'!J10)/'97-19 Prod PPI'!J10</f>
        <v>8.4224513630948766E-2</v>
      </c>
      <c r="L10" s="114">
        <f>('97-19 Prod PPI'!L10-'97-19 Prod PPI'!K10)/'97-19 Prod PPI'!K10</f>
        <v>0.11450861458020335</v>
      </c>
      <c r="M10" s="114">
        <f>('97-19 Prod PPI'!M10-'97-19 Prod PPI'!L10)/'97-19 Prod PPI'!L10</f>
        <v>0.21782374378274832</v>
      </c>
      <c r="N10" s="114">
        <f>('97-19 Prod PPI'!N10-'97-19 Prod PPI'!M10)/'97-19 Prod PPI'!M10</f>
        <v>1.8171062503104237E-2</v>
      </c>
      <c r="O10" s="114">
        <f>('97-19 Prod PPI'!O10-'97-19 Prod PPI'!N10)/'97-19 Prod PPI'!N10</f>
        <v>0.14624522143025218</v>
      </c>
      <c r="P10" s="114">
        <f>('97-19 Prod PPI'!P10-'97-19 Prod PPI'!O10)/'97-19 Prod PPI'!O10</f>
        <v>-2.8362256417490555E-2</v>
      </c>
      <c r="Q10" s="114">
        <f>('97-19 Prod PPI'!Q10-'97-19 Prod PPI'!P10)/'97-19 Prod PPI'!P10</f>
        <v>-3.6295228330872058E-2</v>
      </c>
      <c r="R10" s="114">
        <f>('97-19 Prod PPI'!R10-'97-19 Prod PPI'!Q10)/'97-19 Prod PPI'!Q10</f>
        <v>-4.6061438520527014E-2</v>
      </c>
      <c r="S10" s="114">
        <f>('97-19 Prod PPI'!S10-'97-19 Prod PPI'!R10)/'97-19 Prod PPI'!R10</f>
        <v>-0.15863057336269518</v>
      </c>
      <c r="T10" s="114">
        <f>('97-19 Prod PPI'!T10-'97-19 Prod PPI'!S10)/'97-19 Prod PPI'!S10</f>
        <v>-0.14608613839207141</v>
      </c>
      <c r="U10" s="114">
        <f>('97-19 Prod PPI'!U10-'97-19 Prod PPI'!T10)/'97-19 Prod PPI'!T10</f>
        <v>0.20723096191492013</v>
      </c>
      <c r="V10" s="114">
        <f>('97-19 Prod PPI'!V10-'97-19 Prod PPI'!U10)/'97-19 Prod PPI'!U10</f>
        <v>5.826166639424582E-2</v>
      </c>
      <c r="W10" s="114">
        <f>('97-19 Prod PPI'!W10-'97-19 Prod PPI'!V10)/'97-19 Prod PPI'!V10</f>
        <v>6.6424154994201748E-2</v>
      </c>
      <c r="X10" s="114">
        <f>('97-19 Prod PPI'!X10-'97-19 Prod PPI'!W10)/'97-19 Prod PPI'!W10</f>
        <v>-0.2067451242147508</v>
      </c>
      <c r="Y10" s="114">
        <f>('97-19 Prod PPI'!Y10-'97-19 Prod PPI'!X10)/'97-19 Prod PPI'!X10</f>
        <v>8.6119053343301818E-2</v>
      </c>
      <c r="Z10" s="114">
        <f>('97-19 Prod PPI'!Z10-'97-19 Prod PPI'!Y10)/'97-19 Prod PPI'!Y10</f>
        <v>-6.1047794320839226E-2</v>
      </c>
      <c r="AA10" s="117">
        <f t="shared" si="1"/>
        <v>3.6998018742430652E-2</v>
      </c>
    </row>
    <row r="11" spans="1:27" ht="45" x14ac:dyDescent="0.25">
      <c r="A11" s="67" t="s">
        <v>1291</v>
      </c>
      <c r="C11" s="66" t="s">
        <v>364</v>
      </c>
      <c r="D11" s="113" t="str">
        <f t="shared" si="0"/>
        <v>-</v>
      </c>
      <c r="E11" s="114">
        <f>('97-19 Prod PPI'!E11-'97-19 Prod PPI'!D11)/'97-19 Prod PPI'!D11</f>
        <v>3.2947679481792391E-2</v>
      </c>
      <c r="F11" s="114">
        <f>('97-19 Prod PPI'!F11-'97-19 Prod PPI'!E11)/'97-19 Prod PPI'!E11</f>
        <v>6.8335897328674691E-2</v>
      </c>
      <c r="G11" s="114">
        <f>('97-19 Prod PPI'!G11-'97-19 Prod PPI'!F11)/'97-19 Prod PPI'!F11</f>
        <v>6.7912512138835951E-2</v>
      </c>
      <c r="H11" s="114">
        <f>('97-19 Prod PPI'!H11-'97-19 Prod PPI'!G11)/'97-19 Prod PPI'!G11</f>
        <v>6.2955207793402038E-2</v>
      </c>
      <c r="I11" s="114">
        <f>('97-19 Prod PPI'!I11-'97-19 Prod PPI'!H11)/'97-19 Prod PPI'!H11</f>
        <v>8.0011667186705247E-3</v>
      </c>
      <c r="J11" s="114">
        <f>('97-19 Prod PPI'!J11-'97-19 Prod PPI'!I11)/'97-19 Prod PPI'!I11</f>
        <v>8.0529444118615817E-2</v>
      </c>
      <c r="K11" s="114">
        <f>('97-19 Prod PPI'!K11-'97-19 Prod PPI'!J11)/'97-19 Prod PPI'!J11</f>
        <v>3.7580193189846914E-2</v>
      </c>
      <c r="L11" s="114">
        <f>('97-19 Prod PPI'!L11-'97-19 Prod PPI'!K11)/'97-19 Prod PPI'!K11</f>
        <v>3.7562810675526075E-2</v>
      </c>
      <c r="M11" s="114">
        <f>('97-19 Prod PPI'!M11-'97-19 Prod PPI'!L11)/'97-19 Prod PPI'!L11</f>
        <v>-4.5060718956107762E-2</v>
      </c>
      <c r="N11" s="114">
        <f>('97-19 Prod PPI'!N11-'97-19 Prod PPI'!M11)/'97-19 Prod PPI'!M11</f>
        <v>-1.3804311910621566E-2</v>
      </c>
      <c r="O11" s="114">
        <f>('97-19 Prod PPI'!O11-'97-19 Prod PPI'!N11)/'97-19 Prod PPI'!N11</f>
        <v>-0.12276909668592136</v>
      </c>
      <c r="P11" s="114">
        <f>('97-19 Prod PPI'!P11-'97-19 Prod PPI'!O11)/'97-19 Prod PPI'!O11</f>
        <v>7.8195308222562654E-2</v>
      </c>
      <c r="Q11" s="114">
        <f>('97-19 Prod PPI'!Q11-'97-19 Prod PPI'!P11)/'97-19 Prod PPI'!P11</f>
        <v>2.1689153669996559E-3</v>
      </c>
      <c r="R11" s="114">
        <f>('97-19 Prod PPI'!R11-'97-19 Prod PPI'!Q11)/'97-19 Prod PPI'!Q11</f>
        <v>-2.0566162742222609E-2</v>
      </c>
      <c r="S11" s="114">
        <f>('97-19 Prod PPI'!S11-'97-19 Prod PPI'!R11)/'97-19 Prod PPI'!R11</f>
        <v>5.6156613107437713E-2</v>
      </c>
      <c r="T11" s="114">
        <f>('97-19 Prod PPI'!T11-'97-19 Prod PPI'!S11)/'97-19 Prod PPI'!S11</f>
        <v>5.4817005737481758E-2</v>
      </c>
      <c r="U11" s="114">
        <f>('97-19 Prod PPI'!U11-'97-19 Prod PPI'!T11)/'97-19 Prod PPI'!T11</f>
        <v>-4.6951604430122237E-2</v>
      </c>
      <c r="V11" s="114">
        <f>('97-19 Prod PPI'!V11-'97-19 Prod PPI'!U11)/'97-19 Prod PPI'!U11</f>
        <v>8.268982967113131E-2</v>
      </c>
      <c r="W11" s="114">
        <f>('97-19 Prod PPI'!W11-'97-19 Prod PPI'!V11)/'97-19 Prod PPI'!V11</f>
        <v>3.9262204169171575E-2</v>
      </c>
      <c r="X11" s="114">
        <f>('97-19 Prod PPI'!X11-'97-19 Prod PPI'!W11)/'97-19 Prod PPI'!W11</f>
        <v>-0.12650266315918426</v>
      </c>
      <c r="Y11" s="114">
        <f>('97-19 Prod PPI'!Y11-'97-19 Prod PPI'!X11)/'97-19 Prod PPI'!X11</f>
        <v>1.5112421249450121E-2</v>
      </c>
      <c r="Z11" s="114">
        <f>('97-19 Prod PPI'!Z11-'97-19 Prod PPI'!Y11)/'97-19 Prod PPI'!Y11</f>
        <v>7.0517902154645026E-2</v>
      </c>
      <c r="AA11" s="117">
        <f t="shared" si="1"/>
        <v>1.9049570601821109E-2</v>
      </c>
    </row>
    <row r="12" spans="1:27" ht="30" x14ac:dyDescent="0.25">
      <c r="A12" s="67" t="s">
        <v>1292</v>
      </c>
      <c r="C12" s="66" t="s">
        <v>365</v>
      </c>
      <c r="D12" s="113" t="str">
        <f t="shared" si="0"/>
        <v>-</v>
      </c>
      <c r="E12" s="114" t="e">
        <f>('97-19 Prod PPI'!E12-'97-19 Prod PPI'!D12)/'97-19 Prod PPI'!D12</f>
        <v>#DIV/0!</v>
      </c>
      <c r="F12" s="114" t="e">
        <f>('97-19 Prod PPI'!F12-'97-19 Prod PPI'!E12)/'97-19 Prod PPI'!E12</f>
        <v>#DIV/0!</v>
      </c>
      <c r="G12" s="114" t="e">
        <f>('97-19 Prod PPI'!G12-'97-19 Prod PPI'!F12)/'97-19 Prod PPI'!F12</f>
        <v>#DIV/0!</v>
      </c>
      <c r="H12" s="114" t="e">
        <f>('97-19 Prod PPI'!H12-'97-19 Prod PPI'!G12)/'97-19 Prod PPI'!G12</f>
        <v>#DIV/0!</v>
      </c>
      <c r="I12" s="114" t="e">
        <f>('97-19 Prod PPI'!I12-'97-19 Prod PPI'!H12)/'97-19 Prod PPI'!H12</f>
        <v>#DIV/0!</v>
      </c>
      <c r="J12" s="114" t="e">
        <f>('97-19 Prod PPI'!J12-'97-19 Prod PPI'!I12)/'97-19 Prod PPI'!I12</f>
        <v>#DIV/0!</v>
      </c>
      <c r="K12" s="114" t="e">
        <f>('97-19 Prod PPI'!K12-'97-19 Prod PPI'!J12)/'97-19 Prod PPI'!J12</f>
        <v>#DIV/0!</v>
      </c>
      <c r="L12" s="114" t="e">
        <f>('97-19 Prod PPI'!L12-'97-19 Prod PPI'!K12)/'97-19 Prod PPI'!K12</f>
        <v>#DIV/0!</v>
      </c>
      <c r="M12" s="114" t="e">
        <f>('97-19 Prod PPI'!M12-'97-19 Prod PPI'!L12)/'97-19 Prod PPI'!L12</f>
        <v>#DIV/0!</v>
      </c>
      <c r="N12" s="114" t="e">
        <f>('97-19 Prod PPI'!N12-'97-19 Prod PPI'!M12)/'97-19 Prod PPI'!M12</f>
        <v>#DIV/0!</v>
      </c>
      <c r="O12" s="114" t="e">
        <f>('97-19 Prod PPI'!O12-'97-19 Prod PPI'!N12)/'97-19 Prod PPI'!N12</f>
        <v>#DIV/0!</v>
      </c>
      <c r="P12" s="114" t="e">
        <f>('97-19 Prod PPI'!P12-'97-19 Prod PPI'!O12)/'97-19 Prod PPI'!O12</f>
        <v>#DIV/0!</v>
      </c>
      <c r="Q12" s="114" t="e">
        <f>('97-19 Prod PPI'!Q12-'97-19 Prod PPI'!P12)/'97-19 Prod PPI'!P12</f>
        <v>#DIV/0!</v>
      </c>
      <c r="R12" s="114" t="e">
        <f>('97-19 Prod PPI'!R12-'97-19 Prod PPI'!Q12)/'97-19 Prod PPI'!Q12</f>
        <v>#DIV/0!</v>
      </c>
      <c r="S12" s="114" t="e">
        <f>('97-19 Prod PPI'!S12-'97-19 Prod PPI'!R12)/'97-19 Prod PPI'!R12</f>
        <v>#DIV/0!</v>
      </c>
      <c r="T12" s="114" t="e">
        <f>('97-19 Prod PPI'!T12-'97-19 Prod PPI'!S12)/'97-19 Prod PPI'!S12</f>
        <v>#DIV/0!</v>
      </c>
      <c r="U12" s="114" t="e">
        <f>('97-19 Prod PPI'!U12-'97-19 Prod PPI'!T12)/'97-19 Prod PPI'!T12</f>
        <v>#DIV/0!</v>
      </c>
      <c r="V12" s="114" t="e">
        <f>('97-19 Prod PPI'!V12-'97-19 Prod PPI'!U12)/'97-19 Prod PPI'!U12</f>
        <v>#DIV/0!</v>
      </c>
      <c r="W12" s="114" t="e">
        <f>('97-19 Prod PPI'!W12-'97-19 Prod PPI'!V12)/'97-19 Prod PPI'!V12</f>
        <v>#DIV/0!</v>
      </c>
      <c r="X12" s="114" t="e">
        <f>('97-19 Prod PPI'!X12-'97-19 Prod PPI'!W12)/'97-19 Prod PPI'!W12</f>
        <v>#DIV/0!</v>
      </c>
      <c r="Y12" s="114" t="e">
        <f>('97-19 Prod PPI'!Y12-'97-19 Prod PPI'!X12)/'97-19 Prod PPI'!X12</f>
        <v>#DIV/0!</v>
      </c>
      <c r="Z12" s="114" t="e">
        <f>('97-19 Prod PPI'!Z12-'97-19 Prod PPI'!Y12)/'97-19 Prod PPI'!Y12</f>
        <v>#DIV/0!</v>
      </c>
      <c r="AA12" s="117" t="e">
        <f t="shared" si="1"/>
        <v>#DIV/0!</v>
      </c>
    </row>
    <row r="13" spans="1:27" ht="30" x14ac:dyDescent="0.25">
      <c r="A13" s="67">
        <v>26</v>
      </c>
      <c r="C13" s="66" t="s">
        <v>366</v>
      </c>
      <c r="D13" s="113" t="str">
        <f t="shared" si="0"/>
        <v>-</v>
      </c>
      <c r="E13" s="114">
        <f>('97-19 Prod PPI'!E13-'97-19 Prod PPI'!D13)/'97-19 Prod PPI'!D13</f>
        <v>0.13191533950439149</v>
      </c>
      <c r="F13" s="114">
        <f>('97-19 Prod PPI'!F13-'97-19 Prod PPI'!E13)/'97-19 Prod PPI'!E13</f>
        <v>-5.3196310346677302E-2</v>
      </c>
      <c r="G13" s="114">
        <f>('97-19 Prod PPI'!G13-'97-19 Prod PPI'!F13)/'97-19 Prod PPI'!F13</f>
        <v>-1.936573894218041E-2</v>
      </c>
      <c r="H13" s="114">
        <f>('97-19 Prod PPI'!H13-'97-19 Prod PPI'!G13)/'97-19 Prod PPI'!G13</f>
        <v>-3.9388227238817547E-2</v>
      </c>
      <c r="I13" s="114">
        <f>('97-19 Prod PPI'!I13-'97-19 Prod PPI'!H13)/'97-19 Prod PPI'!H13</f>
        <v>0.43473714864766538</v>
      </c>
      <c r="J13" s="114">
        <f>('97-19 Prod PPI'!J13-'97-19 Prod PPI'!I13)/'97-19 Prod PPI'!I13</f>
        <v>1.8681854848042419E-2</v>
      </c>
      <c r="K13" s="114">
        <f>('97-19 Prod PPI'!K13-'97-19 Prod PPI'!J13)/'97-19 Prod PPI'!J13</f>
        <v>0.29058286890298934</v>
      </c>
      <c r="L13" s="114">
        <f>('97-19 Prod PPI'!L13-'97-19 Prod PPI'!K13)/'97-19 Prod PPI'!K13</f>
        <v>1.554434536871836E-3</v>
      </c>
      <c r="M13" s="114">
        <f>('97-19 Prod PPI'!M13-'97-19 Prod PPI'!L13)/'97-19 Prod PPI'!L13</f>
        <v>0.117246974608995</v>
      </c>
      <c r="N13" s="114">
        <f>('97-19 Prod PPI'!N13-'97-19 Prod PPI'!M13)/'97-19 Prod PPI'!M13</f>
        <v>1.027067581442229E-2</v>
      </c>
      <c r="O13" s="114">
        <f>('97-19 Prod PPI'!O13-'97-19 Prod PPI'!N13)/'97-19 Prod PPI'!N13</f>
        <v>0.17097517460647699</v>
      </c>
      <c r="P13" s="114">
        <f>('97-19 Prod PPI'!P13-'97-19 Prod PPI'!O13)/'97-19 Prod PPI'!O13</f>
        <v>0.13361560138609652</v>
      </c>
      <c r="Q13" s="114">
        <f>('97-19 Prod PPI'!Q13-'97-19 Prod PPI'!P13)/'97-19 Prod PPI'!P13</f>
        <v>7.6611714167951345E-2</v>
      </c>
      <c r="R13" s="114">
        <f>('97-19 Prod PPI'!R13-'97-19 Prod PPI'!Q13)/'97-19 Prod PPI'!Q13</f>
        <v>-1.7035181461285773E-2</v>
      </c>
      <c r="S13" s="114">
        <f>('97-19 Prod PPI'!S13-'97-19 Prod PPI'!R13)/'97-19 Prod PPI'!R13</f>
        <v>-3.4801545953933644E-2</v>
      </c>
      <c r="T13" s="114">
        <f>('97-19 Prod PPI'!T13-'97-19 Prod PPI'!S13)/'97-19 Prod PPI'!S13</f>
        <v>-8.6161539384873431E-3</v>
      </c>
      <c r="U13" s="114">
        <f>('97-19 Prod PPI'!U13-'97-19 Prod PPI'!T13)/'97-19 Prod PPI'!T13</f>
        <v>1.0956431269032606E-2</v>
      </c>
      <c r="V13" s="114">
        <f>('97-19 Prod PPI'!V13-'97-19 Prod PPI'!U13)/'97-19 Prod PPI'!U13</f>
        <v>3.0834458636035227E-2</v>
      </c>
      <c r="W13" s="114">
        <f>('97-19 Prod PPI'!W13-'97-19 Prod PPI'!V13)/'97-19 Prod PPI'!V13</f>
        <v>0.10232420902128381</v>
      </c>
      <c r="X13" s="114">
        <f>('97-19 Prod PPI'!X13-'97-19 Prod PPI'!W13)/'97-19 Prod PPI'!W13</f>
        <v>3.0830039663937044E-2</v>
      </c>
      <c r="Y13" s="114">
        <f>('97-19 Prod PPI'!Y13-'97-19 Prod PPI'!X13)/'97-19 Prod PPI'!X13</f>
        <v>3.5804265007522464E-2</v>
      </c>
      <c r="Z13" s="114">
        <f>('97-19 Prod PPI'!Z13-'97-19 Prod PPI'!Y13)/'97-19 Prod PPI'!Y13</f>
        <v>-1.1492360947240498E-2</v>
      </c>
      <c r="AA13" s="117">
        <f t="shared" si="1"/>
        <v>6.4229348717867799E-2</v>
      </c>
    </row>
    <row r="14" spans="1:27" x14ac:dyDescent="0.25">
      <c r="A14" s="67">
        <v>27</v>
      </c>
      <c r="C14" s="66" t="s">
        <v>367</v>
      </c>
      <c r="D14" s="113" t="str">
        <f t="shared" si="0"/>
        <v>-</v>
      </c>
      <c r="E14" s="114">
        <f>('97-19 Prod PPI'!E14-'97-19 Prod PPI'!D14)/'97-19 Prod PPI'!D14</f>
        <v>9.1711665987591912E-3</v>
      </c>
      <c r="F14" s="114">
        <f>('97-19 Prod PPI'!F14-'97-19 Prod PPI'!E14)/'97-19 Prod PPI'!E14</f>
        <v>1.7676622305045145E-2</v>
      </c>
      <c r="G14" s="114">
        <f>('97-19 Prod PPI'!G14-'97-19 Prod PPI'!F14)/'97-19 Prod PPI'!F14</f>
        <v>6.7215455930925462E-4</v>
      </c>
      <c r="H14" s="114">
        <f>('97-19 Prod PPI'!H14-'97-19 Prod PPI'!G14)/'97-19 Prod PPI'!G14</f>
        <v>5.1702686731220561E-2</v>
      </c>
      <c r="I14" s="114">
        <f>('97-19 Prod PPI'!I14-'97-19 Prod PPI'!H14)/'97-19 Prod PPI'!H14</f>
        <v>0.12118157475051311</v>
      </c>
      <c r="J14" s="114">
        <f>('97-19 Prod PPI'!J14-'97-19 Prod PPI'!I14)/'97-19 Prod PPI'!I14</f>
        <v>8.9979063262128692E-2</v>
      </c>
      <c r="K14" s="114">
        <f>('97-19 Prod PPI'!K14-'97-19 Prod PPI'!J14)/'97-19 Prod PPI'!J14</f>
        <v>6.847332007092384E-2</v>
      </c>
      <c r="L14" s="114">
        <f>('97-19 Prod PPI'!L14-'97-19 Prod PPI'!K14)/'97-19 Prod PPI'!K14</f>
        <v>-4.1655317987298851E-2</v>
      </c>
      <c r="M14" s="114">
        <f>('97-19 Prod PPI'!M14-'97-19 Prod PPI'!L14)/'97-19 Prod PPI'!L14</f>
        <v>-1.5697678709219766E-2</v>
      </c>
      <c r="N14" s="114">
        <f>('97-19 Prod PPI'!N14-'97-19 Prod PPI'!M14)/'97-19 Prod PPI'!M14</f>
        <v>4.8059028499282716E-2</v>
      </c>
      <c r="O14" s="114">
        <f>('97-19 Prod PPI'!O14-'97-19 Prod PPI'!N14)/'97-19 Prod PPI'!N14</f>
        <v>3.7342155823058831E-2</v>
      </c>
      <c r="P14" s="114">
        <f>('97-19 Prod PPI'!P14-'97-19 Prod PPI'!O14)/'97-19 Prod PPI'!O14</f>
        <v>-2.0857130135917765E-2</v>
      </c>
      <c r="Q14" s="114">
        <f>('97-19 Prod PPI'!Q14-'97-19 Prod PPI'!P14)/'97-19 Prod PPI'!P14</f>
        <v>-6.1246320882535538E-2</v>
      </c>
      <c r="R14" s="114">
        <f>('97-19 Prod PPI'!R14-'97-19 Prod PPI'!Q14)/'97-19 Prod PPI'!Q14</f>
        <v>-0.1467950042766665</v>
      </c>
      <c r="S14" s="114">
        <f>('97-19 Prod PPI'!S14-'97-19 Prod PPI'!R14)/'97-19 Prod PPI'!R14</f>
        <v>0.17994052650185346</v>
      </c>
      <c r="T14" s="114">
        <f>('97-19 Prod PPI'!T14-'97-19 Prod PPI'!S14)/'97-19 Prod PPI'!S14</f>
        <v>-7.3663359461493324E-3</v>
      </c>
      <c r="U14" s="114">
        <f>('97-19 Prod PPI'!U14-'97-19 Prod PPI'!T14)/'97-19 Prod PPI'!T14</f>
        <v>0.15661176508033275</v>
      </c>
      <c r="V14" s="114">
        <f>('97-19 Prod PPI'!V14-'97-19 Prod PPI'!U14)/'97-19 Prod PPI'!U14</f>
        <v>-0.15813798253231029</v>
      </c>
      <c r="W14" s="114">
        <f>('97-19 Prod PPI'!W14-'97-19 Prod PPI'!V14)/'97-19 Prod PPI'!V14</f>
        <v>0.10044222363808736</v>
      </c>
      <c r="X14" s="114">
        <f>('97-19 Prod PPI'!X14-'97-19 Prod PPI'!W14)/'97-19 Prod PPI'!W14</f>
        <v>-3.2470377807151292E-2</v>
      </c>
      <c r="Y14" s="114">
        <f>('97-19 Prod PPI'!Y14-'97-19 Prod PPI'!X14)/'97-19 Prod PPI'!X14</f>
        <v>-1.981146476207225E-2</v>
      </c>
      <c r="Z14" s="114">
        <f>('97-19 Prod PPI'!Z14-'97-19 Prod PPI'!Y14)/'97-19 Prod PPI'!Y14</f>
        <v>0.13264717526212047</v>
      </c>
      <c r="AA14" s="117">
        <f t="shared" si="1"/>
        <v>2.3175538638332448E-2</v>
      </c>
    </row>
    <row r="15" spans="1:27" ht="30" x14ac:dyDescent="0.25">
      <c r="A15" s="67">
        <v>28</v>
      </c>
      <c r="C15" s="66" t="s">
        <v>368</v>
      </c>
      <c r="D15" s="113" t="str">
        <f t="shared" si="0"/>
        <v>-</v>
      </c>
      <c r="E15" s="114">
        <f>('97-19 Prod PPI'!E15-'97-19 Prod PPI'!D15)/'97-19 Prod PPI'!D15</f>
        <v>2.4068200663695714E-2</v>
      </c>
      <c r="F15" s="114">
        <f>('97-19 Prod PPI'!F15-'97-19 Prod PPI'!E15)/'97-19 Prod PPI'!E15</f>
        <v>5.7028748924126543E-2</v>
      </c>
      <c r="G15" s="114">
        <f>('97-19 Prod PPI'!G15-'97-19 Prod PPI'!F15)/'97-19 Prod PPI'!F15</f>
        <v>2.4139415399239132E-2</v>
      </c>
      <c r="H15" s="114">
        <f>('97-19 Prod PPI'!H15-'97-19 Prod PPI'!G15)/'97-19 Prod PPI'!G15</f>
        <v>-3.6468885722554327E-3</v>
      </c>
      <c r="I15" s="114">
        <f>('97-19 Prod PPI'!I15-'97-19 Prod PPI'!H15)/'97-19 Prod PPI'!H15</f>
        <v>8.0150827981864528E-2</v>
      </c>
      <c r="J15" s="114">
        <f>('97-19 Prod PPI'!J15-'97-19 Prod PPI'!I15)/'97-19 Prod PPI'!I15</f>
        <v>0.15032996811058211</v>
      </c>
      <c r="K15" s="114">
        <f>('97-19 Prod PPI'!K15-'97-19 Prod PPI'!J15)/'97-19 Prod PPI'!J15</f>
        <v>-3.2732489612432919E-3</v>
      </c>
      <c r="L15" s="114">
        <f>('97-19 Prod PPI'!L15-'97-19 Prod PPI'!K15)/'97-19 Prod PPI'!K15</f>
        <v>-7.1887657282708732E-4</v>
      </c>
      <c r="M15" s="114">
        <f>('97-19 Prod PPI'!M15-'97-19 Prod PPI'!L15)/'97-19 Prod PPI'!L15</f>
        <v>2.9848671131580479E-2</v>
      </c>
      <c r="N15" s="114">
        <f>('97-19 Prod PPI'!N15-'97-19 Prod PPI'!M15)/'97-19 Prod PPI'!M15</f>
        <v>1.0486607374968966E-2</v>
      </c>
      <c r="O15" s="114">
        <f>('97-19 Prod PPI'!O15-'97-19 Prod PPI'!N15)/'97-19 Prod PPI'!N15</f>
        <v>-0.10739728848231313</v>
      </c>
      <c r="P15" s="114">
        <f>('97-19 Prod PPI'!P15-'97-19 Prod PPI'!O15)/'97-19 Prod PPI'!O15</f>
        <v>-0.24474231472817004</v>
      </c>
      <c r="Q15" s="114">
        <f>('97-19 Prod PPI'!Q15-'97-19 Prod PPI'!P15)/'97-19 Prod PPI'!P15</f>
        <v>0.374108288419921</v>
      </c>
      <c r="R15" s="114">
        <f>('97-19 Prod PPI'!R15-'97-19 Prod PPI'!Q15)/'97-19 Prod PPI'!Q15</f>
        <v>3.6602675781204672E-2</v>
      </c>
      <c r="S15" s="114">
        <f>('97-19 Prod PPI'!S15-'97-19 Prod PPI'!R15)/'97-19 Prod PPI'!R15</f>
        <v>3.1441335018544077E-2</v>
      </c>
      <c r="T15" s="114">
        <f>('97-19 Prod PPI'!T15-'97-19 Prod PPI'!S15)/'97-19 Prod PPI'!S15</f>
        <v>6.8602208237033294E-2</v>
      </c>
      <c r="U15" s="114">
        <f>('97-19 Prod PPI'!U15-'97-19 Prod PPI'!T15)/'97-19 Prod PPI'!T15</f>
        <v>3.9611871747439784E-2</v>
      </c>
      <c r="V15" s="114">
        <f>('97-19 Prod PPI'!V15-'97-19 Prod PPI'!U15)/'97-19 Prod PPI'!U15</f>
        <v>-1.4695720770238957E-2</v>
      </c>
      <c r="W15" s="114">
        <f>('97-19 Prod PPI'!W15-'97-19 Prod PPI'!V15)/'97-19 Prod PPI'!V15</f>
        <v>-6.2797815100705451E-2</v>
      </c>
      <c r="X15" s="114">
        <f>('97-19 Prod PPI'!X15-'97-19 Prod PPI'!W15)/'97-19 Prod PPI'!W15</f>
        <v>1.5362562619749848E-2</v>
      </c>
      <c r="Y15" s="114">
        <f>('97-19 Prod PPI'!Y15-'97-19 Prod PPI'!X15)/'97-19 Prod PPI'!X15</f>
        <v>6.0443803664496268E-2</v>
      </c>
      <c r="Z15" s="114">
        <f>('97-19 Prod PPI'!Z15-'97-19 Prod PPI'!Y15)/'97-19 Prod PPI'!Y15</f>
        <v>-0.10226034540461797</v>
      </c>
      <c r="AA15" s="117">
        <f t="shared" si="1"/>
        <v>2.1031485749185234E-2</v>
      </c>
    </row>
    <row r="16" spans="1:27" x14ac:dyDescent="0.25">
      <c r="A16" s="67" t="s">
        <v>1293</v>
      </c>
      <c r="C16" s="66" t="s">
        <v>369</v>
      </c>
      <c r="D16" s="113" t="str">
        <f t="shared" si="0"/>
        <v>-</v>
      </c>
      <c r="E16" s="114">
        <f>('97-19 Prod PPI'!E16-'97-19 Prod PPI'!D16)/'97-19 Prod PPI'!D16</f>
        <v>-3.2833499810588751E-2</v>
      </c>
      <c r="F16" s="114">
        <f>('97-19 Prod PPI'!F16-'97-19 Prod PPI'!E16)/'97-19 Prod PPI'!E16</f>
        <v>1.1411545021923963E-2</v>
      </c>
      <c r="G16" s="114">
        <f>('97-19 Prod PPI'!G16-'97-19 Prod PPI'!F16)/'97-19 Prod PPI'!F16</f>
        <v>0.18718198474350239</v>
      </c>
      <c r="H16" s="114">
        <f>('97-19 Prod PPI'!H16-'97-19 Prod PPI'!G16)/'97-19 Prod PPI'!G16</f>
        <v>2.979362378744382E-2</v>
      </c>
      <c r="I16" s="114">
        <f>('97-19 Prod PPI'!I16-'97-19 Prod PPI'!H16)/'97-19 Prod PPI'!H16</f>
        <v>2.7803606871809092E-2</v>
      </c>
      <c r="J16" s="114">
        <f>('97-19 Prod PPI'!J16-'97-19 Prod PPI'!I16)/'97-19 Prod PPI'!I16</f>
        <v>8.0462018227900584E-2</v>
      </c>
      <c r="K16" s="114">
        <f>('97-19 Prod PPI'!K16-'97-19 Prod PPI'!J16)/'97-19 Prod PPI'!J16</f>
        <v>5.049591763153783E-2</v>
      </c>
      <c r="L16" s="114">
        <f>('97-19 Prod PPI'!L16-'97-19 Prod PPI'!K16)/'97-19 Prod PPI'!K16</f>
        <v>1.849875026076633E-2</v>
      </c>
      <c r="M16" s="114">
        <f>('97-19 Prod PPI'!M16-'97-19 Prod PPI'!L16)/'97-19 Prod PPI'!L16</f>
        <v>7.8391398962801034E-2</v>
      </c>
      <c r="N16" s="114">
        <f>('97-19 Prod PPI'!N16-'97-19 Prod PPI'!M16)/'97-19 Prod PPI'!M16</f>
        <v>-5.5281121029097949E-2</v>
      </c>
      <c r="O16" s="114">
        <f>('97-19 Prod PPI'!O16-'97-19 Prod PPI'!N16)/'97-19 Prod PPI'!N16</f>
        <v>2.1266698136453373E-2</v>
      </c>
      <c r="P16" s="114">
        <f>('97-19 Prod PPI'!P16-'97-19 Prod PPI'!O16)/'97-19 Prod PPI'!O16</f>
        <v>-0.14606226640122352</v>
      </c>
      <c r="Q16" s="114">
        <f>('97-19 Prod PPI'!Q16-'97-19 Prod PPI'!P16)/'97-19 Prod PPI'!P16</f>
        <v>0.1181953182477453</v>
      </c>
      <c r="R16" s="114">
        <f>('97-19 Prod PPI'!R16-'97-19 Prod PPI'!Q16)/'97-19 Prod PPI'!Q16</f>
        <v>0.16761151531873417</v>
      </c>
      <c r="S16" s="114">
        <f>('97-19 Prod PPI'!S16-'97-19 Prod PPI'!R16)/'97-19 Prod PPI'!R16</f>
        <v>-3.7701769289842792E-2</v>
      </c>
      <c r="T16" s="114">
        <f>('97-19 Prod PPI'!T16-'97-19 Prod PPI'!S16)/'97-19 Prod PPI'!S16</f>
        <v>0.1092490027420772</v>
      </c>
      <c r="U16" s="114">
        <f>('97-19 Prod PPI'!U16-'97-19 Prod PPI'!T16)/'97-19 Prod PPI'!T16</f>
        <v>1.8235143067505767E-2</v>
      </c>
      <c r="V16" s="114">
        <f>('97-19 Prod PPI'!V16-'97-19 Prod PPI'!U16)/'97-19 Prod PPI'!U16</f>
        <v>4.1817454476416639E-3</v>
      </c>
      <c r="W16" s="114">
        <f>('97-19 Prod PPI'!W16-'97-19 Prod PPI'!V16)/'97-19 Prod PPI'!V16</f>
        <v>-1.0872969234931498E-2</v>
      </c>
      <c r="X16" s="114">
        <f>('97-19 Prod PPI'!X16-'97-19 Prod PPI'!W16)/'97-19 Prod PPI'!W16</f>
        <v>9.1006170816879423E-2</v>
      </c>
      <c r="Y16" s="114">
        <f>('97-19 Prod PPI'!Y16-'97-19 Prod PPI'!X16)/'97-19 Prod PPI'!X16</f>
        <v>-1.715895761700411E-2</v>
      </c>
      <c r="Z16" s="114">
        <f>('97-19 Prod PPI'!Z16-'97-19 Prod PPI'!Y16)/'97-19 Prod PPI'!Y16</f>
        <v>-4.4384774586910251E-2</v>
      </c>
      <c r="AA16" s="117">
        <f t="shared" si="1"/>
        <v>3.0431321877960136E-2</v>
      </c>
    </row>
    <row r="17" spans="1:27" x14ac:dyDescent="0.25">
      <c r="A17" s="67" t="s">
        <v>1294</v>
      </c>
      <c r="C17" s="66" t="s">
        <v>370</v>
      </c>
      <c r="D17" s="113" t="str">
        <f t="shared" si="0"/>
        <v>-</v>
      </c>
      <c r="E17" s="114">
        <f>('97-19 Prod PPI'!E17-'97-19 Prod PPI'!D17)/'97-19 Prod PPI'!D17</f>
        <v>1.346626038564935E-2</v>
      </c>
      <c r="F17" s="114">
        <f>('97-19 Prod PPI'!F17-'97-19 Prod PPI'!E17)/'97-19 Prod PPI'!E17</f>
        <v>0.12624032484335587</v>
      </c>
      <c r="G17" s="114">
        <f>('97-19 Prod PPI'!G17-'97-19 Prod PPI'!F17)/'97-19 Prod PPI'!F17</f>
        <v>-1.341349359902193E-3</v>
      </c>
      <c r="H17" s="114">
        <f>('97-19 Prod PPI'!H17-'97-19 Prod PPI'!G17)/'97-19 Prod PPI'!G17</f>
        <v>-2.8509606883794874E-2</v>
      </c>
      <c r="I17" s="114">
        <f>('97-19 Prod PPI'!I17-'97-19 Prod PPI'!H17)/'97-19 Prod PPI'!H17</f>
        <v>0.10164534519137065</v>
      </c>
      <c r="J17" s="114">
        <f>('97-19 Prod PPI'!J17-'97-19 Prod PPI'!I17)/'97-19 Prod PPI'!I17</f>
        <v>3.1778409194883152E-2</v>
      </c>
      <c r="K17" s="114">
        <f>('97-19 Prod PPI'!K17-'97-19 Prod PPI'!J17)/'97-19 Prod PPI'!J17</f>
        <v>-2.0608283255600286E-2</v>
      </c>
      <c r="L17" s="114">
        <f>('97-19 Prod PPI'!L17-'97-19 Prod PPI'!K17)/'97-19 Prod PPI'!K17</f>
        <v>7.1298712815145202E-2</v>
      </c>
      <c r="M17" s="114">
        <f>('97-19 Prod PPI'!M17-'97-19 Prod PPI'!L17)/'97-19 Prod PPI'!L17</f>
        <v>9.029483564374706E-2</v>
      </c>
      <c r="N17" s="114">
        <f>('97-19 Prod PPI'!N17-'97-19 Prod PPI'!M17)/'97-19 Prod PPI'!M17</f>
        <v>1.5902058420160085E-3</v>
      </c>
      <c r="O17" s="114">
        <f>('97-19 Prod PPI'!O17-'97-19 Prod PPI'!N17)/'97-19 Prod PPI'!N17</f>
        <v>-6.5736166437769014E-2</v>
      </c>
      <c r="P17" s="114">
        <f>('97-19 Prod PPI'!P17-'97-19 Prod PPI'!O17)/'97-19 Prod PPI'!O17</f>
        <v>4.6026930435173918E-2</v>
      </c>
      <c r="Q17" s="114">
        <f>('97-19 Prod PPI'!Q17-'97-19 Prod PPI'!P17)/'97-19 Prod PPI'!P17</f>
        <v>0.13096899016777272</v>
      </c>
      <c r="R17" s="114">
        <f>('97-19 Prod PPI'!R17-'97-19 Prod PPI'!Q17)/'97-19 Prod PPI'!Q17</f>
        <v>-4.0464606749719731E-2</v>
      </c>
      <c r="S17" s="114">
        <f>('97-19 Prod PPI'!S17-'97-19 Prod PPI'!R17)/'97-19 Prod PPI'!R17</f>
        <v>-8.324477113796783E-3</v>
      </c>
      <c r="T17" s="114">
        <f>('97-19 Prod PPI'!T17-'97-19 Prod PPI'!S17)/'97-19 Prod PPI'!S17</f>
        <v>3.6012701173882007E-2</v>
      </c>
      <c r="U17" s="114">
        <f>('97-19 Prod PPI'!U17-'97-19 Prod PPI'!T17)/'97-19 Prod PPI'!T17</f>
        <v>3.2641905227613795E-2</v>
      </c>
      <c r="V17" s="114">
        <f>('97-19 Prod PPI'!V17-'97-19 Prod PPI'!U17)/'97-19 Prod PPI'!U17</f>
        <v>-5.5922053758936136E-2</v>
      </c>
      <c r="W17" s="114">
        <f>('97-19 Prod PPI'!W17-'97-19 Prod PPI'!V17)/'97-19 Prod PPI'!V17</f>
        <v>-7.6380960478595827E-2</v>
      </c>
      <c r="X17" s="114">
        <f>('97-19 Prod PPI'!X17-'97-19 Prod PPI'!W17)/'97-19 Prod PPI'!W17</f>
        <v>4.0431435939385918E-2</v>
      </c>
      <c r="Y17" s="114">
        <f>('97-19 Prod PPI'!Y17-'97-19 Prod PPI'!X17)/'97-19 Prod PPI'!X17</f>
        <v>6.4077481233524428E-2</v>
      </c>
      <c r="Z17" s="114">
        <f>('97-19 Prod PPI'!Z17-'97-19 Prod PPI'!Y17)/'97-19 Prod PPI'!Y17</f>
        <v>-1.8034924295807057E-2</v>
      </c>
      <c r="AA17" s="117">
        <f t="shared" si="1"/>
        <v>2.1415959534527188E-2</v>
      </c>
    </row>
    <row r="18" spans="1:27" ht="30" x14ac:dyDescent="0.25">
      <c r="A18" s="67">
        <v>35</v>
      </c>
      <c r="B18" s="65" t="s">
        <v>226</v>
      </c>
      <c r="C18" s="66" t="s">
        <v>371</v>
      </c>
      <c r="D18" s="113" t="str">
        <f t="shared" si="0"/>
        <v>-</v>
      </c>
      <c r="E18" s="114">
        <f>('97-19 Prod PPI'!E18-'97-19 Prod PPI'!D18)/'97-19 Prod PPI'!D18</f>
        <v>6.2905581366040353E-2</v>
      </c>
      <c r="F18" s="114">
        <f>('97-19 Prod PPI'!F18-'97-19 Prod PPI'!E18)/'97-19 Prod PPI'!E18</f>
        <v>0.10118530652959629</v>
      </c>
      <c r="G18" s="114">
        <f>('97-19 Prod PPI'!G18-'97-19 Prod PPI'!F18)/'97-19 Prod PPI'!F18</f>
        <v>-4.7266166033161229E-2</v>
      </c>
      <c r="H18" s="114">
        <f>('97-19 Prod PPI'!H18-'97-19 Prod PPI'!G18)/'97-19 Prod PPI'!G18</f>
        <v>-0.13679266545202126</v>
      </c>
      <c r="I18" s="114">
        <f>('97-19 Prod PPI'!I18-'97-19 Prod PPI'!H18)/'97-19 Prod PPI'!H18</f>
        <v>0.13392981863069026</v>
      </c>
      <c r="J18" s="114">
        <f>('97-19 Prod PPI'!J18-'97-19 Prod PPI'!I18)/'97-19 Prod PPI'!I18</f>
        <v>0.17443906090287364</v>
      </c>
      <c r="K18" s="114">
        <f>('97-19 Prod PPI'!K18-'97-19 Prod PPI'!J18)/'97-19 Prod PPI'!J18</f>
        <v>5.5003829850035588E-2</v>
      </c>
      <c r="L18" s="114">
        <f>('97-19 Prod PPI'!L18-'97-19 Prod PPI'!K18)/'97-19 Prod PPI'!K18</f>
        <v>-0.27976005765853096</v>
      </c>
      <c r="M18" s="114">
        <f>('97-19 Prod PPI'!M18-'97-19 Prod PPI'!L18)/'97-19 Prod PPI'!L18</f>
        <v>-4.4151943168662569E-2</v>
      </c>
      <c r="N18" s="114">
        <f>('97-19 Prod PPI'!N18-'97-19 Prod PPI'!M18)/'97-19 Prod PPI'!M18</f>
        <v>5.3659767219985451E-2</v>
      </c>
      <c r="O18" s="114">
        <f>('97-19 Prod PPI'!O18-'97-19 Prod PPI'!N18)/'97-19 Prod PPI'!N18</f>
        <v>-0.20242878167096795</v>
      </c>
      <c r="P18" s="114">
        <f>('97-19 Prod PPI'!P18-'97-19 Prod PPI'!O18)/'97-19 Prod PPI'!O18</f>
        <v>0.16415624399085674</v>
      </c>
      <c r="Q18" s="114">
        <f>('97-19 Prod PPI'!Q18-'97-19 Prod PPI'!P18)/'97-19 Prod PPI'!P18</f>
        <v>-0.21741416841980854</v>
      </c>
      <c r="R18" s="114">
        <f>('97-19 Prod PPI'!R18-'97-19 Prod PPI'!Q18)/'97-19 Prod PPI'!Q18</f>
        <v>-0.25366368035356152</v>
      </c>
      <c r="S18" s="114">
        <f>('97-19 Prod PPI'!S18-'97-19 Prod PPI'!R18)/'97-19 Prod PPI'!R18</f>
        <v>0.15949303626745431</v>
      </c>
      <c r="T18" s="114">
        <f>('97-19 Prod PPI'!T18-'97-19 Prod PPI'!S18)/'97-19 Prod PPI'!S18</f>
        <v>-7.9060330580440596E-2</v>
      </c>
      <c r="U18" s="114">
        <f>('97-19 Prod PPI'!U18-'97-19 Prod PPI'!T18)/'97-19 Prod PPI'!T18</f>
        <v>8.551682777563191E-2</v>
      </c>
      <c r="V18" s="114">
        <f>('97-19 Prod PPI'!V18-'97-19 Prod PPI'!U18)/'97-19 Prod PPI'!U18</f>
        <v>5.7030307662558441E-2</v>
      </c>
      <c r="W18" s="114">
        <f>('97-19 Prod PPI'!W18-'97-19 Prod PPI'!V18)/'97-19 Prod PPI'!V18</f>
        <v>-1.8246150342807226E-2</v>
      </c>
      <c r="X18" s="114">
        <f>('97-19 Prod PPI'!X18-'97-19 Prod PPI'!W18)/'97-19 Prod PPI'!W18</f>
        <v>-4.1305228388575192E-2</v>
      </c>
      <c r="Y18" s="114">
        <f>('97-19 Prod PPI'!Y18-'97-19 Prod PPI'!X18)/'97-19 Prod PPI'!X18</f>
        <v>-0.1594969447090584</v>
      </c>
      <c r="Z18" s="114">
        <f>('97-19 Prod PPI'!Z18-'97-19 Prod PPI'!Y18)/'97-19 Prod PPI'!Y18</f>
        <v>0.19354395824121426</v>
      </c>
      <c r="AA18" s="117">
        <f t="shared" si="1"/>
        <v>-1.0851017197302644E-2</v>
      </c>
    </row>
    <row r="19" spans="1:27" ht="45" x14ac:dyDescent="0.25">
      <c r="A19" s="67" t="s">
        <v>1295</v>
      </c>
      <c r="B19" s="65" t="s">
        <v>263</v>
      </c>
      <c r="C19" s="66" t="s">
        <v>372</v>
      </c>
      <c r="D19" s="113" t="str">
        <f t="shared" si="0"/>
        <v>-</v>
      </c>
      <c r="E19" s="114">
        <f>('97-19 Prod PPI'!E19-'97-19 Prod PPI'!D19)/'97-19 Prod PPI'!D19</f>
        <v>7.1492992224443982E-2</v>
      </c>
      <c r="F19" s="114">
        <f>('97-19 Prod PPI'!F19-'97-19 Prod PPI'!E19)/'97-19 Prod PPI'!E19</f>
        <v>-1.1193561829467577E-2</v>
      </c>
      <c r="G19" s="114">
        <f>('97-19 Prod PPI'!G19-'97-19 Prod PPI'!F19)/'97-19 Prod PPI'!F19</f>
        <v>-2.5616867447293759E-2</v>
      </c>
      <c r="H19" s="114">
        <f>('97-19 Prod PPI'!H19-'97-19 Prod PPI'!G19)/'97-19 Prod PPI'!G19</f>
        <v>-2.2161377226039419E-2</v>
      </c>
      <c r="I19" s="114">
        <f>('97-19 Prod PPI'!I19-'97-19 Prod PPI'!H19)/'97-19 Prod PPI'!H19</f>
        <v>-1.7791972315895079E-3</v>
      </c>
      <c r="J19" s="114">
        <f>('97-19 Prod PPI'!J19-'97-19 Prod PPI'!I19)/'97-19 Prod PPI'!I19</f>
        <v>5.2717161421402967E-2</v>
      </c>
      <c r="K19" s="114">
        <f>('97-19 Prod PPI'!K19-'97-19 Prod PPI'!J19)/'97-19 Prod PPI'!J19</f>
        <v>-6.0303037648564137E-2</v>
      </c>
      <c r="L19" s="114">
        <f>('97-19 Prod PPI'!L19-'97-19 Prod PPI'!K19)/'97-19 Prod PPI'!K19</f>
        <v>5.3914091493224145E-3</v>
      </c>
      <c r="M19" s="114">
        <f>('97-19 Prod PPI'!M19-'97-19 Prod PPI'!L19)/'97-19 Prod PPI'!L19</f>
        <v>-7.6701218967866844E-2</v>
      </c>
      <c r="N19" s="114">
        <f>('97-19 Prod PPI'!N19-'97-19 Prod PPI'!M19)/'97-19 Prod PPI'!M19</f>
        <v>-6.4840448400622058E-2</v>
      </c>
      <c r="O19" s="114">
        <f>('97-19 Prod PPI'!O19-'97-19 Prod PPI'!N19)/'97-19 Prod PPI'!N19</f>
        <v>-4.5666714877181866E-2</v>
      </c>
      <c r="P19" s="114">
        <f>('97-19 Prod PPI'!P19-'97-19 Prod PPI'!O19)/'97-19 Prod PPI'!O19</f>
        <v>3.6101231890102795E-2</v>
      </c>
      <c r="Q19" s="114">
        <f>('97-19 Prod PPI'!Q19-'97-19 Prod PPI'!P19)/'97-19 Prod PPI'!P19</f>
        <v>-8.2227046146543012E-2</v>
      </c>
      <c r="R19" s="114">
        <f>('97-19 Prod PPI'!R19-'97-19 Prod PPI'!Q19)/'97-19 Prod PPI'!Q19</f>
        <v>-0.11566274888674774</v>
      </c>
      <c r="S19" s="114">
        <f>('97-19 Prod PPI'!S19-'97-19 Prod PPI'!R19)/'97-19 Prod PPI'!R19</f>
        <v>-5.738215111296726E-2</v>
      </c>
      <c r="T19" s="114">
        <f>('97-19 Prod PPI'!T19-'97-19 Prod PPI'!S19)/'97-19 Prod PPI'!S19</f>
        <v>9.9034184999962326E-3</v>
      </c>
      <c r="U19" s="114">
        <f>('97-19 Prod PPI'!U19-'97-19 Prod PPI'!T19)/'97-19 Prod PPI'!T19</f>
        <v>1.3327798071108444E-2</v>
      </c>
      <c r="V19" s="114">
        <f>('97-19 Prod PPI'!V19-'97-19 Prod PPI'!U19)/'97-19 Prod PPI'!U19</f>
        <v>9.1513287224112061E-2</v>
      </c>
      <c r="W19" s="114">
        <f>('97-19 Prod PPI'!W19-'97-19 Prod PPI'!V19)/'97-19 Prod PPI'!V19</f>
        <v>-2.3428514424646437E-2</v>
      </c>
      <c r="X19" s="114">
        <f>('97-19 Prod PPI'!X19-'97-19 Prod PPI'!W19)/'97-19 Prod PPI'!W19</f>
        <v>-8.5763569594828309E-2</v>
      </c>
      <c r="Y19" s="114">
        <f>('97-19 Prod PPI'!Y19-'97-19 Prod PPI'!X19)/'97-19 Prod PPI'!X19</f>
        <v>-3.076007665904034E-2</v>
      </c>
      <c r="Z19" s="114">
        <f>('97-19 Prod PPI'!Z19-'97-19 Prod PPI'!Y19)/'97-19 Prod PPI'!Y19</f>
        <v>5.6420606476368554E-2</v>
      </c>
      <c r="AA19" s="117">
        <f t="shared" si="1"/>
        <v>-1.6664482977115494E-2</v>
      </c>
    </row>
    <row r="20" spans="1:27" x14ac:dyDescent="0.25">
      <c r="A20" s="65">
        <v>41</v>
      </c>
      <c r="C20" s="66" t="s">
        <v>373</v>
      </c>
      <c r="D20" s="113" t="str">
        <f t="shared" si="0"/>
        <v>-</v>
      </c>
      <c r="E20" s="114">
        <f>('97-19 Prod PPI'!E20-'97-19 Prod PPI'!D20)/'97-19 Prod PPI'!D20</f>
        <v>5.29878411392989E-2</v>
      </c>
      <c r="F20" s="114">
        <f>('97-19 Prod PPI'!F20-'97-19 Prod PPI'!E20)/'97-19 Prod PPI'!E20</f>
        <v>7.7633274580510281E-2</v>
      </c>
      <c r="G20" s="114">
        <f>('97-19 Prod PPI'!G20-'97-19 Prod PPI'!F20)/'97-19 Prod PPI'!F20</f>
        <v>3.6559993749758546E-2</v>
      </c>
      <c r="H20" s="114">
        <f>('97-19 Prod PPI'!H20-'97-19 Prod PPI'!G20)/'97-19 Prod PPI'!G20</f>
        <v>-1.5348976847645357E-2</v>
      </c>
      <c r="I20" s="114">
        <f>('97-19 Prod PPI'!I20-'97-19 Prod PPI'!H20)/'97-19 Prod PPI'!H20</f>
        <v>5.5682888551603492E-2</v>
      </c>
      <c r="J20" s="114">
        <f>('97-19 Prod PPI'!J20-'97-19 Prod PPI'!I20)/'97-19 Prod PPI'!I20</f>
        <v>-1.8098836415381285E-2</v>
      </c>
      <c r="K20" s="114">
        <f>('97-19 Prod PPI'!K20-'97-19 Prod PPI'!J20)/'97-19 Prod PPI'!J20</f>
        <v>-6.3445882294435541E-2</v>
      </c>
      <c r="L20" s="114">
        <f>('97-19 Prod PPI'!L20-'97-19 Prod PPI'!K20)/'97-19 Prod PPI'!K20</f>
        <v>1.3648504196569473E-2</v>
      </c>
      <c r="M20" s="114">
        <f>('97-19 Prod PPI'!M20-'97-19 Prod PPI'!L20)/'97-19 Prod PPI'!L20</f>
        <v>-4.2249001532960385E-2</v>
      </c>
      <c r="N20" s="114">
        <f>('97-19 Prod PPI'!N20-'97-19 Prod PPI'!M20)/'97-19 Prod PPI'!M20</f>
        <v>3.0639844485839739E-3</v>
      </c>
      <c r="O20" s="114">
        <f>('97-19 Prod PPI'!O20-'97-19 Prod PPI'!N20)/'97-19 Prod PPI'!N20</f>
        <v>-4.4485290130517455E-2</v>
      </c>
      <c r="P20" s="114">
        <f>('97-19 Prod PPI'!P20-'97-19 Prod PPI'!O20)/'97-19 Prod PPI'!O20</f>
        <v>-0.13756395858872444</v>
      </c>
      <c r="Q20" s="114">
        <f>('97-19 Prod PPI'!Q20-'97-19 Prod PPI'!P20)/'97-19 Prod PPI'!P20</f>
        <v>0.15539419763749926</v>
      </c>
      <c r="R20" s="114">
        <f>('97-19 Prod PPI'!R20-'97-19 Prod PPI'!Q20)/'97-19 Prod PPI'!Q20</f>
        <v>2.7876012809101312E-2</v>
      </c>
      <c r="S20" s="114">
        <f>('97-19 Prod PPI'!S20-'97-19 Prod PPI'!R20)/'97-19 Prod PPI'!R20</f>
        <v>-1.3394157972474606E-3</v>
      </c>
      <c r="T20" s="114">
        <f>('97-19 Prod PPI'!T20-'97-19 Prod PPI'!S20)/'97-19 Prod PPI'!S20</f>
        <v>6.0371786347822795E-2</v>
      </c>
      <c r="U20" s="114">
        <f>('97-19 Prod PPI'!U20-'97-19 Prod PPI'!T20)/'97-19 Prod PPI'!T20</f>
        <v>-8.3596051647501141E-2</v>
      </c>
      <c r="V20" s="114">
        <f>('97-19 Prod PPI'!V20-'97-19 Prod PPI'!U20)/'97-19 Prod PPI'!U20</f>
        <v>9.3406563766117015E-2</v>
      </c>
      <c r="W20" s="114">
        <f>('97-19 Prod PPI'!W20-'97-19 Prod PPI'!V20)/'97-19 Prod PPI'!V20</f>
        <v>-2.8617979532509015E-3</v>
      </c>
      <c r="X20" s="114">
        <f>('97-19 Prod PPI'!X20-'97-19 Prod PPI'!W20)/'97-19 Prod PPI'!W20</f>
        <v>3.6325610419240314E-3</v>
      </c>
      <c r="Y20" s="114">
        <f>('97-19 Prod PPI'!Y20-'97-19 Prod PPI'!X20)/'97-19 Prod PPI'!X20</f>
        <v>3.5277424538537931E-2</v>
      </c>
      <c r="Z20" s="114">
        <f>('97-19 Prod PPI'!Z20-'97-19 Prod PPI'!Y20)/'97-19 Prod PPI'!Y20</f>
        <v>-3.0018588088349309E-2</v>
      </c>
      <c r="AA20" s="117">
        <f t="shared" si="1"/>
        <v>8.0239651596051686E-3</v>
      </c>
    </row>
    <row r="21" spans="1:27" x14ac:dyDescent="0.25">
      <c r="A21" s="65">
        <v>42</v>
      </c>
      <c r="C21" s="66" t="s">
        <v>374</v>
      </c>
      <c r="D21" s="113" t="str">
        <f t="shared" si="0"/>
        <v>-</v>
      </c>
      <c r="E21" s="114">
        <f>('97-19 Prod PPI'!E21-'97-19 Prod PPI'!D21)/'97-19 Prod PPI'!D21</f>
        <v>-1.0063920260630179E-2</v>
      </c>
      <c r="F21" s="114">
        <f>('97-19 Prod PPI'!F21-'97-19 Prod PPI'!E21)/'97-19 Prod PPI'!E21</f>
        <v>7.6342654800176379E-2</v>
      </c>
      <c r="G21" s="114">
        <f>('97-19 Prod PPI'!G21-'97-19 Prod PPI'!F21)/'97-19 Prod PPI'!F21</f>
        <v>4.1106871166058752E-3</v>
      </c>
      <c r="H21" s="114">
        <f>('97-19 Prod PPI'!H21-'97-19 Prod PPI'!G21)/'97-19 Prod PPI'!G21</f>
        <v>7.8368912154935105E-3</v>
      </c>
      <c r="I21" s="114">
        <f>('97-19 Prod PPI'!I21-'97-19 Prod PPI'!H21)/'97-19 Prod PPI'!H21</f>
        <v>-6.697189146021373E-3</v>
      </c>
      <c r="J21" s="114">
        <f>('97-19 Prod PPI'!J21-'97-19 Prod PPI'!I21)/'97-19 Prod PPI'!I21</f>
        <v>1.4776351927832249E-2</v>
      </c>
      <c r="K21" s="114">
        <f>('97-19 Prod PPI'!K21-'97-19 Prod PPI'!J21)/'97-19 Prod PPI'!J21</f>
        <v>2.8923619475654534E-2</v>
      </c>
      <c r="L21" s="114">
        <f>('97-19 Prod PPI'!L21-'97-19 Prod PPI'!K21)/'97-19 Prod PPI'!K21</f>
        <v>-4.1353744461060285E-2</v>
      </c>
      <c r="M21" s="114">
        <f>('97-19 Prod PPI'!M21-'97-19 Prod PPI'!L21)/'97-19 Prod PPI'!L21</f>
        <v>1.6492395965807302E-2</v>
      </c>
      <c r="N21" s="114">
        <f>('97-19 Prod PPI'!N21-'97-19 Prod PPI'!M21)/'97-19 Prod PPI'!M21</f>
        <v>-1.3796095913349795E-2</v>
      </c>
      <c r="O21" s="114">
        <f>('97-19 Prod PPI'!O21-'97-19 Prod PPI'!N21)/'97-19 Prod PPI'!N21</f>
        <v>-2.1227613883803814E-2</v>
      </c>
      <c r="P21" s="114">
        <f>('97-19 Prod PPI'!P21-'97-19 Prod PPI'!O21)/'97-19 Prod PPI'!O21</f>
        <v>-3.696526978031394E-2</v>
      </c>
      <c r="Q21" s="114">
        <f>('97-19 Prod PPI'!Q21-'97-19 Prod PPI'!P21)/'97-19 Prod PPI'!P21</f>
        <v>0.19856936910659823</v>
      </c>
      <c r="R21" s="114">
        <f>('97-19 Prod PPI'!R21-'97-19 Prod PPI'!Q21)/'97-19 Prod PPI'!Q21</f>
        <v>2.9662160785377908E-2</v>
      </c>
      <c r="S21" s="114">
        <f>('97-19 Prod PPI'!S21-'97-19 Prod PPI'!R21)/'97-19 Prod PPI'!R21</f>
        <v>3.3228455245155074E-2</v>
      </c>
      <c r="T21" s="114">
        <f>('97-19 Prod PPI'!T21-'97-19 Prod PPI'!S21)/'97-19 Prod PPI'!S21</f>
        <v>-7.2748389047112089E-2</v>
      </c>
      <c r="U21" s="114">
        <f>('97-19 Prod PPI'!U21-'97-19 Prod PPI'!T21)/'97-19 Prod PPI'!T21</f>
        <v>5.0550075187466223E-2</v>
      </c>
      <c r="V21" s="114">
        <f>('97-19 Prod PPI'!V21-'97-19 Prod PPI'!U21)/'97-19 Prod PPI'!U21</f>
        <v>4.8698558318856743E-2</v>
      </c>
      <c r="W21" s="114">
        <f>('97-19 Prod PPI'!W21-'97-19 Prod PPI'!V21)/'97-19 Prod PPI'!V21</f>
        <v>-8.7223244660424151E-2</v>
      </c>
      <c r="X21" s="114">
        <f>('97-19 Prod PPI'!X21-'97-19 Prod PPI'!W21)/'97-19 Prod PPI'!W21</f>
        <v>-6.2258776947455886E-2</v>
      </c>
      <c r="Y21" s="114">
        <f>('97-19 Prod PPI'!Y21-'97-19 Prod PPI'!X21)/'97-19 Prod PPI'!X21</f>
        <v>-2.4064809409451486E-2</v>
      </c>
      <c r="Z21" s="114">
        <f>('97-19 Prod PPI'!Z21-'97-19 Prod PPI'!Y21)/'97-19 Prod PPI'!Y21</f>
        <v>0.1029147074727213</v>
      </c>
      <c r="AA21" s="117">
        <f t="shared" si="1"/>
        <v>1.0713948777641922E-2</v>
      </c>
    </row>
    <row r="22" spans="1:27" x14ac:dyDescent="0.25">
      <c r="A22" s="65">
        <v>43</v>
      </c>
      <c r="C22" s="66" t="s">
        <v>375</v>
      </c>
      <c r="D22" s="113" t="str">
        <f t="shared" si="0"/>
        <v>-</v>
      </c>
      <c r="E22" s="114">
        <f>('97-19 Prod PPI'!E22-'97-19 Prod PPI'!D22)/'97-19 Prod PPI'!D22</f>
        <v>4.0974897508700474E-2</v>
      </c>
      <c r="F22" s="114">
        <f>('97-19 Prod PPI'!F22-'97-19 Prod PPI'!E22)/'97-19 Prod PPI'!E22</f>
        <v>6.715249295814589E-2</v>
      </c>
      <c r="G22" s="114">
        <f>('97-19 Prod PPI'!G22-'97-19 Prod PPI'!F22)/'97-19 Prod PPI'!F22</f>
        <v>2.0268983578755208E-2</v>
      </c>
      <c r="H22" s="114">
        <f>('97-19 Prod PPI'!H22-'97-19 Prod PPI'!G22)/'97-19 Prod PPI'!G22</f>
        <v>-1.3310648287114556E-2</v>
      </c>
      <c r="I22" s="114">
        <f>('97-19 Prod PPI'!I22-'97-19 Prod PPI'!H22)/'97-19 Prod PPI'!H22</f>
        <v>3.3251956891780922E-3</v>
      </c>
      <c r="J22" s="114">
        <f>('97-19 Prod PPI'!J22-'97-19 Prod PPI'!I22)/'97-19 Prod PPI'!I22</f>
        <v>-3.1942401457286974E-3</v>
      </c>
      <c r="K22" s="114">
        <f>('97-19 Prod PPI'!K22-'97-19 Prod PPI'!J22)/'97-19 Prod PPI'!J22</f>
        <v>1.1776135035632249E-3</v>
      </c>
      <c r="L22" s="114">
        <f>('97-19 Prod PPI'!L22-'97-19 Prod PPI'!K22)/'97-19 Prod PPI'!K22</f>
        <v>1.7761834240180369E-2</v>
      </c>
      <c r="M22" s="114">
        <f>('97-19 Prod PPI'!M22-'97-19 Prod PPI'!L22)/'97-19 Prod PPI'!L22</f>
        <v>1.476843294677258E-2</v>
      </c>
      <c r="N22" s="114">
        <f>('97-19 Prod PPI'!N22-'97-19 Prod PPI'!M22)/'97-19 Prod PPI'!M22</f>
        <v>-8.1199628957602833E-3</v>
      </c>
      <c r="O22" s="114">
        <f>('97-19 Prod PPI'!O22-'97-19 Prod PPI'!N22)/'97-19 Prod PPI'!N22</f>
        <v>1.5577056101259982E-2</v>
      </c>
      <c r="P22" s="114">
        <f>('97-19 Prod PPI'!P22-'97-19 Prod PPI'!O22)/'97-19 Prod PPI'!O22</f>
        <v>-9.7875587996048119E-2</v>
      </c>
      <c r="Q22" s="114">
        <f>('97-19 Prod PPI'!Q22-'97-19 Prod PPI'!P22)/'97-19 Prod PPI'!P22</f>
        <v>0.18680460397446005</v>
      </c>
      <c r="R22" s="114">
        <f>('97-19 Prod PPI'!R22-'97-19 Prod PPI'!Q22)/'97-19 Prod PPI'!Q22</f>
        <v>5.9602494354539362E-2</v>
      </c>
      <c r="S22" s="114">
        <f>('97-19 Prod PPI'!S22-'97-19 Prod PPI'!R22)/'97-19 Prod PPI'!R22</f>
        <v>-1.1277705170761008E-2</v>
      </c>
      <c r="T22" s="114">
        <f>('97-19 Prod PPI'!T22-'97-19 Prod PPI'!S22)/'97-19 Prod PPI'!S22</f>
        <v>2.3473115544312275E-2</v>
      </c>
      <c r="U22" s="114">
        <f>('97-19 Prod PPI'!U22-'97-19 Prod PPI'!T22)/'97-19 Prod PPI'!T22</f>
        <v>3.9157143920089239E-2</v>
      </c>
      <c r="V22" s="114">
        <f>('97-19 Prod PPI'!V22-'97-19 Prod PPI'!U22)/'97-19 Prod PPI'!U22</f>
        <v>4.1522007187709577E-2</v>
      </c>
      <c r="W22" s="114">
        <f>('97-19 Prod PPI'!W22-'97-19 Prod PPI'!V22)/'97-19 Prod PPI'!V22</f>
        <v>-5.812697869854745E-3</v>
      </c>
      <c r="X22" s="114">
        <f>('97-19 Prod PPI'!X22-'97-19 Prod PPI'!W22)/'97-19 Prod PPI'!W22</f>
        <v>-1.5272806360283366E-3</v>
      </c>
      <c r="Y22" s="114">
        <f>('97-19 Prod PPI'!Y22-'97-19 Prod PPI'!X22)/'97-19 Prod PPI'!X22</f>
        <v>-1.1397973857705315E-2</v>
      </c>
      <c r="Z22" s="114">
        <f>('97-19 Prod PPI'!Z22-'97-19 Prod PPI'!Y22)/'97-19 Prod PPI'!Y22</f>
        <v>1.3826224181780323E-2</v>
      </c>
      <c r="AA22" s="117">
        <f t="shared" si="1"/>
        <v>1.7857999946838437E-2</v>
      </c>
    </row>
    <row r="23" spans="1:27" ht="30" x14ac:dyDescent="0.25">
      <c r="A23" s="65">
        <v>45</v>
      </c>
      <c r="C23" s="66" t="s">
        <v>376</v>
      </c>
      <c r="D23" s="113" t="str">
        <f t="shared" si="0"/>
        <v>-</v>
      </c>
      <c r="E23" s="114">
        <f>('97-19 Prod PPI'!E23-'97-19 Prod PPI'!D23)/'97-19 Prod PPI'!D23</f>
        <v>-7.9182887927209417E-3</v>
      </c>
      <c r="F23" s="114">
        <f>('97-19 Prod PPI'!F23-'97-19 Prod PPI'!E23)/'97-19 Prod PPI'!E23</f>
        <v>2.9557985601733196E-2</v>
      </c>
      <c r="G23" s="114">
        <f>('97-19 Prod PPI'!G23-'97-19 Prod PPI'!F23)/'97-19 Prod PPI'!F23</f>
        <v>4.5308301383033579E-2</v>
      </c>
      <c r="H23" s="114">
        <f>('97-19 Prod PPI'!H23-'97-19 Prod PPI'!G23)/'97-19 Prod PPI'!G23</f>
        <v>0.15891707221332654</v>
      </c>
      <c r="I23" s="114">
        <f>('97-19 Prod PPI'!I23-'97-19 Prod PPI'!H23)/'97-19 Prod PPI'!H23</f>
        <v>-9.5986062040056379E-3</v>
      </c>
      <c r="J23" s="114">
        <f>('97-19 Prod PPI'!J23-'97-19 Prod PPI'!I23)/'97-19 Prod PPI'!I23</f>
        <v>7.7601482438246161E-2</v>
      </c>
      <c r="K23" s="114">
        <f>('97-19 Prod PPI'!K23-'97-19 Prod PPI'!J23)/'97-19 Prod PPI'!J23</f>
        <v>-3.7145215976497697E-2</v>
      </c>
      <c r="L23" s="114">
        <f>('97-19 Prod PPI'!L23-'97-19 Prod PPI'!K23)/'97-19 Prod PPI'!K23</f>
        <v>9.1330832992163394E-2</v>
      </c>
      <c r="M23" s="114">
        <f>('97-19 Prod PPI'!M23-'97-19 Prod PPI'!L23)/'97-19 Prod PPI'!L23</f>
        <v>5.4900196402699108E-2</v>
      </c>
      <c r="N23" s="114">
        <f>('97-19 Prod PPI'!N23-'97-19 Prod PPI'!M23)/'97-19 Prod PPI'!M23</f>
        <v>6.715812937765106E-2</v>
      </c>
      <c r="O23" s="114">
        <f>('97-19 Prod PPI'!O23-'97-19 Prod PPI'!N23)/'97-19 Prod PPI'!N23</f>
        <v>-5.5253850072791988E-2</v>
      </c>
      <c r="P23" s="114">
        <f>('97-19 Prod PPI'!P23-'97-19 Prod PPI'!O23)/'97-19 Prod PPI'!O23</f>
        <v>-5.0639810287463213E-2</v>
      </c>
      <c r="Q23" s="114">
        <f>('97-19 Prod PPI'!Q23-'97-19 Prod PPI'!P23)/'97-19 Prod PPI'!P23</f>
        <v>7.4382520018402939E-2</v>
      </c>
      <c r="R23" s="114">
        <f>('97-19 Prod PPI'!R23-'97-19 Prod PPI'!Q23)/'97-19 Prod PPI'!Q23</f>
        <v>-4.431286725372649E-2</v>
      </c>
      <c r="S23" s="114">
        <f>('97-19 Prod PPI'!S23-'97-19 Prod PPI'!R23)/'97-19 Prod PPI'!R23</f>
        <v>-3.7688460859068067E-2</v>
      </c>
      <c r="T23" s="114">
        <f>('97-19 Prod PPI'!T23-'97-19 Prod PPI'!S23)/'97-19 Prod PPI'!S23</f>
        <v>-1.8585557524739484E-2</v>
      </c>
      <c r="U23" s="114">
        <f>('97-19 Prod PPI'!U23-'97-19 Prod PPI'!T23)/'97-19 Prod PPI'!T23</f>
        <v>0.14314051569848626</v>
      </c>
      <c r="V23" s="114">
        <f>('97-19 Prod PPI'!V23-'97-19 Prod PPI'!U23)/'97-19 Prod PPI'!U23</f>
        <v>5.0963763043821941E-2</v>
      </c>
      <c r="W23" s="114">
        <f>('97-19 Prod PPI'!W23-'97-19 Prod PPI'!V23)/'97-19 Prod PPI'!V23</f>
        <v>3.3533470709224758E-2</v>
      </c>
      <c r="X23" s="114">
        <f>('97-19 Prod PPI'!X23-'97-19 Prod PPI'!W23)/'97-19 Prod PPI'!W23</f>
        <v>5.8493808121897417E-2</v>
      </c>
      <c r="Y23" s="114">
        <f>('97-19 Prod PPI'!Y23-'97-19 Prod PPI'!X23)/'97-19 Prod PPI'!X23</f>
        <v>-4.997461878317034E-2</v>
      </c>
      <c r="Z23" s="114">
        <f>('97-19 Prod PPI'!Z23-'97-19 Prod PPI'!Y23)/'97-19 Prod PPI'!Y23</f>
        <v>-1.7702337761690477E-2</v>
      </c>
      <c r="AA23" s="117">
        <f t="shared" si="1"/>
        <v>2.5294021112945996E-2</v>
      </c>
    </row>
    <row r="24" spans="1:27" ht="30" x14ac:dyDescent="0.25">
      <c r="A24" s="65">
        <v>46</v>
      </c>
      <c r="C24" s="66" t="s">
        <v>377</v>
      </c>
      <c r="D24" s="113" t="str">
        <f t="shared" si="0"/>
        <v>-</v>
      </c>
      <c r="E24" s="114">
        <f>('97-19 Prod PPI'!E24-'97-19 Prod PPI'!D24)/'97-19 Prod PPI'!D24</f>
        <v>0.18023051763035761</v>
      </c>
      <c r="F24" s="114">
        <f>('97-19 Prod PPI'!F24-'97-19 Prod PPI'!E24)/'97-19 Prod PPI'!E24</f>
        <v>-7.5523262781938008E-2</v>
      </c>
      <c r="G24" s="114">
        <f>('97-19 Prod PPI'!G24-'97-19 Prod PPI'!F24)/'97-19 Prod PPI'!F24</f>
        <v>-0.1224683477377676</v>
      </c>
      <c r="H24" s="114">
        <f>('97-19 Prod PPI'!H24-'97-19 Prod PPI'!G24)/'97-19 Prod PPI'!G24</f>
        <v>0.10866550637355654</v>
      </c>
      <c r="I24" s="114">
        <f>('97-19 Prod PPI'!I24-'97-19 Prod PPI'!H24)/'97-19 Prod PPI'!H24</f>
        <v>5.794582053878756E-3</v>
      </c>
      <c r="J24" s="114">
        <f>('97-19 Prod PPI'!J24-'97-19 Prod PPI'!I24)/'97-19 Prod PPI'!I24</f>
        <v>4.3314060209771528E-2</v>
      </c>
      <c r="K24" s="114">
        <f>('97-19 Prod PPI'!K24-'97-19 Prod PPI'!J24)/'97-19 Prod PPI'!J24</f>
        <v>2.2130568636844452E-2</v>
      </c>
      <c r="L24" s="114">
        <f>('97-19 Prod PPI'!L24-'97-19 Prod PPI'!K24)/'97-19 Prod PPI'!K24</f>
        <v>-3.0344174957604712E-2</v>
      </c>
      <c r="M24" s="114">
        <f>('97-19 Prod PPI'!M24-'97-19 Prod PPI'!L24)/'97-19 Prod PPI'!L24</f>
        <v>9.5370772322562452E-3</v>
      </c>
      <c r="N24" s="114">
        <f>('97-19 Prod PPI'!N24-'97-19 Prod PPI'!M24)/'97-19 Prod PPI'!M24</f>
        <v>4.9217903763335152E-2</v>
      </c>
      <c r="O24" s="114">
        <f>('97-19 Prod PPI'!O24-'97-19 Prod PPI'!N24)/'97-19 Prod PPI'!N24</f>
        <v>-7.1558335986229613E-2</v>
      </c>
      <c r="P24" s="114">
        <f>('97-19 Prod PPI'!P24-'97-19 Prod PPI'!O24)/'97-19 Prod PPI'!O24</f>
        <v>1.1488601305235715E-2</v>
      </c>
      <c r="Q24" s="114">
        <f>('97-19 Prod PPI'!Q24-'97-19 Prod PPI'!P24)/'97-19 Prod PPI'!P24</f>
        <v>-4.81301746837621E-2</v>
      </c>
      <c r="R24" s="114">
        <f>('97-19 Prod PPI'!R24-'97-19 Prod PPI'!Q24)/'97-19 Prod PPI'!Q24</f>
        <v>-6.8616181479193267E-2</v>
      </c>
      <c r="S24" s="114">
        <f>('97-19 Prod PPI'!S24-'97-19 Prod PPI'!R24)/'97-19 Prod PPI'!R24</f>
        <v>2.5856446159293373E-3</v>
      </c>
      <c r="T24" s="114">
        <f>('97-19 Prod PPI'!T24-'97-19 Prod PPI'!S24)/'97-19 Prod PPI'!S24</f>
        <v>-4.1306480591761709E-2</v>
      </c>
      <c r="U24" s="114">
        <f>('97-19 Prod PPI'!U24-'97-19 Prod PPI'!T24)/'97-19 Prod PPI'!T24</f>
        <v>6.7748399168112844E-2</v>
      </c>
      <c r="V24" s="114">
        <f>('97-19 Prod PPI'!V24-'97-19 Prod PPI'!U24)/'97-19 Prod PPI'!U24</f>
        <v>2.5026623957428794E-2</v>
      </c>
      <c r="W24" s="114">
        <f>('97-19 Prod PPI'!W24-'97-19 Prod PPI'!V24)/'97-19 Prod PPI'!V24</f>
        <v>9.3509079381207394E-3</v>
      </c>
      <c r="X24" s="114">
        <f>('97-19 Prod PPI'!X24-'97-19 Prod PPI'!W24)/'97-19 Prod PPI'!W24</f>
        <v>2.8577294856003469E-2</v>
      </c>
      <c r="Y24" s="114">
        <f>('97-19 Prod PPI'!Y24-'97-19 Prod PPI'!X24)/'97-19 Prod PPI'!X24</f>
        <v>-1.3294461208430924E-2</v>
      </c>
      <c r="Z24" s="114">
        <f>('97-19 Prod PPI'!Z24-'97-19 Prod PPI'!Y24)/'97-19 Prod PPI'!Y24</f>
        <v>0.1160260636874812</v>
      </c>
      <c r="AA24" s="117">
        <f t="shared" si="1"/>
        <v>9.475106000073839E-3</v>
      </c>
    </row>
    <row r="25" spans="1:27" ht="30" x14ac:dyDescent="0.25">
      <c r="A25" s="65">
        <v>47</v>
      </c>
      <c r="C25" s="66" t="s">
        <v>378</v>
      </c>
      <c r="D25" s="113" t="str">
        <f t="shared" si="0"/>
        <v>-</v>
      </c>
      <c r="E25" s="114">
        <f>('97-19 Prod PPI'!E25-'97-19 Prod PPI'!D25)/'97-19 Prod PPI'!D25</f>
        <v>1.2308116012507463E-2</v>
      </c>
      <c r="F25" s="114">
        <f>('97-19 Prod PPI'!F25-'97-19 Prod PPI'!E25)/'97-19 Prod PPI'!E25</f>
        <v>2.0872967059242659E-2</v>
      </c>
      <c r="G25" s="114">
        <f>('97-19 Prod PPI'!G25-'97-19 Prod PPI'!F25)/'97-19 Prod PPI'!F25</f>
        <v>3.5761098007493088E-2</v>
      </c>
      <c r="H25" s="114">
        <f>('97-19 Prod PPI'!H25-'97-19 Prod PPI'!G25)/'97-19 Prod PPI'!G25</f>
        <v>3.0173810949414733E-2</v>
      </c>
      <c r="I25" s="114">
        <f>('97-19 Prod PPI'!I25-'97-19 Prod PPI'!H25)/'97-19 Prod PPI'!H25</f>
        <v>7.2561822693558348E-2</v>
      </c>
      <c r="J25" s="114">
        <f>('97-19 Prod PPI'!J25-'97-19 Prod PPI'!I25)/'97-19 Prod PPI'!I25</f>
        <v>1.1905283953612809E-2</v>
      </c>
      <c r="K25" s="114">
        <f>('97-19 Prod PPI'!K25-'97-19 Prod PPI'!J25)/'97-19 Prod PPI'!J25</f>
        <v>1.1744531368429458E-2</v>
      </c>
      <c r="L25" s="114">
        <f>('97-19 Prod PPI'!L25-'97-19 Prod PPI'!K25)/'97-19 Prod PPI'!K25</f>
        <v>1.4917895036873375E-2</v>
      </c>
      <c r="M25" s="114">
        <f>('97-19 Prod PPI'!M25-'97-19 Prod PPI'!L25)/'97-19 Prod PPI'!L25</f>
        <v>9.0432705334700131E-2</v>
      </c>
      <c r="N25" s="114">
        <f>('97-19 Prod PPI'!N25-'97-19 Prod PPI'!M25)/'97-19 Prod PPI'!M25</f>
        <v>-2.3370812541566342E-2</v>
      </c>
      <c r="O25" s="114">
        <f>('97-19 Prod PPI'!O25-'97-19 Prod PPI'!N25)/'97-19 Prod PPI'!N25</f>
        <v>-5.0452634222319499E-2</v>
      </c>
      <c r="P25" s="114">
        <f>('97-19 Prod PPI'!P25-'97-19 Prod PPI'!O25)/'97-19 Prod PPI'!O25</f>
        <v>7.0363577964174237E-2</v>
      </c>
      <c r="Q25" s="114">
        <f>('97-19 Prod PPI'!Q25-'97-19 Prod PPI'!P25)/'97-19 Prod PPI'!P25</f>
        <v>-9.616846083296415E-3</v>
      </c>
      <c r="R25" s="114">
        <f>('97-19 Prod PPI'!R25-'97-19 Prod PPI'!Q25)/'97-19 Prod PPI'!Q25</f>
        <v>-4.8460918965233614E-2</v>
      </c>
      <c r="S25" s="114">
        <f>('97-19 Prod PPI'!S25-'97-19 Prod PPI'!R25)/'97-19 Prod PPI'!R25</f>
        <v>-1.0937482281072676E-2</v>
      </c>
      <c r="T25" s="114">
        <f>('97-19 Prod PPI'!T25-'97-19 Prod PPI'!S25)/'97-19 Prod PPI'!S25</f>
        <v>2.2488567158242767E-2</v>
      </c>
      <c r="U25" s="114">
        <f>('97-19 Prod PPI'!U25-'97-19 Prod PPI'!T25)/'97-19 Prod PPI'!T25</f>
        <v>5.3990980302834994E-3</v>
      </c>
      <c r="V25" s="114">
        <f>('97-19 Prod PPI'!V25-'97-19 Prod PPI'!U25)/'97-19 Prod PPI'!U25</f>
        <v>5.1423689830192805E-2</v>
      </c>
      <c r="W25" s="114">
        <f>('97-19 Prod PPI'!W25-'97-19 Prod PPI'!V25)/'97-19 Prod PPI'!V25</f>
        <v>2.0813898967269765E-2</v>
      </c>
      <c r="X25" s="114">
        <f>('97-19 Prod PPI'!X25-'97-19 Prod PPI'!W25)/'97-19 Prod PPI'!W25</f>
        <v>-2.0498752157849392E-2</v>
      </c>
      <c r="Y25" s="114">
        <f>('97-19 Prod PPI'!Y25-'97-19 Prod PPI'!X25)/'97-19 Prod PPI'!X25</f>
        <v>2.4713603835156781E-2</v>
      </c>
      <c r="Z25" s="114">
        <f>('97-19 Prod PPI'!Z25-'97-19 Prod PPI'!Y25)/'97-19 Prod PPI'!Y25</f>
        <v>2.8334134876713424E-2</v>
      </c>
      <c r="AA25" s="117">
        <f t="shared" si="1"/>
        <v>1.6403516128478516E-2</v>
      </c>
    </row>
    <row r="26" spans="1:27" ht="30" x14ac:dyDescent="0.25">
      <c r="A26" s="65">
        <v>49</v>
      </c>
      <c r="C26" s="66" t="s">
        <v>379</v>
      </c>
      <c r="D26" s="113" t="str">
        <f t="shared" si="0"/>
        <v>-</v>
      </c>
      <c r="E26" s="114">
        <f>('97-19 Prod PPI'!E26-'97-19 Prod PPI'!D26)/'97-19 Prod PPI'!D26</f>
        <v>8.3999871381761085E-2</v>
      </c>
      <c r="F26" s="114">
        <f>('97-19 Prod PPI'!F26-'97-19 Prod PPI'!E26)/'97-19 Prod PPI'!E26</f>
        <v>-2.5492564205515977E-4</v>
      </c>
      <c r="G26" s="114">
        <f>('97-19 Prod PPI'!G26-'97-19 Prod PPI'!F26)/'97-19 Prod PPI'!F26</f>
        <v>-5.1347179685774878E-3</v>
      </c>
      <c r="H26" s="114">
        <f>('97-19 Prod PPI'!H26-'97-19 Prod PPI'!G26)/'97-19 Prod PPI'!G26</f>
        <v>-8.1467936230791363E-3</v>
      </c>
      <c r="I26" s="114">
        <f>('97-19 Prod PPI'!I26-'97-19 Prod PPI'!H26)/'97-19 Prod PPI'!H26</f>
        <v>-4.4650073683373794E-2</v>
      </c>
      <c r="J26" s="114">
        <f>('97-19 Prod PPI'!J26-'97-19 Prod PPI'!I26)/'97-19 Prod PPI'!I26</f>
        <v>-2.8908338068522757E-3</v>
      </c>
      <c r="K26" s="114">
        <f>('97-19 Prod PPI'!K26-'97-19 Prod PPI'!J26)/'97-19 Prod PPI'!J26</f>
        <v>1.923407276387781E-2</v>
      </c>
      <c r="L26" s="114">
        <f>('97-19 Prod PPI'!L26-'97-19 Prod PPI'!K26)/'97-19 Prod PPI'!K26</f>
        <v>-4.9427427687509545E-2</v>
      </c>
      <c r="M26" s="114">
        <f>('97-19 Prod PPI'!M26-'97-19 Prod PPI'!L26)/'97-19 Prod PPI'!L26</f>
        <v>-2.5159262385898765E-3</v>
      </c>
      <c r="N26" s="114">
        <f>('97-19 Prod PPI'!N26-'97-19 Prod PPI'!M26)/'97-19 Prod PPI'!M26</f>
        <v>8.2138147134365819E-2</v>
      </c>
      <c r="O26" s="114">
        <f>('97-19 Prod PPI'!O26-'97-19 Prod PPI'!N26)/'97-19 Prod PPI'!N26</f>
        <v>-9.9292492963200044E-2</v>
      </c>
      <c r="P26" s="114">
        <f>('97-19 Prod PPI'!P26-'97-19 Prod PPI'!O26)/'97-19 Prod PPI'!O26</f>
        <v>-5.8436755760775783E-2</v>
      </c>
      <c r="Q26" s="114">
        <f>('97-19 Prod PPI'!Q26-'97-19 Prod PPI'!P26)/'97-19 Prod PPI'!P26</f>
        <v>5.0860738433241522E-2</v>
      </c>
      <c r="R26" s="114">
        <f>('97-19 Prod PPI'!R26-'97-19 Prod PPI'!Q26)/'97-19 Prod PPI'!Q26</f>
        <v>2.2672734594125443E-2</v>
      </c>
      <c r="S26" s="114">
        <f>('97-19 Prod PPI'!S26-'97-19 Prod PPI'!R26)/'97-19 Prod PPI'!R26</f>
        <v>-7.3651348454768339E-2</v>
      </c>
      <c r="T26" s="114">
        <f>('97-19 Prod PPI'!T26-'97-19 Prod PPI'!S26)/'97-19 Prod PPI'!S26</f>
        <v>5.556183498342232E-2</v>
      </c>
      <c r="U26" s="114">
        <f>('97-19 Prod PPI'!U26-'97-19 Prod PPI'!T26)/'97-19 Prod PPI'!T26</f>
        <v>2.0387462352224016E-2</v>
      </c>
      <c r="V26" s="114">
        <f>('97-19 Prod PPI'!V26-'97-19 Prod PPI'!U26)/'97-19 Prod PPI'!U26</f>
        <v>-3.6031172590251195E-2</v>
      </c>
      <c r="W26" s="114">
        <f>('97-19 Prod PPI'!W26-'97-19 Prod PPI'!V26)/'97-19 Prod PPI'!V26</f>
        <v>-2.1806325301090008E-2</v>
      </c>
      <c r="X26" s="114">
        <f>('97-19 Prod PPI'!X26-'97-19 Prod PPI'!W26)/'97-19 Prod PPI'!W26</f>
        <v>-1.3467320998902673E-3</v>
      </c>
      <c r="Y26" s="114">
        <f>('97-19 Prod PPI'!Y26-'97-19 Prod PPI'!X26)/'97-19 Prod PPI'!X26</f>
        <v>-5.7435199417245524E-3</v>
      </c>
      <c r="Z26" s="114">
        <f>('97-19 Prod PPI'!Z26-'97-19 Prod PPI'!Y26)/'97-19 Prod PPI'!Y26</f>
        <v>-4.1697711753979967E-2</v>
      </c>
      <c r="AA26" s="117">
        <f t="shared" si="1"/>
        <v>-5.2805407214863371E-3</v>
      </c>
    </row>
    <row r="27" spans="1:27" x14ac:dyDescent="0.25">
      <c r="A27" s="65">
        <v>50</v>
      </c>
      <c r="C27" s="66" t="s">
        <v>180</v>
      </c>
      <c r="D27" s="113" t="str">
        <f t="shared" si="0"/>
        <v>-</v>
      </c>
      <c r="E27" s="114">
        <f>('97-19 Prod PPI'!E27-'97-19 Prod PPI'!D27)/'97-19 Prod PPI'!D27</f>
        <v>-0.16694502919410845</v>
      </c>
      <c r="F27" s="114">
        <f>('97-19 Prod PPI'!F27-'97-19 Prod PPI'!E27)/'97-19 Prod PPI'!E27</f>
        <v>0.18331804557136247</v>
      </c>
      <c r="G27" s="114">
        <f>('97-19 Prod PPI'!G27-'97-19 Prod PPI'!F27)/'97-19 Prod PPI'!F27</f>
        <v>0.29483893706220365</v>
      </c>
      <c r="H27" s="114">
        <f>('97-19 Prod PPI'!H27-'97-19 Prod PPI'!G27)/'97-19 Prod PPI'!G27</f>
        <v>-5.7483730711685554E-2</v>
      </c>
      <c r="I27" s="114">
        <f>('97-19 Prod PPI'!I27-'97-19 Prod PPI'!H27)/'97-19 Prod PPI'!H27</f>
        <v>-0.10457519493667487</v>
      </c>
      <c r="J27" s="114">
        <f>('97-19 Prod PPI'!J27-'97-19 Prod PPI'!I27)/'97-19 Prod PPI'!I27</f>
        <v>0.11019275088860267</v>
      </c>
      <c r="K27" s="114">
        <f>('97-19 Prod PPI'!K27-'97-19 Prod PPI'!J27)/'97-19 Prod PPI'!J27</f>
        <v>0.31250666881778461</v>
      </c>
      <c r="L27" s="114">
        <f>('97-19 Prod PPI'!L27-'97-19 Prod PPI'!K27)/'97-19 Prod PPI'!K27</f>
        <v>1.2961351999122312E-3</v>
      </c>
      <c r="M27" s="114">
        <f>('97-19 Prod PPI'!M27-'97-19 Prod PPI'!L27)/'97-19 Prod PPI'!L27</f>
        <v>-0.21834523822894744</v>
      </c>
      <c r="N27" s="114">
        <f>('97-19 Prod PPI'!N27-'97-19 Prod PPI'!M27)/'97-19 Prod PPI'!M27</f>
        <v>-0.12088566568690232</v>
      </c>
      <c r="O27" s="114">
        <f>('97-19 Prod PPI'!O27-'97-19 Prod PPI'!N27)/'97-19 Prod PPI'!N27</f>
        <v>0.21463600511695569</v>
      </c>
      <c r="P27" s="114">
        <f>('97-19 Prod PPI'!P27-'97-19 Prod PPI'!O27)/'97-19 Prod PPI'!O27</f>
        <v>-0.28848652464781588</v>
      </c>
      <c r="Q27" s="114">
        <f>('97-19 Prod PPI'!Q27-'97-19 Prod PPI'!P27)/'97-19 Prod PPI'!P27</f>
        <v>6.5503724244033112E-2</v>
      </c>
      <c r="R27" s="114">
        <f>('97-19 Prod PPI'!R27-'97-19 Prod PPI'!Q27)/'97-19 Prod PPI'!Q27</f>
        <v>0.59378481740632949</v>
      </c>
      <c r="S27" s="114">
        <f>('97-19 Prod PPI'!S27-'97-19 Prod PPI'!R27)/'97-19 Prod PPI'!R27</f>
        <v>-9.5627192788713858E-2</v>
      </c>
      <c r="T27" s="114">
        <f>('97-19 Prod PPI'!T27-'97-19 Prod PPI'!S27)/'97-19 Prod PPI'!S27</f>
        <v>0.35251844900402546</v>
      </c>
      <c r="U27" s="114">
        <f>('97-19 Prod PPI'!U27-'97-19 Prod PPI'!T27)/'97-19 Prod PPI'!T27</f>
        <v>-0.37096231558581172</v>
      </c>
      <c r="V27" s="114">
        <f>('97-19 Prod PPI'!V27-'97-19 Prod PPI'!U27)/'97-19 Prod PPI'!U27</f>
        <v>0.47425671113319107</v>
      </c>
      <c r="W27" s="114">
        <f>('97-19 Prod PPI'!W27-'97-19 Prod PPI'!V27)/'97-19 Prod PPI'!V27</f>
        <v>-4.8363892112610156E-2</v>
      </c>
      <c r="X27" s="114">
        <f>('97-19 Prod PPI'!X27-'97-19 Prod PPI'!W27)/'97-19 Prod PPI'!W27</f>
        <v>3.2398608733837153E-2</v>
      </c>
      <c r="Y27" s="114">
        <f>('97-19 Prod PPI'!Y27-'97-19 Prod PPI'!X27)/'97-19 Prod PPI'!X27</f>
        <v>3.7811810050630328E-2</v>
      </c>
      <c r="Z27" s="114">
        <f>('97-19 Prod PPI'!Z27-'97-19 Prod PPI'!Y27)/'97-19 Prod PPI'!Y27</f>
        <v>-8.9924799651986659E-2</v>
      </c>
      <c r="AA27" s="117">
        <f t="shared" si="1"/>
        <v>5.0521049076527762E-2</v>
      </c>
    </row>
    <row r="28" spans="1:27" x14ac:dyDescent="0.25">
      <c r="A28" s="65">
        <v>51</v>
      </c>
      <c r="C28" s="66" t="s">
        <v>181</v>
      </c>
      <c r="D28" s="113" t="str">
        <f t="shared" si="0"/>
        <v>-</v>
      </c>
      <c r="E28" s="114">
        <f>('97-19 Prod PPI'!E28-'97-19 Prod PPI'!D28)/'97-19 Prod PPI'!D28</f>
        <v>-8.3733992953197792E-2</v>
      </c>
      <c r="F28" s="114">
        <f>('97-19 Prod PPI'!F28-'97-19 Prod PPI'!E28)/'97-19 Prod PPI'!E28</f>
        <v>1.3146097393135608E-2</v>
      </c>
      <c r="G28" s="114">
        <f>('97-19 Prod PPI'!G28-'97-19 Prod PPI'!F28)/'97-19 Prod PPI'!F28</f>
        <v>-2.7943778922402341E-2</v>
      </c>
      <c r="H28" s="114">
        <f>('97-19 Prod PPI'!H28-'97-19 Prod PPI'!G28)/'97-19 Prod PPI'!G28</f>
        <v>-0.12102552810859604</v>
      </c>
      <c r="I28" s="114">
        <f>('97-19 Prod PPI'!I28-'97-19 Prod PPI'!H28)/'97-19 Prod PPI'!H28</f>
        <v>2.0662178390223829E-2</v>
      </c>
      <c r="J28" s="114">
        <f>('97-19 Prod PPI'!J28-'97-19 Prod PPI'!I28)/'97-19 Prod PPI'!I28</f>
        <v>0.11433929922268125</v>
      </c>
      <c r="K28" s="114">
        <f>('97-19 Prod PPI'!K28-'97-19 Prod PPI'!J28)/'97-19 Prod PPI'!J28</f>
        <v>-1.0183684116042292E-3</v>
      </c>
      <c r="L28" s="114">
        <f>('97-19 Prod PPI'!L28-'97-19 Prod PPI'!K28)/'97-19 Prod PPI'!K28</f>
        <v>-5.2890336554570434E-2</v>
      </c>
      <c r="M28" s="114">
        <f>('97-19 Prod PPI'!M28-'97-19 Prod PPI'!L28)/'97-19 Prod PPI'!L28</f>
        <v>1.8110257896686553E-2</v>
      </c>
      <c r="N28" s="114">
        <f>('97-19 Prod PPI'!N28-'97-19 Prod PPI'!M28)/'97-19 Prod PPI'!M28</f>
        <v>-5.8904905845931985E-2</v>
      </c>
      <c r="O28" s="114">
        <f>('97-19 Prod PPI'!O28-'97-19 Prod PPI'!N28)/'97-19 Prod PPI'!N28</f>
        <v>-0.15081052766240158</v>
      </c>
      <c r="P28" s="114">
        <f>('97-19 Prod PPI'!P28-'97-19 Prod PPI'!O28)/'97-19 Prod PPI'!O28</f>
        <v>-0.28124689234338596</v>
      </c>
      <c r="Q28" s="114">
        <f>('97-19 Prod PPI'!Q28-'97-19 Prod PPI'!P28)/'97-19 Prod PPI'!P28</f>
        <v>0.20345312303373603</v>
      </c>
      <c r="R28" s="114">
        <f>('97-19 Prod PPI'!R28-'97-19 Prod PPI'!Q28)/'97-19 Prod PPI'!Q28</f>
        <v>-6.0864987552457062E-2</v>
      </c>
      <c r="S28" s="114">
        <f>('97-19 Prod PPI'!S28-'97-19 Prod PPI'!R28)/'97-19 Prod PPI'!R28</f>
        <v>-0.14191656332474725</v>
      </c>
      <c r="T28" s="114">
        <f>('97-19 Prod PPI'!T28-'97-19 Prod PPI'!S28)/'97-19 Prod PPI'!S28</f>
        <v>0.1140859849962374</v>
      </c>
      <c r="U28" s="114">
        <f>('97-19 Prod PPI'!U28-'97-19 Prod PPI'!T28)/'97-19 Prod PPI'!T28</f>
        <v>0.10779840884102364</v>
      </c>
      <c r="V28" s="114">
        <f>('97-19 Prod PPI'!V28-'97-19 Prod PPI'!U28)/'97-19 Prod PPI'!U28</f>
        <v>8.9286756634962758E-2</v>
      </c>
      <c r="W28" s="114">
        <f>('97-19 Prod PPI'!W28-'97-19 Prod PPI'!V28)/'97-19 Prod PPI'!V28</f>
        <v>5.27665840484981E-3</v>
      </c>
      <c r="X28" s="114">
        <f>('97-19 Prod PPI'!X28-'97-19 Prod PPI'!W28)/'97-19 Prod PPI'!W28</f>
        <v>5.4811556919518785E-2</v>
      </c>
      <c r="Y28" s="114">
        <f>('97-19 Prod PPI'!Y28-'97-19 Prod PPI'!X28)/'97-19 Prod PPI'!X28</f>
        <v>-6.8570509432926335E-2</v>
      </c>
      <c r="Z28" s="114">
        <f>('97-19 Prod PPI'!Z28-'97-19 Prod PPI'!Y28)/'97-19 Prod PPI'!Y28</f>
        <v>6.3774721998331396E-2</v>
      </c>
      <c r="AA28" s="117">
        <f t="shared" si="1"/>
        <v>-1.1099152153674274E-2</v>
      </c>
    </row>
    <row r="29" spans="1:27" ht="30" x14ac:dyDescent="0.25">
      <c r="A29" s="65">
        <v>52</v>
      </c>
      <c r="C29" s="66" t="s">
        <v>380</v>
      </c>
      <c r="D29" s="113" t="str">
        <f t="shared" si="0"/>
        <v>-</v>
      </c>
      <c r="E29" s="114">
        <f>('97-19 Prod PPI'!E29-'97-19 Prod PPI'!D29)/'97-19 Prod PPI'!D29</f>
        <v>0.11554372649803689</v>
      </c>
      <c r="F29" s="114">
        <f>('97-19 Prod PPI'!F29-'97-19 Prod PPI'!E29)/'97-19 Prod PPI'!E29</f>
        <v>-3.9274255119392851E-2</v>
      </c>
      <c r="G29" s="114">
        <f>('97-19 Prod PPI'!G29-'97-19 Prod PPI'!F29)/'97-19 Prod PPI'!F29</f>
        <v>-3.2406395837450482E-2</v>
      </c>
      <c r="H29" s="114">
        <f>('97-19 Prod PPI'!H29-'97-19 Prod PPI'!G29)/'97-19 Prod PPI'!G29</f>
        <v>-3.345418262457607E-3</v>
      </c>
      <c r="I29" s="114">
        <f>('97-19 Prod PPI'!I29-'97-19 Prod PPI'!H29)/'97-19 Prod PPI'!H29</f>
        <v>4.4145126957733571E-3</v>
      </c>
      <c r="J29" s="114">
        <f>('97-19 Prod PPI'!J29-'97-19 Prod PPI'!I29)/'97-19 Prod PPI'!I29</f>
        <v>4.656538788056705E-2</v>
      </c>
      <c r="K29" s="114">
        <f>('97-19 Prod PPI'!K29-'97-19 Prod PPI'!J29)/'97-19 Prod PPI'!J29</f>
        <v>5.3826626329812874E-2</v>
      </c>
      <c r="L29" s="114">
        <f>('97-19 Prod PPI'!L29-'97-19 Prod PPI'!K29)/'97-19 Prod PPI'!K29</f>
        <v>-6.3944116381587743E-2</v>
      </c>
      <c r="M29" s="114">
        <f>('97-19 Prod PPI'!M29-'97-19 Prod PPI'!L29)/'97-19 Prod PPI'!L29</f>
        <v>8.8688750362263341E-2</v>
      </c>
      <c r="N29" s="114">
        <f>('97-19 Prod PPI'!N29-'97-19 Prod PPI'!M29)/'97-19 Prod PPI'!M29</f>
        <v>2.8227780103791647E-3</v>
      </c>
      <c r="O29" s="114">
        <f>('97-19 Prod PPI'!O29-'97-19 Prod PPI'!N29)/'97-19 Prod PPI'!N29</f>
        <v>6.1709604049525947E-2</v>
      </c>
      <c r="P29" s="114">
        <f>('97-19 Prod PPI'!P29-'97-19 Prod PPI'!O29)/'97-19 Prod PPI'!O29</f>
        <v>4.0763341108372798E-2</v>
      </c>
      <c r="Q29" s="114">
        <f>('97-19 Prod PPI'!Q29-'97-19 Prod PPI'!P29)/'97-19 Prod PPI'!P29</f>
        <v>4.8244899028277367E-2</v>
      </c>
      <c r="R29" s="114">
        <f>('97-19 Prod PPI'!R29-'97-19 Prod PPI'!Q29)/'97-19 Prod PPI'!Q29</f>
        <v>-3.333544290121692E-2</v>
      </c>
      <c r="S29" s="114">
        <f>('97-19 Prod PPI'!S29-'97-19 Prod PPI'!R29)/'97-19 Prod PPI'!R29</f>
        <v>-0.19076947336880126</v>
      </c>
      <c r="T29" s="114">
        <f>('97-19 Prod PPI'!T29-'97-19 Prod PPI'!S29)/'97-19 Prod PPI'!S29</f>
        <v>-6.196882912602561E-2</v>
      </c>
      <c r="U29" s="114">
        <f>('97-19 Prod PPI'!U29-'97-19 Prod PPI'!T29)/'97-19 Prod PPI'!T29</f>
        <v>8.0219982977024817E-2</v>
      </c>
      <c r="V29" s="114">
        <f>('97-19 Prod PPI'!V29-'97-19 Prod PPI'!U29)/'97-19 Prod PPI'!U29</f>
        <v>-1.5196103345507164E-2</v>
      </c>
      <c r="W29" s="114">
        <f>('97-19 Prod PPI'!W29-'97-19 Prod PPI'!V29)/'97-19 Prod PPI'!V29</f>
        <v>-8.8234623605409707E-2</v>
      </c>
      <c r="X29" s="114">
        <f>('97-19 Prod PPI'!X29-'97-19 Prod PPI'!W29)/'97-19 Prod PPI'!W29</f>
        <v>-3.3638088988806956E-2</v>
      </c>
      <c r="Y29" s="114">
        <f>('97-19 Prod PPI'!Y29-'97-19 Prod PPI'!X29)/'97-19 Prod PPI'!X29</f>
        <v>-1.5807686114277356E-2</v>
      </c>
      <c r="Z29" s="114">
        <f>('97-19 Prod PPI'!Z29-'97-19 Prod PPI'!Y29)/'97-19 Prod PPI'!Y29</f>
        <v>2.5773325745525277E-2</v>
      </c>
      <c r="AA29" s="117">
        <f t="shared" si="1"/>
        <v>-4.2488628933521624E-4</v>
      </c>
    </row>
    <row r="30" spans="1:27" x14ac:dyDescent="0.25">
      <c r="A30" s="65">
        <v>53</v>
      </c>
      <c r="C30" s="66" t="s">
        <v>381</v>
      </c>
      <c r="D30" s="113" t="str">
        <f t="shared" si="0"/>
        <v>-</v>
      </c>
      <c r="E30" s="114">
        <f>('97-19 Prod PPI'!E30-'97-19 Prod PPI'!D30)/'97-19 Prod PPI'!D30</f>
        <v>-7.2320216519258781E-2</v>
      </c>
      <c r="F30" s="114">
        <f>('97-19 Prod PPI'!F30-'97-19 Prod PPI'!E30)/'97-19 Prod PPI'!E30</f>
        <v>4.7190865581364094E-2</v>
      </c>
      <c r="G30" s="114">
        <f>('97-19 Prod PPI'!G30-'97-19 Prod PPI'!F30)/'97-19 Prod PPI'!F30</f>
        <v>6.5447989110655455E-2</v>
      </c>
      <c r="H30" s="114">
        <f>('97-19 Prod PPI'!H30-'97-19 Prod PPI'!G30)/'97-19 Prod PPI'!G30</f>
        <v>-1.2732317261615821E-2</v>
      </c>
      <c r="I30" s="114">
        <f>('97-19 Prod PPI'!I30-'97-19 Prod PPI'!H30)/'97-19 Prod PPI'!H30</f>
        <v>-4.5773107126426911E-2</v>
      </c>
      <c r="J30" s="114">
        <f>('97-19 Prod PPI'!J30-'97-19 Prod PPI'!I30)/'97-19 Prod PPI'!I30</f>
        <v>2.3517084618777371E-3</v>
      </c>
      <c r="K30" s="114">
        <f>('97-19 Prod PPI'!K30-'97-19 Prod PPI'!J30)/'97-19 Prod PPI'!J30</f>
        <v>2.3765262262434431E-2</v>
      </c>
      <c r="L30" s="114">
        <f>('97-19 Prod PPI'!L30-'97-19 Prod PPI'!K30)/'97-19 Prod PPI'!K30</f>
        <v>9.670041598900965E-2</v>
      </c>
      <c r="M30" s="114">
        <f>('97-19 Prod PPI'!M30-'97-19 Prod PPI'!L30)/'97-19 Prod PPI'!L30</f>
        <v>-2.0440321053308602E-3</v>
      </c>
      <c r="N30" s="114">
        <f>('97-19 Prod PPI'!N30-'97-19 Prod PPI'!M30)/'97-19 Prod PPI'!M30</f>
        <v>-3.988422243186672E-2</v>
      </c>
      <c r="O30" s="114">
        <f>('97-19 Prod PPI'!O30-'97-19 Prod PPI'!N30)/'97-19 Prod PPI'!N30</f>
        <v>2.2611268823069686E-2</v>
      </c>
      <c r="P30" s="114">
        <f>('97-19 Prod PPI'!P30-'97-19 Prod PPI'!O30)/'97-19 Prod PPI'!O30</f>
        <v>-3.3906292387881842E-2</v>
      </c>
      <c r="Q30" s="114">
        <f>('97-19 Prod PPI'!Q30-'97-19 Prod PPI'!P30)/'97-19 Prod PPI'!P30</f>
        <v>3.5509915135542205E-2</v>
      </c>
      <c r="R30" s="114">
        <f>('97-19 Prod PPI'!R30-'97-19 Prod PPI'!Q30)/'97-19 Prod PPI'!Q30</f>
        <v>-7.3746837140197988E-2</v>
      </c>
      <c r="S30" s="114">
        <f>('97-19 Prod PPI'!S30-'97-19 Prod PPI'!R30)/'97-19 Prod PPI'!R30</f>
        <v>0.20280252807342572</v>
      </c>
      <c r="T30" s="114">
        <f>('97-19 Prod PPI'!T30-'97-19 Prod PPI'!S30)/'97-19 Prod PPI'!S30</f>
        <v>5.5693172752785776E-3</v>
      </c>
      <c r="U30" s="114">
        <f>('97-19 Prod PPI'!U30-'97-19 Prod PPI'!T30)/'97-19 Prod PPI'!T30</f>
        <v>-9.98892589429934E-2</v>
      </c>
      <c r="V30" s="114">
        <f>('97-19 Prod PPI'!V30-'97-19 Prod PPI'!U30)/'97-19 Prod PPI'!U30</f>
        <v>-0.10321729501177369</v>
      </c>
      <c r="W30" s="114">
        <f>('97-19 Prod PPI'!W30-'97-19 Prod PPI'!V30)/'97-19 Prod PPI'!V30</f>
        <v>5.6076667853501828E-2</v>
      </c>
      <c r="X30" s="114">
        <f>('97-19 Prod PPI'!X30-'97-19 Prod PPI'!W30)/'97-19 Prod PPI'!W30</f>
        <v>0.10192108215391821</v>
      </c>
      <c r="Y30" s="114">
        <f>('97-19 Prod PPI'!Y30-'97-19 Prod PPI'!X30)/'97-19 Prod PPI'!X30</f>
        <v>-1.6027088290170077E-2</v>
      </c>
      <c r="Z30" s="114">
        <f>('97-19 Prod PPI'!Z30-'97-19 Prod PPI'!Y30)/'97-19 Prod PPI'!Y30</f>
        <v>-8.1377194989608062E-2</v>
      </c>
      <c r="AA30" s="117">
        <f t="shared" si="1"/>
        <v>3.5922344778615183E-3</v>
      </c>
    </row>
    <row r="31" spans="1:27" x14ac:dyDescent="0.25">
      <c r="A31" s="65">
        <v>55</v>
      </c>
      <c r="C31" s="66" t="s">
        <v>382</v>
      </c>
      <c r="D31" s="113" t="str">
        <f t="shared" si="0"/>
        <v>-</v>
      </c>
      <c r="E31" s="114">
        <f>('97-19 Prod PPI'!E31-'97-19 Prod PPI'!D31)/'97-19 Prod PPI'!D31</f>
        <v>-2.855150491092882E-2</v>
      </c>
      <c r="F31" s="114">
        <f>('97-19 Prod PPI'!F31-'97-19 Prod PPI'!E31)/'97-19 Prod PPI'!E31</f>
        <v>0.12105549033500994</v>
      </c>
      <c r="G31" s="114">
        <f>('97-19 Prod PPI'!G31-'97-19 Prod PPI'!F31)/'97-19 Prod PPI'!F31</f>
        <v>-3.5463354110556511E-2</v>
      </c>
      <c r="H31" s="114">
        <f>('97-19 Prod PPI'!H31-'97-19 Prod PPI'!G31)/'97-19 Prod PPI'!G31</f>
        <v>-9.9694720556170405E-3</v>
      </c>
      <c r="I31" s="114">
        <f>('97-19 Prod PPI'!I31-'97-19 Prod PPI'!H31)/'97-19 Prod PPI'!H31</f>
        <v>8.9341938137860968E-2</v>
      </c>
      <c r="J31" s="114">
        <f>('97-19 Prod PPI'!J31-'97-19 Prod PPI'!I31)/'97-19 Prod PPI'!I31</f>
        <v>6.2357786071797601E-2</v>
      </c>
      <c r="K31" s="114">
        <f>('97-19 Prod PPI'!K31-'97-19 Prod PPI'!J31)/'97-19 Prod PPI'!J31</f>
        <v>-2.0552524876713402E-2</v>
      </c>
      <c r="L31" s="114">
        <f>('97-19 Prod PPI'!L31-'97-19 Prod PPI'!K31)/'97-19 Prod PPI'!K31</f>
        <v>7.3560472115777625E-2</v>
      </c>
      <c r="M31" s="114">
        <f>('97-19 Prod PPI'!M31-'97-19 Prod PPI'!L31)/'97-19 Prod PPI'!L31</f>
        <v>-1.6775372931690006E-3</v>
      </c>
      <c r="N31" s="114">
        <f>('97-19 Prod PPI'!N31-'97-19 Prod PPI'!M31)/'97-19 Prod PPI'!M31</f>
        <v>-4.8217991249536789E-2</v>
      </c>
      <c r="O31" s="114">
        <f>('97-19 Prod PPI'!O31-'97-19 Prod PPI'!N31)/'97-19 Prod PPI'!N31</f>
        <v>1.6442411948410045E-2</v>
      </c>
      <c r="P31" s="114">
        <f>('97-19 Prod PPI'!P31-'97-19 Prod PPI'!O31)/'97-19 Prod PPI'!O31</f>
        <v>-0.12344387303201909</v>
      </c>
      <c r="Q31" s="114">
        <f>('97-19 Prod PPI'!Q31-'97-19 Prod PPI'!P31)/'97-19 Prod PPI'!P31</f>
        <v>0.20068163769914305</v>
      </c>
      <c r="R31" s="114">
        <f>('97-19 Prod PPI'!R31-'97-19 Prod PPI'!Q31)/'97-19 Prod PPI'!Q31</f>
        <v>1.2119614297063061E-2</v>
      </c>
      <c r="S31" s="114">
        <f>('97-19 Prod PPI'!S31-'97-19 Prod PPI'!R31)/'97-19 Prod PPI'!R31</f>
        <v>6.183893817710702E-2</v>
      </c>
      <c r="T31" s="114">
        <f>('97-19 Prod PPI'!T31-'97-19 Prod PPI'!S31)/'97-19 Prod PPI'!S31</f>
        <v>3.1889981935958468E-2</v>
      </c>
      <c r="U31" s="114">
        <f>('97-19 Prod PPI'!U31-'97-19 Prod PPI'!T31)/'97-19 Prod PPI'!T31</f>
        <v>2.6391781410168957E-2</v>
      </c>
      <c r="V31" s="114">
        <f>('97-19 Prod PPI'!V31-'97-19 Prod PPI'!U31)/'97-19 Prod PPI'!U31</f>
        <v>-3.0658751783131551E-2</v>
      </c>
      <c r="W31" s="114">
        <f>('97-19 Prod PPI'!W31-'97-19 Prod PPI'!V31)/'97-19 Prod PPI'!V31</f>
        <v>5.0074624293168363E-3</v>
      </c>
      <c r="X31" s="114">
        <f>('97-19 Prod PPI'!X31-'97-19 Prod PPI'!W31)/'97-19 Prod PPI'!W31</f>
        <v>9.1656849539740279E-2</v>
      </c>
      <c r="Y31" s="114">
        <f>('97-19 Prod PPI'!Y31-'97-19 Prod PPI'!X31)/'97-19 Prod PPI'!X31</f>
        <v>3.3312850312975789E-2</v>
      </c>
      <c r="Z31" s="114">
        <f>('97-19 Prod PPI'!Z31-'97-19 Prod PPI'!Y31)/'97-19 Prod PPI'!Y31</f>
        <v>-8.4228027858381349E-2</v>
      </c>
      <c r="AA31" s="117">
        <f t="shared" si="1"/>
        <v>2.0131553510921638E-2</v>
      </c>
    </row>
    <row r="32" spans="1:27" x14ac:dyDescent="0.25">
      <c r="A32" s="65">
        <v>56</v>
      </c>
      <c r="C32" s="66" t="s">
        <v>383</v>
      </c>
      <c r="D32" s="113" t="str">
        <f t="shared" si="0"/>
        <v>-</v>
      </c>
      <c r="E32" s="114">
        <f>('97-19 Prod PPI'!E32-'97-19 Prod PPI'!D32)/'97-19 Prod PPI'!D32</f>
        <v>7.8934788735553776E-2</v>
      </c>
      <c r="F32" s="114">
        <f>('97-19 Prod PPI'!F32-'97-19 Prod PPI'!E32)/'97-19 Prod PPI'!E32</f>
        <v>1.118112919155956E-2</v>
      </c>
      <c r="G32" s="114">
        <f>('97-19 Prod PPI'!G32-'97-19 Prod PPI'!F32)/'97-19 Prod PPI'!F32</f>
        <v>5.1899619012942551E-2</v>
      </c>
      <c r="H32" s="114">
        <f>('97-19 Prod PPI'!H32-'97-19 Prod PPI'!G32)/'97-19 Prod PPI'!G32</f>
        <v>-8.8967855396409907E-3</v>
      </c>
      <c r="I32" s="114">
        <f>('97-19 Prod PPI'!I32-'97-19 Prod PPI'!H32)/'97-19 Prod PPI'!H32</f>
        <v>-7.9390957338705704E-3</v>
      </c>
      <c r="J32" s="114">
        <f>('97-19 Prod PPI'!J32-'97-19 Prod PPI'!I32)/'97-19 Prod PPI'!I32</f>
        <v>-2.6493489980712572E-2</v>
      </c>
      <c r="K32" s="114">
        <f>('97-19 Prod PPI'!K32-'97-19 Prod PPI'!J32)/'97-19 Prod PPI'!J32</f>
        <v>1.6985446499338828E-2</v>
      </c>
      <c r="L32" s="114">
        <f>('97-19 Prod PPI'!L32-'97-19 Prod PPI'!K32)/'97-19 Prod PPI'!K32</f>
        <v>4.5415625277222121E-2</v>
      </c>
      <c r="M32" s="114">
        <f>('97-19 Prod PPI'!M32-'97-19 Prod PPI'!L32)/'97-19 Prod PPI'!L32</f>
        <v>-3.0442874014144694E-2</v>
      </c>
      <c r="N32" s="114">
        <f>('97-19 Prod PPI'!N32-'97-19 Prod PPI'!M32)/'97-19 Prod PPI'!M32</f>
        <v>-1.8837788686238949E-2</v>
      </c>
      <c r="O32" s="114">
        <f>('97-19 Prod PPI'!O32-'97-19 Prod PPI'!N32)/'97-19 Prod PPI'!N32</f>
        <v>-3.0889993752333797E-2</v>
      </c>
      <c r="P32" s="114">
        <f>('97-19 Prod PPI'!P32-'97-19 Prod PPI'!O32)/'97-19 Prod PPI'!O32</f>
        <v>-3.3184036357008367E-2</v>
      </c>
      <c r="Q32" s="114">
        <f>('97-19 Prod PPI'!Q32-'97-19 Prod PPI'!P32)/'97-19 Prod PPI'!P32</f>
        <v>2.0673826849095453E-2</v>
      </c>
      <c r="R32" s="114">
        <f>('97-19 Prod PPI'!R32-'97-19 Prod PPI'!Q32)/'97-19 Prod PPI'!Q32</f>
        <v>2.8671368647517466E-2</v>
      </c>
      <c r="S32" s="114">
        <f>('97-19 Prod PPI'!S32-'97-19 Prod PPI'!R32)/'97-19 Prod PPI'!R32</f>
        <v>-4.6954991260736913E-2</v>
      </c>
      <c r="T32" s="114">
        <f>('97-19 Prod PPI'!T32-'97-19 Prod PPI'!S32)/'97-19 Prod PPI'!S32</f>
        <v>-3.2330284836139062E-2</v>
      </c>
      <c r="U32" s="114">
        <f>('97-19 Prod PPI'!U32-'97-19 Prod PPI'!T32)/'97-19 Prod PPI'!T32</f>
        <v>-2.1430719839451981E-2</v>
      </c>
      <c r="V32" s="114">
        <f>('97-19 Prod PPI'!V32-'97-19 Prod PPI'!U32)/'97-19 Prod PPI'!U32</f>
        <v>-2.0057779697989036E-2</v>
      </c>
      <c r="W32" s="114">
        <f>('97-19 Prod PPI'!W32-'97-19 Prod PPI'!V32)/'97-19 Prod PPI'!V32</f>
        <v>2.0068016091511549E-2</v>
      </c>
      <c r="X32" s="114">
        <f>('97-19 Prod PPI'!X32-'97-19 Prod PPI'!W32)/'97-19 Prod PPI'!W32</f>
        <v>-6.8094554976202122E-3</v>
      </c>
      <c r="Y32" s="114">
        <f>('97-19 Prod PPI'!Y32-'97-19 Prod PPI'!X32)/'97-19 Prod PPI'!X32</f>
        <v>2.1695168417345978E-2</v>
      </c>
      <c r="Z32" s="114">
        <f>('97-19 Prod PPI'!Z32-'97-19 Prod PPI'!Y32)/'97-19 Prod PPI'!Y32</f>
        <v>-2.3933015168459918E-2</v>
      </c>
      <c r="AA32" s="117">
        <f t="shared" si="1"/>
        <v>-5.7615098373908118E-4</v>
      </c>
    </row>
    <row r="33" spans="1:27" x14ac:dyDescent="0.25">
      <c r="A33" s="65">
        <v>58</v>
      </c>
      <c r="C33" s="66" t="s">
        <v>384</v>
      </c>
      <c r="D33" s="113" t="str">
        <f t="shared" si="0"/>
        <v>-</v>
      </c>
      <c r="E33" s="114">
        <f>('97-19 Prod PPI'!E33-'97-19 Prod PPI'!D33)/'97-19 Prod PPI'!D33</f>
        <v>0.11700931686886856</v>
      </c>
      <c r="F33" s="114">
        <f>('97-19 Prod PPI'!F33-'97-19 Prod PPI'!E33)/'97-19 Prod PPI'!E33</f>
        <v>-1.0043277374280568E-2</v>
      </c>
      <c r="G33" s="114">
        <f>('97-19 Prod PPI'!G33-'97-19 Prod PPI'!F33)/'97-19 Prod PPI'!F33</f>
        <v>6.62149977111543E-2</v>
      </c>
      <c r="H33" s="114">
        <f>('97-19 Prod PPI'!H33-'97-19 Prod PPI'!G33)/'97-19 Prod PPI'!G33</f>
        <v>-6.551058085538003E-2</v>
      </c>
      <c r="I33" s="114">
        <f>('97-19 Prod PPI'!I33-'97-19 Prod PPI'!H33)/'97-19 Prod PPI'!H33</f>
        <v>-1.140821462266791E-3</v>
      </c>
      <c r="J33" s="114">
        <f>('97-19 Prod PPI'!J33-'97-19 Prod PPI'!I33)/'97-19 Prod PPI'!I33</f>
        <v>1.8321183474951543E-4</v>
      </c>
      <c r="K33" s="114">
        <f>('97-19 Prod PPI'!K33-'97-19 Prod PPI'!J33)/'97-19 Prod PPI'!J33</f>
        <v>0.10112864920901876</v>
      </c>
      <c r="L33" s="114">
        <f>('97-19 Prod PPI'!L33-'97-19 Prod PPI'!K33)/'97-19 Prod PPI'!K33</f>
        <v>2.0777892271492361E-3</v>
      </c>
      <c r="M33" s="114">
        <f>('97-19 Prod PPI'!M33-'97-19 Prod PPI'!L33)/'97-19 Prod PPI'!L33</f>
        <v>-6.7569218340149798E-2</v>
      </c>
      <c r="N33" s="114">
        <f>('97-19 Prod PPI'!N33-'97-19 Prod PPI'!M33)/'97-19 Prod PPI'!M33</f>
        <v>6.5042445697344645E-2</v>
      </c>
      <c r="O33" s="114">
        <f>('97-19 Prod PPI'!O33-'97-19 Prod PPI'!N33)/'97-19 Prod PPI'!N33</f>
        <v>5.5902085564369625E-2</v>
      </c>
      <c r="P33" s="114">
        <f>('97-19 Prod PPI'!P33-'97-19 Prod PPI'!O33)/'97-19 Prod PPI'!O33</f>
        <v>-6.7028912858268189E-2</v>
      </c>
      <c r="Q33" s="114">
        <f>('97-19 Prod PPI'!Q33-'97-19 Prod PPI'!P33)/'97-19 Prod PPI'!P33</f>
        <v>1.855169843662224E-2</v>
      </c>
      <c r="R33" s="114">
        <f>('97-19 Prod PPI'!R33-'97-19 Prod PPI'!Q33)/'97-19 Prod PPI'!Q33</f>
        <v>6.1105435227737162E-3</v>
      </c>
      <c r="S33" s="114">
        <f>('97-19 Prod PPI'!S33-'97-19 Prod PPI'!R33)/'97-19 Prod PPI'!R33</f>
        <v>-0.1026603716057418</v>
      </c>
      <c r="T33" s="114">
        <f>('97-19 Prod PPI'!T33-'97-19 Prod PPI'!S33)/'97-19 Prod PPI'!S33</f>
        <v>0.10842928304862247</v>
      </c>
      <c r="U33" s="114">
        <f>('97-19 Prod PPI'!U33-'97-19 Prod PPI'!T33)/'97-19 Prod PPI'!T33</f>
        <v>-1.2977395498130992E-2</v>
      </c>
      <c r="V33" s="114">
        <f>('97-19 Prod PPI'!V33-'97-19 Prod PPI'!U33)/'97-19 Prod PPI'!U33</f>
        <v>-2.2379640930119956E-2</v>
      </c>
      <c r="W33" s="114">
        <f>('97-19 Prod PPI'!W33-'97-19 Prod PPI'!V33)/'97-19 Prod PPI'!V33</f>
        <v>7.2904927296686295E-2</v>
      </c>
      <c r="X33" s="114">
        <f>('97-19 Prod PPI'!X33-'97-19 Prod PPI'!W33)/'97-19 Prod PPI'!W33</f>
        <v>-1.6764633655667421E-2</v>
      </c>
      <c r="Y33" s="114">
        <f>('97-19 Prod PPI'!Y33-'97-19 Prod PPI'!X33)/'97-19 Prod PPI'!X33</f>
        <v>1.5008421106677397E-2</v>
      </c>
      <c r="Z33" s="114">
        <f>('97-19 Prod PPI'!Z33-'97-19 Prod PPI'!Y33)/'97-19 Prod PPI'!Y33</f>
        <v>-9.1935120974417139E-2</v>
      </c>
      <c r="AA33" s="117">
        <f t="shared" si="1"/>
        <v>7.7524270895279138E-3</v>
      </c>
    </row>
    <row r="34" spans="1:27" ht="45" x14ac:dyDescent="0.25">
      <c r="A34" s="65">
        <v>59</v>
      </c>
      <c r="C34" s="66" t="s">
        <v>385</v>
      </c>
      <c r="D34" s="113" t="str">
        <f t="shared" si="0"/>
        <v>-</v>
      </c>
      <c r="E34" s="114">
        <f>('97-19 Prod PPI'!E34-'97-19 Prod PPI'!D34)/'97-19 Prod PPI'!D34</f>
        <v>-4.9826817521144331E-2</v>
      </c>
      <c r="F34" s="114">
        <f>('97-19 Prod PPI'!F34-'97-19 Prod PPI'!E34)/'97-19 Prod PPI'!E34</f>
        <v>8.1557911054944962E-2</v>
      </c>
      <c r="G34" s="114">
        <f>('97-19 Prod PPI'!G34-'97-19 Prod PPI'!F34)/'97-19 Prod PPI'!F34</f>
        <v>3.0861854814293543E-2</v>
      </c>
      <c r="H34" s="114">
        <f>('97-19 Prod PPI'!H34-'97-19 Prod PPI'!G34)/'97-19 Prod PPI'!G34</f>
        <v>-8.4715808307004106E-2</v>
      </c>
      <c r="I34" s="114">
        <f>('97-19 Prod PPI'!I34-'97-19 Prod PPI'!H34)/'97-19 Prod PPI'!H34</f>
        <v>1.2871806901488007E-2</v>
      </c>
      <c r="J34" s="114">
        <f>('97-19 Prod PPI'!J34-'97-19 Prod PPI'!I34)/'97-19 Prod PPI'!I34</f>
        <v>9.0420072575274291E-2</v>
      </c>
      <c r="K34" s="114">
        <f>('97-19 Prod PPI'!K34-'97-19 Prod PPI'!J34)/'97-19 Prod PPI'!J34</f>
        <v>6.5296486114092167E-2</v>
      </c>
      <c r="L34" s="114">
        <f>('97-19 Prod PPI'!L34-'97-19 Prod PPI'!K34)/'97-19 Prod PPI'!K34</f>
        <v>-4.8396142591887736E-2</v>
      </c>
      <c r="M34" s="114">
        <f>('97-19 Prod PPI'!M34-'97-19 Prod PPI'!L34)/'97-19 Prod PPI'!L34</f>
        <v>-0.10489001054048255</v>
      </c>
      <c r="N34" s="114">
        <f>('97-19 Prod PPI'!N34-'97-19 Prod PPI'!M34)/'97-19 Prod PPI'!M34</f>
        <v>3.701974743352749E-2</v>
      </c>
      <c r="O34" s="114">
        <f>('97-19 Prod PPI'!O34-'97-19 Prod PPI'!N34)/'97-19 Prod PPI'!N34</f>
        <v>0.12362014852765628</v>
      </c>
      <c r="P34" s="114">
        <f>('97-19 Prod PPI'!P34-'97-19 Prod PPI'!O34)/'97-19 Prod PPI'!O34</f>
        <v>-6.5653832872968984E-2</v>
      </c>
      <c r="Q34" s="114">
        <f>('97-19 Prod PPI'!Q34-'97-19 Prod PPI'!P34)/'97-19 Prod PPI'!P34</f>
        <v>-0.13732504956275193</v>
      </c>
      <c r="R34" s="114">
        <f>('97-19 Prod PPI'!R34-'97-19 Prod PPI'!Q34)/'97-19 Prod PPI'!Q34</f>
        <v>-1.303094298107473E-2</v>
      </c>
      <c r="S34" s="114">
        <f>('97-19 Prod PPI'!S34-'97-19 Prod PPI'!R34)/'97-19 Prod PPI'!R34</f>
        <v>0.20107764227591229</v>
      </c>
      <c r="T34" s="114">
        <f>('97-19 Prod PPI'!T34-'97-19 Prod PPI'!S34)/'97-19 Prod PPI'!S34</f>
        <v>-5.2300953690638023E-2</v>
      </c>
      <c r="U34" s="114">
        <f>('97-19 Prod PPI'!U34-'97-19 Prod PPI'!T34)/'97-19 Prod PPI'!T34</f>
        <v>-0.11148535483576431</v>
      </c>
      <c r="V34" s="114">
        <f>('97-19 Prod PPI'!V34-'97-19 Prod PPI'!U34)/'97-19 Prod PPI'!U34</f>
        <v>0.13635599316123775</v>
      </c>
      <c r="W34" s="114">
        <f>('97-19 Prod PPI'!W34-'97-19 Prod PPI'!V34)/'97-19 Prod PPI'!V34</f>
        <v>-4.548860350569707E-3</v>
      </c>
      <c r="X34" s="114">
        <f>('97-19 Prod PPI'!X34-'97-19 Prod PPI'!W34)/'97-19 Prod PPI'!W34</f>
        <v>-0.12141877146370533</v>
      </c>
      <c r="Y34" s="114">
        <f>('97-19 Prod PPI'!Y34-'97-19 Prod PPI'!X34)/'97-19 Prod PPI'!X34</f>
        <v>6.3606127250035019E-2</v>
      </c>
      <c r="Z34" s="114">
        <f>('97-19 Prod PPI'!Z34-'97-19 Prod PPI'!Y34)/'97-19 Prod PPI'!Y34</f>
        <v>-8.6927317089820488E-2</v>
      </c>
      <c r="AA34" s="117">
        <f t="shared" si="1"/>
        <v>-1.7196396226977463E-3</v>
      </c>
    </row>
    <row r="35" spans="1:27" ht="30" x14ac:dyDescent="0.25">
      <c r="A35" s="65">
        <v>60</v>
      </c>
      <c r="C35" s="66" t="s">
        <v>386</v>
      </c>
      <c r="D35" s="113" t="str">
        <f t="shared" si="0"/>
        <v>-</v>
      </c>
      <c r="E35" s="114">
        <f>('97-19 Prod PPI'!E35-'97-19 Prod PPI'!D35)/'97-19 Prod PPI'!D35</f>
        <v>-9.7336414420583592E-2</v>
      </c>
      <c r="F35" s="114">
        <f>('97-19 Prod PPI'!F35-'97-19 Prod PPI'!E35)/'97-19 Prod PPI'!E35</f>
        <v>4.4203447187110549E-2</v>
      </c>
      <c r="G35" s="114">
        <f>('97-19 Prod PPI'!G35-'97-19 Prod PPI'!F35)/'97-19 Prod PPI'!F35</f>
        <v>0.29694636580632972</v>
      </c>
      <c r="H35" s="114">
        <f>('97-19 Prod PPI'!H35-'97-19 Prod PPI'!G35)/'97-19 Prod PPI'!G35</f>
        <v>-9.509168775654964E-3</v>
      </c>
      <c r="I35" s="114">
        <f>('97-19 Prod PPI'!I35-'97-19 Prod PPI'!H35)/'97-19 Prod PPI'!H35</f>
        <v>-1.2389948632440747E-2</v>
      </c>
      <c r="J35" s="114">
        <f>('97-19 Prod PPI'!J35-'97-19 Prod PPI'!I35)/'97-19 Prod PPI'!I35</f>
        <v>3.5785043352505486E-2</v>
      </c>
      <c r="K35" s="114">
        <f>('97-19 Prod PPI'!K35-'97-19 Prod PPI'!J35)/'97-19 Prod PPI'!J35</f>
        <v>5.1468066199666746E-3</v>
      </c>
      <c r="L35" s="114">
        <f>('97-19 Prod PPI'!L35-'97-19 Prod PPI'!K35)/'97-19 Prod PPI'!K35</f>
        <v>-9.4152701181168932E-2</v>
      </c>
      <c r="M35" s="114">
        <f>('97-19 Prod PPI'!M35-'97-19 Prod PPI'!L35)/'97-19 Prod PPI'!L35</f>
        <v>5.861181559396738E-2</v>
      </c>
      <c r="N35" s="114">
        <f>('97-19 Prod PPI'!N35-'97-19 Prod PPI'!M35)/'97-19 Prod PPI'!M35</f>
        <v>5.4886335020307014E-3</v>
      </c>
      <c r="O35" s="114">
        <f>('97-19 Prod PPI'!O35-'97-19 Prod PPI'!N35)/'97-19 Prod PPI'!N35</f>
        <v>0.18555790356627549</v>
      </c>
      <c r="P35" s="114">
        <f>('97-19 Prod PPI'!P35-'97-19 Prod PPI'!O35)/'97-19 Prod PPI'!O35</f>
        <v>0.18253119312069921</v>
      </c>
      <c r="Q35" s="114">
        <f>('97-19 Prod PPI'!Q35-'97-19 Prod PPI'!P35)/'97-19 Prod PPI'!P35</f>
        <v>-5.2174386006028202E-2</v>
      </c>
      <c r="R35" s="114">
        <f>('97-19 Prod PPI'!R35-'97-19 Prod PPI'!Q35)/'97-19 Prod PPI'!Q35</f>
        <v>-8.7293039682822052E-2</v>
      </c>
      <c r="S35" s="114">
        <f>('97-19 Prod PPI'!S35-'97-19 Prod PPI'!R35)/'97-19 Prod PPI'!R35</f>
        <v>-0.17492706488738693</v>
      </c>
      <c r="T35" s="114">
        <f>('97-19 Prod PPI'!T35-'97-19 Prod PPI'!S35)/'97-19 Prod PPI'!S35</f>
        <v>-0.1379802029860159</v>
      </c>
      <c r="U35" s="114">
        <f>('97-19 Prod PPI'!U35-'97-19 Prod PPI'!T35)/'97-19 Prod PPI'!T35</f>
        <v>0.1145849313403753</v>
      </c>
      <c r="V35" s="114">
        <f>('97-19 Prod PPI'!V35-'97-19 Prod PPI'!U35)/'97-19 Prod PPI'!U35</f>
        <v>0.14271817652108629</v>
      </c>
      <c r="W35" s="114">
        <f>('97-19 Prod PPI'!W35-'97-19 Prod PPI'!V35)/'97-19 Prod PPI'!V35</f>
        <v>6.9842066840853353E-2</v>
      </c>
      <c r="X35" s="114">
        <f>('97-19 Prod PPI'!X35-'97-19 Prod PPI'!W35)/'97-19 Prod PPI'!W35</f>
        <v>3.3820660216127185E-3</v>
      </c>
      <c r="Y35" s="114">
        <f>('97-19 Prod PPI'!Y35-'97-19 Prod PPI'!X35)/'97-19 Prod PPI'!X35</f>
        <v>-0.25777837767637696</v>
      </c>
      <c r="Z35" s="114">
        <f>('97-19 Prod PPI'!Z35-'97-19 Prod PPI'!Y35)/'97-19 Prod PPI'!Y35</f>
        <v>0.12084988883774152</v>
      </c>
      <c r="AA35" s="117">
        <f t="shared" si="1"/>
        <v>1.5550319730094376E-2</v>
      </c>
    </row>
    <row r="36" spans="1:27" x14ac:dyDescent="0.25">
      <c r="A36" s="65">
        <v>61</v>
      </c>
      <c r="C36" s="66" t="s">
        <v>387</v>
      </c>
      <c r="D36" s="113" t="str">
        <f t="shared" si="0"/>
        <v>-</v>
      </c>
      <c r="E36" s="114">
        <f>('97-19 Prod PPI'!E36-'97-19 Prod PPI'!D36)/'97-19 Prod PPI'!D36</f>
        <v>0.29569679354315814</v>
      </c>
      <c r="F36" s="114">
        <f>('97-19 Prod PPI'!F36-'97-19 Prod PPI'!E36)/'97-19 Prod PPI'!E36</f>
        <v>0.29865467166205811</v>
      </c>
      <c r="G36" s="114">
        <f>('97-19 Prod PPI'!G36-'97-19 Prod PPI'!F36)/'97-19 Prod PPI'!F36</f>
        <v>0.35783265336784675</v>
      </c>
      <c r="H36" s="114">
        <f>('97-19 Prod PPI'!H36-'97-19 Prod PPI'!G36)/'97-19 Prod PPI'!G36</f>
        <v>8.9875625680562635E-2</v>
      </c>
      <c r="I36" s="114">
        <f>('97-19 Prod PPI'!I36-'97-19 Prod PPI'!H36)/'97-19 Prod PPI'!H36</f>
        <v>0.16948408238245924</v>
      </c>
      <c r="J36" s="114">
        <f>('97-19 Prod PPI'!J36-'97-19 Prod PPI'!I36)/'97-19 Prod PPI'!I36</f>
        <v>0.21297649359448451</v>
      </c>
      <c r="K36" s="114">
        <f>('97-19 Prod PPI'!K36-'97-19 Prod PPI'!J36)/'97-19 Prod PPI'!J36</f>
        <v>0.19873756353753402</v>
      </c>
      <c r="L36" s="114">
        <f>('97-19 Prod PPI'!L36-'97-19 Prod PPI'!K36)/'97-19 Prod PPI'!K36</f>
        <v>6.9732944351299397E-2</v>
      </c>
      <c r="M36" s="114">
        <f>('97-19 Prod PPI'!M36-'97-19 Prod PPI'!L36)/'97-19 Prod PPI'!L36</f>
        <v>0.1652086738314435</v>
      </c>
      <c r="N36" s="114">
        <f>('97-19 Prod PPI'!N36-'97-19 Prod PPI'!M36)/'97-19 Prod PPI'!M36</f>
        <v>0.14254753662197395</v>
      </c>
      <c r="O36" s="114">
        <f>('97-19 Prod PPI'!O36-'97-19 Prod PPI'!N36)/'97-19 Prod PPI'!N36</f>
        <v>0.2280330868725271</v>
      </c>
      <c r="P36" s="114">
        <f>('97-19 Prod PPI'!P36-'97-19 Prod PPI'!O36)/'97-19 Prod PPI'!O36</f>
        <v>6.7765636943855401E-2</v>
      </c>
      <c r="Q36" s="114">
        <f>('97-19 Prod PPI'!Q36-'97-19 Prod PPI'!P36)/'97-19 Prod PPI'!P36</f>
        <v>6.8003769136357792E-2</v>
      </c>
      <c r="R36" s="114">
        <f>('97-19 Prod PPI'!R36-'97-19 Prod PPI'!Q36)/'97-19 Prod PPI'!Q36</f>
        <v>0.21912903167474054</v>
      </c>
      <c r="S36" s="114">
        <f>('97-19 Prod PPI'!S36-'97-19 Prod PPI'!R36)/'97-19 Prod PPI'!R36</f>
        <v>8.2145992083840103E-2</v>
      </c>
      <c r="T36" s="114">
        <f>('97-19 Prod PPI'!T36-'97-19 Prod PPI'!S36)/'97-19 Prod PPI'!S36</f>
        <v>8.1446159324533154E-2</v>
      </c>
      <c r="U36" s="114">
        <f>('97-19 Prod PPI'!U36-'97-19 Prod PPI'!T36)/'97-19 Prod PPI'!T36</f>
        <v>0.2158797440174306</v>
      </c>
      <c r="V36" s="114">
        <f>('97-19 Prod PPI'!V36-'97-19 Prod PPI'!U36)/'97-19 Prod PPI'!U36</f>
        <v>0.15058276274842208</v>
      </c>
      <c r="W36" s="114">
        <f>('97-19 Prod PPI'!W36-'97-19 Prod PPI'!V36)/'97-19 Prod PPI'!V36</f>
        <v>0.25646449471191296</v>
      </c>
      <c r="X36" s="114">
        <f>('97-19 Prod PPI'!X36-'97-19 Prod PPI'!W36)/'97-19 Prod PPI'!W36</f>
        <v>7.8351719419580079E-2</v>
      </c>
      <c r="Y36" s="114">
        <f>('97-19 Prod PPI'!Y36-'97-19 Prod PPI'!X36)/'97-19 Prod PPI'!X36</f>
        <v>0.33002327372740564</v>
      </c>
      <c r="Z36" s="114">
        <f>('97-19 Prod PPI'!Z36-'97-19 Prod PPI'!Y36)/'97-19 Prod PPI'!Y36</f>
        <v>0.13709569048845957</v>
      </c>
      <c r="AA36" s="117">
        <f t="shared" si="1"/>
        <v>0.17798492726008572</v>
      </c>
    </row>
    <row r="37" spans="1:27" ht="30" x14ac:dyDescent="0.25">
      <c r="A37" s="65">
        <v>62</v>
      </c>
      <c r="C37" s="66" t="s">
        <v>388</v>
      </c>
      <c r="D37" s="113" t="str">
        <f t="shared" si="0"/>
        <v>-</v>
      </c>
      <c r="E37" s="114">
        <f>('97-19 Prod PPI'!E37-'97-19 Prod PPI'!D37)/'97-19 Prod PPI'!D37</f>
        <v>0.17721831635186228</v>
      </c>
      <c r="F37" s="114">
        <f>('97-19 Prod PPI'!F37-'97-19 Prod PPI'!E37)/'97-19 Prod PPI'!E37</f>
        <v>4.2853192548866987E-3</v>
      </c>
      <c r="G37" s="114">
        <f>('97-19 Prod PPI'!G37-'97-19 Prod PPI'!F37)/'97-19 Prod PPI'!F37</f>
        <v>6.4440496599153435E-2</v>
      </c>
      <c r="H37" s="114">
        <f>('97-19 Prod PPI'!H37-'97-19 Prod PPI'!G37)/'97-19 Prod PPI'!G37</f>
        <v>5.6589519971568948E-2</v>
      </c>
      <c r="I37" s="114">
        <f>('97-19 Prod PPI'!I37-'97-19 Prod PPI'!H37)/'97-19 Prod PPI'!H37</f>
        <v>7.7458847427699346E-2</v>
      </c>
      <c r="J37" s="114">
        <f>('97-19 Prod PPI'!J37-'97-19 Prod PPI'!I37)/'97-19 Prod PPI'!I37</f>
        <v>0.16869051083533076</v>
      </c>
      <c r="K37" s="114">
        <f>('97-19 Prod PPI'!K37-'97-19 Prod PPI'!J37)/'97-19 Prod PPI'!J37</f>
        <v>-2.3026818943484273E-4</v>
      </c>
      <c r="L37" s="114">
        <f>('97-19 Prod PPI'!L37-'97-19 Prod PPI'!K37)/'97-19 Prod PPI'!K37</f>
        <v>4.8917023453766278E-2</v>
      </c>
      <c r="M37" s="114">
        <f>('97-19 Prod PPI'!M37-'97-19 Prod PPI'!L37)/'97-19 Prod PPI'!L37</f>
        <v>-5.2620469301433409E-2</v>
      </c>
      <c r="N37" s="114">
        <f>('97-19 Prod PPI'!N37-'97-19 Prod PPI'!M37)/'97-19 Prod PPI'!M37</f>
        <v>8.7519733324725388E-2</v>
      </c>
      <c r="O37" s="114">
        <f>('97-19 Prod PPI'!O37-'97-19 Prod PPI'!N37)/'97-19 Prod PPI'!N37</f>
        <v>-2.5011108387585895E-2</v>
      </c>
      <c r="P37" s="114">
        <f>('97-19 Prod PPI'!P37-'97-19 Prod PPI'!O37)/'97-19 Prod PPI'!O37</f>
        <v>-2.9567217478856735E-2</v>
      </c>
      <c r="Q37" s="114">
        <f>('97-19 Prod PPI'!Q37-'97-19 Prod PPI'!P37)/'97-19 Prod PPI'!P37</f>
        <v>2.5878546127234711E-2</v>
      </c>
      <c r="R37" s="114">
        <f>('97-19 Prod PPI'!R37-'97-19 Prod PPI'!Q37)/'97-19 Prod PPI'!Q37</f>
        <v>-5.4566366338592666E-2</v>
      </c>
      <c r="S37" s="114">
        <f>('97-19 Prod PPI'!S37-'97-19 Prod PPI'!R37)/'97-19 Prod PPI'!R37</f>
        <v>1.2859123928903678E-2</v>
      </c>
      <c r="T37" s="114">
        <f>('97-19 Prod PPI'!T37-'97-19 Prod PPI'!S37)/'97-19 Prod PPI'!S37</f>
        <v>-9.3091146078731826E-2</v>
      </c>
      <c r="U37" s="114">
        <f>('97-19 Prod PPI'!U37-'97-19 Prod PPI'!T37)/'97-19 Prod PPI'!T37</f>
        <v>5.4916801573789682E-4</v>
      </c>
      <c r="V37" s="114">
        <f>('97-19 Prod PPI'!V37-'97-19 Prod PPI'!U37)/'97-19 Prod PPI'!U37</f>
        <v>-9.3509125803397097E-3</v>
      </c>
      <c r="W37" s="114">
        <f>('97-19 Prod PPI'!W37-'97-19 Prod PPI'!V37)/'97-19 Prod PPI'!V37</f>
        <v>2.0447319230082202E-2</v>
      </c>
      <c r="X37" s="114">
        <f>('97-19 Prod PPI'!X37-'97-19 Prod PPI'!W37)/'97-19 Prod PPI'!W37</f>
        <v>-2.3738328074868295E-2</v>
      </c>
      <c r="Y37" s="114">
        <f>('97-19 Prod PPI'!Y37-'97-19 Prod PPI'!X37)/'97-19 Prod PPI'!X37</f>
        <v>4.5474335210768289E-2</v>
      </c>
      <c r="Z37" s="114">
        <f>('97-19 Prod PPI'!Z37-'97-19 Prod PPI'!Y37)/'97-19 Prod PPI'!Y37</f>
        <v>4.3547101697707848E-2</v>
      </c>
      <c r="AA37" s="117">
        <f t="shared" si="1"/>
        <v>2.4804524772708378E-2</v>
      </c>
    </row>
    <row r="38" spans="1:27" x14ac:dyDescent="0.25">
      <c r="A38" s="65">
        <v>63</v>
      </c>
      <c r="C38" s="66" t="s">
        <v>389</v>
      </c>
      <c r="D38" s="113" t="str">
        <f t="shared" si="0"/>
        <v>-</v>
      </c>
      <c r="E38" s="114">
        <f>('97-19 Prod PPI'!E38-'97-19 Prod PPI'!D38)/'97-19 Prod PPI'!D38</f>
        <v>1.6919177107560825E-2</v>
      </c>
      <c r="F38" s="114">
        <f>('97-19 Prod PPI'!F38-'97-19 Prod PPI'!E38)/'97-19 Prod PPI'!E38</f>
        <v>-4.7196536178895833E-2</v>
      </c>
      <c r="G38" s="114">
        <f>('97-19 Prod PPI'!G38-'97-19 Prod PPI'!F38)/'97-19 Prod PPI'!F38</f>
        <v>0.18546454244669422</v>
      </c>
      <c r="H38" s="114">
        <f>('97-19 Prod PPI'!H38-'97-19 Prod PPI'!G38)/'97-19 Prod PPI'!G38</f>
        <v>-4.1090526263814812E-2</v>
      </c>
      <c r="I38" s="114">
        <f>('97-19 Prod PPI'!I38-'97-19 Prod PPI'!H38)/'97-19 Prod PPI'!H38</f>
        <v>-1.3073469475758111E-2</v>
      </c>
      <c r="J38" s="114">
        <f>('97-19 Prod PPI'!J38-'97-19 Prod PPI'!I38)/'97-19 Prod PPI'!I38</f>
        <v>-5.0906636141754254E-3</v>
      </c>
      <c r="K38" s="114">
        <f>('97-19 Prod PPI'!K38-'97-19 Prod PPI'!J38)/'97-19 Prod PPI'!J38</f>
        <v>7.7424430250643749E-3</v>
      </c>
      <c r="L38" s="114">
        <f>('97-19 Prod PPI'!L38-'97-19 Prod PPI'!K38)/'97-19 Prod PPI'!K38</f>
        <v>2.605249305227527E-2</v>
      </c>
      <c r="M38" s="114">
        <f>('97-19 Prod PPI'!M38-'97-19 Prod PPI'!L38)/'97-19 Prod PPI'!L38</f>
        <v>-1.6195230297320045E-2</v>
      </c>
      <c r="N38" s="114">
        <f>('97-19 Prod PPI'!N38-'97-19 Prod PPI'!M38)/'97-19 Prod PPI'!M38</f>
        <v>2.3573312460108461E-2</v>
      </c>
      <c r="O38" s="114">
        <f>('97-19 Prod PPI'!O38-'97-19 Prod PPI'!N38)/'97-19 Prod PPI'!N38</f>
        <v>-8.8965572508233146E-3</v>
      </c>
      <c r="P38" s="114">
        <f>('97-19 Prod PPI'!P38-'97-19 Prod PPI'!O38)/'97-19 Prod PPI'!O38</f>
        <v>-0.22476826911730563</v>
      </c>
      <c r="Q38" s="114">
        <f>('97-19 Prod PPI'!Q38-'97-19 Prod PPI'!P38)/'97-19 Prod PPI'!P38</f>
        <v>0.1927880672964436</v>
      </c>
      <c r="R38" s="114">
        <f>('97-19 Prod PPI'!R38-'97-19 Prod PPI'!Q38)/'97-19 Prod PPI'!Q38</f>
        <v>0.10223349744769593</v>
      </c>
      <c r="S38" s="114">
        <f>('97-19 Prod PPI'!S38-'97-19 Prod PPI'!R38)/'97-19 Prod PPI'!R38</f>
        <v>4.3761927422777742E-2</v>
      </c>
      <c r="T38" s="114">
        <f>('97-19 Prod PPI'!T38-'97-19 Prod PPI'!S38)/'97-19 Prod PPI'!S38</f>
        <v>-0.12188228817163858</v>
      </c>
      <c r="U38" s="114">
        <f>('97-19 Prod PPI'!U38-'97-19 Prod PPI'!T38)/'97-19 Prod PPI'!T38</f>
        <v>-0.16022812717557372</v>
      </c>
      <c r="V38" s="114">
        <f>('97-19 Prod PPI'!V38-'97-19 Prod PPI'!U38)/'97-19 Prod PPI'!U38</f>
        <v>8.2551294838207487E-2</v>
      </c>
      <c r="W38" s="114">
        <f>('97-19 Prod PPI'!W38-'97-19 Prod PPI'!V38)/'97-19 Prod PPI'!V38</f>
        <v>1.8187671631862131E-2</v>
      </c>
      <c r="X38" s="114">
        <f>('97-19 Prod PPI'!X38-'97-19 Prod PPI'!W38)/'97-19 Prod PPI'!W38</f>
        <v>-7.9353843041906902E-2</v>
      </c>
      <c r="Y38" s="114">
        <f>('97-19 Prod PPI'!Y38-'97-19 Prod PPI'!X38)/'97-19 Prod PPI'!X38</f>
        <v>1.4923242610643267E-2</v>
      </c>
      <c r="Z38" s="114">
        <f>('97-19 Prod PPI'!Z38-'97-19 Prod PPI'!Y38)/'97-19 Prod PPI'!Y38</f>
        <v>-9.2777438498068507E-2</v>
      </c>
      <c r="AA38" s="117">
        <f t="shared" si="1"/>
        <v>-4.3797854429976175E-3</v>
      </c>
    </row>
    <row r="39" spans="1:27" ht="30" x14ac:dyDescent="0.25">
      <c r="A39" s="65">
        <v>64</v>
      </c>
      <c r="C39" s="66" t="s">
        <v>390</v>
      </c>
      <c r="D39" s="113" t="str">
        <f t="shared" si="0"/>
        <v>-</v>
      </c>
      <c r="E39" s="114" t="e">
        <f>('97-19 Prod PPI'!E39-'97-19 Prod PPI'!D39)/'97-19 Prod PPI'!D39</f>
        <v>#DIV/0!</v>
      </c>
      <c r="F39" s="114" t="e">
        <f>('97-19 Prod PPI'!F39-'97-19 Prod PPI'!E39)/'97-19 Prod PPI'!E39</f>
        <v>#DIV/0!</v>
      </c>
      <c r="G39" s="114" t="e">
        <f>('97-19 Prod PPI'!G39-'97-19 Prod PPI'!F39)/'97-19 Prod PPI'!F39</f>
        <v>#DIV/0!</v>
      </c>
      <c r="H39" s="114" t="e">
        <f>('97-19 Prod PPI'!H39-'97-19 Prod PPI'!G39)/'97-19 Prod PPI'!G39</f>
        <v>#DIV/0!</v>
      </c>
      <c r="I39" s="114" t="e">
        <f>('97-19 Prod PPI'!I39-'97-19 Prod PPI'!H39)/'97-19 Prod PPI'!H39</f>
        <v>#DIV/0!</v>
      </c>
      <c r="J39" s="114" t="e">
        <f>('97-19 Prod PPI'!J39-'97-19 Prod PPI'!I39)/'97-19 Prod PPI'!I39</f>
        <v>#DIV/0!</v>
      </c>
      <c r="K39" s="114" t="e">
        <f>('97-19 Prod PPI'!K39-'97-19 Prod PPI'!J39)/'97-19 Prod PPI'!J39</f>
        <v>#DIV/0!</v>
      </c>
      <c r="L39" s="114" t="e">
        <f>('97-19 Prod PPI'!L39-'97-19 Prod PPI'!K39)/'97-19 Prod PPI'!K39</f>
        <v>#DIV/0!</v>
      </c>
      <c r="M39" s="114" t="e">
        <f>('97-19 Prod PPI'!M39-'97-19 Prod PPI'!L39)/'97-19 Prod PPI'!L39</f>
        <v>#DIV/0!</v>
      </c>
      <c r="N39" s="114" t="e">
        <f>('97-19 Prod PPI'!N39-'97-19 Prod PPI'!M39)/'97-19 Prod PPI'!M39</f>
        <v>#DIV/0!</v>
      </c>
      <c r="O39" s="114" t="e">
        <f>('97-19 Prod PPI'!O39-'97-19 Prod PPI'!N39)/'97-19 Prod PPI'!N39</f>
        <v>#DIV/0!</v>
      </c>
      <c r="P39" s="114" t="e">
        <f>('97-19 Prod PPI'!P39-'97-19 Prod PPI'!O39)/'97-19 Prod PPI'!O39</f>
        <v>#DIV/0!</v>
      </c>
      <c r="Q39" s="114" t="e">
        <f>('97-19 Prod PPI'!Q39-'97-19 Prod PPI'!P39)/'97-19 Prod PPI'!P39</f>
        <v>#DIV/0!</v>
      </c>
      <c r="R39" s="114" t="e">
        <f>('97-19 Prod PPI'!R39-'97-19 Prod PPI'!Q39)/'97-19 Prod PPI'!Q39</f>
        <v>#DIV/0!</v>
      </c>
      <c r="S39" s="114" t="e">
        <f>('97-19 Prod PPI'!S39-'97-19 Prod PPI'!R39)/'97-19 Prod PPI'!R39</f>
        <v>#DIV/0!</v>
      </c>
      <c r="T39" s="114" t="e">
        <f>('97-19 Prod PPI'!T39-'97-19 Prod PPI'!S39)/'97-19 Prod PPI'!S39</f>
        <v>#DIV/0!</v>
      </c>
      <c r="U39" s="114" t="e">
        <f>('97-19 Prod PPI'!U39-'97-19 Prod PPI'!T39)/'97-19 Prod PPI'!T39</f>
        <v>#DIV/0!</v>
      </c>
      <c r="V39" s="114" t="e">
        <f>('97-19 Prod PPI'!V39-'97-19 Prod PPI'!U39)/'97-19 Prod PPI'!U39</f>
        <v>#DIV/0!</v>
      </c>
      <c r="W39" s="114" t="e">
        <f>('97-19 Prod PPI'!W39-'97-19 Prod PPI'!V39)/'97-19 Prod PPI'!V39</f>
        <v>#DIV/0!</v>
      </c>
      <c r="X39" s="114" t="e">
        <f>('97-19 Prod PPI'!X39-'97-19 Prod PPI'!W39)/'97-19 Prod PPI'!W39</f>
        <v>#DIV/0!</v>
      </c>
      <c r="Y39" s="114" t="e">
        <f>('97-19 Prod PPI'!Y39-'97-19 Prod PPI'!X39)/'97-19 Prod PPI'!X39</f>
        <v>#DIV/0!</v>
      </c>
      <c r="Z39" s="114" t="e">
        <f>('97-19 Prod PPI'!Z39-'97-19 Prod PPI'!Y39)/'97-19 Prod PPI'!Y39</f>
        <v>#DIV/0!</v>
      </c>
      <c r="AA39" s="117" t="e">
        <f t="shared" si="1"/>
        <v>#DIV/0!</v>
      </c>
    </row>
    <row r="40" spans="1:27" ht="45" x14ac:dyDescent="0.25">
      <c r="A40" s="65">
        <v>65</v>
      </c>
      <c r="C40" s="66" t="s">
        <v>391</v>
      </c>
      <c r="D40" s="113" t="str">
        <f t="shared" si="0"/>
        <v>-</v>
      </c>
      <c r="E40" s="114" t="e">
        <f>('97-19 Prod PPI'!E40-'97-19 Prod PPI'!D40)/'97-19 Prod PPI'!D40</f>
        <v>#DIV/0!</v>
      </c>
      <c r="F40" s="114" t="e">
        <f>('97-19 Prod PPI'!F40-'97-19 Prod PPI'!E40)/'97-19 Prod PPI'!E40</f>
        <v>#DIV/0!</v>
      </c>
      <c r="G40" s="114" t="e">
        <f>('97-19 Prod PPI'!G40-'97-19 Prod PPI'!F40)/'97-19 Prod PPI'!F40</f>
        <v>#DIV/0!</v>
      </c>
      <c r="H40" s="114" t="e">
        <f>('97-19 Prod PPI'!H40-'97-19 Prod PPI'!G40)/'97-19 Prod PPI'!G40</f>
        <v>#DIV/0!</v>
      </c>
      <c r="I40" s="114" t="e">
        <f>('97-19 Prod PPI'!I40-'97-19 Prod PPI'!H40)/'97-19 Prod PPI'!H40</f>
        <v>#DIV/0!</v>
      </c>
      <c r="J40" s="114" t="e">
        <f>('97-19 Prod PPI'!J40-'97-19 Prod PPI'!I40)/'97-19 Prod PPI'!I40</f>
        <v>#DIV/0!</v>
      </c>
      <c r="K40" s="114" t="e">
        <f>('97-19 Prod PPI'!K40-'97-19 Prod PPI'!J40)/'97-19 Prod PPI'!J40</f>
        <v>#DIV/0!</v>
      </c>
      <c r="L40" s="114" t="e">
        <f>('97-19 Prod PPI'!L40-'97-19 Prod PPI'!K40)/'97-19 Prod PPI'!K40</f>
        <v>#DIV/0!</v>
      </c>
      <c r="M40" s="114" t="e">
        <f>('97-19 Prod PPI'!M40-'97-19 Prod PPI'!L40)/'97-19 Prod PPI'!L40</f>
        <v>#DIV/0!</v>
      </c>
      <c r="N40" s="114" t="e">
        <f>('97-19 Prod PPI'!N40-'97-19 Prod PPI'!M40)/'97-19 Prod PPI'!M40</f>
        <v>#DIV/0!</v>
      </c>
      <c r="O40" s="114" t="e">
        <f>('97-19 Prod PPI'!O40-'97-19 Prod PPI'!N40)/'97-19 Prod PPI'!N40</f>
        <v>#DIV/0!</v>
      </c>
      <c r="P40" s="114" t="e">
        <f>('97-19 Prod PPI'!P40-'97-19 Prod PPI'!O40)/'97-19 Prod PPI'!O40</f>
        <v>#DIV/0!</v>
      </c>
      <c r="Q40" s="114" t="e">
        <f>('97-19 Prod PPI'!Q40-'97-19 Prod PPI'!P40)/'97-19 Prod PPI'!P40</f>
        <v>#DIV/0!</v>
      </c>
      <c r="R40" s="114" t="e">
        <f>('97-19 Prod PPI'!R40-'97-19 Prod PPI'!Q40)/'97-19 Prod PPI'!Q40</f>
        <v>#DIV/0!</v>
      </c>
      <c r="S40" s="114" t="e">
        <f>('97-19 Prod PPI'!S40-'97-19 Prod PPI'!R40)/'97-19 Prod PPI'!R40</f>
        <v>#DIV/0!</v>
      </c>
      <c r="T40" s="114" t="e">
        <f>('97-19 Prod PPI'!T40-'97-19 Prod PPI'!S40)/'97-19 Prod PPI'!S40</f>
        <v>#DIV/0!</v>
      </c>
      <c r="U40" s="114" t="e">
        <f>('97-19 Prod PPI'!U40-'97-19 Prod PPI'!T40)/'97-19 Prod PPI'!T40</f>
        <v>#DIV/0!</v>
      </c>
      <c r="V40" s="114" t="e">
        <f>('97-19 Prod PPI'!V40-'97-19 Prod PPI'!U40)/'97-19 Prod PPI'!U40</f>
        <v>#DIV/0!</v>
      </c>
      <c r="W40" s="114" t="e">
        <f>('97-19 Prod PPI'!W40-'97-19 Prod PPI'!V40)/'97-19 Prod PPI'!V40</f>
        <v>#DIV/0!</v>
      </c>
      <c r="X40" s="114" t="e">
        <f>('97-19 Prod PPI'!X40-'97-19 Prod PPI'!W40)/'97-19 Prod PPI'!W40</f>
        <v>#DIV/0!</v>
      </c>
      <c r="Y40" s="114" t="e">
        <f>('97-19 Prod PPI'!Y40-'97-19 Prod PPI'!X40)/'97-19 Prod PPI'!X40</f>
        <v>#DIV/0!</v>
      </c>
      <c r="Z40" s="114" t="e">
        <f>('97-19 Prod PPI'!Z40-'97-19 Prod PPI'!Y40)/'97-19 Prod PPI'!Y40</f>
        <v>#DIV/0!</v>
      </c>
      <c r="AA40" s="117" t="e">
        <f t="shared" si="1"/>
        <v>#DIV/0!</v>
      </c>
    </row>
    <row r="41" spans="1:27" ht="30" x14ac:dyDescent="0.25">
      <c r="A41" s="65">
        <v>66</v>
      </c>
      <c r="C41" s="66" t="s">
        <v>392</v>
      </c>
      <c r="D41" s="113" t="str">
        <f t="shared" si="0"/>
        <v>-</v>
      </c>
      <c r="E41" s="114" t="e">
        <f>('97-19 Prod PPI'!E41-'97-19 Prod PPI'!D41)/'97-19 Prod PPI'!D41</f>
        <v>#DIV/0!</v>
      </c>
      <c r="F41" s="114" t="e">
        <f>('97-19 Prod PPI'!F41-'97-19 Prod PPI'!E41)/'97-19 Prod PPI'!E41</f>
        <v>#DIV/0!</v>
      </c>
      <c r="G41" s="114" t="e">
        <f>('97-19 Prod PPI'!G41-'97-19 Prod PPI'!F41)/'97-19 Prod PPI'!F41</f>
        <v>#DIV/0!</v>
      </c>
      <c r="H41" s="114" t="e">
        <f>('97-19 Prod PPI'!H41-'97-19 Prod PPI'!G41)/'97-19 Prod PPI'!G41</f>
        <v>#DIV/0!</v>
      </c>
      <c r="I41" s="114" t="e">
        <f>('97-19 Prod PPI'!I41-'97-19 Prod PPI'!H41)/'97-19 Prod PPI'!H41</f>
        <v>#DIV/0!</v>
      </c>
      <c r="J41" s="114" t="e">
        <f>('97-19 Prod PPI'!J41-'97-19 Prod PPI'!I41)/'97-19 Prod PPI'!I41</f>
        <v>#DIV/0!</v>
      </c>
      <c r="K41" s="114" t="e">
        <f>('97-19 Prod PPI'!K41-'97-19 Prod PPI'!J41)/'97-19 Prod PPI'!J41</f>
        <v>#DIV/0!</v>
      </c>
      <c r="L41" s="114" t="e">
        <f>('97-19 Prod PPI'!L41-'97-19 Prod PPI'!K41)/'97-19 Prod PPI'!K41</f>
        <v>#DIV/0!</v>
      </c>
      <c r="M41" s="114" t="e">
        <f>('97-19 Prod PPI'!M41-'97-19 Prod PPI'!L41)/'97-19 Prod PPI'!L41</f>
        <v>#DIV/0!</v>
      </c>
      <c r="N41" s="114" t="e">
        <f>('97-19 Prod PPI'!N41-'97-19 Prod PPI'!M41)/'97-19 Prod PPI'!M41</f>
        <v>#DIV/0!</v>
      </c>
      <c r="O41" s="114" t="e">
        <f>('97-19 Prod PPI'!O41-'97-19 Prod PPI'!N41)/'97-19 Prod PPI'!N41</f>
        <v>#DIV/0!</v>
      </c>
      <c r="P41" s="114" t="e">
        <f>('97-19 Prod PPI'!P41-'97-19 Prod PPI'!O41)/'97-19 Prod PPI'!O41</f>
        <v>#DIV/0!</v>
      </c>
      <c r="Q41" s="114" t="e">
        <f>('97-19 Prod PPI'!Q41-'97-19 Prod PPI'!P41)/'97-19 Prod PPI'!P41</f>
        <v>#DIV/0!</v>
      </c>
      <c r="R41" s="114" t="e">
        <f>('97-19 Prod PPI'!R41-'97-19 Prod PPI'!Q41)/'97-19 Prod PPI'!Q41</f>
        <v>#DIV/0!</v>
      </c>
      <c r="S41" s="114" t="e">
        <f>('97-19 Prod PPI'!S41-'97-19 Prod PPI'!R41)/'97-19 Prod PPI'!R41</f>
        <v>#DIV/0!</v>
      </c>
      <c r="T41" s="114" t="e">
        <f>('97-19 Prod PPI'!T41-'97-19 Prod PPI'!S41)/'97-19 Prod PPI'!S41</f>
        <v>#DIV/0!</v>
      </c>
      <c r="U41" s="114" t="e">
        <f>('97-19 Prod PPI'!U41-'97-19 Prod PPI'!T41)/'97-19 Prod PPI'!T41</f>
        <v>#DIV/0!</v>
      </c>
      <c r="V41" s="114" t="e">
        <f>('97-19 Prod PPI'!V41-'97-19 Prod PPI'!U41)/'97-19 Prod PPI'!U41</f>
        <v>#DIV/0!</v>
      </c>
      <c r="W41" s="114" t="e">
        <f>('97-19 Prod PPI'!W41-'97-19 Prod PPI'!V41)/'97-19 Prod PPI'!V41</f>
        <v>#DIV/0!</v>
      </c>
      <c r="X41" s="114" t="e">
        <f>('97-19 Prod PPI'!X41-'97-19 Prod PPI'!W41)/'97-19 Prod PPI'!W41</f>
        <v>#DIV/0!</v>
      </c>
      <c r="Y41" s="114" t="e">
        <f>('97-19 Prod PPI'!Y41-'97-19 Prod PPI'!X41)/'97-19 Prod PPI'!X41</f>
        <v>#DIV/0!</v>
      </c>
      <c r="Z41" s="114" t="e">
        <f>('97-19 Prod PPI'!Z41-'97-19 Prod PPI'!Y41)/'97-19 Prod PPI'!Y41</f>
        <v>#DIV/0!</v>
      </c>
      <c r="AA41" s="117" t="e">
        <f t="shared" si="1"/>
        <v>#DIV/0!</v>
      </c>
    </row>
    <row r="42" spans="1:27" x14ac:dyDescent="0.25">
      <c r="A42" s="65">
        <v>68</v>
      </c>
      <c r="C42" s="66" t="s">
        <v>189</v>
      </c>
      <c r="D42" s="113" t="str">
        <f t="shared" si="0"/>
        <v>-</v>
      </c>
      <c r="E42" s="114">
        <f>('97-19 Prod PPI'!E42-'97-19 Prod PPI'!D42)/'97-19 Prod PPI'!D42</f>
        <v>-1.1964062072788377E-2</v>
      </c>
      <c r="F42" s="114">
        <f>('97-19 Prod PPI'!F42-'97-19 Prod PPI'!E42)/'97-19 Prod PPI'!E42</f>
        <v>-5.074174391323355E-2</v>
      </c>
      <c r="G42" s="114">
        <f>('97-19 Prod PPI'!G42-'97-19 Prod PPI'!F42)/'97-19 Prod PPI'!F42</f>
        <v>-1.4918766600966471E-2</v>
      </c>
      <c r="H42" s="114">
        <f>('97-19 Prod PPI'!H42-'97-19 Prod PPI'!G42)/'97-19 Prod PPI'!G42</f>
        <v>-5.2067933082057032E-2</v>
      </c>
      <c r="I42" s="114">
        <f>('97-19 Prod PPI'!I42-'97-19 Prod PPI'!H42)/'97-19 Prod PPI'!H42</f>
        <v>-2.0009199086663591E-2</v>
      </c>
      <c r="J42" s="114">
        <f>('97-19 Prod PPI'!J42-'97-19 Prod PPI'!I42)/'97-19 Prod PPI'!I42</f>
        <v>-1.5369850552369278E-2</v>
      </c>
      <c r="K42" s="114">
        <f>('97-19 Prod PPI'!K42-'97-19 Prod PPI'!J42)/'97-19 Prod PPI'!J42</f>
        <v>-5.118714137839861E-2</v>
      </c>
      <c r="L42" s="114">
        <f>('97-19 Prod PPI'!L42-'97-19 Prod PPI'!K42)/'97-19 Prod PPI'!K42</f>
        <v>-8.5004239677480609E-2</v>
      </c>
      <c r="M42" s="114">
        <f>('97-19 Prod PPI'!M42-'97-19 Prod PPI'!L42)/'97-19 Prod PPI'!L42</f>
        <v>-0.10291919890385771</v>
      </c>
      <c r="N42" s="114">
        <f>('97-19 Prod PPI'!N42-'97-19 Prod PPI'!M42)/'97-19 Prod PPI'!M42</f>
        <v>-2.9874723278911823E-2</v>
      </c>
      <c r="O42" s="114">
        <f>('97-19 Prod PPI'!O42-'97-19 Prod PPI'!N42)/'97-19 Prod PPI'!N42</f>
        <v>2.5520464733600139E-2</v>
      </c>
      <c r="P42" s="114">
        <f>('97-19 Prod PPI'!P42-'97-19 Prod PPI'!O42)/'97-19 Prod PPI'!O42</f>
        <v>-8.0018711153015093E-2</v>
      </c>
      <c r="Q42" s="114">
        <f>('97-19 Prod PPI'!Q42-'97-19 Prod PPI'!P42)/'97-19 Prod PPI'!P42</f>
        <v>-6.590781442915461E-2</v>
      </c>
      <c r="R42" s="114">
        <f>('97-19 Prod PPI'!R42-'97-19 Prod PPI'!Q42)/'97-19 Prod PPI'!Q42</f>
        <v>7.7505494669264666E-2</v>
      </c>
      <c r="S42" s="114">
        <f>('97-19 Prod PPI'!S42-'97-19 Prod PPI'!R42)/'97-19 Prod PPI'!R42</f>
        <v>1.6250157417474591E-2</v>
      </c>
      <c r="T42" s="114">
        <f>('97-19 Prod PPI'!T42-'97-19 Prod PPI'!S42)/'97-19 Prod PPI'!S42</f>
        <v>-1.4205337254700976E-2</v>
      </c>
      <c r="U42" s="114">
        <f>('97-19 Prod PPI'!U42-'97-19 Prod PPI'!T42)/'97-19 Prod PPI'!T42</f>
        <v>2.4731862250055744E-2</v>
      </c>
      <c r="V42" s="114">
        <f>('97-19 Prod PPI'!V42-'97-19 Prod PPI'!U42)/'97-19 Prod PPI'!U42</f>
        <v>-6.357306607741891E-4</v>
      </c>
      <c r="W42" s="114">
        <f>('97-19 Prod PPI'!W42-'97-19 Prod PPI'!V42)/'97-19 Prod PPI'!V42</f>
        <v>1.7086107259972158E-2</v>
      </c>
      <c r="X42" s="114">
        <f>('97-19 Prod PPI'!X42-'97-19 Prod PPI'!W42)/'97-19 Prod PPI'!W42</f>
        <v>-1.5940707125678157E-2</v>
      </c>
      <c r="Y42" s="114">
        <f>('97-19 Prod PPI'!Y42-'97-19 Prod PPI'!X42)/'97-19 Prod PPI'!X42</f>
        <v>2.073424257034669E-2</v>
      </c>
      <c r="Z42" s="114">
        <f>('97-19 Prod PPI'!Z42-'97-19 Prod PPI'!Y42)/'97-19 Prod PPI'!Y42</f>
        <v>-1.1640955700462228E-2</v>
      </c>
      <c r="AA42" s="117">
        <f t="shared" si="1"/>
        <v>-2.0026262998627194E-2</v>
      </c>
    </row>
    <row r="43" spans="1:27" x14ac:dyDescent="0.25">
      <c r="A43" s="65">
        <v>69</v>
      </c>
      <c r="C43" s="66" t="s">
        <v>393</v>
      </c>
      <c r="D43" s="113" t="str">
        <f t="shared" si="0"/>
        <v>-</v>
      </c>
      <c r="E43" s="114">
        <f>('97-19 Prod PPI'!E43-'97-19 Prod PPI'!D43)/'97-19 Prod PPI'!D43</f>
        <v>7.0218016963794982E-2</v>
      </c>
      <c r="F43" s="114">
        <f>('97-19 Prod PPI'!F43-'97-19 Prod PPI'!E43)/'97-19 Prod PPI'!E43</f>
        <v>2.2548965891248943E-2</v>
      </c>
      <c r="G43" s="114">
        <f>('97-19 Prod PPI'!G43-'97-19 Prod PPI'!F43)/'97-19 Prod PPI'!F43</f>
        <v>3.1431904709866475E-2</v>
      </c>
      <c r="H43" s="114">
        <f>('97-19 Prod PPI'!H43-'97-19 Prod PPI'!G43)/'97-19 Prod PPI'!G43</f>
        <v>-1.5928445671233509E-2</v>
      </c>
      <c r="I43" s="114">
        <f>('97-19 Prod PPI'!I43-'97-19 Prod PPI'!H43)/'97-19 Prod PPI'!H43</f>
        <v>6.7028537517394224E-3</v>
      </c>
      <c r="J43" s="114">
        <f>('97-19 Prod PPI'!J43-'97-19 Prod PPI'!I43)/'97-19 Prod PPI'!I43</f>
        <v>2.2060338616528237E-2</v>
      </c>
      <c r="K43" s="114">
        <f>('97-19 Prod PPI'!K43-'97-19 Prod PPI'!J43)/'97-19 Prod PPI'!J43</f>
        <v>6.3871502915012507E-2</v>
      </c>
      <c r="L43" s="114">
        <f>('97-19 Prod PPI'!L43-'97-19 Prod PPI'!K43)/'97-19 Prod PPI'!K43</f>
        <v>-3.0722518127526573E-2</v>
      </c>
      <c r="M43" s="114">
        <f>('97-19 Prod PPI'!M43-'97-19 Prod PPI'!L43)/'97-19 Prod PPI'!L43</f>
        <v>6.2582797598311854E-2</v>
      </c>
      <c r="N43" s="114">
        <f>('97-19 Prod PPI'!N43-'97-19 Prod PPI'!M43)/'97-19 Prod PPI'!M43</f>
        <v>-3.3241161228268527E-2</v>
      </c>
      <c r="O43" s="114">
        <f>('97-19 Prod PPI'!O43-'97-19 Prod PPI'!N43)/'97-19 Prod PPI'!N43</f>
        <v>2.1616527386314047E-2</v>
      </c>
      <c r="P43" s="114">
        <f>('97-19 Prod PPI'!P43-'97-19 Prod PPI'!O43)/'97-19 Prod PPI'!O43</f>
        <v>9.1786505780866792E-2</v>
      </c>
      <c r="Q43" s="114">
        <f>('97-19 Prod PPI'!Q43-'97-19 Prod PPI'!P43)/'97-19 Prod PPI'!P43</f>
        <v>2.429789598827941E-2</v>
      </c>
      <c r="R43" s="114">
        <f>('97-19 Prod PPI'!R43-'97-19 Prod PPI'!Q43)/'97-19 Prod PPI'!Q43</f>
        <v>1.045641136667504E-2</v>
      </c>
      <c r="S43" s="114">
        <f>('97-19 Prod PPI'!S43-'97-19 Prod PPI'!R43)/'97-19 Prod PPI'!R43</f>
        <v>-4.8161613369760575E-2</v>
      </c>
      <c r="T43" s="114">
        <f>('97-19 Prod PPI'!T43-'97-19 Prod PPI'!S43)/'97-19 Prod PPI'!S43</f>
        <v>2.7157154971706673E-2</v>
      </c>
      <c r="U43" s="114">
        <f>('97-19 Prod PPI'!U43-'97-19 Prod PPI'!T43)/'97-19 Prod PPI'!T43</f>
        <v>1.9893248039918262E-2</v>
      </c>
      <c r="V43" s="114">
        <f>('97-19 Prod PPI'!V43-'97-19 Prod PPI'!U43)/'97-19 Prod PPI'!U43</f>
        <v>6.8238673712338969E-3</v>
      </c>
      <c r="W43" s="114">
        <f>('97-19 Prod PPI'!W43-'97-19 Prod PPI'!V43)/'97-19 Prod PPI'!V43</f>
        <v>2.0456269923054084E-2</v>
      </c>
      <c r="X43" s="114">
        <f>('97-19 Prod PPI'!X43-'97-19 Prod PPI'!W43)/'97-19 Prod PPI'!W43</f>
        <v>8.3093087805840543E-2</v>
      </c>
      <c r="Y43" s="114">
        <f>('97-19 Prod PPI'!Y43-'97-19 Prod PPI'!X43)/'97-19 Prod PPI'!X43</f>
        <v>-3.5688751342001571E-2</v>
      </c>
      <c r="Z43" s="114">
        <f>('97-19 Prod PPI'!Z43-'97-19 Prod PPI'!Y43)/'97-19 Prod PPI'!Y43</f>
        <v>-3.4583094928756636E-2</v>
      </c>
      <c r="AA43" s="117">
        <f t="shared" si="1"/>
        <v>1.7575989291492896E-2</v>
      </c>
    </row>
    <row r="44" spans="1:27" ht="30" x14ac:dyDescent="0.25">
      <c r="A44" s="65">
        <v>70</v>
      </c>
      <c r="C44" s="66" t="s">
        <v>394</v>
      </c>
      <c r="D44" s="113" t="str">
        <f t="shared" si="0"/>
        <v>-</v>
      </c>
      <c r="E44" s="114">
        <f>('97-19 Prod PPI'!E44-'97-19 Prod PPI'!D44)/'97-19 Prod PPI'!D44</f>
        <v>9.1862443986131526E-2</v>
      </c>
      <c r="F44" s="114">
        <f>('97-19 Prod PPI'!F44-'97-19 Prod PPI'!E44)/'97-19 Prod PPI'!E44</f>
        <v>-4.7507163493897185E-2</v>
      </c>
      <c r="G44" s="114">
        <f>('97-19 Prod PPI'!G44-'97-19 Prod PPI'!F44)/'97-19 Prod PPI'!F44</f>
        <v>0.11309084730230906</v>
      </c>
      <c r="H44" s="114">
        <f>('97-19 Prod PPI'!H44-'97-19 Prod PPI'!G44)/'97-19 Prod PPI'!G44</f>
        <v>0.10336644062422354</v>
      </c>
      <c r="I44" s="114">
        <f>('97-19 Prod PPI'!I44-'97-19 Prod PPI'!H44)/'97-19 Prod PPI'!H44</f>
        <v>-3.9713057681941511E-3</v>
      </c>
      <c r="J44" s="114">
        <f>('97-19 Prod PPI'!J44-'97-19 Prod PPI'!I44)/'97-19 Prod PPI'!I44</f>
        <v>3.5367373854901539E-2</v>
      </c>
      <c r="K44" s="114">
        <f>('97-19 Prod PPI'!K44-'97-19 Prod PPI'!J44)/'97-19 Prod PPI'!J44</f>
        <v>-5.9442504110043981E-2</v>
      </c>
      <c r="L44" s="114">
        <f>('97-19 Prod PPI'!L44-'97-19 Prod PPI'!K44)/'97-19 Prod PPI'!K44</f>
        <v>-2.9958345286441378E-3</v>
      </c>
      <c r="M44" s="114">
        <f>('97-19 Prod PPI'!M44-'97-19 Prod PPI'!L44)/'97-19 Prod PPI'!L44</f>
        <v>-2.8946155495564578E-3</v>
      </c>
      <c r="N44" s="114">
        <f>('97-19 Prod PPI'!N44-'97-19 Prod PPI'!M44)/'97-19 Prod PPI'!M44</f>
        <v>7.0694375102662105E-2</v>
      </c>
      <c r="O44" s="114">
        <f>('97-19 Prod PPI'!O44-'97-19 Prod PPI'!N44)/'97-19 Prod PPI'!N44</f>
        <v>0.10880603654817321</v>
      </c>
      <c r="P44" s="114">
        <f>('97-19 Prod PPI'!P44-'97-19 Prod PPI'!O44)/'97-19 Prod PPI'!O44</f>
        <v>-3.6890507248805195E-2</v>
      </c>
      <c r="Q44" s="114">
        <f>('97-19 Prod PPI'!Q44-'97-19 Prod PPI'!P44)/'97-19 Prod PPI'!P44</f>
        <v>1.9537682334341628E-2</v>
      </c>
      <c r="R44" s="114">
        <f>('97-19 Prod PPI'!R44-'97-19 Prod PPI'!Q44)/'97-19 Prod PPI'!Q44</f>
        <v>2.3593768184510113E-2</v>
      </c>
      <c r="S44" s="114">
        <f>('97-19 Prod PPI'!S44-'97-19 Prod PPI'!R44)/'97-19 Prod PPI'!R44</f>
        <v>-6.3712497001103305E-2</v>
      </c>
      <c r="T44" s="114">
        <f>('97-19 Prod PPI'!T44-'97-19 Prod PPI'!S44)/'97-19 Prod PPI'!S44</f>
        <v>4.2507764536687885E-2</v>
      </c>
      <c r="U44" s="114">
        <f>('97-19 Prod PPI'!U44-'97-19 Prod PPI'!T44)/'97-19 Prod PPI'!T44</f>
        <v>-3.033363755023312E-2</v>
      </c>
      <c r="V44" s="114">
        <f>('97-19 Prod PPI'!V44-'97-19 Prod PPI'!U44)/'97-19 Prod PPI'!U44</f>
        <v>-5.792374990356252E-2</v>
      </c>
      <c r="W44" s="114">
        <f>('97-19 Prod PPI'!W44-'97-19 Prod PPI'!V44)/'97-19 Prod PPI'!V44</f>
        <v>-4.3252155607079491E-3</v>
      </c>
      <c r="X44" s="114">
        <f>('97-19 Prod PPI'!X44-'97-19 Prod PPI'!W44)/'97-19 Prod PPI'!W44</f>
        <v>3.4213206005582822E-2</v>
      </c>
      <c r="Y44" s="114">
        <f>('97-19 Prod PPI'!Y44-'97-19 Prod PPI'!X44)/'97-19 Prod PPI'!X44</f>
        <v>-3.7271665730120793E-2</v>
      </c>
      <c r="Z44" s="114">
        <f>('97-19 Prod PPI'!Z44-'97-19 Prod PPI'!Y44)/'97-19 Prod PPI'!Y44</f>
        <v>2.2355720787865914E-2</v>
      </c>
      <c r="AA44" s="117">
        <f t="shared" si="1"/>
        <v>1.4460316491932745E-2</v>
      </c>
    </row>
    <row r="45" spans="1:27" ht="45" x14ac:dyDescent="0.25">
      <c r="A45" s="65">
        <v>71</v>
      </c>
      <c r="C45" s="66" t="s">
        <v>395</v>
      </c>
      <c r="D45" s="113" t="str">
        <f t="shared" si="0"/>
        <v>-</v>
      </c>
      <c r="E45" s="114">
        <f>('97-19 Prod PPI'!E45-'97-19 Prod PPI'!D45)/'97-19 Prod PPI'!D45</f>
        <v>3.6754645132539808E-2</v>
      </c>
      <c r="F45" s="114">
        <f>('97-19 Prod PPI'!F45-'97-19 Prod PPI'!E45)/'97-19 Prod PPI'!E45</f>
        <v>2.228835175153078E-2</v>
      </c>
      <c r="G45" s="114">
        <f>('97-19 Prod PPI'!G45-'97-19 Prod PPI'!F45)/'97-19 Prod PPI'!F45</f>
        <v>-1.5730212618983178E-2</v>
      </c>
      <c r="H45" s="114">
        <f>('97-19 Prod PPI'!H45-'97-19 Prod PPI'!G45)/'97-19 Prod PPI'!G45</f>
        <v>-9.3407964986842416E-3</v>
      </c>
      <c r="I45" s="114">
        <f>('97-19 Prod PPI'!I45-'97-19 Prod PPI'!H45)/'97-19 Prod PPI'!H45</f>
        <v>7.2855135488481701E-2</v>
      </c>
      <c r="J45" s="114">
        <f>('97-19 Prod PPI'!J45-'97-19 Prod PPI'!I45)/'97-19 Prod PPI'!I45</f>
        <v>2.0797451555213491E-2</v>
      </c>
      <c r="K45" s="114">
        <f>('97-19 Prod PPI'!K45-'97-19 Prod PPI'!J45)/'97-19 Prod PPI'!J45</f>
        <v>6.4332132651234442E-2</v>
      </c>
      <c r="L45" s="114">
        <f>('97-19 Prod PPI'!L45-'97-19 Prod PPI'!K45)/'97-19 Prod PPI'!K45</f>
        <v>-6.5405297626945982E-2</v>
      </c>
      <c r="M45" s="114">
        <f>('97-19 Prod PPI'!M45-'97-19 Prod PPI'!L45)/'97-19 Prod PPI'!L45</f>
        <v>3.7733430609784714E-2</v>
      </c>
      <c r="N45" s="114">
        <f>('97-19 Prod PPI'!N45-'97-19 Prod PPI'!M45)/'97-19 Prod PPI'!M45</f>
        <v>-9.9786437523559646E-3</v>
      </c>
      <c r="O45" s="114">
        <f>('97-19 Prod PPI'!O45-'97-19 Prod PPI'!N45)/'97-19 Prod PPI'!N45</f>
        <v>-1.111728970477222E-2</v>
      </c>
      <c r="P45" s="114">
        <f>('97-19 Prod PPI'!P45-'97-19 Prod PPI'!O45)/'97-19 Prod PPI'!O45</f>
        <v>-2.036987053778146E-2</v>
      </c>
      <c r="Q45" s="114">
        <f>('97-19 Prod PPI'!Q45-'97-19 Prod PPI'!P45)/'97-19 Prod PPI'!P45</f>
        <v>-2.4090297641576869E-4</v>
      </c>
      <c r="R45" s="114">
        <f>('97-19 Prod PPI'!R45-'97-19 Prod PPI'!Q45)/'97-19 Prod PPI'!Q45</f>
        <v>-7.4159295398736544E-2</v>
      </c>
      <c r="S45" s="114">
        <f>('97-19 Prod PPI'!S45-'97-19 Prod PPI'!R45)/'97-19 Prod PPI'!R45</f>
        <v>3.0644939857719398E-2</v>
      </c>
      <c r="T45" s="114">
        <f>('97-19 Prod PPI'!T45-'97-19 Prod PPI'!S45)/'97-19 Prod PPI'!S45</f>
        <v>6.1296366558387147E-2</v>
      </c>
      <c r="U45" s="114">
        <f>('97-19 Prod PPI'!U45-'97-19 Prod PPI'!T45)/'97-19 Prod PPI'!T45</f>
        <v>-3.9288660595263404E-2</v>
      </c>
      <c r="V45" s="114">
        <f>('97-19 Prod PPI'!V45-'97-19 Prod PPI'!U45)/'97-19 Prod PPI'!U45</f>
        <v>-1.7490214660424375E-2</v>
      </c>
      <c r="W45" s="114">
        <f>('97-19 Prod PPI'!W45-'97-19 Prod PPI'!V45)/'97-19 Prod PPI'!V45</f>
        <v>-1.6922686602288818E-3</v>
      </c>
      <c r="X45" s="114">
        <f>('97-19 Prod PPI'!X45-'97-19 Prod PPI'!W45)/'97-19 Prod PPI'!W45</f>
        <v>6.1258677911631691E-2</v>
      </c>
      <c r="Y45" s="114">
        <f>('97-19 Prod PPI'!Y45-'97-19 Prod PPI'!X45)/'97-19 Prod PPI'!X45</f>
        <v>-9.7684183547185749E-2</v>
      </c>
      <c r="Z45" s="114">
        <f>('97-19 Prod PPI'!Z45-'97-19 Prod PPI'!Y45)/'97-19 Prod PPI'!Y45</f>
        <v>-9.7715820134423523E-2</v>
      </c>
      <c r="AA45" s="117">
        <f t="shared" si="1"/>
        <v>-2.3751056907126392E-3</v>
      </c>
    </row>
    <row r="46" spans="1:27" x14ac:dyDescent="0.25">
      <c r="A46" s="65">
        <v>72</v>
      </c>
      <c r="C46" s="66" t="s">
        <v>396</v>
      </c>
      <c r="D46" s="113" t="str">
        <f t="shared" si="0"/>
        <v>-</v>
      </c>
      <c r="E46" s="114">
        <f>('97-19 Prod PPI'!E46-'97-19 Prod PPI'!D46)/'97-19 Prod PPI'!D46</f>
        <v>-3.3985677199101699E-2</v>
      </c>
      <c r="F46" s="114">
        <f>('97-19 Prod PPI'!F46-'97-19 Prod PPI'!E46)/'97-19 Prod PPI'!E46</f>
        <v>5.3762054162745883E-2</v>
      </c>
      <c r="G46" s="114">
        <f>('97-19 Prod PPI'!G46-'97-19 Prod PPI'!F46)/'97-19 Prod PPI'!F46</f>
        <v>-0.18547399989032168</v>
      </c>
      <c r="H46" s="114">
        <f>('97-19 Prod PPI'!H46-'97-19 Prod PPI'!G46)/'97-19 Prod PPI'!G46</f>
        <v>8.0575703818463462E-2</v>
      </c>
      <c r="I46" s="114">
        <f>('97-19 Prod PPI'!I46-'97-19 Prod PPI'!H46)/'97-19 Prod PPI'!H46</f>
        <v>0.23131824833785114</v>
      </c>
      <c r="J46" s="114">
        <f>('97-19 Prod PPI'!J46-'97-19 Prod PPI'!I46)/'97-19 Prod PPI'!I46</f>
        <v>3.4889286940410387E-2</v>
      </c>
      <c r="K46" s="114">
        <f>('97-19 Prod PPI'!K46-'97-19 Prod PPI'!J46)/'97-19 Prod PPI'!J46</f>
        <v>0.12252650385275209</v>
      </c>
      <c r="L46" s="114">
        <f>('97-19 Prod PPI'!L46-'97-19 Prod PPI'!K46)/'97-19 Prod PPI'!K46</f>
        <v>-2.898037939692423E-2</v>
      </c>
      <c r="M46" s="114">
        <f>('97-19 Prod PPI'!M46-'97-19 Prod PPI'!L46)/'97-19 Prod PPI'!L46</f>
        <v>-3.6100925210648886E-2</v>
      </c>
      <c r="N46" s="114">
        <f>('97-19 Prod PPI'!N46-'97-19 Prod PPI'!M46)/'97-19 Prod PPI'!M46</f>
        <v>4.4758904749803853E-2</v>
      </c>
      <c r="O46" s="114">
        <f>('97-19 Prod PPI'!O46-'97-19 Prod PPI'!N46)/'97-19 Prod PPI'!N46</f>
        <v>2.7969174549535084E-2</v>
      </c>
      <c r="P46" s="114">
        <f>('97-19 Prod PPI'!P46-'97-19 Prod PPI'!O46)/'97-19 Prod PPI'!O46</f>
        <v>-0.12635837634686889</v>
      </c>
      <c r="Q46" s="114">
        <f>('97-19 Prod PPI'!Q46-'97-19 Prod PPI'!P46)/'97-19 Prod PPI'!P46</f>
        <v>3.4232707755885376E-2</v>
      </c>
      <c r="R46" s="114">
        <f>('97-19 Prod PPI'!R46-'97-19 Prod PPI'!Q46)/'97-19 Prod PPI'!Q46</f>
        <v>-0.12152714312688323</v>
      </c>
      <c r="S46" s="114">
        <f>('97-19 Prod PPI'!S46-'97-19 Prod PPI'!R46)/'97-19 Prod PPI'!R46</f>
        <v>-5.0477791780270554E-3</v>
      </c>
      <c r="T46" s="114">
        <f>('97-19 Prod PPI'!T46-'97-19 Prod PPI'!S46)/'97-19 Prod PPI'!S46</f>
        <v>-0.16819156478199654</v>
      </c>
      <c r="U46" s="114">
        <f>('97-19 Prod PPI'!U46-'97-19 Prod PPI'!T46)/'97-19 Prod PPI'!T46</f>
        <v>-3.7048971946966103E-2</v>
      </c>
      <c r="V46" s="114">
        <f>('97-19 Prod PPI'!V46-'97-19 Prod PPI'!U46)/'97-19 Prod PPI'!U46</f>
        <v>0.10096948051245543</v>
      </c>
      <c r="W46" s="114">
        <f>('97-19 Prod PPI'!W46-'97-19 Prod PPI'!V46)/'97-19 Prod PPI'!V46</f>
        <v>1.1321141380179547E-2</v>
      </c>
      <c r="X46" s="114">
        <f>('97-19 Prod PPI'!X46-'97-19 Prod PPI'!W46)/'97-19 Prod PPI'!W46</f>
        <v>1.4292366596498737E-2</v>
      </c>
      <c r="Y46" s="114">
        <f>('97-19 Prod PPI'!Y46-'97-19 Prod PPI'!X46)/'97-19 Prod PPI'!X46</f>
        <v>0.15894261963311154</v>
      </c>
      <c r="Z46" s="114">
        <f>('97-19 Prod PPI'!Z46-'97-19 Prod PPI'!Y46)/'97-19 Prod PPI'!Y46</f>
        <v>-4.8534981395652037E-2</v>
      </c>
      <c r="AA46" s="117">
        <f t="shared" si="1"/>
        <v>5.6503815371046449E-3</v>
      </c>
    </row>
    <row r="47" spans="1:27" x14ac:dyDescent="0.25">
      <c r="A47" s="65">
        <v>73</v>
      </c>
      <c r="C47" s="66" t="s">
        <v>397</v>
      </c>
      <c r="D47" s="113" t="str">
        <f t="shared" si="0"/>
        <v>-</v>
      </c>
      <c r="E47" s="114">
        <f>('97-19 Prod PPI'!E47-'97-19 Prod PPI'!D47)/'97-19 Prod PPI'!D47</f>
        <v>-2.7827784971630336E-2</v>
      </c>
      <c r="F47" s="114">
        <f>('97-19 Prod PPI'!F47-'97-19 Prod PPI'!E47)/'97-19 Prod PPI'!E47</f>
        <v>9.7713821390343292E-2</v>
      </c>
      <c r="G47" s="114">
        <f>('97-19 Prod PPI'!G47-'97-19 Prod PPI'!F47)/'97-19 Prod PPI'!F47</f>
        <v>7.7081797912913572E-2</v>
      </c>
      <c r="H47" s="114">
        <f>('97-19 Prod PPI'!H47-'97-19 Prod PPI'!G47)/'97-19 Prod PPI'!G47</f>
        <v>1.1596724445603281E-2</v>
      </c>
      <c r="I47" s="114">
        <f>('97-19 Prod PPI'!I47-'97-19 Prod PPI'!H47)/'97-19 Prod PPI'!H47</f>
        <v>4.5199970886231698E-2</v>
      </c>
      <c r="J47" s="114">
        <f>('97-19 Prod PPI'!J47-'97-19 Prod PPI'!I47)/'97-19 Prod PPI'!I47</f>
        <v>5.0914464324306359E-2</v>
      </c>
      <c r="K47" s="114">
        <f>('97-19 Prod PPI'!K47-'97-19 Prod PPI'!J47)/'97-19 Prod PPI'!J47</f>
        <v>2.6020779648242981E-2</v>
      </c>
      <c r="L47" s="114">
        <f>('97-19 Prod PPI'!L47-'97-19 Prod PPI'!K47)/'97-19 Prod PPI'!K47</f>
        <v>-4.005237495474296E-2</v>
      </c>
      <c r="M47" s="114">
        <f>('97-19 Prod PPI'!M47-'97-19 Prod PPI'!L47)/'97-19 Prod PPI'!L47</f>
        <v>0.10590714622431263</v>
      </c>
      <c r="N47" s="114">
        <f>('97-19 Prod PPI'!N47-'97-19 Prod PPI'!M47)/'97-19 Prod PPI'!M47</f>
        <v>-4.4817308651271509E-2</v>
      </c>
      <c r="O47" s="114">
        <f>('97-19 Prod PPI'!O47-'97-19 Prod PPI'!N47)/'97-19 Prod PPI'!N47</f>
        <v>-0.15378829888425133</v>
      </c>
      <c r="P47" s="114">
        <f>('97-19 Prod PPI'!P47-'97-19 Prod PPI'!O47)/'97-19 Prod PPI'!O47</f>
        <v>-1.9929917418778455E-2</v>
      </c>
      <c r="Q47" s="114">
        <f>('97-19 Prod PPI'!Q47-'97-19 Prod PPI'!P47)/'97-19 Prod PPI'!P47</f>
        <v>-4.4969383332975184E-2</v>
      </c>
      <c r="R47" s="114">
        <f>('97-19 Prod PPI'!R47-'97-19 Prod PPI'!Q47)/'97-19 Prod PPI'!Q47</f>
        <v>4.3602682687952407E-2</v>
      </c>
      <c r="S47" s="114">
        <f>('97-19 Prod PPI'!S47-'97-19 Prod PPI'!R47)/'97-19 Prod PPI'!R47</f>
        <v>-3.467102795749389E-2</v>
      </c>
      <c r="T47" s="114">
        <f>('97-19 Prod PPI'!T47-'97-19 Prod PPI'!S47)/'97-19 Prod PPI'!S47</f>
        <v>8.9978567984037694E-2</v>
      </c>
      <c r="U47" s="114">
        <f>('97-19 Prod PPI'!U47-'97-19 Prod PPI'!T47)/'97-19 Prod PPI'!T47</f>
        <v>-5.2689832130708776E-2</v>
      </c>
      <c r="V47" s="114">
        <f>('97-19 Prod PPI'!V47-'97-19 Prod PPI'!U47)/'97-19 Prod PPI'!U47</f>
        <v>0.16816033640293393</v>
      </c>
      <c r="W47" s="114">
        <f>('97-19 Prod PPI'!W47-'97-19 Prod PPI'!V47)/'97-19 Prod PPI'!V47</f>
        <v>-5.1085623605397611E-2</v>
      </c>
      <c r="X47" s="114">
        <f>('97-19 Prod PPI'!X47-'97-19 Prod PPI'!W47)/'97-19 Prod PPI'!W47</f>
        <v>1.5186284644816733E-3</v>
      </c>
      <c r="Y47" s="114">
        <f>('97-19 Prod PPI'!Y47-'97-19 Prod PPI'!X47)/'97-19 Prod PPI'!X47</f>
        <v>6.280002181915427E-2</v>
      </c>
      <c r="Z47" s="114">
        <f>('97-19 Prod PPI'!Z47-'97-19 Prod PPI'!Y47)/'97-19 Prod PPI'!Y47</f>
        <v>-9.5692281082470493E-3</v>
      </c>
      <c r="AA47" s="117">
        <f t="shared" si="1"/>
        <v>1.3686098280682579E-2</v>
      </c>
    </row>
    <row r="48" spans="1:27" ht="30" x14ac:dyDescent="0.25">
      <c r="A48" s="65">
        <v>74</v>
      </c>
      <c r="C48" s="66" t="s">
        <v>398</v>
      </c>
      <c r="D48" s="113" t="str">
        <f t="shared" si="0"/>
        <v>-</v>
      </c>
      <c r="E48" s="114">
        <f>('97-19 Prod PPI'!E48-'97-19 Prod PPI'!D48)/'97-19 Prod PPI'!D48</f>
        <v>0.10545507724609633</v>
      </c>
      <c r="F48" s="114">
        <f>('97-19 Prod PPI'!F48-'97-19 Prod PPI'!E48)/'97-19 Prod PPI'!E48</f>
        <v>-1.5185995584330637E-2</v>
      </c>
      <c r="G48" s="114">
        <f>('97-19 Prod PPI'!G48-'97-19 Prod PPI'!F48)/'97-19 Prod PPI'!F48</f>
        <v>5.3544160497510318E-2</v>
      </c>
      <c r="H48" s="114">
        <f>('97-19 Prod PPI'!H48-'97-19 Prod PPI'!G48)/'97-19 Prod PPI'!G48</f>
        <v>3.6102344693012588E-3</v>
      </c>
      <c r="I48" s="114">
        <f>('97-19 Prod PPI'!I48-'97-19 Prod PPI'!H48)/'97-19 Prod PPI'!H48</f>
        <v>4.6342452751563089E-2</v>
      </c>
      <c r="J48" s="114">
        <f>('97-19 Prod PPI'!J48-'97-19 Prod PPI'!I48)/'97-19 Prod PPI'!I48</f>
        <v>1.6300069550953884E-2</v>
      </c>
      <c r="K48" s="114">
        <f>('97-19 Prod PPI'!K48-'97-19 Prod PPI'!J48)/'97-19 Prod PPI'!J48</f>
        <v>1.3921955072594574E-2</v>
      </c>
      <c r="L48" s="114">
        <f>('97-19 Prod PPI'!L48-'97-19 Prod PPI'!K48)/'97-19 Prod PPI'!K48</f>
        <v>-2.0508345558958432E-2</v>
      </c>
      <c r="M48" s="114">
        <f>('97-19 Prod PPI'!M48-'97-19 Prod PPI'!L48)/'97-19 Prod PPI'!L48</f>
        <v>5.354783695966097E-2</v>
      </c>
      <c r="N48" s="114">
        <f>('97-19 Prod PPI'!N48-'97-19 Prod PPI'!M48)/'97-19 Prod PPI'!M48</f>
        <v>-4.8812784878694608E-2</v>
      </c>
      <c r="O48" s="114">
        <f>('97-19 Prod PPI'!O48-'97-19 Prod PPI'!N48)/'97-19 Prod PPI'!N48</f>
        <v>-2.0429632140850831E-2</v>
      </c>
      <c r="P48" s="114">
        <f>('97-19 Prod PPI'!P48-'97-19 Prod PPI'!O48)/'97-19 Prod PPI'!O48</f>
        <v>0.14260081171541322</v>
      </c>
      <c r="Q48" s="114">
        <f>('97-19 Prod PPI'!Q48-'97-19 Prod PPI'!P48)/'97-19 Prod PPI'!P48</f>
        <v>2.9687059901993204E-2</v>
      </c>
      <c r="R48" s="114">
        <f>('97-19 Prod PPI'!R48-'97-19 Prod PPI'!Q48)/'97-19 Prod PPI'!Q48</f>
        <v>1.4569007030488556E-2</v>
      </c>
      <c r="S48" s="114">
        <f>('97-19 Prod PPI'!S48-'97-19 Prod PPI'!R48)/'97-19 Prod PPI'!R48</f>
        <v>-8.7444060795949297E-2</v>
      </c>
      <c r="T48" s="114">
        <f>('97-19 Prod PPI'!T48-'97-19 Prod PPI'!S48)/'97-19 Prod PPI'!S48</f>
        <v>7.6613312279133525E-2</v>
      </c>
      <c r="U48" s="114">
        <f>('97-19 Prod PPI'!U48-'97-19 Prod PPI'!T48)/'97-19 Prod PPI'!T48</f>
        <v>-4.7750183379081631E-3</v>
      </c>
      <c r="V48" s="114">
        <f>('97-19 Prod PPI'!V48-'97-19 Prod PPI'!U48)/'97-19 Prod PPI'!U48</f>
        <v>3.9541843331788035E-2</v>
      </c>
      <c r="W48" s="114">
        <f>('97-19 Prod PPI'!W48-'97-19 Prod PPI'!V48)/'97-19 Prod PPI'!V48</f>
        <v>2.2440053418991728E-2</v>
      </c>
      <c r="X48" s="114">
        <f>('97-19 Prod PPI'!X48-'97-19 Prod PPI'!W48)/'97-19 Prod PPI'!W48</f>
        <v>5.2831244287330291E-2</v>
      </c>
      <c r="Y48" s="114">
        <f>('97-19 Prod PPI'!Y48-'97-19 Prod PPI'!X48)/'97-19 Prod PPI'!X48</f>
        <v>-3.3910394225096133E-2</v>
      </c>
      <c r="Z48" s="114">
        <f>('97-19 Prod PPI'!Z48-'97-19 Prod PPI'!Y48)/'97-19 Prod PPI'!Y48</f>
        <v>1.7750757197535081E-2</v>
      </c>
      <c r="AA48" s="117">
        <f t="shared" si="1"/>
        <v>2.0804074735843916E-2</v>
      </c>
    </row>
    <row r="49" spans="1:27" x14ac:dyDescent="0.25">
      <c r="A49" s="65">
        <v>75</v>
      </c>
      <c r="C49" s="66" t="s">
        <v>399</v>
      </c>
      <c r="D49" s="113" t="str">
        <f t="shared" si="0"/>
        <v>-</v>
      </c>
      <c r="E49" s="114">
        <f>('97-19 Prod PPI'!E49-'97-19 Prod PPI'!D49)/'97-19 Prod PPI'!D49</f>
        <v>0.12005653122327399</v>
      </c>
      <c r="F49" s="114">
        <f>('97-19 Prod PPI'!F49-'97-19 Prod PPI'!E49)/'97-19 Prod PPI'!E49</f>
        <v>2.6823299299838694E-2</v>
      </c>
      <c r="G49" s="114">
        <f>('97-19 Prod PPI'!G49-'97-19 Prod PPI'!F49)/'97-19 Prod PPI'!F49</f>
        <v>0.13624378085800776</v>
      </c>
      <c r="H49" s="114">
        <f>('97-19 Prod PPI'!H49-'97-19 Prod PPI'!G49)/'97-19 Prod PPI'!G49</f>
        <v>5.5856829056427838E-2</v>
      </c>
      <c r="I49" s="114">
        <f>('97-19 Prod PPI'!I49-'97-19 Prod PPI'!H49)/'97-19 Prod PPI'!H49</f>
        <v>-7.418408158850176E-2</v>
      </c>
      <c r="J49" s="114">
        <f>('97-19 Prod PPI'!J49-'97-19 Prod PPI'!I49)/'97-19 Prod PPI'!I49</f>
        <v>-5.6465244045696528E-2</v>
      </c>
      <c r="K49" s="114">
        <f>('97-19 Prod PPI'!K49-'97-19 Prod PPI'!J49)/'97-19 Prod PPI'!J49</f>
        <v>-1.7257233876152397E-2</v>
      </c>
      <c r="L49" s="114">
        <f>('97-19 Prod PPI'!L49-'97-19 Prod PPI'!K49)/'97-19 Prod PPI'!K49</f>
        <v>0.16965377484298891</v>
      </c>
      <c r="M49" s="114">
        <f>('97-19 Prod PPI'!M49-'97-19 Prod PPI'!L49)/'97-19 Prod PPI'!L49</f>
        <v>-8.8679209845535276E-2</v>
      </c>
      <c r="N49" s="114">
        <f>('97-19 Prod PPI'!N49-'97-19 Prod PPI'!M49)/'97-19 Prod PPI'!M49</f>
        <v>0.19173281325838806</v>
      </c>
      <c r="O49" s="114">
        <f>('97-19 Prod PPI'!O49-'97-19 Prod PPI'!N49)/'97-19 Prod PPI'!N49</f>
        <v>5.1837823057970946E-2</v>
      </c>
      <c r="P49" s="114">
        <f>('97-19 Prod PPI'!P49-'97-19 Prod PPI'!O49)/'97-19 Prod PPI'!O49</f>
        <v>8.5445752660337534E-2</v>
      </c>
      <c r="Q49" s="114">
        <f>('97-19 Prod PPI'!Q49-'97-19 Prod PPI'!P49)/'97-19 Prod PPI'!P49</f>
        <v>-7.2921764035183707E-3</v>
      </c>
      <c r="R49" s="114">
        <f>('97-19 Prod PPI'!R49-'97-19 Prod PPI'!Q49)/'97-19 Prod PPI'!Q49</f>
        <v>-0.13022138755365148</v>
      </c>
      <c r="S49" s="114">
        <f>('97-19 Prod PPI'!S49-'97-19 Prod PPI'!R49)/'97-19 Prod PPI'!R49</f>
        <v>-8.4147092803951648E-3</v>
      </c>
      <c r="T49" s="114">
        <f>('97-19 Prod PPI'!T49-'97-19 Prod PPI'!S49)/'97-19 Prod PPI'!S49</f>
        <v>3.2690191781303543E-2</v>
      </c>
      <c r="U49" s="114">
        <f>('97-19 Prod PPI'!U49-'97-19 Prod PPI'!T49)/'97-19 Prod PPI'!T49</f>
        <v>-0.11887562564266049</v>
      </c>
      <c r="V49" s="114">
        <f>('97-19 Prod PPI'!V49-'97-19 Prod PPI'!U49)/'97-19 Prod PPI'!U49</f>
        <v>-6.5968879369918761E-4</v>
      </c>
      <c r="W49" s="114">
        <f>('97-19 Prod PPI'!W49-'97-19 Prod PPI'!V49)/'97-19 Prod PPI'!V49</f>
        <v>9.3107926580960315E-2</v>
      </c>
      <c r="X49" s="114">
        <f>('97-19 Prod PPI'!X49-'97-19 Prod PPI'!W49)/'97-19 Prod PPI'!W49</f>
        <v>5.5249036562853446E-2</v>
      </c>
      <c r="Y49" s="114">
        <f>('97-19 Prod PPI'!Y49-'97-19 Prod PPI'!X49)/'97-19 Prod PPI'!X49</f>
        <v>2.9171127937019953E-2</v>
      </c>
      <c r="Z49" s="114">
        <f>('97-19 Prod PPI'!Z49-'97-19 Prod PPI'!Y49)/'97-19 Prod PPI'!Y49</f>
        <v>-0.16720889246975484</v>
      </c>
      <c r="AA49" s="117">
        <f t="shared" si="1"/>
        <v>1.7209574437263873E-2</v>
      </c>
    </row>
    <row r="50" spans="1:27" x14ac:dyDescent="0.25">
      <c r="A50" s="65">
        <v>77</v>
      </c>
      <c r="C50" s="66" t="s">
        <v>400</v>
      </c>
      <c r="D50" s="113" t="str">
        <f t="shared" si="0"/>
        <v>-</v>
      </c>
      <c r="E50" s="114">
        <f>('97-19 Prod PPI'!E50-'97-19 Prod PPI'!D50)/'97-19 Prod PPI'!D50</f>
        <v>-8.3200569054234119E-2</v>
      </c>
      <c r="F50" s="114">
        <f>('97-19 Prod PPI'!F50-'97-19 Prod PPI'!E50)/'97-19 Prod PPI'!E50</f>
        <v>-2.8933278831621594E-2</v>
      </c>
      <c r="G50" s="114">
        <f>('97-19 Prod PPI'!G50-'97-19 Prod PPI'!F50)/'97-19 Prod PPI'!F50</f>
        <v>5.9821422952820731E-2</v>
      </c>
      <c r="H50" s="114">
        <f>('97-19 Prod PPI'!H50-'97-19 Prod PPI'!G50)/'97-19 Prod PPI'!G50</f>
        <v>3.0081585409976364E-3</v>
      </c>
      <c r="I50" s="114">
        <f>('97-19 Prod PPI'!I50-'97-19 Prod PPI'!H50)/'97-19 Prod PPI'!H50</f>
        <v>8.4355018040687568E-2</v>
      </c>
      <c r="J50" s="114">
        <f>('97-19 Prod PPI'!J50-'97-19 Prod PPI'!I50)/'97-19 Prod PPI'!I50</f>
        <v>-1.6734623257547022E-2</v>
      </c>
      <c r="K50" s="114">
        <f>('97-19 Prod PPI'!K50-'97-19 Prod PPI'!J50)/'97-19 Prod PPI'!J50</f>
        <v>-6.8733967878914268E-2</v>
      </c>
      <c r="L50" s="114">
        <f>('97-19 Prod PPI'!L50-'97-19 Prod PPI'!K50)/'97-19 Prod PPI'!K50</f>
        <v>1.4191072151176196E-2</v>
      </c>
      <c r="M50" s="114">
        <f>('97-19 Prod PPI'!M50-'97-19 Prod PPI'!L50)/'97-19 Prod PPI'!L50</f>
        <v>-3.1693859510108259E-2</v>
      </c>
      <c r="N50" s="114">
        <f>('97-19 Prod PPI'!N50-'97-19 Prod PPI'!M50)/'97-19 Prod PPI'!M50</f>
        <v>2.150936866125009E-2</v>
      </c>
      <c r="O50" s="114">
        <f>('97-19 Prod PPI'!O50-'97-19 Prod PPI'!N50)/'97-19 Prod PPI'!N50</f>
        <v>-0.12607719805418349</v>
      </c>
      <c r="P50" s="114">
        <f>('97-19 Prod PPI'!P50-'97-19 Prod PPI'!O50)/'97-19 Prod PPI'!O50</f>
        <v>7.783001241776577E-2</v>
      </c>
      <c r="Q50" s="114">
        <f>('97-19 Prod PPI'!Q50-'97-19 Prod PPI'!P50)/'97-19 Prod PPI'!P50</f>
        <v>6.3645664389580164E-2</v>
      </c>
      <c r="R50" s="114">
        <f>('97-19 Prod PPI'!R50-'97-19 Prod PPI'!Q50)/'97-19 Prod PPI'!Q50</f>
        <v>-1.6499159113651077E-2</v>
      </c>
      <c r="S50" s="114">
        <f>('97-19 Prod PPI'!S50-'97-19 Prod PPI'!R50)/'97-19 Prod PPI'!R50</f>
        <v>-7.867067398774763E-2</v>
      </c>
      <c r="T50" s="114">
        <f>('97-19 Prod PPI'!T50-'97-19 Prod PPI'!S50)/'97-19 Prod PPI'!S50</f>
        <v>0.10899978805383069</v>
      </c>
      <c r="U50" s="114">
        <f>('97-19 Prod PPI'!U50-'97-19 Prod PPI'!T50)/'97-19 Prod PPI'!T50</f>
        <v>7.4880612099805788E-2</v>
      </c>
      <c r="V50" s="114">
        <f>('97-19 Prod PPI'!V50-'97-19 Prod PPI'!U50)/'97-19 Prod PPI'!U50</f>
        <v>-8.4646263176695862E-3</v>
      </c>
      <c r="W50" s="114">
        <f>('97-19 Prod PPI'!W50-'97-19 Prod PPI'!V50)/'97-19 Prod PPI'!V50</f>
        <v>1.6683597268089791E-2</v>
      </c>
      <c r="X50" s="114">
        <f>('97-19 Prod PPI'!X50-'97-19 Prod PPI'!W50)/'97-19 Prod PPI'!W50</f>
        <v>7.6365276170986221E-2</v>
      </c>
      <c r="Y50" s="114">
        <f>('97-19 Prod PPI'!Y50-'97-19 Prod PPI'!X50)/'97-19 Prod PPI'!X50</f>
        <v>-0.11383022189279368</v>
      </c>
      <c r="Z50" s="114">
        <f>('97-19 Prod PPI'!Z50-'97-19 Prod PPI'!Y50)/'97-19 Prod PPI'!Y50</f>
        <v>1.9370344885085433E-2</v>
      </c>
      <c r="AA50" s="117">
        <f t="shared" si="1"/>
        <v>2.1737344424366065E-3</v>
      </c>
    </row>
    <row r="51" spans="1:27" x14ac:dyDescent="0.25">
      <c r="A51" s="65">
        <v>78</v>
      </c>
      <c r="C51" s="66" t="s">
        <v>401</v>
      </c>
      <c r="D51" s="113" t="str">
        <f t="shared" si="0"/>
        <v>-</v>
      </c>
      <c r="E51" s="114">
        <f>('97-19 Prod PPI'!E51-'97-19 Prod PPI'!D51)/'97-19 Prod PPI'!D51</f>
        <v>3.1728316971890283E-2</v>
      </c>
      <c r="F51" s="114">
        <f>('97-19 Prod PPI'!F51-'97-19 Prod PPI'!E51)/'97-19 Prod PPI'!E51</f>
        <v>4.8821011432301324E-3</v>
      </c>
      <c r="G51" s="114">
        <f>('97-19 Prod PPI'!G51-'97-19 Prod PPI'!F51)/'97-19 Prod PPI'!F51</f>
        <v>-4.0998759628333098E-3</v>
      </c>
      <c r="H51" s="114">
        <f>('97-19 Prod PPI'!H51-'97-19 Prod PPI'!G51)/'97-19 Prod PPI'!G51</f>
        <v>1.2330299642418012E-2</v>
      </c>
      <c r="I51" s="114">
        <f>('97-19 Prod PPI'!I51-'97-19 Prod PPI'!H51)/'97-19 Prod PPI'!H51</f>
        <v>-7.7358178386582807E-3</v>
      </c>
      <c r="J51" s="114">
        <f>('97-19 Prod PPI'!J51-'97-19 Prod PPI'!I51)/'97-19 Prod PPI'!I51</f>
        <v>6.7287050852745681E-2</v>
      </c>
      <c r="K51" s="114">
        <f>('97-19 Prod PPI'!K51-'97-19 Prod PPI'!J51)/'97-19 Prod PPI'!J51</f>
        <v>-7.436449045267586E-3</v>
      </c>
      <c r="L51" s="114">
        <f>('97-19 Prod PPI'!L51-'97-19 Prod PPI'!K51)/'97-19 Prod PPI'!K51</f>
        <v>-2.4706504992234146E-2</v>
      </c>
      <c r="M51" s="114">
        <f>('97-19 Prod PPI'!M51-'97-19 Prod PPI'!L51)/'97-19 Prod PPI'!L51</f>
        <v>3.8888168486575316E-3</v>
      </c>
      <c r="N51" s="114">
        <f>('97-19 Prod PPI'!N51-'97-19 Prod PPI'!M51)/'97-19 Prod PPI'!M51</f>
        <v>3.3123699903161385E-2</v>
      </c>
      <c r="O51" s="114">
        <f>('97-19 Prod PPI'!O51-'97-19 Prod PPI'!N51)/'97-19 Prod PPI'!N51</f>
        <v>7.4240018735768597E-3</v>
      </c>
      <c r="P51" s="114">
        <f>('97-19 Prod PPI'!P51-'97-19 Prod PPI'!O51)/'97-19 Prod PPI'!O51</f>
        <v>2.1132762988955504E-2</v>
      </c>
      <c r="Q51" s="114">
        <f>('97-19 Prod PPI'!Q51-'97-19 Prod PPI'!P51)/'97-19 Prod PPI'!P51</f>
        <v>-1.4344191835088346E-3</v>
      </c>
      <c r="R51" s="114">
        <f>('97-19 Prod PPI'!R51-'97-19 Prod PPI'!Q51)/'97-19 Prod PPI'!Q51</f>
        <v>-3.4823390323287427E-2</v>
      </c>
      <c r="S51" s="114">
        <f>('97-19 Prod PPI'!S51-'97-19 Prod PPI'!R51)/'97-19 Prod PPI'!R51</f>
        <v>8.4956082752476597E-3</v>
      </c>
      <c r="T51" s="114">
        <f>('97-19 Prod PPI'!T51-'97-19 Prod PPI'!S51)/'97-19 Prod PPI'!S51</f>
        <v>0.10481061021504165</v>
      </c>
      <c r="U51" s="114">
        <f>('97-19 Prod PPI'!U51-'97-19 Prod PPI'!T51)/'97-19 Prod PPI'!T51</f>
        <v>9.1075388925532533E-2</v>
      </c>
      <c r="V51" s="114">
        <f>('97-19 Prod PPI'!V51-'97-19 Prod PPI'!U51)/'97-19 Prod PPI'!U51</f>
        <v>-1.1186163624123155E-2</v>
      </c>
      <c r="W51" s="114">
        <f>('97-19 Prod PPI'!W51-'97-19 Prod PPI'!V51)/'97-19 Prod PPI'!V51</f>
        <v>-6.3978012367986142E-2</v>
      </c>
      <c r="X51" s="114">
        <f>('97-19 Prod PPI'!X51-'97-19 Prod PPI'!W51)/'97-19 Prod PPI'!W51</f>
        <v>1.6803806320975102E-2</v>
      </c>
      <c r="Y51" s="114">
        <f>('97-19 Prod PPI'!Y51-'97-19 Prod PPI'!X51)/'97-19 Prod PPI'!X51</f>
        <v>5.5658043628113017E-2</v>
      </c>
      <c r="Z51" s="114">
        <f>('97-19 Prod PPI'!Z51-'97-19 Prod PPI'!Y51)/'97-19 Prod PPI'!Y51</f>
        <v>7.9587323097518356E-2</v>
      </c>
      <c r="AA51" s="117">
        <f t="shared" si="1"/>
        <v>1.7401236243143856E-2</v>
      </c>
    </row>
    <row r="52" spans="1:27" ht="45" x14ac:dyDescent="0.25">
      <c r="A52" s="65">
        <v>79</v>
      </c>
      <c r="C52" s="66" t="s">
        <v>402</v>
      </c>
      <c r="D52" s="113" t="str">
        <f t="shared" si="0"/>
        <v>-</v>
      </c>
      <c r="E52" s="114">
        <f>('97-19 Prod PPI'!E52-'97-19 Prod PPI'!D52)/'97-19 Prod PPI'!D52</f>
        <v>-7.3221733102657172E-2</v>
      </c>
      <c r="F52" s="114">
        <f>('97-19 Prod PPI'!F52-'97-19 Prod PPI'!E52)/'97-19 Prod PPI'!E52</f>
        <v>-9.0120366959594286E-2</v>
      </c>
      <c r="G52" s="114">
        <f>('97-19 Prod PPI'!G52-'97-19 Prod PPI'!F52)/'97-19 Prod PPI'!F52</f>
        <v>-4.3139814459576653E-2</v>
      </c>
      <c r="H52" s="114">
        <f>('97-19 Prod PPI'!H52-'97-19 Prod PPI'!G52)/'97-19 Prod PPI'!G52</f>
        <v>-0.12055761550202827</v>
      </c>
      <c r="I52" s="114">
        <f>('97-19 Prod PPI'!I52-'97-19 Prod PPI'!H52)/'97-19 Prod PPI'!H52</f>
        <v>-1.5632449281368116E-3</v>
      </c>
      <c r="J52" s="114">
        <f>('97-19 Prod PPI'!J52-'97-19 Prod PPI'!I52)/'97-19 Prod PPI'!I52</f>
        <v>1.2300974032968318E-2</v>
      </c>
      <c r="K52" s="114">
        <f>('97-19 Prod PPI'!K52-'97-19 Prod PPI'!J52)/'97-19 Prod PPI'!J52</f>
        <v>2.1617848859764737E-2</v>
      </c>
      <c r="L52" s="114">
        <f>('97-19 Prod PPI'!L52-'97-19 Prod PPI'!K52)/'97-19 Prod PPI'!K52</f>
        <v>2.4540381740804019E-2</v>
      </c>
      <c r="M52" s="114">
        <f>('97-19 Prod PPI'!M52-'97-19 Prod PPI'!L52)/'97-19 Prod PPI'!L52</f>
        <v>0.10641012795613108</v>
      </c>
      <c r="N52" s="114">
        <f>('97-19 Prod PPI'!N52-'97-19 Prod PPI'!M52)/'97-19 Prod PPI'!M52</f>
        <v>2.4688433481624816E-2</v>
      </c>
      <c r="O52" s="114">
        <f>('97-19 Prod PPI'!O52-'97-19 Prod PPI'!N52)/'97-19 Prod PPI'!N52</f>
        <v>3.8991816504034008E-2</v>
      </c>
      <c r="P52" s="114">
        <f>('97-19 Prod PPI'!P52-'97-19 Prod PPI'!O52)/'97-19 Prod PPI'!O52</f>
        <v>0.1271049936737049</v>
      </c>
      <c r="Q52" s="114">
        <f>('97-19 Prod PPI'!Q52-'97-19 Prod PPI'!P52)/'97-19 Prod PPI'!P52</f>
        <v>-0.1100531600654677</v>
      </c>
      <c r="R52" s="114">
        <f>('97-19 Prod PPI'!R52-'97-19 Prod PPI'!Q52)/'97-19 Prod PPI'!Q52</f>
        <v>0.1996887262226586</v>
      </c>
      <c r="S52" s="114">
        <f>('97-19 Prod PPI'!S52-'97-19 Prod PPI'!R52)/'97-19 Prod PPI'!R52</f>
        <v>2.1705550165348107E-2</v>
      </c>
      <c r="T52" s="114">
        <f>('97-19 Prod PPI'!T52-'97-19 Prod PPI'!S52)/'97-19 Prod PPI'!S52</f>
        <v>-1.2806611393452735E-2</v>
      </c>
      <c r="U52" s="114">
        <f>('97-19 Prod PPI'!U52-'97-19 Prod PPI'!T52)/'97-19 Prod PPI'!T52</f>
        <v>0.2550637464747193</v>
      </c>
      <c r="V52" s="114">
        <f>('97-19 Prod PPI'!V52-'97-19 Prod PPI'!U52)/'97-19 Prod PPI'!U52</f>
        <v>7.2750507011442103E-2</v>
      </c>
      <c r="W52" s="114">
        <f>('97-19 Prod PPI'!W52-'97-19 Prod PPI'!V52)/'97-19 Prod PPI'!V52</f>
        <v>3.9483218232942915E-2</v>
      </c>
      <c r="X52" s="114">
        <f>('97-19 Prod PPI'!X52-'97-19 Prod PPI'!W52)/'97-19 Prod PPI'!W52</f>
        <v>-9.7804923098771923E-2</v>
      </c>
      <c r="Y52" s="114">
        <f>('97-19 Prod PPI'!Y52-'97-19 Prod PPI'!X52)/'97-19 Prod PPI'!X52</f>
        <v>5.6508967650008277E-2</v>
      </c>
      <c r="Z52" s="114">
        <f>('97-19 Prod PPI'!Z52-'97-19 Prod PPI'!Y52)/'97-19 Prod PPI'!Y52</f>
        <v>5.6025823140873815E-2</v>
      </c>
      <c r="AA52" s="117">
        <f t="shared" si="1"/>
        <v>2.3073347528969976E-2</v>
      </c>
    </row>
    <row r="53" spans="1:27" x14ac:dyDescent="0.25">
      <c r="A53" s="65">
        <v>80</v>
      </c>
      <c r="C53" s="66" t="s">
        <v>403</v>
      </c>
      <c r="D53" s="113" t="str">
        <f t="shared" si="0"/>
        <v>-</v>
      </c>
      <c r="E53" s="114">
        <f>('97-19 Prod PPI'!E53-'97-19 Prod PPI'!D53)/'97-19 Prod PPI'!D53</f>
        <v>6.1349019257014061E-2</v>
      </c>
      <c r="F53" s="114">
        <f>('97-19 Prod PPI'!F53-'97-19 Prod PPI'!E53)/'97-19 Prod PPI'!E53</f>
        <v>-1.0182028655877027E-2</v>
      </c>
      <c r="G53" s="114">
        <f>('97-19 Prod PPI'!G53-'97-19 Prod PPI'!F53)/'97-19 Prod PPI'!F53</f>
        <v>1.9918032499602681E-2</v>
      </c>
      <c r="H53" s="114">
        <f>('97-19 Prod PPI'!H53-'97-19 Prod PPI'!G53)/'97-19 Prod PPI'!G53</f>
        <v>2.6703674865942748E-2</v>
      </c>
      <c r="I53" s="114">
        <f>('97-19 Prod PPI'!I53-'97-19 Prod PPI'!H53)/'97-19 Prod PPI'!H53</f>
        <v>-6.7334931675103099E-2</v>
      </c>
      <c r="J53" s="114">
        <f>('97-19 Prod PPI'!J53-'97-19 Prod PPI'!I53)/'97-19 Prod PPI'!I53</f>
        <v>6.0488237632113674E-2</v>
      </c>
      <c r="K53" s="114">
        <f>('97-19 Prod PPI'!K53-'97-19 Prod PPI'!J53)/'97-19 Prod PPI'!J53</f>
        <v>-5.5293831350745018E-2</v>
      </c>
      <c r="L53" s="114">
        <f>('97-19 Prod PPI'!L53-'97-19 Prod PPI'!K53)/'97-19 Prod PPI'!K53</f>
        <v>-1.0584809569803821E-2</v>
      </c>
      <c r="M53" s="114">
        <f>('97-19 Prod PPI'!M53-'97-19 Prod PPI'!L53)/'97-19 Prod PPI'!L53</f>
        <v>-8.5555568443073451E-3</v>
      </c>
      <c r="N53" s="114">
        <f>('97-19 Prod PPI'!N53-'97-19 Prod PPI'!M53)/'97-19 Prod PPI'!M53</f>
        <v>-4.7956313475800184E-2</v>
      </c>
      <c r="O53" s="114">
        <f>('97-19 Prod PPI'!O53-'97-19 Prod PPI'!N53)/'97-19 Prod PPI'!N53</f>
        <v>-6.0838880755627489E-2</v>
      </c>
      <c r="P53" s="114">
        <f>('97-19 Prod PPI'!P53-'97-19 Prod PPI'!O53)/'97-19 Prod PPI'!O53</f>
        <v>-9.3957029820590024E-2</v>
      </c>
      <c r="Q53" s="114">
        <f>('97-19 Prod PPI'!Q53-'97-19 Prod PPI'!P53)/'97-19 Prod PPI'!P53</f>
        <v>-6.0343047408929337E-3</v>
      </c>
      <c r="R53" s="114">
        <f>('97-19 Prod PPI'!R53-'97-19 Prod PPI'!Q53)/'97-19 Prod PPI'!Q53</f>
        <v>6.4141343320901031E-2</v>
      </c>
      <c r="S53" s="114">
        <f>('97-19 Prod PPI'!S53-'97-19 Prod PPI'!R53)/'97-19 Prod PPI'!R53</f>
        <v>3.56722156315262E-2</v>
      </c>
      <c r="T53" s="114">
        <f>('97-19 Prod PPI'!T53-'97-19 Prod PPI'!S53)/'97-19 Prod PPI'!S53</f>
        <v>0.10950615193317756</v>
      </c>
      <c r="U53" s="114">
        <f>('97-19 Prod PPI'!U53-'97-19 Prod PPI'!T53)/'97-19 Prod PPI'!T53</f>
        <v>0.10920084085236487</v>
      </c>
      <c r="V53" s="114">
        <f>('97-19 Prod PPI'!V53-'97-19 Prod PPI'!U53)/'97-19 Prod PPI'!U53</f>
        <v>-4.0992154644905514E-2</v>
      </c>
      <c r="W53" s="114">
        <f>('97-19 Prod PPI'!W53-'97-19 Prod PPI'!V53)/'97-19 Prod PPI'!V53</f>
        <v>-4.3001442469215036E-2</v>
      </c>
      <c r="X53" s="114">
        <f>('97-19 Prod PPI'!X53-'97-19 Prod PPI'!W53)/'97-19 Prod PPI'!W53</f>
        <v>8.3131125891022242E-2</v>
      </c>
      <c r="Y53" s="114">
        <f>('97-19 Prod PPI'!Y53-'97-19 Prod PPI'!X53)/'97-19 Prod PPI'!X53</f>
        <v>8.0505838443392982E-3</v>
      </c>
      <c r="Z53" s="114">
        <f>('97-19 Prod PPI'!Z53-'97-19 Prod PPI'!Y53)/'97-19 Prod PPI'!Y53</f>
        <v>-4.9780593232405662E-3</v>
      </c>
      <c r="AA53" s="117">
        <f t="shared" si="1"/>
        <v>5.8387219273589204E-3</v>
      </c>
    </row>
    <row r="54" spans="1:27" ht="30" x14ac:dyDescent="0.25">
      <c r="A54" s="65">
        <v>81</v>
      </c>
      <c r="C54" s="66" t="s">
        <v>404</v>
      </c>
      <c r="D54" s="113" t="str">
        <f t="shared" si="0"/>
        <v>-</v>
      </c>
      <c r="E54" s="114">
        <f>('97-19 Prod PPI'!E54-'97-19 Prod PPI'!D54)/'97-19 Prod PPI'!D54</f>
        <v>-8.7321732901293095E-2</v>
      </c>
      <c r="F54" s="114">
        <f>('97-19 Prod PPI'!F54-'97-19 Prod PPI'!E54)/'97-19 Prod PPI'!E54</f>
        <v>-6.0943062593522661E-2</v>
      </c>
      <c r="G54" s="114">
        <f>('97-19 Prod PPI'!G54-'97-19 Prod PPI'!F54)/'97-19 Prod PPI'!F54</f>
        <v>-1.2036072062942778E-2</v>
      </c>
      <c r="H54" s="114">
        <f>('97-19 Prod PPI'!H54-'97-19 Prod PPI'!G54)/'97-19 Prod PPI'!G54</f>
        <v>4.9559985887679139E-2</v>
      </c>
      <c r="I54" s="114">
        <f>('97-19 Prod PPI'!I54-'97-19 Prod PPI'!H54)/'97-19 Prod PPI'!H54</f>
        <v>-6.9796248631332012E-4</v>
      </c>
      <c r="J54" s="114">
        <f>('97-19 Prod PPI'!J54-'97-19 Prod PPI'!I54)/'97-19 Prod PPI'!I54</f>
        <v>-2.5133776653128367E-2</v>
      </c>
      <c r="K54" s="114">
        <f>('97-19 Prod PPI'!K54-'97-19 Prod PPI'!J54)/'97-19 Prod PPI'!J54</f>
        <v>5.4933833763885435E-2</v>
      </c>
      <c r="L54" s="114">
        <f>('97-19 Prod PPI'!L54-'97-19 Prod PPI'!K54)/'97-19 Prod PPI'!K54</f>
        <v>-1.3849871386570454E-2</v>
      </c>
      <c r="M54" s="114">
        <f>('97-19 Prod PPI'!M54-'97-19 Prod PPI'!L54)/'97-19 Prod PPI'!L54</f>
        <v>-4.8112416596666503E-3</v>
      </c>
      <c r="N54" s="114">
        <f>('97-19 Prod PPI'!N54-'97-19 Prod PPI'!M54)/'97-19 Prod PPI'!M54</f>
        <v>3.1991545973991294E-2</v>
      </c>
      <c r="O54" s="114">
        <f>('97-19 Prod PPI'!O54-'97-19 Prod PPI'!N54)/'97-19 Prod PPI'!N54</f>
        <v>6.2320758762415676E-2</v>
      </c>
      <c r="P54" s="114">
        <f>('97-19 Prod PPI'!P54-'97-19 Prod PPI'!O54)/'97-19 Prod PPI'!O54</f>
        <v>1.0204336488482884E-2</v>
      </c>
      <c r="Q54" s="114">
        <f>('97-19 Prod PPI'!Q54-'97-19 Prod PPI'!P54)/'97-19 Prod PPI'!P54</f>
        <v>4.1519010755310712E-2</v>
      </c>
      <c r="R54" s="114">
        <f>('97-19 Prod PPI'!R54-'97-19 Prod PPI'!Q54)/'97-19 Prod PPI'!Q54</f>
        <v>8.9938797645945073E-3</v>
      </c>
      <c r="S54" s="114">
        <f>('97-19 Prod PPI'!S54-'97-19 Prod PPI'!R54)/'97-19 Prod PPI'!R54</f>
        <v>-6.9926409447856941E-2</v>
      </c>
      <c r="T54" s="114">
        <f>('97-19 Prod PPI'!T54-'97-19 Prod PPI'!S54)/'97-19 Prod PPI'!S54</f>
        <v>0.20365287258851508</v>
      </c>
      <c r="U54" s="114">
        <f>('97-19 Prod PPI'!U54-'97-19 Prod PPI'!T54)/'97-19 Prod PPI'!T54</f>
        <v>-8.7963793451121805E-2</v>
      </c>
      <c r="V54" s="114">
        <f>('97-19 Prod PPI'!V54-'97-19 Prod PPI'!U54)/'97-19 Prod PPI'!U54</f>
        <v>2.9217304140822419E-2</v>
      </c>
      <c r="W54" s="114">
        <f>('97-19 Prod PPI'!W54-'97-19 Prod PPI'!V54)/'97-19 Prod PPI'!V54</f>
        <v>6.6626058664077559E-2</v>
      </c>
      <c r="X54" s="114">
        <f>('97-19 Prod PPI'!X54-'97-19 Prod PPI'!W54)/'97-19 Prod PPI'!W54</f>
        <v>7.6575669718729852E-2</v>
      </c>
      <c r="Y54" s="114">
        <f>('97-19 Prod PPI'!Y54-'97-19 Prod PPI'!X54)/'97-19 Prod PPI'!X54</f>
        <v>-6.7614567280133805E-2</v>
      </c>
      <c r="Z54" s="114">
        <f>('97-19 Prod PPI'!Z54-'97-19 Prod PPI'!Y54)/'97-19 Prod PPI'!Y54</f>
        <v>6.9343449290962589E-2</v>
      </c>
      <c r="AA54" s="117">
        <f t="shared" si="1"/>
        <v>1.2483646176223512E-2</v>
      </c>
    </row>
    <row r="55" spans="1:27" ht="30" x14ac:dyDescent="0.25">
      <c r="A55" s="65">
        <v>82</v>
      </c>
      <c r="C55" s="66" t="s">
        <v>405</v>
      </c>
      <c r="D55" s="113" t="str">
        <f t="shared" si="0"/>
        <v>-</v>
      </c>
      <c r="E55" s="114">
        <f>('97-19 Prod PPI'!E55-'97-19 Prod PPI'!D55)/'97-19 Prod PPI'!D55</f>
        <v>9.1967234497236528E-3</v>
      </c>
      <c r="F55" s="114">
        <f>('97-19 Prod PPI'!F55-'97-19 Prod PPI'!E55)/'97-19 Prod PPI'!E55</f>
        <v>-7.26589040335575E-2</v>
      </c>
      <c r="G55" s="114">
        <f>('97-19 Prod PPI'!G55-'97-19 Prod PPI'!F55)/'97-19 Prod PPI'!F55</f>
        <v>-6.7629840565994012E-2</v>
      </c>
      <c r="H55" s="114">
        <f>('97-19 Prod PPI'!H55-'97-19 Prod PPI'!G55)/'97-19 Prod PPI'!G55</f>
        <v>0.11568312473884237</v>
      </c>
      <c r="I55" s="114">
        <f>('97-19 Prod PPI'!I55-'97-19 Prod PPI'!H55)/'97-19 Prod PPI'!H55</f>
        <v>8.8286203198804328E-2</v>
      </c>
      <c r="J55" s="114">
        <f>('97-19 Prod PPI'!J55-'97-19 Prod PPI'!I55)/'97-19 Prod PPI'!I55</f>
        <v>-1.2358778290781023E-2</v>
      </c>
      <c r="K55" s="114">
        <f>('97-19 Prod PPI'!K55-'97-19 Prod PPI'!J55)/'97-19 Prod PPI'!J55</f>
        <v>6.0597247616644805E-3</v>
      </c>
      <c r="L55" s="114">
        <f>('97-19 Prod PPI'!L55-'97-19 Prod PPI'!K55)/'97-19 Prod PPI'!K55</f>
        <v>-6.4390818070547418E-2</v>
      </c>
      <c r="M55" s="114">
        <f>('97-19 Prod PPI'!M55-'97-19 Prod PPI'!L55)/'97-19 Prod PPI'!L55</f>
        <v>1.9408205609579361E-2</v>
      </c>
      <c r="N55" s="114">
        <f>('97-19 Prod PPI'!N55-'97-19 Prod PPI'!M55)/'97-19 Prod PPI'!M55</f>
        <v>5.5381747797541973E-4</v>
      </c>
      <c r="O55" s="114">
        <f>('97-19 Prod PPI'!O55-'97-19 Prod PPI'!N55)/'97-19 Prod PPI'!N55</f>
        <v>-1.9440168763799979E-2</v>
      </c>
      <c r="P55" s="114">
        <f>('97-19 Prod PPI'!P55-'97-19 Prod PPI'!O55)/'97-19 Prod PPI'!O55</f>
        <v>0.1632543883172089</v>
      </c>
      <c r="Q55" s="114">
        <f>('97-19 Prod PPI'!Q55-'97-19 Prod PPI'!P55)/'97-19 Prod PPI'!P55</f>
        <v>5.2776129210129856E-2</v>
      </c>
      <c r="R55" s="114">
        <f>('97-19 Prod PPI'!R55-'97-19 Prod PPI'!Q55)/'97-19 Prod PPI'!Q55</f>
        <v>3.2076361154989006E-3</v>
      </c>
      <c r="S55" s="114">
        <f>('97-19 Prod PPI'!S55-'97-19 Prod PPI'!R55)/'97-19 Prod PPI'!R55</f>
        <v>1.0147837407674139E-2</v>
      </c>
      <c r="T55" s="114">
        <f>('97-19 Prod PPI'!T55-'97-19 Prod PPI'!S55)/'97-19 Prod PPI'!S55</f>
        <v>4.9034468608805575E-3</v>
      </c>
      <c r="U55" s="114">
        <f>('97-19 Prod PPI'!U55-'97-19 Prod PPI'!T55)/'97-19 Prod PPI'!T55</f>
        <v>-7.4180417179724234E-2</v>
      </c>
      <c r="V55" s="114">
        <f>('97-19 Prod PPI'!V55-'97-19 Prod PPI'!U55)/'97-19 Prod PPI'!U55</f>
        <v>-2.0645031884949046E-2</v>
      </c>
      <c r="W55" s="114">
        <f>('97-19 Prod PPI'!W55-'97-19 Prod PPI'!V55)/'97-19 Prod PPI'!V55</f>
        <v>3.1587616251770465E-2</v>
      </c>
      <c r="X55" s="114">
        <f>('97-19 Prod PPI'!X55-'97-19 Prod PPI'!W55)/'97-19 Prod PPI'!W55</f>
        <v>2.0644755528779282E-2</v>
      </c>
      <c r="Y55" s="114">
        <f>('97-19 Prod PPI'!Y55-'97-19 Prod PPI'!X55)/'97-19 Prod PPI'!X55</f>
        <v>4.054009373455935E-2</v>
      </c>
      <c r="Z55" s="114">
        <f>('97-19 Prod PPI'!Z55-'97-19 Prod PPI'!Y55)/'97-19 Prod PPI'!Y55</f>
        <v>-9.1294847950740943E-2</v>
      </c>
      <c r="AA55" s="117">
        <f t="shared" si="1"/>
        <v>6.5295861783180422E-3</v>
      </c>
    </row>
    <row r="56" spans="1:27" ht="30" x14ac:dyDescent="0.25">
      <c r="A56" s="65">
        <v>84</v>
      </c>
      <c r="C56" s="66" t="s">
        <v>195</v>
      </c>
      <c r="D56" s="113" t="str">
        <f t="shared" si="0"/>
        <v>-</v>
      </c>
      <c r="E56" s="114">
        <f>('97-19 Prod PPI'!E56-'97-19 Prod PPI'!D56)/'97-19 Prod PPI'!D56</f>
        <v>4.2912216743925875E-2</v>
      </c>
      <c r="F56" s="114">
        <f>('97-19 Prod PPI'!F56-'97-19 Prod PPI'!E56)/'97-19 Prod PPI'!E56</f>
        <v>-5.9970210987758364E-2</v>
      </c>
      <c r="G56" s="114">
        <f>('97-19 Prod PPI'!G56-'97-19 Prod PPI'!F56)/'97-19 Prod PPI'!F56</f>
        <v>-1.1552093327753426E-2</v>
      </c>
      <c r="H56" s="114">
        <f>('97-19 Prod PPI'!H56-'97-19 Prod PPI'!G56)/'97-19 Prod PPI'!G56</f>
        <v>-1.8872917939537368E-2</v>
      </c>
      <c r="I56" s="114">
        <f>('97-19 Prod PPI'!I56-'97-19 Prod PPI'!H56)/'97-19 Prod PPI'!H56</f>
        <v>-3.109940061907334E-2</v>
      </c>
      <c r="J56" s="114">
        <f>('97-19 Prod PPI'!J56-'97-19 Prod PPI'!I56)/'97-19 Prod PPI'!I56</f>
        <v>7.5449137326293117E-2</v>
      </c>
      <c r="K56" s="114">
        <f>('97-19 Prod PPI'!K56-'97-19 Prod PPI'!J56)/'97-19 Prod PPI'!J56</f>
        <v>-4.0856424714045353E-2</v>
      </c>
      <c r="L56" s="114">
        <f>('97-19 Prod PPI'!L56-'97-19 Prod PPI'!K56)/'97-19 Prod PPI'!K56</f>
        <v>1.0139944533056383E-2</v>
      </c>
      <c r="M56" s="114">
        <f>('97-19 Prod PPI'!M56-'97-19 Prod PPI'!L56)/'97-19 Prod PPI'!L56</f>
        <v>3.8067700147708032E-3</v>
      </c>
      <c r="N56" s="114">
        <f>('97-19 Prod PPI'!N56-'97-19 Prod PPI'!M56)/'97-19 Prod PPI'!M56</f>
        <v>-2.7308168015720648E-2</v>
      </c>
      <c r="O56" s="114">
        <f>('97-19 Prod PPI'!O56-'97-19 Prod PPI'!N56)/'97-19 Prod PPI'!N56</f>
        <v>8.1346239482327498E-2</v>
      </c>
      <c r="P56" s="114">
        <f>('97-19 Prod PPI'!P56-'97-19 Prod PPI'!O56)/'97-19 Prod PPI'!O56</f>
        <v>2.0491905332796378E-2</v>
      </c>
      <c r="Q56" s="114">
        <f>('97-19 Prod PPI'!Q56-'97-19 Prod PPI'!P56)/'97-19 Prod PPI'!P56</f>
        <v>1.241046529483503E-2</v>
      </c>
      <c r="R56" s="114">
        <f>('97-19 Prod PPI'!R56-'97-19 Prod PPI'!Q56)/'97-19 Prod PPI'!Q56</f>
        <v>2.8812050870974035E-2</v>
      </c>
      <c r="S56" s="114">
        <f>('97-19 Prod PPI'!S56-'97-19 Prod PPI'!R56)/'97-19 Prod PPI'!R56</f>
        <v>-5.5567575861368212E-3</v>
      </c>
      <c r="T56" s="114">
        <f>('97-19 Prod PPI'!T56-'97-19 Prod PPI'!S56)/'97-19 Prod PPI'!S56</f>
        <v>7.3360259921729709E-3</v>
      </c>
      <c r="U56" s="114">
        <f>('97-19 Prod PPI'!U56-'97-19 Prod PPI'!T56)/'97-19 Prod PPI'!T56</f>
        <v>-4.3572033804479523E-3</v>
      </c>
      <c r="V56" s="114">
        <f>('97-19 Prod PPI'!V56-'97-19 Prod PPI'!U56)/'97-19 Prod PPI'!U56</f>
        <v>1.439508441692397E-2</v>
      </c>
      <c r="W56" s="114">
        <f>('97-19 Prod PPI'!W56-'97-19 Prod PPI'!V56)/'97-19 Prod PPI'!V56</f>
        <v>3.1444574556865675E-2</v>
      </c>
      <c r="X56" s="114">
        <f>('97-19 Prod PPI'!X56-'97-19 Prod PPI'!W56)/'97-19 Prod PPI'!W56</f>
        <v>1.8162887012683496E-2</v>
      </c>
      <c r="Y56" s="114">
        <f>('97-19 Prod PPI'!Y56-'97-19 Prod PPI'!X56)/'97-19 Prod PPI'!X56</f>
        <v>-1.1513292999689498E-3</v>
      </c>
      <c r="Z56" s="114">
        <f>('97-19 Prod PPI'!Z56-'97-19 Prod PPI'!Y56)/'97-19 Prod PPI'!Y56</f>
        <v>5.6305510226857503E-4</v>
      </c>
      <c r="AA56" s="117">
        <f t="shared" si="1"/>
        <v>6.6611750367932534E-3</v>
      </c>
    </row>
    <row r="57" spans="1:27" x14ac:dyDescent="0.25">
      <c r="A57" s="65">
        <v>85</v>
      </c>
      <c r="C57" s="66" t="s">
        <v>197</v>
      </c>
      <c r="D57" s="113" t="str">
        <f t="shared" si="0"/>
        <v>-</v>
      </c>
      <c r="E57" s="114">
        <f>('97-19 Prod PPI'!E57-'97-19 Prod PPI'!D57)/'97-19 Prod PPI'!D57</f>
        <v>2.6859901759007092E-2</v>
      </c>
      <c r="F57" s="114">
        <f>('97-19 Prod PPI'!F57-'97-19 Prod PPI'!E57)/'97-19 Prod PPI'!E57</f>
        <v>-2.6165380865125761E-2</v>
      </c>
      <c r="G57" s="114">
        <f>('97-19 Prod PPI'!G57-'97-19 Prod PPI'!F57)/'97-19 Prod PPI'!F57</f>
        <v>-1.7767354086057841E-2</v>
      </c>
      <c r="H57" s="114">
        <f>('97-19 Prod PPI'!H57-'97-19 Prod PPI'!G57)/'97-19 Prod PPI'!G57</f>
        <v>-2.7247903750215536E-2</v>
      </c>
      <c r="I57" s="114">
        <f>('97-19 Prod PPI'!I57-'97-19 Prod PPI'!H57)/'97-19 Prod PPI'!H57</f>
        <v>-3.875475469514493E-2</v>
      </c>
      <c r="J57" s="114">
        <f>('97-19 Prod PPI'!J57-'97-19 Prod PPI'!I57)/'97-19 Prod PPI'!I57</f>
        <v>-5.0310686833167154E-2</v>
      </c>
      <c r="K57" s="114">
        <f>('97-19 Prod PPI'!K57-'97-19 Prod PPI'!J57)/'97-19 Prod PPI'!J57</f>
        <v>4.1764475681432918E-3</v>
      </c>
      <c r="L57" s="114">
        <f>('97-19 Prod PPI'!L57-'97-19 Prod PPI'!K57)/'97-19 Prod PPI'!K57</f>
        <v>-1.2029363056357443E-2</v>
      </c>
      <c r="M57" s="114">
        <f>('97-19 Prod PPI'!M57-'97-19 Prod PPI'!L57)/'97-19 Prod PPI'!L57</f>
        <v>-7.2097963772863524E-2</v>
      </c>
      <c r="N57" s="114">
        <f>('97-19 Prod PPI'!N57-'97-19 Prod PPI'!M57)/'97-19 Prod PPI'!M57</f>
        <v>6.5923397168061863E-4</v>
      </c>
      <c r="O57" s="114">
        <f>('97-19 Prod PPI'!O57-'97-19 Prod PPI'!N57)/'97-19 Prod PPI'!N57</f>
        <v>8.0936511600829385E-3</v>
      </c>
      <c r="P57" s="114">
        <f>('97-19 Prod PPI'!P57-'97-19 Prod PPI'!O57)/'97-19 Prod PPI'!O57</f>
        <v>-2.6986388431855617E-2</v>
      </c>
      <c r="Q57" s="114">
        <f>('97-19 Prod PPI'!Q57-'97-19 Prod PPI'!P57)/'97-19 Prod PPI'!P57</f>
        <v>-2.3951104679842083E-2</v>
      </c>
      <c r="R57" s="114">
        <f>('97-19 Prod PPI'!R57-'97-19 Prod PPI'!Q57)/'97-19 Prod PPI'!Q57</f>
        <v>6.710995415576829E-3</v>
      </c>
      <c r="S57" s="114">
        <f>('97-19 Prod PPI'!S57-'97-19 Prod PPI'!R57)/'97-19 Prod PPI'!R57</f>
        <v>-1.814102606098587E-2</v>
      </c>
      <c r="T57" s="114">
        <f>('97-19 Prod PPI'!T57-'97-19 Prod PPI'!S57)/'97-19 Prod PPI'!S57</f>
        <v>-3.4683594105084557E-2</v>
      </c>
      <c r="U57" s="114">
        <f>('97-19 Prod PPI'!U57-'97-19 Prod PPI'!T57)/'97-19 Prod PPI'!T57</f>
        <v>-1.9684570649393496E-2</v>
      </c>
      <c r="V57" s="114">
        <f>('97-19 Prod PPI'!V57-'97-19 Prod PPI'!U57)/'97-19 Prod PPI'!U57</f>
        <v>1.1158956094501958E-2</v>
      </c>
      <c r="W57" s="114">
        <f>('97-19 Prod PPI'!W57-'97-19 Prod PPI'!V57)/'97-19 Prod PPI'!V57</f>
        <v>1.0961276572371679E-2</v>
      </c>
      <c r="X57" s="114">
        <f>('97-19 Prod PPI'!X57-'97-19 Prod PPI'!W57)/'97-19 Prod PPI'!W57</f>
        <v>1.4912130902365681E-2</v>
      </c>
      <c r="Y57" s="114">
        <f>('97-19 Prod PPI'!Y57-'97-19 Prod PPI'!X57)/'97-19 Prod PPI'!X57</f>
        <v>4.269637381986139E-2</v>
      </c>
      <c r="Z57" s="114">
        <f>('97-19 Prod PPI'!Z57-'97-19 Prod PPI'!Y57)/'97-19 Prod PPI'!Y57</f>
        <v>3.458268541273319E-2</v>
      </c>
      <c r="AA57" s="117">
        <f t="shared" si="1"/>
        <v>-9.40947446862587E-3</v>
      </c>
    </row>
    <row r="58" spans="1:27" x14ac:dyDescent="0.25">
      <c r="A58" s="65">
        <v>86</v>
      </c>
      <c r="C58" s="66" t="s">
        <v>406</v>
      </c>
      <c r="D58" s="113" t="str">
        <f t="shared" si="0"/>
        <v>-</v>
      </c>
      <c r="E58" s="114">
        <f>('97-19 Prod PPI'!E58-'97-19 Prod PPI'!D58)/'97-19 Prod PPI'!D58</f>
        <v>2.6465380846483703E-2</v>
      </c>
      <c r="F58" s="114">
        <f>('97-19 Prod PPI'!F58-'97-19 Prod PPI'!E58)/'97-19 Prod PPI'!E58</f>
        <v>-1.0952403747309393E-2</v>
      </c>
      <c r="G58" s="114">
        <f>('97-19 Prod PPI'!G58-'97-19 Prod PPI'!F58)/'97-19 Prod PPI'!F58</f>
        <v>3.4560532473463253E-2</v>
      </c>
      <c r="H58" s="114">
        <f>('97-19 Prod PPI'!H58-'97-19 Prod PPI'!G58)/'97-19 Prod PPI'!G58</f>
        <v>5.7798433344943174E-2</v>
      </c>
      <c r="I58" s="114">
        <f>('97-19 Prod PPI'!I58-'97-19 Prod PPI'!H58)/'97-19 Prod PPI'!H58</f>
        <v>-7.7516747616670429E-3</v>
      </c>
      <c r="J58" s="114">
        <f>('97-19 Prod PPI'!J58-'97-19 Prod PPI'!I58)/'97-19 Prod PPI'!I58</f>
        <v>4.1273269640292085E-2</v>
      </c>
      <c r="K58" s="114">
        <f>('97-19 Prod PPI'!K58-'97-19 Prod PPI'!J58)/'97-19 Prod PPI'!J58</f>
        <v>1.6087800487993915E-2</v>
      </c>
      <c r="L58" s="114">
        <f>('97-19 Prod PPI'!L58-'97-19 Prod PPI'!K58)/'97-19 Prod PPI'!K58</f>
        <v>-6.2905347441696612E-3</v>
      </c>
      <c r="M58" s="114">
        <f>('97-19 Prod PPI'!M58-'97-19 Prod PPI'!L58)/'97-19 Prod PPI'!L58</f>
        <v>4.0146917866655349E-2</v>
      </c>
      <c r="N58" s="114">
        <f>('97-19 Prod PPI'!N58-'97-19 Prod PPI'!M58)/'97-19 Prod PPI'!M58</f>
        <v>1.6482711943037947E-2</v>
      </c>
      <c r="O58" s="114">
        <f>('97-19 Prod PPI'!O58-'97-19 Prod PPI'!N58)/'97-19 Prod PPI'!N58</f>
        <v>-5.4961123793366602E-2</v>
      </c>
      <c r="P58" s="114">
        <f>('97-19 Prod PPI'!P58-'97-19 Prod PPI'!O58)/'97-19 Prod PPI'!O58</f>
        <v>-3.6343589678457119E-2</v>
      </c>
      <c r="Q58" s="114">
        <f>('97-19 Prod PPI'!Q58-'97-19 Prod PPI'!P58)/'97-19 Prod PPI'!P58</f>
        <v>-1.059851782546758E-2</v>
      </c>
      <c r="R58" s="114">
        <f>('97-19 Prod PPI'!R58-'97-19 Prod PPI'!Q58)/'97-19 Prod PPI'!Q58</f>
        <v>4.595516461789087E-2</v>
      </c>
      <c r="S58" s="114">
        <f>('97-19 Prod PPI'!S58-'97-19 Prod PPI'!R58)/'97-19 Prod PPI'!R58</f>
        <v>2.9253824611194012E-3</v>
      </c>
      <c r="T58" s="114">
        <f>('97-19 Prod PPI'!T58-'97-19 Prod PPI'!S58)/'97-19 Prod PPI'!S58</f>
        <v>-7.8624026228155508E-2</v>
      </c>
      <c r="U58" s="114">
        <f>('97-19 Prod PPI'!U58-'97-19 Prod PPI'!T58)/'97-19 Prod PPI'!T58</f>
        <v>1.4474185485018941E-3</v>
      </c>
      <c r="V58" s="114">
        <f>('97-19 Prod PPI'!V58-'97-19 Prod PPI'!U58)/'97-19 Prod PPI'!U58</f>
        <v>4.5395616542327766E-2</v>
      </c>
      <c r="W58" s="114">
        <f>('97-19 Prod PPI'!W58-'97-19 Prod PPI'!V58)/'97-19 Prod PPI'!V58</f>
        <v>-8.1893558222306088E-3</v>
      </c>
      <c r="X58" s="114">
        <f>('97-19 Prod PPI'!X58-'97-19 Prod PPI'!W58)/'97-19 Prod PPI'!W58</f>
        <v>1.8831391095641269E-2</v>
      </c>
      <c r="Y58" s="114">
        <f>('97-19 Prod PPI'!Y58-'97-19 Prod PPI'!X58)/'97-19 Prod PPI'!X58</f>
        <v>2.0224240313185496E-2</v>
      </c>
      <c r="Z58" s="114">
        <f>('97-19 Prod PPI'!Z58-'97-19 Prod PPI'!Y58)/'97-19 Prod PPI'!Y58</f>
        <v>-2.393781711808422E-2</v>
      </c>
      <c r="AA58" s="117">
        <f t="shared" si="1"/>
        <v>5.9066007483012904E-3</v>
      </c>
    </row>
    <row r="59" spans="1:27" x14ac:dyDescent="0.25">
      <c r="A59" s="65">
        <v>87</v>
      </c>
      <c r="C59" s="66" t="s">
        <v>407</v>
      </c>
      <c r="D59" s="113" t="str">
        <f t="shared" si="0"/>
        <v>-</v>
      </c>
      <c r="E59" s="114">
        <f>('97-19 Prod PPI'!E59-'97-19 Prod PPI'!D59)/'97-19 Prod PPI'!D59</f>
        <v>2.5397575071957453E-2</v>
      </c>
      <c r="F59" s="114">
        <f>('97-19 Prod PPI'!F59-'97-19 Prod PPI'!E59)/'97-19 Prod PPI'!E59</f>
        <v>-7.5637213501964532E-3</v>
      </c>
      <c r="G59" s="114">
        <f>('97-19 Prod PPI'!G59-'97-19 Prod PPI'!F59)/'97-19 Prod PPI'!F59</f>
        <v>6.6617284737953655E-2</v>
      </c>
      <c r="H59" s="114">
        <f>('97-19 Prod PPI'!H59-'97-19 Prod PPI'!G59)/'97-19 Prod PPI'!G59</f>
        <v>2.9515401743689725E-2</v>
      </c>
      <c r="I59" s="114">
        <f>('97-19 Prod PPI'!I59-'97-19 Prod PPI'!H59)/'97-19 Prod PPI'!H59</f>
        <v>-8.2742029868046758E-3</v>
      </c>
      <c r="J59" s="114">
        <f>('97-19 Prod PPI'!J59-'97-19 Prod PPI'!I59)/'97-19 Prod PPI'!I59</f>
        <v>3.9674839583246132E-3</v>
      </c>
      <c r="K59" s="114">
        <f>('97-19 Prod PPI'!K59-'97-19 Prod PPI'!J59)/'97-19 Prod PPI'!J59</f>
        <v>1.0218366946681521E-3</v>
      </c>
      <c r="L59" s="114">
        <f>('97-19 Prod PPI'!L59-'97-19 Prod PPI'!K59)/'97-19 Prod PPI'!K59</f>
        <v>-2.0546230019143387E-3</v>
      </c>
      <c r="M59" s="114">
        <f>('97-19 Prod PPI'!M59-'97-19 Prod PPI'!L59)/'97-19 Prod PPI'!L59</f>
        <v>-8.8849324833035234E-4</v>
      </c>
      <c r="N59" s="114">
        <f>('97-19 Prod PPI'!N59-'97-19 Prod PPI'!M59)/'97-19 Prod PPI'!M59</f>
        <v>-4.5221625168944318E-2</v>
      </c>
      <c r="O59" s="114">
        <f>('97-19 Prod PPI'!O59-'97-19 Prod PPI'!N59)/'97-19 Prod PPI'!N59</f>
        <v>6.7020207160695885E-2</v>
      </c>
      <c r="P59" s="114">
        <f>('97-19 Prod PPI'!P59-'97-19 Prod PPI'!O59)/'97-19 Prod PPI'!O59</f>
        <v>1.0305829006607951E-2</v>
      </c>
      <c r="Q59" s="114">
        <f>('97-19 Prod PPI'!Q59-'97-19 Prod PPI'!P59)/'97-19 Prod PPI'!P59</f>
        <v>5.1991766334643953E-2</v>
      </c>
      <c r="R59" s="114">
        <f>('97-19 Prod PPI'!R59-'97-19 Prod PPI'!Q59)/'97-19 Prod PPI'!Q59</f>
        <v>-6.5599158975846603E-2</v>
      </c>
      <c r="S59" s="114">
        <f>('97-19 Prod PPI'!S59-'97-19 Prod PPI'!R59)/'97-19 Prod PPI'!R59</f>
        <v>-9.6487954035869558E-2</v>
      </c>
      <c r="T59" s="114">
        <f>('97-19 Prod PPI'!T59-'97-19 Prod PPI'!S59)/'97-19 Prod PPI'!S59</f>
        <v>-1.3558502164209557E-2</v>
      </c>
      <c r="U59" s="114">
        <f>('97-19 Prod PPI'!U59-'97-19 Prod PPI'!T59)/'97-19 Prod PPI'!T59</f>
        <v>-3.9513723766554758E-2</v>
      </c>
      <c r="V59" s="114">
        <f>('97-19 Prod PPI'!V59-'97-19 Prod PPI'!U59)/'97-19 Prod PPI'!U59</f>
        <v>-1.4001711456309317E-2</v>
      </c>
      <c r="W59" s="114">
        <f>('97-19 Prod PPI'!W59-'97-19 Prod PPI'!V59)/'97-19 Prod PPI'!V59</f>
        <v>8.9569323914332408E-2</v>
      </c>
      <c r="X59" s="114">
        <f>('97-19 Prod PPI'!X59-'97-19 Prod PPI'!W59)/'97-19 Prod PPI'!W59</f>
        <v>-3.2685707336687311E-2</v>
      </c>
      <c r="Y59" s="114">
        <f>('97-19 Prod PPI'!Y59-'97-19 Prod PPI'!X59)/'97-19 Prod PPI'!X59</f>
        <v>-6.8456357986328875E-2</v>
      </c>
      <c r="Z59" s="114">
        <f>('97-19 Prod PPI'!Z59-'97-19 Prod PPI'!Y59)/'97-19 Prod PPI'!Y59</f>
        <v>3.9420815670190297E-2</v>
      </c>
      <c r="AA59" s="117">
        <f t="shared" si="1"/>
        <v>-4.3082987204236446E-4</v>
      </c>
    </row>
    <row r="60" spans="1:27" ht="30" x14ac:dyDescent="0.25">
      <c r="A60" s="65">
        <v>88</v>
      </c>
      <c r="C60" s="66" t="s">
        <v>408</v>
      </c>
      <c r="D60" s="113" t="str">
        <f t="shared" si="0"/>
        <v>-</v>
      </c>
      <c r="E60" s="114">
        <f>('97-19 Prod PPI'!E60-'97-19 Prod PPI'!D60)/'97-19 Prod PPI'!D60</f>
        <v>3.062769555025804E-2</v>
      </c>
      <c r="F60" s="114">
        <f>('97-19 Prod PPI'!F60-'97-19 Prod PPI'!E60)/'97-19 Prod PPI'!E60</f>
        <v>4.364558613823704E-2</v>
      </c>
      <c r="G60" s="114">
        <f>('97-19 Prod PPI'!G60-'97-19 Prod PPI'!F60)/'97-19 Prod PPI'!F60</f>
        <v>1.305339705776218E-2</v>
      </c>
      <c r="H60" s="114">
        <f>('97-19 Prod PPI'!H60-'97-19 Prod PPI'!G60)/'97-19 Prod PPI'!G60</f>
        <v>7.5994551618206341E-2</v>
      </c>
      <c r="I60" s="114">
        <f>('97-19 Prod PPI'!I60-'97-19 Prod PPI'!H60)/'97-19 Prod PPI'!H60</f>
        <v>4.6925315863440467E-2</v>
      </c>
      <c r="J60" s="114">
        <f>('97-19 Prod PPI'!J60-'97-19 Prod PPI'!I60)/'97-19 Prod PPI'!I60</f>
        <v>5.6226284641240062E-2</v>
      </c>
      <c r="K60" s="114">
        <f>('97-19 Prod PPI'!K60-'97-19 Prod PPI'!J60)/'97-19 Prod PPI'!J60</f>
        <v>-2.1228382964373984E-2</v>
      </c>
      <c r="L60" s="114">
        <f>('97-19 Prod PPI'!L60-'97-19 Prod PPI'!K60)/'97-19 Prod PPI'!K60</f>
        <v>-1.0881232481005264E-2</v>
      </c>
      <c r="M60" s="114">
        <f>('97-19 Prod PPI'!M60-'97-19 Prod PPI'!L60)/'97-19 Prod PPI'!L60</f>
        <v>-2.3692742917404631E-2</v>
      </c>
      <c r="N60" s="114">
        <f>('97-19 Prod PPI'!N60-'97-19 Prod PPI'!M60)/'97-19 Prod PPI'!M60</f>
        <v>-1.2762501340528882E-2</v>
      </c>
      <c r="O60" s="114">
        <f>('97-19 Prod PPI'!O60-'97-19 Prod PPI'!N60)/'97-19 Prod PPI'!N60</f>
        <v>2.2350587346974163E-2</v>
      </c>
      <c r="P60" s="114">
        <f>('97-19 Prod PPI'!P60-'97-19 Prod PPI'!O60)/'97-19 Prod PPI'!O60</f>
        <v>-5.6539380720104372E-2</v>
      </c>
      <c r="Q60" s="114">
        <f>('97-19 Prod PPI'!Q60-'97-19 Prod PPI'!P60)/'97-19 Prod PPI'!P60</f>
        <v>0.11216441005139507</v>
      </c>
      <c r="R60" s="114">
        <f>('97-19 Prod PPI'!R60-'97-19 Prod PPI'!Q60)/'97-19 Prod PPI'!Q60</f>
        <v>-3.2320584306666407E-2</v>
      </c>
      <c r="S60" s="114">
        <f>('97-19 Prod PPI'!S60-'97-19 Prod PPI'!R60)/'97-19 Prod PPI'!R60</f>
        <v>-4.2854542043920633E-2</v>
      </c>
      <c r="T60" s="114">
        <f>('97-19 Prod PPI'!T60-'97-19 Prod PPI'!S60)/'97-19 Prod PPI'!S60</f>
        <v>7.0230367699546256E-2</v>
      </c>
      <c r="U60" s="114">
        <f>('97-19 Prod PPI'!U60-'97-19 Prod PPI'!T60)/'97-19 Prod PPI'!T60</f>
        <v>-1.3501354061843891E-2</v>
      </c>
      <c r="V60" s="114">
        <f>('97-19 Prod PPI'!V60-'97-19 Prod PPI'!U60)/'97-19 Prod PPI'!U60</f>
        <v>4.5188416306480336E-2</v>
      </c>
      <c r="W60" s="114">
        <f>('97-19 Prod PPI'!W60-'97-19 Prod PPI'!V60)/'97-19 Prod PPI'!V60</f>
        <v>9.2945503764231718E-2</v>
      </c>
      <c r="X60" s="114">
        <f>('97-19 Prod PPI'!X60-'97-19 Prod PPI'!W60)/'97-19 Prod PPI'!W60</f>
        <v>5.0750695826699638E-2</v>
      </c>
      <c r="Y60" s="114">
        <f>('97-19 Prod PPI'!Y60-'97-19 Prod PPI'!X60)/'97-19 Prod PPI'!X60</f>
        <v>-6.0251918824352074E-2</v>
      </c>
      <c r="Z60" s="114">
        <f>('97-19 Prod PPI'!Z60-'97-19 Prod PPI'!Y60)/'97-19 Prod PPI'!Y60</f>
        <v>-1.4899874170775094E-2</v>
      </c>
      <c r="AA60" s="117">
        <f t="shared" si="1"/>
        <v>1.6871377183340731E-2</v>
      </c>
    </row>
    <row r="61" spans="1:27" ht="30" x14ac:dyDescent="0.25">
      <c r="A61" s="65">
        <v>90</v>
      </c>
      <c r="C61" s="66" t="s">
        <v>409</v>
      </c>
      <c r="D61" s="113" t="str">
        <f t="shared" si="0"/>
        <v>-</v>
      </c>
      <c r="E61" s="114">
        <f>('97-19 Prod PPI'!E61-'97-19 Prod PPI'!D61)/'97-19 Prod PPI'!D61</f>
        <v>-2.3250872889778798E-2</v>
      </c>
      <c r="F61" s="114">
        <f>('97-19 Prod PPI'!F61-'97-19 Prod PPI'!E61)/'97-19 Prod PPI'!E61</f>
        <v>-6.8543323786628252E-2</v>
      </c>
      <c r="G61" s="114">
        <f>('97-19 Prod PPI'!G61-'97-19 Prod PPI'!F61)/'97-19 Prod PPI'!F61</f>
        <v>0.19021941663080552</v>
      </c>
      <c r="H61" s="114">
        <f>('97-19 Prod PPI'!H61-'97-19 Prod PPI'!G61)/'97-19 Prod PPI'!G61</f>
        <v>-0.13501588706362555</v>
      </c>
      <c r="I61" s="114">
        <f>('97-19 Prod PPI'!I61-'97-19 Prod PPI'!H61)/'97-19 Prod PPI'!H61</f>
        <v>0.10371668184057492</v>
      </c>
      <c r="J61" s="114">
        <f>('97-19 Prod PPI'!J61-'97-19 Prod PPI'!I61)/'97-19 Prod PPI'!I61</f>
        <v>1.7485101738390119E-2</v>
      </c>
      <c r="K61" s="114">
        <f>('97-19 Prod PPI'!K61-'97-19 Prod PPI'!J61)/'97-19 Prod PPI'!J61</f>
        <v>-1.0794483806426699E-2</v>
      </c>
      <c r="L61" s="114">
        <f>('97-19 Prod PPI'!L61-'97-19 Prod PPI'!K61)/'97-19 Prod PPI'!K61</f>
        <v>0.10329910476651413</v>
      </c>
      <c r="M61" s="114">
        <f>('97-19 Prod PPI'!M61-'97-19 Prod PPI'!L61)/'97-19 Prod PPI'!L61</f>
        <v>0.14270223188995471</v>
      </c>
      <c r="N61" s="114">
        <f>('97-19 Prod PPI'!N61-'97-19 Prod PPI'!M61)/'97-19 Prod PPI'!M61</f>
        <v>-2.6227685505004161E-2</v>
      </c>
      <c r="O61" s="114">
        <f>('97-19 Prod PPI'!O61-'97-19 Prod PPI'!N61)/'97-19 Prod PPI'!N61</f>
        <v>-6.473584705691178E-2</v>
      </c>
      <c r="P61" s="114">
        <f>('97-19 Prod PPI'!P61-'97-19 Prod PPI'!O61)/'97-19 Prod PPI'!O61</f>
        <v>7.8006185310337704E-3</v>
      </c>
      <c r="Q61" s="114">
        <f>('97-19 Prod PPI'!Q61-'97-19 Prod PPI'!P61)/'97-19 Prod PPI'!P61</f>
        <v>-2.0694383219306629E-2</v>
      </c>
      <c r="R61" s="114">
        <f>('97-19 Prod PPI'!R61-'97-19 Prod PPI'!Q61)/'97-19 Prod PPI'!Q61</f>
        <v>0.18801735166734021</v>
      </c>
      <c r="S61" s="114">
        <f>('97-19 Prod PPI'!S61-'97-19 Prod PPI'!R61)/'97-19 Prod PPI'!R61</f>
        <v>-0.13629969324928085</v>
      </c>
      <c r="T61" s="114">
        <f>('97-19 Prod PPI'!T61-'97-19 Prod PPI'!S61)/'97-19 Prod PPI'!S61</f>
        <v>-1.7574259858583147E-2</v>
      </c>
      <c r="U61" s="114">
        <f>('97-19 Prod PPI'!U61-'97-19 Prod PPI'!T61)/'97-19 Prod PPI'!T61</f>
        <v>-0.13791190967161393</v>
      </c>
      <c r="V61" s="114">
        <f>('97-19 Prod PPI'!V61-'97-19 Prod PPI'!U61)/'97-19 Prod PPI'!U61</f>
        <v>4.0786403951072338E-2</v>
      </c>
      <c r="W61" s="114">
        <f>('97-19 Prod PPI'!W61-'97-19 Prod PPI'!V61)/'97-19 Prod PPI'!V61</f>
        <v>-2.5503259053336644E-2</v>
      </c>
      <c r="X61" s="114">
        <f>('97-19 Prod PPI'!X61-'97-19 Prod PPI'!W61)/'97-19 Prod PPI'!W61</f>
        <v>0.11131211922869799</v>
      </c>
      <c r="Y61" s="114">
        <f>('97-19 Prod PPI'!Y61-'97-19 Prod PPI'!X61)/'97-19 Prod PPI'!X61</f>
        <v>-4.4183063042207642E-2</v>
      </c>
      <c r="Z61" s="114">
        <f>('97-19 Prod PPI'!Z61-'97-19 Prod PPI'!Y61)/'97-19 Prod PPI'!Y61</f>
        <v>4.1610065289977502E-3</v>
      </c>
      <c r="AA61" s="117">
        <f t="shared" si="1"/>
        <v>9.0347894804853404E-3</v>
      </c>
    </row>
    <row r="62" spans="1:27" ht="30" x14ac:dyDescent="0.25">
      <c r="A62" s="65">
        <v>91</v>
      </c>
      <c r="C62" s="66" t="s">
        <v>410</v>
      </c>
      <c r="D62" s="113" t="str">
        <f t="shared" si="0"/>
        <v>-</v>
      </c>
      <c r="E62" s="114">
        <f>('97-19 Prod PPI'!E62-'97-19 Prod PPI'!D62)/'97-19 Prod PPI'!D62</f>
        <v>0.15623663779983435</v>
      </c>
      <c r="F62" s="114">
        <f>('97-19 Prod PPI'!F62-'97-19 Prod PPI'!E62)/'97-19 Prod PPI'!E62</f>
        <v>-2.0803068476858803E-2</v>
      </c>
      <c r="G62" s="114">
        <f>('97-19 Prod PPI'!G62-'97-19 Prod PPI'!F62)/'97-19 Prod PPI'!F62</f>
        <v>1.7548686791202719E-2</v>
      </c>
      <c r="H62" s="114">
        <f>('97-19 Prod PPI'!H62-'97-19 Prod PPI'!G62)/'97-19 Prod PPI'!G62</f>
        <v>-3.4257172554446699E-2</v>
      </c>
      <c r="I62" s="114">
        <f>('97-19 Prod PPI'!I62-'97-19 Prod PPI'!H62)/'97-19 Prod PPI'!H62</f>
        <v>-6.6583753305790375E-2</v>
      </c>
      <c r="J62" s="114">
        <f>('97-19 Prod PPI'!J62-'97-19 Prod PPI'!I62)/'97-19 Prod PPI'!I62</f>
        <v>0.24929370706998696</v>
      </c>
      <c r="K62" s="114">
        <f>('97-19 Prod PPI'!K62-'97-19 Prod PPI'!J62)/'97-19 Prod PPI'!J62</f>
        <v>-4.4608070158191085E-2</v>
      </c>
      <c r="L62" s="114">
        <f>('97-19 Prod PPI'!L62-'97-19 Prod PPI'!K62)/'97-19 Prod PPI'!K62</f>
        <v>-7.3267443438915858E-3</v>
      </c>
      <c r="M62" s="114">
        <f>('97-19 Prod PPI'!M62-'97-19 Prod PPI'!L62)/'97-19 Prod PPI'!L62</f>
        <v>-7.517633020876173E-2</v>
      </c>
      <c r="N62" s="114">
        <f>('97-19 Prod PPI'!N62-'97-19 Prod PPI'!M62)/'97-19 Prod PPI'!M62</f>
        <v>-5.6877739184478159E-2</v>
      </c>
      <c r="O62" s="114">
        <f>('97-19 Prod PPI'!O62-'97-19 Prod PPI'!N62)/'97-19 Prod PPI'!N62</f>
        <v>6.9084268412819991E-2</v>
      </c>
      <c r="P62" s="114">
        <f>('97-19 Prod PPI'!P62-'97-19 Prod PPI'!O62)/'97-19 Prod PPI'!O62</f>
        <v>0.10656436151015337</v>
      </c>
      <c r="Q62" s="114">
        <f>('97-19 Prod PPI'!Q62-'97-19 Prod PPI'!P62)/'97-19 Prod PPI'!P62</f>
        <v>4.4312699469201036E-2</v>
      </c>
      <c r="R62" s="114">
        <f>('97-19 Prod PPI'!R62-'97-19 Prod PPI'!Q62)/'97-19 Prod PPI'!Q62</f>
        <v>-0.16475696678756679</v>
      </c>
      <c r="S62" s="114">
        <f>('97-19 Prod PPI'!S62-'97-19 Prod PPI'!R62)/'97-19 Prod PPI'!R62</f>
        <v>7.6160794913513342E-3</v>
      </c>
      <c r="T62" s="114">
        <f>('97-19 Prod PPI'!T62-'97-19 Prod PPI'!S62)/'97-19 Prod PPI'!S62</f>
        <v>0.1121867193684408</v>
      </c>
      <c r="U62" s="114">
        <f>('97-19 Prod PPI'!U62-'97-19 Prod PPI'!T62)/'97-19 Prod PPI'!T62</f>
        <v>-6.8214675530345117E-2</v>
      </c>
      <c r="V62" s="114">
        <f>('97-19 Prod PPI'!V62-'97-19 Prod PPI'!U62)/'97-19 Prod PPI'!U62</f>
        <v>-3.1584222554148576E-2</v>
      </c>
      <c r="W62" s="114">
        <f>('97-19 Prod PPI'!W62-'97-19 Prod PPI'!V62)/'97-19 Prod PPI'!V62</f>
        <v>-1.516153717577353E-2</v>
      </c>
      <c r="X62" s="114">
        <f>('97-19 Prod PPI'!X62-'97-19 Prod PPI'!W62)/'97-19 Prod PPI'!W62</f>
        <v>7.1733991173017736E-2</v>
      </c>
      <c r="Y62" s="114">
        <f>('97-19 Prod PPI'!Y62-'97-19 Prod PPI'!X62)/'97-19 Prod PPI'!X62</f>
        <v>-7.7273339354855877E-2</v>
      </c>
      <c r="Z62" s="114">
        <f>('97-19 Prod PPI'!Z62-'97-19 Prod PPI'!Y62)/'97-19 Prod PPI'!Y62</f>
        <v>-2.2637897274776997E-2</v>
      </c>
      <c r="AA62" s="117">
        <f t="shared" si="1"/>
        <v>6.7870742807328603E-3</v>
      </c>
    </row>
    <row r="63" spans="1:27" x14ac:dyDescent="0.25">
      <c r="A63" s="65">
        <v>92</v>
      </c>
      <c r="C63" s="66" t="s">
        <v>411</v>
      </c>
      <c r="D63" s="113" t="str">
        <f t="shared" si="0"/>
        <v>-</v>
      </c>
      <c r="E63" s="114">
        <f>('97-19 Prod PPI'!E63-'97-19 Prod PPI'!D63)/'97-19 Prod PPI'!D63</f>
        <v>-0.2012404781355448</v>
      </c>
      <c r="F63" s="114">
        <f>('97-19 Prod PPI'!F63-'97-19 Prod PPI'!E63)/'97-19 Prod PPI'!E63</f>
        <v>-7.1235220700807626E-3</v>
      </c>
      <c r="G63" s="114">
        <f>('97-19 Prod PPI'!G63-'97-19 Prod PPI'!F63)/'97-19 Prod PPI'!F63</f>
        <v>-5.0706638801834424E-2</v>
      </c>
      <c r="H63" s="114">
        <f>('97-19 Prod PPI'!H63-'97-19 Prod PPI'!G63)/'97-19 Prod PPI'!G63</f>
        <v>0.12179843541405504</v>
      </c>
      <c r="I63" s="114">
        <f>('97-19 Prod PPI'!I63-'97-19 Prod PPI'!H63)/'97-19 Prod PPI'!H63</f>
        <v>0.11549876764064093</v>
      </c>
      <c r="J63" s="114">
        <f>('97-19 Prod PPI'!J63-'97-19 Prod PPI'!I63)/'97-19 Prod PPI'!I63</f>
        <v>0.39060806928486802</v>
      </c>
      <c r="K63" s="114">
        <f>('97-19 Prod PPI'!K63-'97-19 Prod PPI'!J63)/'97-19 Prod PPI'!J63</f>
        <v>0.14190154741214012</v>
      </c>
      <c r="L63" s="114">
        <f>('97-19 Prod PPI'!L63-'97-19 Prod PPI'!K63)/'97-19 Prod PPI'!K63</f>
        <v>0.11110615231026423</v>
      </c>
      <c r="M63" s="114">
        <f>('97-19 Prod PPI'!M63-'97-19 Prod PPI'!L63)/'97-19 Prod PPI'!L63</f>
        <v>-0.10218151013996542</v>
      </c>
      <c r="N63" s="114">
        <f>('97-19 Prod PPI'!N63-'97-19 Prod PPI'!M63)/'97-19 Prod PPI'!M63</f>
        <v>9.5774264471727877E-2</v>
      </c>
      <c r="O63" s="114">
        <f>('97-19 Prod PPI'!O63-'97-19 Prod PPI'!N63)/'97-19 Prod PPI'!N63</f>
        <v>1.8518832184690592E-2</v>
      </c>
      <c r="P63" s="114">
        <f>('97-19 Prod PPI'!P63-'97-19 Prod PPI'!O63)/'97-19 Prod PPI'!O63</f>
        <v>-0.11718471649653867</v>
      </c>
      <c r="Q63" s="114">
        <f>('97-19 Prod PPI'!Q63-'97-19 Prod PPI'!P63)/'97-19 Prod PPI'!P63</f>
        <v>-0.11450450084443714</v>
      </c>
      <c r="R63" s="114">
        <f>('97-19 Prod PPI'!R63-'97-19 Prod PPI'!Q63)/'97-19 Prod PPI'!Q63</f>
        <v>6.1440792715722552E-2</v>
      </c>
      <c r="S63" s="114">
        <f>('97-19 Prod PPI'!S63-'97-19 Prod PPI'!R63)/'97-19 Prod PPI'!R63</f>
        <v>-0.14340137966528935</v>
      </c>
      <c r="T63" s="114">
        <f>('97-19 Prod PPI'!T63-'97-19 Prod PPI'!S63)/'97-19 Prod PPI'!S63</f>
        <v>0.35684024573090101</v>
      </c>
      <c r="U63" s="114">
        <f>('97-19 Prod PPI'!U63-'97-19 Prod PPI'!T63)/'97-19 Prod PPI'!T63</f>
        <v>0.18507544468304576</v>
      </c>
      <c r="V63" s="114">
        <f>('97-19 Prod PPI'!V63-'97-19 Prod PPI'!U63)/'97-19 Prod PPI'!U63</f>
        <v>1.6222928348821577E-2</v>
      </c>
      <c r="W63" s="114">
        <f>('97-19 Prod PPI'!W63-'97-19 Prod PPI'!V63)/'97-19 Prod PPI'!V63</f>
        <v>-0.20377653295371814</v>
      </c>
      <c r="X63" s="114">
        <f>('97-19 Prod PPI'!X63-'97-19 Prod PPI'!W63)/'97-19 Prod PPI'!W63</f>
        <v>0.17497087200291817</v>
      </c>
      <c r="Y63" s="114">
        <f>('97-19 Prod PPI'!Y63-'97-19 Prod PPI'!X63)/'97-19 Prod PPI'!X63</f>
        <v>1.3280913083434157E-2</v>
      </c>
      <c r="Z63" s="114">
        <f>('97-19 Prod PPI'!Z63-'97-19 Prod PPI'!Y63)/'97-19 Prod PPI'!Y63</f>
        <v>3.1587033948980256E-2</v>
      </c>
      <c r="AA63" s="117">
        <f t="shared" si="1"/>
        <v>4.0659319096581888E-2</v>
      </c>
    </row>
    <row r="64" spans="1:27" ht="30" x14ac:dyDescent="0.25">
      <c r="A64" s="65">
        <v>93</v>
      </c>
      <c r="C64" s="66" t="s">
        <v>412</v>
      </c>
      <c r="D64" s="113" t="str">
        <f t="shared" si="0"/>
        <v>-</v>
      </c>
      <c r="E64" s="114">
        <f>('97-19 Prod PPI'!E64-'97-19 Prod PPI'!D64)/'97-19 Prod PPI'!D64</f>
        <v>-1.4409917884743315E-2</v>
      </c>
      <c r="F64" s="114">
        <f>('97-19 Prod PPI'!F64-'97-19 Prod PPI'!E64)/'97-19 Prod PPI'!E64</f>
        <v>-2.6896944463914222E-2</v>
      </c>
      <c r="G64" s="114">
        <f>('97-19 Prod PPI'!G64-'97-19 Prod PPI'!F64)/'97-19 Prod PPI'!F64</f>
        <v>-7.2327312729316903E-4</v>
      </c>
      <c r="H64" s="114">
        <f>('97-19 Prod PPI'!H64-'97-19 Prod PPI'!G64)/'97-19 Prod PPI'!G64</f>
        <v>3.1324909929106803E-2</v>
      </c>
      <c r="I64" s="114">
        <f>('97-19 Prod PPI'!I64-'97-19 Prod PPI'!H64)/'97-19 Prod PPI'!H64</f>
        <v>7.1149334889241689E-2</v>
      </c>
      <c r="J64" s="114">
        <f>('97-19 Prod PPI'!J64-'97-19 Prod PPI'!I64)/'97-19 Prod PPI'!I64</f>
        <v>0.21986346829861242</v>
      </c>
      <c r="K64" s="114">
        <f>('97-19 Prod PPI'!K64-'97-19 Prod PPI'!J64)/'97-19 Prod PPI'!J64</f>
        <v>2.9371494310438111E-2</v>
      </c>
      <c r="L64" s="114">
        <f>('97-19 Prod PPI'!L64-'97-19 Prod PPI'!K64)/'97-19 Prod PPI'!K64</f>
        <v>-1.6964485992982902E-2</v>
      </c>
      <c r="M64" s="114">
        <f>('97-19 Prod PPI'!M64-'97-19 Prod PPI'!L64)/'97-19 Prod PPI'!L64</f>
        <v>-1.1254597580779067E-2</v>
      </c>
      <c r="N64" s="114">
        <f>('97-19 Prod PPI'!N64-'97-19 Prod PPI'!M64)/'97-19 Prod PPI'!M64</f>
        <v>-0.11745973081310709</v>
      </c>
      <c r="O64" s="114">
        <f>('97-19 Prod PPI'!O64-'97-19 Prod PPI'!N64)/'97-19 Prod PPI'!N64</f>
        <v>4.8028452641885468E-2</v>
      </c>
      <c r="P64" s="114">
        <f>('97-19 Prod PPI'!P64-'97-19 Prod PPI'!O64)/'97-19 Prod PPI'!O64</f>
        <v>6.06752057961891E-3</v>
      </c>
      <c r="Q64" s="114">
        <f>('97-19 Prod PPI'!Q64-'97-19 Prod PPI'!P64)/'97-19 Prod PPI'!P64</f>
        <v>3.5261605468134664E-2</v>
      </c>
      <c r="R64" s="114">
        <f>('97-19 Prod PPI'!R64-'97-19 Prod PPI'!Q64)/'97-19 Prod PPI'!Q64</f>
        <v>-1.7631450910252762E-2</v>
      </c>
      <c r="S64" s="114">
        <f>('97-19 Prod PPI'!S64-'97-19 Prod PPI'!R64)/'97-19 Prod PPI'!R64</f>
        <v>-3.6744395338884031E-2</v>
      </c>
      <c r="T64" s="114">
        <f>('97-19 Prod PPI'!T64-'97-19 Prod PPI'!S64)/'97-19 Prod PPI'!S64</f>
        <v>-2.6703197845269699E-2</v>
      </c>
      <c r="U64" s="114">
        <f>('97-19 Prod PPI'!U64-'97-19 Prod PPI'!T64)/'97-19 Prod PPI'!T64</f>
        <v>-1.6750995103253598E-2</v>
      </c>
      <c r="V64" s="114">
        <f>('97-19 Prod PPI'!V64-'97-19 Prod PPI'!U64)/'97-19 Prod PPI'!U64</f>
        <v>-1.7153026267769763E-2</v>
      </c>
      <c r="W64" s="114">
        <f>('97-19 Prod PPI'!W64-'97-19 Prod PPI'!V64)/'97-19 Prod PPI'!V64</f>
        <v>7.650638845386222E-2</v>
      </c>
      <c r="X64" s="114">
        <f>('97-19 Prod PPI'!X64-'97-19 Prod PPI'!W64)/'97-19 Prod PPI'!W64</f>
        <v>-0.14145706173547828</v>
      </c>
      <c r="Y64" s="114">
        <f>('97-19 Prod PPI'!Y64-'97-19 Prod PPI'!X64)/'97-19 Prod PPI'!X64</f>
        <v>6.0152239864547867E-2</v>
      </c>
      <c r="Z64" s="114">
        <f>('97-19 Prod PPI'!Z64-'97-19 Prod PPI'!Y64)/'97-19 Prod PPI'!Y64</f>
        <v>-1.2594979391953514E-2</v>
      </c>
      <c r="AA64" s="117">
        <f t="shared" si="1"/>
        <v>5.4991526354439451E-3</v>
      </c>
    </row>
    <row r="65" spans="1:27" ht="30" x14ac:dyDescent="0.25">
      <c r="A65" s="65">
        <v>94</v>
      </c>
      <c r="C65" s="66" t="s">
        <v>413</v>
      </c>
      <c r="D65" s="113" t="str">
        <f t="shared" si="0"/>
        <v>-</v>
      </c>
      <c r="E65" s="114">
        <f>('97-19 Prod PPI'!E65-'97-19 Prod PPI'!D65)/'97-19 Prod PPI'!D65</f>
        <v>6.6068027220585718E-2</v>
      </c>
      <c r="F65" s="114">
        <f>('97-19 Prod PPI'!F65-'97-19 Prod PPI'!E65)/'97-19 Prod PPI'!E65</f>
        <v>-0.11134499968937819</v>
      </c>
      <c r="G65" s="114">
        <f>('97-19 Prod PPI'!G65-'97-19 Prod PPI'!F65)/'97-19 Prod PPI'!F65</f>
        <v>1.1150323094012623E-2</v>
      </c>
      <c r="H65" s="114">
        <f>('97-19 Prod PPI'!H65-'97-19 Prod PPI'!G65)/'97-19 Prod PPI'!G65</f>
        <v>-1.9849924736134426E-2</v>
      </c>
      <c r="I65" s="114">
        <f>('97-19 Prod PPI'!I65-'97-19 Prod PPI'!H65)/'97-19 Prod PPI'!H65</f>
        <v>0.11399627929743361</v>
      </c>
      <c r="J65" s="114">
        <f>('97-19 Prod PPI'!J65-'97-19 Prod PPI'!I65)/'97-19 Prod PPI'!I65</f>
        <v>-1.0728041744960087E-3</v>
      </c>
      <c r="K65" s="114">
        <f>('97-19 Prod PPI'!K65-'97-19 Prod PPI'!J65)/'97-19 Prod PPI'!J65</f>
        <v>4.725998793604673E-2</v>
      </c>
      <c r="L65" s="114">
        <f>('97-19 Prod PPI'!L65-'97-19 Prod PPI'!K65)/'97-19 Prod PPI'!K65</f>
        <v>1.3642672778536626E-2</v>
      </c>
      <c r="M65" s="114">
        <f>('97-19 Prod PPI'!M65-'97-19 Prod PPI'!L65)/'97-19 Prod PPI'!L65</f>
        <v>5.0473231567838596E-2</v>
      </c>
      <c r="N65" s="114">
        <f>('97-19 Prod PPI'!N65-'97-19 Prod PPI'!M65)/'97-19 Prod PPI'!M65</f>
        <v>-4.7889137741519427E-2</v>
      </c>
      <c r="O65" s="114">
        <f>('97-19 Prod PPI'!O65-'97-19 Prod PPI'!N65)/'97-19 Prod PPI'!N65</f>
        <v>-4.2352080554078325E-2</v>
      </c>
      <c r="P65" s="114">
        <f>('97-19 Prod PPI'!P65-'97-19 Prod PPI'!O65)/'97-19 Prod PPI'!O65</f>
        <v>9.2839005116225143E-2</v>
      </c>
      <c r="Q65" s="114">
        <f>('97-19 Prod PPI'!Q65-'97-19 Prod PPI'!P65)/'97-19 Prod PPI'!P65</f>
        <v>-3.7712573250549199E-2</v>
      </c>
      <c r="R65" s="114">
        <f>('97-19 Prod PPI'!R65-'97-19 Prod PPI'!Q65)/'97-19 Prod PPI'!Q65</f>
        <v>-0.10004896531528998</v>
      </c>
      <c r="S65" s="114">
        <f>('97-19 Prod PPI'!S65-'97-19 Prod PPI'!R65)/'97-19 Prod PPI'!R65</f>
        <v>-3.3074508311104638E-2</v>
      </c>
      <c r="T65" s="114">
        <f>('97-19 Prod PPI'!T65-'97-19 Prod PPI'!S65)/'97-19 Prod PPI'!S65</f>
        <v>7.771033074234357E-2</v>
      </c>
      <c r="U65" s="114">
        <f>('97-19 Prod PPI'!U65-'97-19 Prod PPI'!T65)/'97-19 Prod PPI'!T65</f>
        <v>-5.1329712222096327E-2</v>
      </c>
      <c r="V65" s="114">
        <f>('97-19 Prod PPI'!V65-'97-19 Prod PPI'!U65)/'97-19 Prod PPI'!U65</f>
        <v>1.2761724489247059E-3</v>
      </c>
      <c r="W65" s="114">
        <f>('97-19 Prod PPI'!W65-'97-19 Prod PPI'!V65)/'97-19 Prod PPI'!V65</f>
        <v>-5.5834763616307216E-2</v>
      </c>
      <c r="X65" s="114">
        <f>('97-19 Prod PPI'!X65-'97-19 Prod PPI'!W65)/'97-19 Prod PPI'!W65</f>
        <v>6.7359436097484529E-2</v>
      </c>
      <c r="Y65" s="114">
        <f>('97-19 Prod PPI'!Y65-'97-19 Prod PPI'!X65)/'97-19 Prod PPI'!X65</f>
        <v>-3.8404372204648159E-2</v>
      </c>
      <c r="Z65" s="114">
        <f>('97-19 Prod PPI'!Z65-'97-19 Prod PPI'!Y65)/'97-19 Prod PPI'!Y65</f>
        <v>-3.0595255686283428E-2</v>
      </c>
      <c r="AA65" s="117">
        <f t="shared" si="1"/>
        <v>-1.2606196001115218E-3</v>
      </c>
    </row>
    <row r="66" spans="1:27" ht="30" x14ac:dyDescent="0.25">
      <c r="A66" s="65">
        <v>95</v>
      </c>
      <c r="C66" s="66" t="s">
        <v>414</v>
      </c>
      <c r="D66" s="113" t="str">
        <f t="shared" si="0"/>
        <v>-</v>
      </c>
      <c r="E66" s="114">
        <f>('97-19 Prod PPI'!E66-'97-19 Prod PPI'!D66)/'97-19 Prod PPI'!D66</f>
        <v>0.22040766222580521</v>
      </c>
      <c r="F66" s="114">
        <f>('97-19 Prod PPI'!F66-'97-19 Prod PPI'!E66)/'97-19 Prod PPI'!E66</f>
        <v>1.9538176062660801E-2</v>
      </c>
      <c r="G66" s="114">
        <f>('97-19 Prod PPI'!G66-'97-19 Prod PPI'!F66)/'97-19 Prod PPI'!F66</f>
        <v>-1.9413150188192136E-2</v>
      </c>
      <c r="H66" s="114">
        <f>('97-19 Prod PPI'!H66-'97-19 Prod PPI'!G66)/'97-19 Prod PPI'!G66</f>
        <v>-6.4948008055675077E-2</v>
      </c>
      <c r="I66" s="114">
        <f>('97-19 Prod PPI'!I66-'97-19 Prod PPI'!H66)/'97-19 Prod PPI'!H66</f>
        <v>0.14333649514296651</v>
      </c>
      <c r="J66" s="114">
        <f>('97-19 Prod PPI'!J66-'97-19 Prod PPI'!I66)/'97-19 Prod PPI'!I66</f>
        <v>-0.12428350764640585</v>
      </c>
      <c r="K66" s="114">
        <f>('97-19 Prod PPI'!K66-'97-19 Prod PPI'!J66)/'97-19 Prod PPI'!J66</f>
        <v>0.11730180853601667</v>
      </c>
      <c r="L66" s="114">
        <f>('97-19 Prod PPI'!L66-'97-19 Prod PPI'!K66)/'97-19 Prod PPI'!K66</f>
        <v>6.820437746082382E-3</v>
      </c>
      <c r="M66" s="114">
        <f>('97-19 Prod PPI'!M66-'97-19 Prod PPI'!L66)/'97-19 Prod PPI'!L66</f>
        <v>6.8007942795251464E-2</v>
      </c>
      <c r="N66" s="114">
        <f>('97-19 Prod PPI'!N66-'97-19 Prod PPI'!M66)/'97-19 Prod PPI'!M66</f>
        <v>-0.12047367807574808</v>
      </c>
      <c r="O66" s="114">
        <f>('97-19 Prod PPI'!O66-'97-19 Prod PPI'!N66)/'97-19 Prod PPI'!N66</f>
        <v>0.29533374283385477</v>
      </c>
      <c r="P66" s="114">
        <f>('97-19 Prod PPI'!P66-'97-19 Prod PPI'!O66)/'97-19 Prod PPI'!O66</f>
        <v>-0.16532959595377791</v>
      </c>
      <c r="Q66" s="114">
        <f>('97-19 Prod PPI'!Q66-'97-19 Prod PPI'!P66)/'97-19 Prod PPI'!P66</f>
        <v>-0.10269653859280593</v>
      </c>
      <c r="R66" s="114">
        <f>('97-19 Prod PPI'!R66-'97-19 Prod PPI'!Q66)/'97-19 Prod PPI'!Q66</f>
        <v>0.14473712781860523</v>
      </c>
      <c r="S66" s="114">
        <f>('97-19 Prod PPI'!S66-'97-19 Prod PPI'!R66)/'97-19 Prod PPI'!R66</f>
        <v>7.9967825067066067E-2</v>
      </c>
      <c r="T66" s="114">
        <f>('97-19 Prod PPI'!T66-'97-19 Prod PPI'!S66)/'97-19 Prod PPI'!S66</f>
        <v>3.1092591086679948E-3</v>
      </c>
      <c r="U66" s="114">
        <f>('97-19 Prod PPI'!U66-'97-19 Prod PPI'!T66)/'97-19 Prod PPI'!T66</f>
        <v>-1.114560199027935E-2</v>
      </c>
      <c r="V66" s="114">
        <f>('97-19 Prod PPI'!V66-'97-19 Prod PPI'!U66)/'97-19 Prod PPI'!U66</f>
        <v>2.2379298016512148E-2</v>
      </c>
      <c r="W66" s="114">
        <f>('97-19 Prod PPI'!W66-'97-19 Prod PPI'!V66)/'97-19 Prod PPI'!V66</f>
        <v>0.17671872766221353</v>
      </c>
      <c r="X66" s="114">
        <f>('97-19 Prod PPI'!X66-'97-19 Prod PPI'!W66)/'97-19 Prod PPI'!W66</f>
        <v>0.10528960957752875</v>
      </c>
      <c r="Y66" s="114">
        <f>('97-19 Prod PPI'!Y66-'97-19 Prod PPI'!X66)/'97-19 Prod PPI'!X66</f>
        <v>-9.7711483896488996E-2</v>
      </c>
      <c r="Z66" s="114">
        <f>('97-19 Prod PPI'!Z66-'97-19 Prod PPI'!Y66)/'97-19 Prod PPI'!Y66</f>
        <v>-0.10807729092051041</v>
      </c>
      <c r="AA66" s="117">
        <f t="shared" si="1"/>
        <v>2.6766784421515814E-2</v>
      </c>
    </row>
    <row r="67" spans="1:27" x14ac:dyDescent="0.25">
      <c r="A67" s="65">
        <v>96</v>
      </c>
      <c r="C67" s="66" t="s">
        <v>415</v>
      </c>
      <c r="D67" s="113" t="str">
        <f t="shared" si="0"/>
        <v>-</v>
      </c>
      <c r="E67" s="114">
        <f>('97-19 Prod PPI'!E67-'97-19 Prod PPI'!D67)/'97-19 Prod PPI'!D67</f>
        <v>1.6103919799813043E-2</v>
      </c>
      <c r="F67" s="114">
        <f>('97-19 Prod PPI'!F67-'97-19 Prod PPI'!E67)/'97-19 Prod PPI'!E67</f>
        <v>-3.1373562274819057E-2</v>
      </c>
      <c r="G67" s="114">
        <f>('97-19 Prod PPI'!G67-'97-19 Prod PPI'!F67)/'97-19 Prod PPI'!F67</f>
        <v>-4.6513558464462111E-3</v>
      </c>
      <c r="H67" s="114">
        <f>('97-19 Prod PPI'!H67-'97-19 Prod PPI'!G67)/'97-19 Prod PPI'!G67</f>
        <v>-1.044882633399845E-2</v>
      </c>
      <c r="I67" s="114">
        <f>('97-19 Prod PPI'!I67-'97-19 Prod PPI'!H67)/'97-19 Prod PPI'!H67</f>
        <v>1.9320123090532633E-3</v>
      </c>
      <c r="J67" s="114">
        <f>('97-19 Prod PPI'!J67-'97-19 Prod PPI'!I67)/'97-19 Prod PPI'!I67</f>
        <v>-5.5152456053936511E-2</v>
      </c>
      <c r="K67" s="114">
        <f>('97-19 Prod PPI'!K67-'97-19 Prod PPI'!J67)/'97-19 Prod PPI'!J67</f>
        <v>1.4041716865865137E-2</v>
      </c>
      <c r="L67" s="114">
        <f>('97-19 Prod PPI'!L67-'97-19 Prod PPI'!K67)/'97-19 Prod PPI'!K67</f>
        <v>2.9260515408620095E-3</v>
      </c>
      <c r="M67" s="114">
        <f>('97-19 Prod PPI'!M67-'97-19 Prod PPI'!L67)/'97-19 Prod PPI'!L67</f>
        <v>-2.8669305340040849E-2</v>
      </c>
      <c r="N67" s="114">
        <f>('97-19 Prod PPI'!N67-'97-19 Prod PPI'!M67)/'97-19 Prod PPI'!M67</f>
        <v>4.1586809687278792E-2</v>
      </c>
      <c r="O67" s="114">
        <f>('97-19 Prod PPI'!O67-'97-19 Prod PPI'!N67)/'97-19 Prod PPI'!N67</f>
        <v>-4.4926821201322388E-2</v>
      </c>
      <c r="P67" s="114">
        <f>('97-19 Prod PPI'!P67-'97-19 Prod PPI'!O67)/'97-19 Prod PPI'!O67</f>
        <v>0.10747400573702567</v>
      </c>
      <c r="Q67" s="114">
        <f>('97-19 Prod PPI'!Q67-'97-19 Prod PPI'!P67)/'97-19 Prod PPI'!P67</f>
        <v>1.8959815351752417E-2</v>
      </c>
      <c r="R67" s="114">
        <f>('97-19 Prod PPI'!R67-'97-19 Prod PPI'!Q67)/'97-19 Prod PPI'!Q67</f>
        <v>-4.1560610365914144E-2</v>
      </c>
      <c r="S67" s="114">
        <f>('97-19 Prod PPI'!S67-'97-19 Prod PPI'!R67)/'97-19 Prod PPI'!R67</f>
        <v>6.8169064085930944E-2</v>
      </c>
      <c r="T67" s="114">
        <f>('97-19 Prod PPI'!T67-'97-19 Prod PPI'!S67)/'97-19 Prod PPI'!S67</f>
        <v>-6.5084422689309349E-2</v>
      </c>
      <c r="U67" s="114">
        <f>('97-19 Prod PPI'!U67-'97-19 Prod PPI'!T67)/'97-19 Prod PPI'!T67</f>
        <v>-2.9807616468099981E-3</v>
      </c>
      <c r="V67" s="114">
        <f>('97-19 Prod PPI'!V67-'97-19 Prod PPI'!U67)/'97-19 Prod PPI'!U67</f>
        <v>2.2650293485900624E-2</v>
      </c>
      <c r="W67" s="114">
        <f>('97-19 Prod PPI'!W67-'97-19 Prod PPI'!V67)/'97-19 Prod PPI'!V67</f>
        <v>6.7650573994867097E-2</v>
      </c>
      <c r="X67" s="114">
        <f>('97-19 Prod PPI'!X67-'97-19 Prod PPI'!W67)/'97-19 Prod PPI'!W67</f>
        <v>-2.267694793723718E-2</v>
      </c>
      <c r="Y67" s="114">
        <f>('97-19 Prod PPI'!Y67-'97-19 Prod PPI'!X67)/'97-19 Prod PPI'!X67</f>
        <v>7.7439573748343066E-2</v>
      </c>
      <c r="Z67" s="114">
        <f>('97-19 Prod PPI'!Z67-'97-19 Prod PPI'!Y67)/'97-19 Prod PPI'!Y67</f>
        <v>-7.4749416852828033E-4</v>
      </c>
      <c r="AA67" s="117">
        <f t="shared" si="1"/>
        <v>5.9391487612877108E-3</v>
      </c>
    </row>
    <row r="68" spans="1:27" x14ac:dyDescent="0.25">
      <c r="A68" s="67" t="s">
        <v>1296</v>
      </c>
      <c r="C68" s="66" t="s">
        <v>416</v>
      </c>
      <c r="D68" s="113" t="str">
        <f t="shared" ref="D68" si="2">"-"</f>
        <v>-</v>
      </c>
      <c r="E68" s="114" t="e">
        <f>('97-19 Prod PPI'!E68-'97-19 Prod PPI'!D68)/'97-19 Prod PPI'!D68</f>
        <v>#DIV/0!</v>
      </c>
      <c r="F68" s="114" t="e">
        <f>('97-19 Prod PPI'!F68-'97-19 Prod PPI'!E68)/'97-19 Prod PPI'!E68</f>
        <v>#DIV/0!</v>
      </c>
      <c r="G68" s="114" t="e">
        <f>('97-19 Prod PPI'!G68-'97-19 Prod PPI'!F68)/'97-19 Prod PPI'!F68</f>
        <v>#DIV/0!</v>
      </c>
      <c r="H68" s="114" t="e">
        <f>('97-19 Prod PPI'!H68-'97-19 Prod PPI'!G68)/'97-19 Prod PPI'!G68</f>
        <v>#DIV/0!</v>
      </c>
      <c r="I68" s="114" t="e">
        <f>('97-19 Prod PPI'!I68-'97-19 Prod PPI'!H68)/'97-19 Prod PPI'!H68</f>
        <v>#DIV/0!</v>
      </c>
      <c r="J68" s="114" t="e">
        <f>('97-19 Prod PPI'!J68-'97-19 Prod PPI'!I68)/'97-19 Prod PPI'!I68</f>
        <v>#DIV/0!</v>
      </c>
      <c r="K68" s="114" t="e">
        <f>('97-19 Prod PPI'!K68-'97-19 Prod PPI'!J68)/'97-19 Prod PPI'!J68</f>
        <v>#DIV/0!</v>
      </c>
      <c r="L68" s="114" t="e">
        <f>('97-19 Prod PPI'!L68-'97-19 Prod PPI'!K68)/'97-19 Prod PPI'!K68</f>
        <v>#DIV/0!</v>
      </c>
      <c r="M68" s="114" t="e">
        <f>('97-19 Prod PPI'!M68-'97-19 Prod PPI'!L68)/'97-19 Prod PPI'!L68</f>
        <v>#DIV/0!</v>
      </c>
      <c r="N68" s="114" t="e">
        <f>('97-19 Prod PPI'!N68-'97-19 Prod PPI'!M68)/'97-19 Prod PPI'!M68</f>
        <v>#DIV/0!</v>
      </c>
      <c r="O68" s="114" t="e">
        <f>('97-19 Prod PPI'!O68-'97-19 Prod PPI'!N68)/'97-19 Prod PPI'!N68</f>
        <v>#DIV/0!</v>
      </c>
      <c r="P68" s="114" t="e">
        <f>('97-19 Prod PPI'!P68-'97-19 Prod PPI'!O68)/'97-19 Prod PPI'!O68</f>
        <v>#DIV/0!</v>
      </c>
      <c r="Q68" s="114" t="e">
        <f>('97-19 Prod PPI'!Q68-'97-19 Prod PPI'!P68)/'97-19 Prod PPI'!P68</f>
        <v>#DIV/0!</v>
      </c>
      <c r="R68" s="114" t="e">
        <f>('97-19 Prod PPI'!R68-'97-19 Prod PPI'!Q68)/'97-19 Prod PPI'!Q68</f>
        <v>#DIV/0!</v>
      </c>
      <c r="S68" s="114" t="e">
        <f>('97-19 Prod PPI'!S68-'97-19 Prod PPI'!R68)/'97-19 Prod PPI'!R68</f>
        <v>#DIV/0!</v>
      </c>
      <c r="T68" s="114" t="e">
        <f>('97-19 Prod PPI'!T68-'97-19 Prod PPI'!S68)/'97-19 Prod PPI'!S68</f>
        <v>#DIV/0!</v>
      </c>
      <c r="U68" s="114" t="e">
        <f>('97-19 Prod PPI'!U68-'97-19 Prod PPI'!T68)/'97-19 Prod PPI'!T68</f>
        <v>#DIV/0!</v>
      </c>
      <c r="V68" s="114" t="e">
        <f>('97-19 Prod PPI'!V68-'97-19 Prod PPI'!U68)/'97-19 Prod PPI'!U68</f>
        <v>#DIV/0!</v>
      </c>
      <c r="W68" s="114" t="e">
        <f>('97-19 Prod PPI'!W68-'97-19 Prod PPI'!V68)/'97-19 Prod PPI'!V68</f>
        <v>#DIV/0!</v>
      </c>
      <c r="X68" s="114" t="e">
        <f>('97-19 Prod PPI'!X68-'97-19 Prod PPI'!W68)/'97-19 Prod PPI'!W68</f>
        <v>#DIV/0!</v>
      </c>
      <c r="Y68" s="114" t="e">
        <f>('97-19 Prod PPI'!Y68-'97-19 Prod PPI'!X68)/'97-19 Prod PPI'!X68</f>
        <v>#DIV/0!</v>
      </c>
      <c r="Z68" s="114" t="e">
        <f>('97-19 Prod PPI'!Z68-'97-19 Prod PPI'!Y68)/'97-19 Prod PPI'!Y68</f>
        <v>#DIV/0!</v>
      </c>
      <c r="AA68" s="117" t="e">
        <f t="shared" ref="AA68" si="3">AVERAGE(E68:Z68)</f>
        <v>#DIV/0!</v>
      </c>
    </row>
    <row r="69" spans="1:27" x14ac:dyDescent="0.25"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spans="1:27" x14ac:dyDescent="0.25"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08AC-A6EF-4BFA-85AD-F0889FB9AF78}">
  <sheetPr>
    <tabColor rgb="FFFFC000"/>
  </sheetPr>
  <dimension ref="A1:J68"/>
  <sheetViews>
    <sheetView workbookViewId="0">
      <selection activeCell="I3" sqref="A3:I68"/>
    </sheetView>
  </sheetViews>
  <sheetFormatPr defaultRowHeight="15" x14ac:dyDescent="0.25"/>
  <cols>
    <col min="1" max="1" width="9.140625" style="1"/>
    <col min="2" max="2" width="6.140625" style="1" customWidth="1"/>
    <col min="3" max="3" width="36.7109375" style="1" customWidth="1"/>
    <col min="4" max="6" width="11.28515625" customWidth="1"/>
    <col min="8" max="8" width="12.5703125" customWidth="1"/>
    <col min="9" max="9" width="18.28515625" customWidth="1"/>
  </cols>
  <sheetData>
    <row r="1" spans="1:10" s="116" customFormat="1" x14ac:dyDescent="0.25">
      <c r="A1" s="121"/>
      <c r="B1" s="121"/>
    </row>
    <row r="2" spans="1:10" s="124" customFormat="1" ht="75" x14ac:dyDescent="0.25">
      <c r="A2" s="122"/>
      <c r="B2" s="123"/>
      <c r="C2" s="124" t="s">
        <v>1297</v>
      </c>
      <c r="D2" s="124" t="s">
        <v>1656</v>
      </c>
      <c r="E2" s="124" t="s">
        <v>1657</v>
      </c>
      <c r="F2" s="124" t="s">
        <v>1658</v>
      </c>
      <c r="G2" s="124" t="s">
        <v>1659</v>
      </c>
      <c r="H2" s="124" t="s">
        <v>1660</v>
      </c>
      <c r="I2" s="124" t="s">
        <v>1661</v>
      </c>
    </row>
    <row r="3" spans="1:10" ht="30" x14ac:dyDescent="0.25">
      <c r="A3" s="119" t="s">
        <v>1286</v>
      </c>
      <c r="B3" s="120" t="s">
        <v>213</v>
      </c>
      <c r="C3" s="66" t="s">
        <v>357</v>
      </c>
      <c r="D3" s="37">
        <v>2.6863851262220236E-3</v>
      </c>
      <c r="E3" s="37">
        <v>1.0958268316554559E-2</v>
      </c>
      <c r="F3" s="37">
        <v>7.6924663807302115E-3</v>
      </c>
      <c r="G3" s="36">
        <f>D3-F3</f>
        <v>-5.0060812545081879E-3</v>
      </c>
      <c r="H3" s="36">
        <f>E3-D3</f>
        <v>8.2718831903325352E-3</v>
      </c>
      <c r="I3" s="36">
        <f>E3-F3</f>
        <v>3.2658019358243473E-3</v>
      </c>
    </row>
    <row r="4" spans="1:10" x14ac:dyDescent="0.25">
      <c r="A4" s="119" t="s">
        <v>1287</v>
      </c>
      <c r="B4" s="120" t="s">
        <v>216</v>
      </c>
      <c r="C4" s="66" t="s">
        <v>358</v>
      </c>
      <c r="D4" s="37">
        <v>3.2873146063447677E-2</v>
      </c>
      <c r="E4" s="37">
        <v>6.7964496872080407E-2</v>
      </c>
      <c r="F4" s="37">
        <v>-2.3476310745004458E-2</v>
      </c>
      <c r="G4" s="36">
        <f>D4-F4</f>
        <v>5.6349456808452131E-2</v>
      </c>
      <c r="H4" s="36">
        <f>E4-D4</f>
        <v>3.5091350808632731E-2</v>
      </c>
      <c r="I4" s="36">
        <f>E4-F4</f>
        <v>9.1440807617084868E-2</v>
      </c>
    </row>
    <row r="5" spans="1:10" ht="30" x14ac:dyDescent="0.25">
      <c r="A5" s="119" t="s">
        <v>1288</v>
      </c>
      <c r="B5" s="120"/>
      <c r="C5" s="66" t="s">
        <v>359</v>
      </c>
      <c r="D5" s="37" t="e">
        <v>#DIV/0!</v>
      </c>
      <c r="E5" s="37">
        <v>5.995062044829063E-3</v>
      </c>
      <c r="F5" s="37" t="e">
        <v>#DIV/0!</v>
      </c>
      <c r="G5" s="36" t="e">
        <f>D5-F5</f>
        <v>#DIV/0!</v>
      </c>
      <c r="H5" s="36" t="e">
        <f>E5-D5</f>
        <v>#DIV/0!</v>
      </c>
      <c r="I5" s="36" t="e">
        <f>E5-F5</f>
        <v>#DIV/0!</v>
      </c>
    </row>
    <row r="6" spans="1:10" ht="30" x14ac:dyDescent="0.25">
      <c r="A6" s="119" t="s">
        <v>1289</v>
      </c>
      <c r="B6" s="120"/>
      <c r="C6" s="66" t="s">
        <v>360</v>
      </c>
      <c r="D6" s="37">
        <v>1.6336706735106597E-2</v>
      </c>
      <c r="E6" s="37">
        <v>1.0344333120862003E-2</v>
      </c>
      <c r="F6" s="37">
        <v>4.3086869695502475E-2</v>
      </c>
      <c r="G6" s="36">
        <f>D6-F6</f>
        <v>-2.6750162960395878E-2</v>
      </c>
      <c r="H6" s="36">
        <f>E6-D6</f>
        <v>-5.9923736142445932E-3</v>
      </c>
      <c r="I6" s="36">
        <f>E6-F6</f>
        <v>-3.274253657464047E-2</v>
      </c>
      <c r="J6" s="36"/>
    </row>
    <row r="7" spans="1:10" ht="30" x14ac:dyDescent="0.25">
      <c r="A7" s="119" t="s">
        <v>1290</v>
      </c>
      <c r="B7" s="120"/>
      <c r="C7" s="66" t="s">
        <v>361</v>
      </c>
      <c r="D7" s="37">
        <v>1.448286836137792E-2</v>
      </c>
      <c r="E7" s="37">
        <v>5.8714612165997352E-3</v>
      </c>
      <c r="F7" s="37">
        <v>2.7675403804368056E-2</v>
      </c>
      <c r="G7" s="36">
        <f>D7-F7</f>
        <v>-1.3192535442990136E-2</v>
      </c>
      <c r="H7" s="36">
        <f>E7-D7</f>
        <v>-8.611407144778184E-3</v>
      </c>
      <c r="I7" s="36">
        <f>E7-F7</f>
        <v>-2.180394258776832E-2</v>
      </c>
    </row>
    <row r="8" spans="1:10" ht="30" x14ac:dyDescent="0.25">
      <c r="A8" s="119">
        <v>19</v>
      </c>
      <c r="B8" s="120"/>
      <c r="C8" s="66" t="s">
        <v>362</v>
      </c>
      <c r="D8" s="37">
        <v>7.55610592908497E-3</v>
      </c>
      <c r="E8" s="37">
        <v>2.5535418778995071E-2</v>
      </c>
      <c r="F8" s="37">
        <v>0.12233975103795185</v>
      </c>
      <c r="G8" s="36">
        <f>D8-F8</f>
        <v>-0.11478364510886688</v>
      </c>
      <c r="H8" s="36">
        <f>E8-D8</f>
        <v>1.7979312849910101E-2</v>
      </c>
      <c r="I8" s="36">
        <f>E8-F8</f>
        <v>-9.680433225895678E-2</v>
      </c>
    </row>
    <row r="9" spans="1:10" ht="30" x14ac:dyDescent="0.25">
      <c r="A9" s="119">
        <v>20</v>
      </c>
      <c r="B9" s="120"/>
      <c r="C9" s="66" t="s">
        <v>145</v>
      </c>
      <c r="D9" s="37">
        <v>1.3334440212514908E-2</v>
      </c>
      <c r="E9" s="37">
        <v>8.5027167167558114E-3</v>
      </c>
      <c r="F9" s="37">
        <v>1.941938736926551E-2</v>
      </c>
      <c r="G9" s="36">
        <f>D9-F9</f>
        <v>-6.0849471567506024E-3</v>
      </c>
      <c r="H9" s="36">
        <f>E9-D9</f>
        <v>-4.8317234957590965E-3</v>
      </c>
      <c r="I9" s="36">
        <f>E9-F9</f>
        <v>-1.0916670652509699E-2</v>
      </c>
    </row>
    <row r="10" spans="1:10" ht="45" x14ac:dyDescent="0.25">
      <c r="A10" s="119">
        <v>21</v>
      </c>
      <c r="B10" s="120"/>
      <c r="C10" s="66" t="s">
        <v>363</v>
      </c>
      <c r="D10" s="37">
        <v>2.563423846010832E-2</v>
      </c>
      <c r="E10" s="37">
        <v>1.9294184885483425E-2</v>
      </c>
      <c r="F10" s="37">
        <v>3.6998018742430652E-2</v>
      </c>
      <c r="G10" s="36">
        <f>D10-F10</f>
        <v>-1.1363780282322333E-2</v>
      </c>
      <c r="H10" s="36">
        <f>E10-D10</f>
        <v>-6.3400535746248946E-3</v>
      </c>
      <c r="I10" s="36">
        <f>E10-F10</f>
        <v>-1.7703833856947227E-2</v>
      </c>
    </row>
    <row r="11" spans="1:10" ht="45" x14ac:dyDescent="0.25">
      <c r="A11" s="119" t="s">
        <v>1291</v>
      </c>
      <c r="B11" s="120"/>
      <c r="C11" s="66" t="s">
        <v>364</v>
      </c>
      <c r="D11" s="37">
        <v>1.4784713704017766E-2</v>
      </c>
      <c r="E11" s="37">
        <v>1.1899638561964816E-2</v>
      </c>
      <c r="F11" s="37">
        <v>1.9049570601821109E-2</v>
      </c>
      <c r="G11" s="36">
        <f>D11-F11</f>
        <v>-4.264856897803343E-3</v>
      </c>
      <c r="H11" s="36">
        <f>E11-D11</f>
        <v>-2.8850751420529501E-3</v>
      </c>
      <c r="I11" s="36">
        <f>E11-F11</f>
        <v>-7.1499320398562931E-3</v>
      </c>
    </row>
    <row r="12" spans="1:10" ht="30" x14ac:dyDescent="0.25">
      <c r="A12" s="119" t="s">
        <v>1292</v>
      </c>
      <c r="B12" s="120"/>
      <c r="C12" s="66" t="s">
        <v>365</v>
      </c>
      <c r="D12" s="37" t="e">
        <v>#DIV/0!</v>
      </c>
      <c r="E12" s="37">
        <v>1.0802348259396549E-2</v>
      </c>
      <c r="F12" s="37" t="e">
        <v>#DIV/0!</v>
      </c>
      <c r="G12" s="36" t="e">
        <f>D12-F12</f>
        <v>#DIV/0!</v>
      </c>
      <c r="H12" s="36" t="e">
        <f>E12-D12</f>
        <v>#DIV/0!</v>
      </c>
      <c r="I12" s="36" t="e">
        <f>E12-F12</f>
        <v>#DIV/0!</v>
      </c>
    </row>
    <row r="13" spans="1:10" ht="30" x14ac:dyDescent="0.25">
      <c r="A13" s="119">
        <v>26</v>
      </c>
      <c r="B13" s="120"/>
      <c r="C13" s="66" t="s">
        <v>366</v>
      </c>
      <c r="D13" s="37">
        <v>4.6453787338729631E-2</v>
      </c>
      <c r="E13" s="37">
        <v>1.720586361344455E-2</v>
      </c>
      <c r="F13" s="37">
        <v>6.4229348717867799E-2</v>
      </c>
      <c r="G13" s="36">
        <f>D13-F13</f>
        <v>-1.7775561379138168E-2</v>
      </c>
      <c r="H13" s="36">
        <f>E13-D13</f>
        <v>-2.9247923725285081E-2</v>
      </c>
      <c r="I13" s="36">
        <f>E13-F13</f>
        <v>-4.7023485104423252E-2</v>
      </c>
    </row>
    <row r="14" spans="1:10" x14ac:dyDescent="0.25">
      <c r="A14" s="119">
        <v>27</v>
      </c>
      <c r="B14" s="120"/>
      <c r="C14" s="66" t="s">
        <v>367</v>
      </c>
      <c r="D14" s="37">
        <v>1.6704844959448399E-2</v>
      </c>
      <c r="E14" s="37">
        <v>1.0109291201332775E-2</v>
      </c>
      <c r="F14" s="37">
        <v>2.3175538638332448E-2</v>
      </c>
      <c r="G14" s="36">
        <f>D14-F14</f>
        <v>-6.4706936788840493E-3</v>
      </c>
      <c r="H14" s="36">
        <f>E14-D14</f>
        <v>-6.5955537581156246E-3</v>
      </c>
      <c r="I14" s="36">
        <f>E14-F14</f>
        <v>-1.3066247436999674E-2</v>
      </c>
    </row>
    <row r="15" spans="1:10" ht="30" x14ac:dyDescent="0.25">
      <c r="A15" s="119">
        <v>28</v>
      </c>
      <c r="B15" s="120"/>
      <c r="C15" s="66" t="s">
        <v>368</v>
      </c>
      <c r="D15" s="37">
        <v>1.2799071512022609E-2</v>
      </c>
      <c r="E15" s="37">
        <v>1.1806240831612276E-2</v>
      </c>
      <c r="F15" s="37">
        <v>2.1031485749185234E-2</v>
      </c>
      <c r="G15" s="36">
        <f>D15-F15</f>
        <v>-8.232414237162625E-3</v>
      </c>
      <c r="H15" s="36">
        <f>E15-D15</f>
        <v>-9.9283068041033234E-4</v>
      </c>
      <c r="I15" s="36">
        <f>E15-F15</f>
        <v>-9.2252449175729574E-3</v>
      </c>
    </row>
    <row r="16" spans="1:10" x14ac:dyDescent="0.25">
      <c r="A16" s="119" t="s">
        <v>1293</v>
      </c>
      <c r="B16" s="120"/>
      <c r="C16" s="66" t="s">
        <v>369</v>
      </c>
      <c r="D16" s="37">
        <v>1.8238197567599916E-2</v>
      </c>
      <c r="E16" s="37">
        <v>1.2001469125878968E-2</v>
      </c>
      <c r="F16" s="37">
        <v>3.0431321877960136E-2</v>
      </c>
      <c r="G16" s="36">
        <f>D16-F16</f>
        <v>-1.219312431036022E-2</v>
      </c>
      <c r="H16" s="36">
        <f>E16-D16</f>
        <v>-6.2367284417209484E-3</v>
      </c>
      <c r="I16" s="36">
        <f>E16-F16</f>
        <v>-1.8429852752081168E-2</v>
      </c>
    </row>
    <row r="17" spans="1:9" x14ac:dyDescent="0.25">
      <c r="A17" s="119" t="s">
        <v>1294</v>
      </c>
      <c r="B17" s="120"/>
      <c r="C17" s="66" t="s">
        <v>370</v>
      </c>
      <c r="D17" s="37">
        <v>1.5208804328594611E-2</v>
      </c>
      <c r="E17" s="37">
        <v>1.2931419136228427E-2</v>
      </c>
      <c r="F17" s="37">
        <v>2.1415959534527188E-2</v>
      </c>
      <c r="G17" s="36">
        <f>D17-F17</f>
        <v>-6.2071552059325772E-3</v>
      </c>
      <c r="H17" s="36">
        <f>E17-D17</f>
        <v>-2.2773851923661836E-3</v>
      </c>
      <c r="I17" s="36">
        <f>E17-F17</f>
        <v>-8.4845403982987608E-3</v>
      </c>
    </row>
    <row r="18" spans="1:9" ht="30" x14ac:dyDescent="0.25">
      <c r="A18" s="119">
        <v>35</v>
      </c>
      <c r="B18" s="120" t="s">
        <v>226</v>
      </c>
      <c r="C18" s="66" t="s">
        <v>371</v>
      </c>
      <c r="D18" s="37">
        <v>-1.8126771399429972E-2</v>
      </c>
      <c r="E18" s="37">
        <v>9.4167286531318655E-3</v>
      </c>
      <c r="F18" s="37">
        <v>-1.0851017197302644E-2</v>
      </c>
      <c r="G18" s="36">
        <f>D18-F18</f>
        <v>-7.2757542021273276E-3</v>
      </c>
      <c r="H18" s="36">
        <f>E18-D18</f>
        <v>2.7543500052561835E-2</v>
      </c>
      <c r="I18" s="36">
        <f>E18-F18</f>
        <v>2.0267745850434511E-2</v>
      </c>
    </row>
    <row r="19" spans="1:9" ht="45" x14ac:dyDescent="0.25">
      <c r="A19" s="119" t="s">
        <v>1295</v>
      </c>
      <c r="B19" s="120" t="s">
        <v>263</v>
      </c>
      <c r="C19" s="66" t="s">
        <v>372</v>
      </c>
      <c r="D19" s="37">
        <v>-1.1642776781380444E-2</v>
      </c>
      <c r="E19" s="37">
        <v>9.0352969985579689E-3</v>
      </c>
      <c r="F19" s="37">
        <v>-1.6664482977115494E-2</v>
      </c>
      <c r="G19" s="36">
        <f>D19-F19</f>
        <v>5.0217061957350505E-3</v>
      </c>
      <c r="H19" s="36">
        <f>E19-D19</f>
        <v>2.0678073779938411E-2</v>
      </c>
      <c r="I19" s="36">
        <f>E19-F19</f>
        <v>2.5699779975673465E-2</v>
      </c>
    </row>
    <row r="20" spans="1:9" x14ac:dyDescent="0.25">
      <c r="A20" s="120">
        <v>41</v>
      </c>
      <c r="B20" s="120"/>
      <c r="C20" s="66" t="s">
        <v>373</v>
      </c>
      <c r="D20" s="37">
        <v>9.9814290079294331E-3</v>
      </c>
      <c r="E20" s="37">
        <v>1.9919678366994119E-2</v>
      </c>
      <c r="F20" s="37">
        <v>8.0239651596051686E-3</v>
      </c>
      <c r="G20" s="36">
        <f>D20-F20</f>
        <v>1.9574638483242646E-3</v>
      </c>
      <c r="H20" s="36">
        <f>E20-D20</f>
        <v>9.9382493590646857E-3</v>
      </c>
      <c r="I20" s="36">
        <f>E20-F20</f>
        <v>1.189571320738895E-2</v>
      </c>
    </row>
    <row r="21" spans="1:9" x14ac:dyDescent="0.25">
      <c r="A21" s="120">
        <v>42</v>
      </c>
      <c r="B21" s="120"/>
      <c r="C21" s="66" t="s">
        <v>374</v>
      </c>
      <c r="D21" s="37">
        <v>6.9625661534360858E-3</v>
      </c>
      <c r="E21" s="37">
        <v>1.7317281491399036E-2</v>
      </c>
      <c r="F21" s="37">
        <v>1.0713948777641922E-2</v>
      </c>
      <c r="G21" s="36">
        <f>D21-F21</f>
        <v>-3.7513826242058365E-3</v>
      </c>
      <c r="H21" s="36">
        <f>E21-D21</f>
        <v>1.035471533796295E-2</v>
      </c>
      <c r="I21" s="36">
        <f>E21-F21</f>
        <v>6.6033327137571141E-3</v>
      </c>
    </row>
    <row r="22" spans="1:9" x14ac:dyDescent="0.25">
      <c r="A22" s="120">
        <v>43</v>
      </c>
      <c r="B22" s="120"/>
      <c r="C22" s="66" t="s">
        <v>375</v>
      </c>
      <c r="D22" s="37">
        <v>-1.1421578578041771E-4</v>
      </c>
      <c r="E22" s="37">
        <v>1.0020702726408809E-2</v>
      </c>
      <c r="F22" s="37">
        <v>1.7857999946838437E-2</v>
      </c>
      <c r="G22" s="36">
        <f>D22-F22</f>
        <v>-1.7972215732618854E-2</v>
      </c>
      <c r="H22" s="36">
        <f>E22-D22</f>
        <v>1.0134918512189226E-2</v>
      </c>
      <c r="I22" s="36">
        <f>E22-F22</f>
        <v>-7.8372972204296277E-3</v>
      </c>
    </row>
    <row r="23" spans="1:9" ht="30" x14ac:dyDescent="0.25">
      <c r="A23" s="120">
        <v>45</v>
      </c>
      <c r="B23" s="120"/>
      <c r="C23" s="66" t="s">
        <v>376</v>
      </c>
      <c r="D23" s="37">
        <v>1.8281821463475085E-2</v>
      </c>
      <c r="E23" s="37">
        <v>1.0052542091702438E-2</v>
      </c>
      <c r="F23" s="37">
        <v>2.5294021112945996E-2</v>
      </c>
      <c r="G23" s="36">
        <f>D23-F23</f>
        <v>-7.0121996494709113E-3</v>
      </c>
      <c r="H23" s="36">
        <f>E23-D23</f>
        <v>-8.2292793717726465E-3</v>
      </c>
      <c r="I23" s="36">
        <f>E23-F23</f>
        <v>-1.5241479021243558E-2</v>
      </c>
    </row>
    <row r="24" spans="1:9" ht="30" x14ac:dyDescent="0.25">
      <c r="A24" s="120">
        <v>46</v>
      </c>
      <c r="B24" s="120"/>
      <c r="C24" s="66" t="s">
        <v>377</v>
      </c>
      <c r="D24" s="37">
        <v>6.2963473459417474E-3</v>
      </c>
      <c r="E24" s="37">
        <v>8.9139552205467661E-3</v>
      </c>
      <c r="F24" s="37">
        <v>9.475106000073839E-3</v>
      </c>
      <c r="G24" s="36">
        <f>D24-F24</f>
        <v>-3.1787586541320917E-3</v>
      </c>
      <c r="H24" s="36">
        <f>E24-D24</f>
        <v>2.6176078746050187E-3</v>
      </c>
      <c r="I24" s="36">
        <f>E24-F24</f>
        <v>-5.6115077952707294E-4</v>
      </c>
    </row>
    <row r="25" spans="1:9" ht="30" x14ac:dyDescent="0.25">
      <c r="A25" s="120">
        <v>47</v>
      </c>
      <c r="B25" s="120"/>
      <c r="C25" s="66" t="s">
        <v>378</v>
      </c>
      <c r="D25" s="37">
        <v>1.9085575284743247E-2</v>
      </c>
      <c r="E25" s="37">
        <v>1.1401481102921711E-2</v>
      </c>
      <c r="F25" s="37">
        <v>1.6403516128478516E-2</v>
      </c>
      <c r="G25" s="36">
        <f>D25-F25</f>
        <v>2.6820591562647308E-3</v>
      </c>
      <c r="H25" s="36">
        <f>E25-D25</f>
        <v>-7.6840941818215359E-3</v>
      </c>
      <c r="I25" s="36">
        <f>E25-F25</f>
        <v>-5.0020350255568051E-3</v>
      </c>
    </row>
    <row r="26" spans="1:9" ht="30" x14ac:dyDescent="0.25">
      <c r="A26" s="120">
        <v>49</v>
      </c>
      <c r="B26" s="120"/>
      <c r="C26" s="66" t="s">
        <v>379</v>
      </c>
      <c r="D26" s="37">
        <v>9.18303329913394E-3</v>
      </c>
      <c r="E26" s="37">
        <v>1.8712149524193991E-2</v>
      </c>
      <c r="F26" s="37">
        <v>-5.2805407214863371E-3</v>
      </c>
      <c r="G26" s="36">
        <f>D26-F26</f>
        <v>1.4463574020620276E-2</v>
      </c>
      <c r="H26" s="36">
        <f>E26-D26</f>
        <v>9.5291162250600511E-3</v>
      </c>
      <c r="I26" s="36">
        <f>E26-F26</f>
        <v>2.3992690245680327E-2</v>
      </c>
    </row>
    <row r="27" spans="1:9" x14ac:dyDescent="0.25">
      <c r="A27" s="120">
        <v>50</v>
      </c>
      <c r="B27" s="120"/>
      <c r="C27" s="66" t="s">
        <v>180</v>
      </c>
      <c r="D27" s="37">
        <v>9.8639487545859345E-3</v>
      </c>
      <c r="E27" s="37">
        <v>1.739487815558485E-2</v>
      </c>
      <c r="F27" s="37">
        <v>5.0521049076527762E-2</v>
      </c>
      <c r="G27" s="36">
        <f>D27-F27</f>
        <v>-4.0657100321941829E-2</v>
      </c>
      <c r="H27" s="36">
        <f>E27-D27</f>
        <v>7.5309294009989151E-3</v>
      </c>
      <c r="I27" s="36">
        <f>E27-F27</f>
        <v>-3.3126170920942916E-2</v>
      </c>
    </row>
    <row r="28" spans="1:9" x14ac:dyDescent="0.25">
      <c r="A28" s="120">
        <v>51</v>
      </c>
      <c r="B28" s="120"/>
      <c r="C28" s="66" t="s">
        <v>181</v>
      </c>
      <c r="D28" s="37">
        <v>-4.9771292224171284E-3</v>
      </c>
      <c r="E28" s="37">
        <v>9.8651199907502669E-3</v>
      </c>
      <c r="F28" s="37">
        <v>-1.1099152153674274E-2</v>
      </c>
      <c r="G28" s="36">
        <f>D28-F28</f>
        <v>6.1220229312571456E-3</v>
      </c>
      <c r="H28" s="36">
        <f>E28-D28</f>
        <v>1.4842249213167395E-2</v>
      </c>
      <c r="I28" s="36">
        <f>E28-F28</f>
        <v>2.0964272144424541E-2</v>
      </c>
    </row>
    <row r="29" spans="1:9" ht="30" x14ac:dyDescent="0.25">
      <c r="A29" s="120">
        <v>52</v>
      </c>
      <c r="B29" s="120"/>
      <c r="C29" s="66" t="s">
        <v>380</v>
      </c>
      <c r="D29" s="37">
        <v>2.3301610311695854E-3</v>
      </c>
      <c r="E29" s="37">
        <v>1.3532541808116295E-2</v>
      </c>
      <c r="F29" s="37">
        <v>-4.2488628933521624E-4</v>
      </c>
      <c r="G29" s="36">
        <f>D29-F29</f>
        <v>2.7550473205048016E-3</v>
      </c>
      <c r="H29" s="36">
        <f>E29-D29</f>
        <v>1.120238077694671E-2</v>
      </c>
      <c r="I29" s="36">
        <f>E29-F29</f>
        <v>1.3957428097451511E-2</v>
      </c>
    </row>
    <row r="30" spans="1:9" x14ac:dyDescent="0.25">
      <c r="A30" s="120">
        <v>53</v>
      </c>
      <c r="B30" s="120"/>
      <c r="C30" s="66" t="s">
        <v>381</v>
      </c>
      <c r="D30" s="37">
        <v>-2.4964452434637027E-3</v>
      </c>
      <c r="E30" s="37">
        <v>5.6127925421324814E-3</v>
      </c>
      <c r="F30" s="37">
        <v>3.5922344778615183E-3</v>
      </c>
      <c r="G30" s="36">
        <f>D30-F30</f>
        <v>-6.0886797213252214E-3</v>
      </c>
      <c r="H30" s="36">
        <f>E30-D30</f>
        <v>8.1092377855961836E-3</v>
      </c>
      <c r="I30" s="36">
        <f>E30-F30</f>
        <v>2.0205580642709631E-3</v>
      </c>
    </row>
    <row r="31" spans="1:9" x14ac:dyDescent="0.25">
      <c r="A31" s="120">
        <v>55</v>
      </c>
      <c r="B31" s="120"/>
      <c r="C31" s="66" t="s">
        <v>382</v>
      </c>
      <c r="D31" s="37">
        <v>1.27323543409138E-2</v>
      </c>
      <c r="E31" s="37">
        <v>1.6238677283086558E-2</v>
      </c>
      <c r="F31" s="37">
        <v>2.0131553510921638E-2</v>
      </c>
      <c r="G31" s="36">
        <f>D31-F31</f>
        <v>-7.3991991700078381E-3</v>
      </c>
      <c r="H31" s="36">
        <f>E31-D31</f>
        <v>3.5063229421727574E-3</v>
      </c>
      <c r="I31" s="36">
        <f>E31-F31</f>
        <v>-3.8928762278350806E-3</v>
      </c>
    </row>
    <row r="32" spans="1:9" x14ac:dyDescent="0.25">
      <c r="A32" s="120">
        <v>56</v>
      </c>
      <c r="B32" s="120"/>
      <c r="C32" s="66" t="s">
        <v>383</v>
      </c>
      <c r="D32" s="37">
        <v>2.5380455574319487E-3</v>
      </c>
      <c r="E32" s="37">
        <v>1.1489613488848598E-2</v>
      </c>
      <c r="F32" s="37">
        <v>-5.7615098373908118E-4</v>
      </c>
      <c r="G32" s="36">
        <f>D32-F32</f>
        <v>3.1141965411710299E-3</v>
      </c>
      <c r="H32" s="36">
        <f>E32-D32</f>
        <v>8.9515679314166492E-3</v>
      </c>
      <c r="I32" s="36">
        <f>E32-F32</f>
        <v>1.2065764472587679E-2</v>
      </c>
    </row>
    <row r="33" spans="1:9" x14ac:dyDescent="0.25">
      <c r="A33" s="120">
        <v>58</v>
      </c>
      <c r="B33" s="120"/>
      <c r="C33" s="66" t="s">
        <v>384</v>
      </c>
      <c r="D33" s="37">
        <v>5.3210908762875769E-3</v>
      </c>
      <c r="E33" s="37">
        <v>1.2932437079143893E-2</v>
      </c>
      <c r="F33" s="37">
        <v>7.7524270895279138E-3</v>
      </c>
      <c r="G33" s="36">
        <f>D33-F33</f>
        <v>-2.4313362132403369E-3</v>
      </c>
      <c r="H33" s="36">
        <f>E33-D33</f>
        <v>7.6113462028563157E-3</v>
      </c>
      <c r="I33" s="36">
        <f>E33-F33</f>
        <v>5.1800099896159787E-3</v>
      </c>
    </row>
    <row r="34" spans="1:9" ht="45" x14ac:dyDescent="0.25">
      <c r="A34" s="120">
        <v>59</v>
      </c>
      <c r="B34" s="120"/>
      <c r="C34" s="66" t="s">
        <v>385</v>
      </c>
      <c r="D34" s="37">
        <v>1.4774855993210663E-2</v>
      </c>
      <c r="E34" s="37">
        <v>1.9467438828643671E-2</v>
      </c>
      <c r="F34" s="37">
        <v>-1.7196396226977463E-3</v>
      </c>
      <c r="G34" s="36">
        <f>D34-F34</f>
        <v>1.6494495615908409E-2</v>
      </c>
      <c r="H34" s="36">
        <f>E34-D34</f>
        <v>4.6925828354330082E-3</v>
      </c>
      <c r="I34" s="36">
        <f>E34-F34</f>
        <v>2.1187078451341417E-2</v>
      </c>
    </row>
    <row r="35" spans="1:9" ht="30" x14ac:dyDescent="0.25">
      <c r="A35" s="120">
        <v>60</v>
      </c>
      <c r="B35" s="120"/>
      <c r="C35" s="66" t="s">
        <v>386</v>
      </c>
      <c r="D35" s="37">
        <v>5.078334951251879E-2</v>
      </c>
      <c r="E35" s="37">
        <v>4.6627727501339804E-2</v>
      </c>
      <c r="F35" s="37">
        <v>1.5550319730094376E-2</v>
      </c>
      <c r="G35" s="36">
        <f>D35-F35</f>
        <v>3.5233029782424416E-2</v>
      </c>
      <c r="H35" s="36">
        <f>E35-D35</f>
        <v>-4.155622011178986E-3</v>
      </c>
      <c r="I35" s="36">
        <f>E35-F35</f>
        <v>3.107740777124543E-2</v>
      </c>
    </row>
    <row r="36" spans="1:9" x14ac:dyDescent="0.25">
      <c r="A36" s="120">
        <v>61</v>
      </c>
      <c r="B36" s="120"/>
      <c r="C36" s="66" t="s">
        <v>387</v>
      </c>
      <c r="D36" s="37">
        <v>0.1938524207049358</v>
      </c>
      <c r="E36" s="37">
        <v>2.3165874672247056E-2</v>
      </c>
      <c r="F36" s="37">
        <v>0.17798492726008572</v>
      </c>
      <c r="G36" s="36">
        <f>D36-F36</f>
        <v>1.5867493444850084E-2</v>
      </c>
      <c r="H36" s="36">
        <f>E36-D36</f>
        <v>-0.17068654603268874</v>
      </c>
      <c r="I36" s="36">
        <f>E36-F36</f>
        <v>-0.15481905258783865</v>
      </c>
    </row>
    <row r="37" spans="1:9" ht="30" x14ac:dyDescent="0.25">
      <c r="A37" s="120">
        <v>62</v>
      </c>
      <c r="B37" s="120"/>
      <c r="C37" s="66" t="s">
        <v>388</v>
      </c>
      <c r="D37" s="37">
        <v>1.503580168981895E-2</v>
      </c>
      <c r="E37" s="37">
        <v>1.1622421445091423E-2</v>
      </c>
      <c r="F37" s="37">
        <v>2.4804524772708378E-2</v>
      </c>
      <c r="G37" s="36">
        <f>D37-F37</f>
        <v>-9.7687230828894279E-3</v>
      </c>
      <c r="H37" s="36">
        <f>E37-D37</f>
        <v>-3.413380244727527E-3</v>
      </c>
      <c r="I37" s="36">
        <f>E37-F37</f>
        <v>-1.3182103327616955E-2</v>
      </c>
    </row>
    <row r="38" spans="1:9" x14ac:dyDescent="0.25">
      <c r="A38" s="120">
        <v>63</v>
      </c>
      <c r="B38" s="120"/>
      <c r="C38" s="66" t="s">
        <v>389</v>
      </c>
      <c r="D38" s="37">
        <v>1.3876791702546494E-2</v>
      </c>
      <c r="E38" s="37">
        <v>1.3248231806346817E-2</v>
      </c>
      <c r="F38" s="37">
        <v>-4.3797854429976175E-3</v>
      </c>
      <c r="G38" s="36">
        <f>D38-F38</f>
        <v>1.8256577145544111E-2</v>
      </c>
      <c r="H38" s="36">
        <f>E38-D38</f>
        <v>-6.2855989619967773E-4</v>
      </c>
      <c r="I38" s="36">
        <f>E38-F38</f>
        <v>1.7628017249344433E-2</v>
      </c>
    </row>
    <row r="39" spans="1:9" ht="30" x14ac:dyDescent="0.25">
      <c r="A39" s="120">
        <v>64</v>
      </c>
      <c r="B39" s="120"/>
      <c r="C39" s="66" t="s">
        <v>390</v>
      </c>
      <c r="D39" s="37" t="e">
        <v>#DIV/0!</v>
      </c>
      <c r="E39" s="37">
        <v>1.8844220450161472E-2</v>
      </c>
      <c r="F39" s="37" t="e">
        <v>#DIV/0!</v>
      </c>
      <c r="G39" s="36" t="e">
        <f>D39-F39</f>
        <v>#DIV/0!</v>
      </c>
      <c r="H39" s="36" t="e">
        <f>E39-D39</f>
        <v>#DIV/0!</v>
      </c>
      <c r="I39" s="36" t="e">
        <f>E39-F39</f>
        <v>#DIV/0!</v>
      </c>
    </row>
    <row r="40" spans="1:9" ht="45" x14ac:dyDescent="0.25">
      <c r="A40" s="120">
        <v>65</v>
      </c>
      <c r="B40" s="120"/>
      <c r="C40" s="66" t="s">
        <v>391</v>
      </c>
      <c r="D40" s="37" t="e">
        <v>#DIV/0!</v>
      </c>
      <c r="E40" s="37">
        <v>1.05356945075684E-2</v>
      </c>
      <c r="F40" s="37" t="e">
        <v>#DIV/0!</v>
      </c>
      <c r="G40" s="36" t="e">
        <f>D40-F40</f>
        <v>#DIV/0!</v>
      </c>
      <c r="H40" s="36" t="e">
        <f>E40-D40</f>
        <v>#DIV/0!</v>
      </c>
      <c r="I40" s="36" t="e">
        <f>E40-F40</f>
        <v>#DIV/0!</v>
      </c>
    </row>
    <row r="41" spans="1:9" ht="30" x14ac:dyDescent="0.25">
      <c r="A41" s="120">
        <v>66</v>
      </c>
      <c r="B41" s="120"/>
      <c r="C41" s="66" t="s">
        <v>392</v>
      </c>
      <c r="D41" s="37" t="e">
        <v>#DIV/0!</v>
      </c>
      <c r="E41" s="37">
        <v>1.0256395078962898E-2</v>
      </c>
      <c r="F41" s="37" t="e">
        <v>#DIV/0!</v>
      </c>
      <c r="G41" s="36" t="e">
        <f>D41-F41</f>
        <v>#DIV/0!</v>
      </c>
      <c r="H41" s="36" t="e">
        <f>E41-D41</f>
        <v>#DIV/0!</v>
      </c>
      <c r="I41" s="36" t="e">
        <f>E41-F41</f>
        <v>#DIV/0!</v>
      </c>
    </row>
    <row r="42" spans="1:9" x14ac:dyDescent="0.25">
      <c r="A42" s="120">
        <v>68</v>
      </c>
      <c r="B42" s="120"/>
      <c r="C42" s="66" t="s">
        <v>189</v>
      </c>
      <c r="D42" s="37">
        <v>1.1200544080325494E-2</v>
      </c>
      <c r="E42" s="37">
        <v>1.0056502938700742E-2</v>
      </c>
      <c r="F42" s="37">
        <v>-2.0026262998627194E-2</v>
      </c>
      <c r="G42" s="36">
        <f>D42-F42</f>
        <v>3.1226807078952687E-2</v>
      </c>
      <c r="H42" s="36">
        <f>E42-D42</f>
        <v>-1.144041141624752E-3</v>
      </c>
      <c r="I42" s="36">
        <f>E42-F42</f>
        <v>3.0082765937327935E-2</v>
      </c>
    </row>
    <row r="43" spans="1:9" x14ac:dyDescent="0.25">
      <c r="A43" s="120">
        <v>69</v>
      </c>
      <c r="B43" s="120"/>
      <c r="C43" s="66" t="s">
        <v>393</v>
      </c>
      <c r="D43" s="37">
        <v>2.028138773089205E-2</v>
      </c>
      <c r="E43" s="37">
        <v>2.0613138213363962E-2</v>
      </c>
      <c r="F43" s="37">
        <v>1.7575989291492896E-2</v>
      </c>
      <c r="G43" s="36">
        <f>D43-F43</f>
        <v>2.7053984393991537E-3</v>
      </c>
      <c r="H43" s="36">
        <f>E43-D43</f>
        <v>3.3175048247191183E-4</v>
      </c>
      <c r="I43" s="36">
        <f>E43-F43</f>
        <v>3.0371489218710655E-3</v>
      </c>
    </row>
    <row r="44" spans="1:9" ht="30" x14ac:dyDescent="0.25">
      <c r="A44" s="120">
        <v>70</v>
      </c>
      <c r="B44" s="120"/>
      <c r="C44" s="66" t="s">
        <v>394</v>
      </c>
      <c r="D44" s="37">
        <v>2.3372488632531888E-2</v>
      </c>
      <c r="E44" s="37">
        <v>2.3839989038933532E-2</v>
      </c>
      <c r="F44" s="37">
        <v>1.4460316491932745E-2</v>
      </c>
      <c r="G44" s="36">
        <f>D44-F44</f>
        <v>8.9121721405991429E-3</v>
      </c>
      <c r="H44" s="36">
        <f>E44-D44</f>
        <v>4.6750040640164414E-4</v>
      </c>
      <c r="I44" s="36">
        <f>E44-F44</f>
        <v>9.379672547000787E-3</v>
      </c>
    </row>
    <row r="45" spans="1:9" ht="45" x14ac:dyDescent="0.25">
      <c r="A45" s="120">
        <v>71</v>
      </c>
      <c r="B45" s="120"/>
      <c r="C45" s="66" t="s">
        <v>395</v>
      </c>
      <c r="D45" s="37">
        <v>1.552607116036861E-2</v>
      </c>
      <c r="E45" s="37">
        <v>1.6267876684765467E-2</v>
      </c>
      <c r="F45" s="37">
        <v>-2.3751056907126392E-3</v>
      </c>
      <c r="G45" s="36">
        <f>D45-F45</f>
        <v>1.7901176851081248E-2</v>
      </c>
      <c r="H45" s="36">
        <f>E45-D45</f>
        <v>7.4180552439685743E-4</v>
      </c>
      <c r="I45" s="36">
        <f>E45-F45</f>
        <v>1.8642982375478106E-2</v>
      </c>
    </row>
    <row r="46" spans="1:9" x14ac:dyDescent="0.25">
      <c r="A46" s="120">
        <v>72</v>
      </c>
      <c r="B46" s="120"/>
      <c r="C46" s="66" t="s">
        <v>396</v>
      </c>
      <c r="D46" s="37">
        <v>1.0890069009232265E-2</v>
      </c>
      <c r="E46" s="37">
        <v>1.2392517251088829E-2</v>
      </c>
      <c r="F46" s="37">
        <v>5.6503815371046449E-3</v>
      </c>
      <c r="G46" s="36">
        <f>D46-F46</f>
        <v>5.2396874721276198E-3</v>
      </c>
      <c r="H46" s="36">
        <f>E46-D46</f>
        <v>1.5024482418565643E-3</v>
      </c>
      <c r="I46" s="36">
        <f>E46-F46</f>
        <v>6.7421357139841841E-3</v>
      </c>
    </row>
    <row r="47" spans="1:9" x14ac:dyDescent="0.25">
      <c r="A47" s="120">
        <v>73</v>
      </c>
      <c r="B47" s="120"/>
      <c r="C47" s="66" t="s">
        <v>397</v>
      </c>
      <c r="D47" s="37">
        <v>2.3060575647836479E-2</v>
      </c>
      <c r="E47" s="37">
        <v>2.1445440115474071E-2</v>
      </c>
      <c r="F47" s="37">
        <v>1.3686098280682579E-2</v>
      </c>
      <c r="G47" s="36">
        <f>D47-F47</f>
        <v>9.3744773671539001E-3</v>
      </c>
      <c r="H47" s="36">
        <f>E47-D47</f>
        <v>-1.6151355323624078E-3</v>
      </c>
      <c r="I47" s="36">
        <f>E47-F47</f>
        <v>7.7593418347914923E-3</v>
      </c>
    </row>
    <row r="48" spans="1:9" ht="30" x14ac:dyDescent="0.25">
      <c r="A48" s="120">
        <v>74</v>
      </c>
      <c r="B48" s="120"/>
      <c r="C48" s="66" t="s">
        <v>398</v>
      </c>
      <c r="D48" s="37">
        <v>1.2032122354626943E-2</v>
      </c>
      <c r="E48" s="37">
        <v>1.1243790274908792E-2</v>
      </c>
      <c r="F48" s="37">
        <v>2.0804074735843916E-2</v>
      </c>
      <c r="G48" s="36">
        <f>D48-F48</f>
        <v>-8.7719523812169724E-3</v>
      </c>
      <c r="H48" s="36">
        <f>E48-D48</f>
        <v>-7.8833207971815145E-4</v>
      </c>
      <c r="I48" s="36">
        <f>E48-F48</f>
        <v>-9.5602844609351239E-3</v>
      </c>
    </row>
    <row r="49" spans="1:9" x14ac:dyDescent="0.25">
      <c r="A49" s="120">
        <v>75</v>
      </c>
      <c r="B49" s="120"/>
      <c r="C49" s="66" t="s">
        <v>399</v>
      </c>
      <c r="D49" s="37">
        <v>6.3294777819732397E-3</v>
      </c>
      <c r="E49" s="37">
        <v>1.1227220009069458E-2</v>
      </c>
      <c r="F49" s="37">
        <v>1.7209574437263873E-2</v>
      </c>
      <c r="G49" s="36">
        <f>D49-F49</f>
        <v>-1.0880096655290633E-2</v>
      </c>
      <c r="H49" s="36">
        <f>E49-D49</f>
        <v>4.8977422270962186E-3</v>
      </c>
      <c r="I49" s="36">
        <f>E49-F49</f>
        <v>-5.9823544281944144E-3</v>
      </c>
    </row>
    <row r="50" spans="1:9" x14ac:dyDescent="0.25">
      <c r="A50" s="120">
        <v>77</v>
      </c>
      <c r="B50" s="120"/>
      <c r="C50" s="66" t="s">
        <v>400</v>
      </c>
      <c r="D50" s="37">
        <v>1.6280865758048324E-2</v>
      </c>
      <c r="E50" s="37">
        <v>1.550754694820239E-2</v>
      </c>
      <c r="F50" s="37">
        <v>2.1737344424366065E-3</v>
      </c>
      <c r="G50" s="36">
        <f>D50-F50</f>
        <v>1.4107131315611718E-2</v>
      </c>
      <c r="H50" s="36">
        <f>E50-D50</f>
        <v>-7.7331880984593364E-4</v>
      </c>
      <c r="I50" s="36">
        <f>E50-F50</f>
        <v>1.3333812505765784E-2</v>
      </c>
    </row>
    <row r="51" spans="1:9" x14ac:dyDescent="0.25">
      <c r="A51" s="120">
        <v>78</v>
      </c>
      <c r="B51" s="120"/>
      <c r="C51" s="66" t="s">
        <v>401</v>
      </c>
      <c r="D51" s="37">
        <v>1.2056488847241617E-3</v>
      </c>
      <c r="E51" s="37">
        <v>-2.1896819680565578E-3</v>
      </c>
      <c r="F51" s="37">
        <v>1.7401236243143856E-2</v>
      </c>
      <c r="G51" s="36">
        <f>D51-F51</f>
        <v>-1.6195587358419694E-2</v>
      </c>
      <c r="H51" s="36">
        <f>E51-D51</f>
        <v>-3.3953308527807195E-3</v>
      </c>
      <c r="I51" s="36">
        <f>E51-F51</f>
        <v>-1.9590918211200414E-2</v>
      </c>
    </row>
    <row r="52" spans="1:9" ht="45" x14ac:dyDescent="0.25">
      <c r="A52" s="120">
        <v>79</v>
      </c>
      <c r="B52" s="120"/>
      <c r="C52" s="66" t="s">
        <v>402</v>
      </c>
      <c r="D52" s="37">
        <v>-4.0669330989551432E-4</v>
      </c>
      <c r="E52" s="37">
        <v>1.3179971972325505E-2</v>
      </c>
      <c r="F52" s="37">
        <v>2.3073347528969976E-2</v>
      </c>
      <c r="G52" s="36">
        <f>D52-F52</f>
        <v>-2.3480040838865492E-2</v>
      </c>
      <c r="H52" s="36">
        <f>E52-D52</f>
        <v>1.358666528222102E-2</v>
      </c>
      <c r="I52" s="36">
        <f>E52-F52</f>
        <v>-9.8933755566444712E-3</v>
      </c>
    </row>
    <row r="53" spans="1:9" x14ac:dyDescent="0.25">
      <c r="A53" s="120">
        <v>80</v>
      </c>
      <c r="B53" s="120"/>
      <c r="C53" s="66" t="s">
        <v>403</v>
      </c>
      <c r="D53" s="37">
        <v>-2.2909538556056433E-3</v>
      </c>
      <c r="E53" s="37">
        <v>-4.3615258011051169E-3</v>
      </c>
      <c r="F53" s="37">
        <v>5.8387219273589204E-3</v>
      </c>
      <c r="G53" s="36">
        <f>D53-F53</f>
        <v>-8.1296757829645641E-3</v>
      </c>
      <c r="H53" s="36">
        <f>E53-D53</f>
        <v>-2.0705719454994736E-3</v>
      </c>
      <c r="I53" s="36">
        <f>E53-F53</f>
        <v>-1.0200247728464038E-2</v>
      </c>
    </row>
    <row r="54" spans="1:9" ht="30" x14ac:dyDescent="0.25">
      <c r="A54" s="120">
        <v>81</v>
      </c>
      <c r="B54" s="120"/>
      <c r="C54" s="66" t="s">
        <v>404</v>
      </c>
      <c r="D54" s="37">
        <v>7.4502860562234482E-3</v>
      </c>
      <c r="E54" s="37">
        <v>2.7541942134616166E-3</v>
      </c>
      <c r="F54" s="37">
        <v>1.2483646176223512E-2</v>
      </c>
      <c r="G54" s="36">
        <f>D54-F54</f>
        <v>-5.0333601200000643E-3</v>
      </c>
      <c r="H54" s="36">
        <f>E54-D54</f>
        <v>-4.696091842761832E-3</v>
      </c>
      <c r="I54" s="36">
        <f>E54-F54</f>
        <v>-9.7294519627618963E-3</v>
      </c>
    </row>
    <row r="55" spans="1:9" ht="30" x14ac:dyDescent="0.25">
      <c r="A55" s="120">
        <v>82</v>
      </c>
      <c r="B55" s="120"/>
      <c r="C55" s="66" t="s">
        <v>405</v>
      </c>
      <c r="D55" s="37">
        <v>4.5837120226617191E-3</v>
      </c>
      <c r="E55" s="37">
        <v>6.9510407729179297E-3</v>
      </c>
      <c r="F55" s="37">
        <v>6.5295861783180422E-3</v>
      </c>
      <c r="G55" s="36">
        <f>D55-F55</f>
        <v>-1.9458741556563231E-3</v>
      </c>
      <c r="H55" s="36">
        <f>E55-D55</f>
        <v>2.3673287502562106E-3</v>
      </c>
      <c r="I55" s="36">
        <f>E55-F55</f>
        <v>4.2145459459988748E-4</v>
      </c>
    </row>
    <row r="56" spans="1:9" ht="30" x14ac:dyDescent="0.25">
      <c r="A56" s="120">
        <v>84</v>
      </c>
      <c r="B56" s="120"/>
      <c r="C56" s="66" t="s">
        <v>195</v>
      </c>
      <c r="D56" s="37">
        <v>-6.74759963344157E-3</v>
      </c>
      <c r="E56" s="37">
        <v>7.2564559694876761E-3</v>
      </c>
      <c r="F56" s="37">
        <v>6.6611750367932534E-3</v>
      </c>
      <c r="G56" s="36">
        <f>D56-F56</f>
        <v>-1.3408774670234824E-2</v>
      </c>
      <c r="H56" s="36">
        <f>E56-D56</f>
        <v>1.4004055602929246E-2</v>
      </c>
      <c r="I56" s="36">
        <f>E56-F56</f>
        <v>5.9528093269442268E-4</v>
      </c>
    </row>
    <row r="57" spans="1:9" x14ac:dyDescent="0.25">
      <c r="A57" s="120">
        <v>85</v>
      </c>
      <c r="B57" s="120"/>
      <c r="C57" s="66" t="s">
        <v>197</v>
      </c>
      <c r="D57" s="37">
        <v>-1.2870780948793804E-2</v>
      </c>
      <c r="E57" s="37">
        <v>7.9978652496207614E-3</v>
      </c>
      <c r="F57" s="37">
        <v>-9.40947446862587E-3</v>
      </c>
      <c r="G57" s="36">
        <f>D57-F57</f>
        <v>-3.461306480167934E-3</v>
      </c>
      <c r="H57" s="36">
        <f>E57-D57</f>
        <v>2.0868646198414567E-2</v>
      </c>
      <c r="I57" s="36">
        <f>E57-F57</f>
        <v>1.740733971824663E-2</v>
      </c>
    </row>
    <row r="58" spans="1:9" x14ac:dyDescent="0.25">
      <c r="A58" s="120">
        <v>86</v>
      </c>
      <c r="B58" s="120"/>
      <c r="C58" s="66" t="s">
        <v>406</v>
      </c>
      <c r="D58" s="37">
        <v>1.3515328591309456E-2</v>
      </c>
      <c r="E58" s="37">
        <v>2.0017145607140893E-2</v>
      </c>
      <c r="F58" s="37">
        <v>5.9066007483012904E-3</v>
      </c>
      <c r="G58" s="36">
        <f>D58-F58</f>
        <v>7.6087278430081659E-3</v>
      </c>
      <c r="H58" s="36">
        <f>E58-D58</f>
        <v>6.5018170158314369E-3</v>
      </c>
      <c r="I58" s="36">
        <f>E58-F58</f>
        <v>1.4110544858839603E-2</v>
      </c>
    </row>
    <row r="59" spans="1:9" x14ac:dyDescent="0.25">
      <c r="A59" s="120">
        <v>87</v>
      </c>
      <c r="B59" s="120"/>
      <c r="C59" s="66" t="s">
        <v>407</v>
      </c>
      <c r="D59" s="37">
        <v>-1.3449507288345973E-2</v>
      </c>
      <c r="E59" s="37">
        <v>6.4831706269865956E-4</v>
      </c>
      <c r="F59" s="37">
        <v>-4.3082987204236446E-4</v>
      </c>
      <c r="G59" s="36">
        <f>D59-F59</f>
        <v>-1.3018677416303609E-2</v>
      </c>
      <c r="H59" s="36">
        <f>E59-D59</f>
        <v>1.4097824351044633E-2</v>
      </c>
      <c r="I59" s="36">
        <f>E59-F59</f>
        <v>1.079146934741024E-3</v>
      </c>
    </row>
    <row r="60" spans="1:9" ht="30" x14ac:dyDescent="0.25">
      <c r="A60" s="120">
        <v>88</v>
      </c>
      <c r="B60" s="120"/>
      <c r="C60" s="66" t="s">
        <v>408</v>
      </c>
      <c r="D60" s="37">
        <v>-9.2623672704938761E-3</v>
      </c>
      <c r="E60" s="37">
        <v>3.9944622182754149E-3</v>
      </c>
      <c r="F60" s="37">
        <v>1.6871377183340731E-2</v>
      </c>
      <c r="G60" s="36">
        <f>D60-F60</f>
        <v>-2.6133744453834609E-2</v>
      </c>
      <c r="H60" s="36">
        <f>E60-D60</f>
        <v>1.325682948876929E-2</v>
      </c>
      <c r="I60" s="36">
        <f>E60-F60</f>
        <v>-1.2876914965065316E-2</v>
      </c>
    </row>
    <row r="61" spans="1:9" ht="30" x14ac:dyDescent="0.25">
      <c r="A61" s="120">
        <v>90</v>
      </c>
      <c r="B61" s="120"/>
      <c r="C61" s="66" t="s">
        <v>409</v>
      </c>
      <c r="D61" s="37">
        <v>1.9560093979317884E-2</v>
      </c>
      <c r="E61" s="37">
        <v>2.1328900319985907E-2</v>
      </c>
      <c r="F61" s="37">
        <v>9.0347894804853404E-3</v>
      </c>
      <c r="G61" s="36">
        <f>D61-F61</f>
        <v>1.0525304498832544E-2</v>
      </c>
      <c r="H61" s="36">
        <f>E61-D61</f>
        <v>1.7688063406680228E-3</v>
      </c>
      <c r="I61" s="36">
        <f>E61-F61</f>
        <v>1.2294110839500567E-2</v>
      </c>
    </row>
    <row r="62" spans="1:9" ht="30" x14ac:dyDescent="0.25">
      <c r="A62" s="120">
        <v>91</v>
      </c>
      <c r="B62" s="120"/>
      <c r="C62" s="66" t="s">
        <v>410</v>
      </c>
      <c r="D62" s="37">
        <v>8.4723124887721814E-4</v>
      </c>
      <c r="E62" s="37">
        <v>5.9065900327362449E-3</v>
      </c>
      <c r="F62" s="37">
        <v>6.7870742807328603E-3</v>
      </c>
      <c r="G62" s="36">
        <f>D62-F62</f>
        <v>-5.9398430318556425E-3</v>
      </c>
      <c r="H62" s="36">
        <f>E62-D62</f>
        <v>5.0593587838590271E-3</v>
      </c>
      <c r="I62" s="36">
        <f>E62-F62</f>
        <v>-8.8048424799661539E-4</v>
      </c>
    </row>
    <row r="63" spans="1:9" x14ac:dyDescent="0.25">
      <c r="A63" s="120">
        <v>92</v>
      </c>
      <c r="B63" s="120"/>
      <c r="C63" s="66" t="s">
        <v>411</v>
      </c>
      <c r="D63" s="37">
        <v>1.140828036949027E-2</v>
      </c>
      <c r="E63" s="37">
        <v>-9.3534161431749034E-5</v>
      </c>
      <c r="F63" s="37">
        <v>4.0659319096581888E-2</v>
      </c>
      <c r="G63" s="36">
        <f>D63-F63</f>
        <v>-2.9251038727091616E-2</v>
      </c>
      <c r="H63" s="36">
        <f>E63-D63</f>
        <v>-1.1501814530922019E-2</v>
      </c>
      <c r="I63" s="36">
        <f>E63-F63</f>
        <v>-4.0752853258013637E-2</v>
      </c>
    </row>
    <row r="64" spans="1:9" ht="30" x14ac:dyDescent="0.25">
      <c r="A64" s="120">
        <v>93</v>
      </c>
      <c r="B64" s="120"/>
      <c r="C64" s="66" t="s">
        <v>412</v>
      </c>
      <c r="D64" s="37">
        <v>-5.1793728407765411E-3</v>
      </c>
      <c r="E64" s="37">
        <v>1.2355284283151313E-2</v>
      </c>
      <c r="F64" s="37">
        <v>5.4991526354439451E-3</v>
      </c>
      <c r="G64" s="36">
        <f>D64-F64</f>
        <v>-1.0678525476220486E-2</v>
      </c>
      <c r="H64" s="36">
        <f>E64-D64</f>
        <v>1.7534657123927853E-2</v>
      </c>
      <c r="I64" s="36">
        <f>E64-F64</f>
        <v>6.8561316477073675E-3</v>
      </c>
    </row>
    <row r="65" spans="1:9" ht="30" x14ac:dyDescent="0.25">
      <c r="A65" s="120">
        <v>94</v>
      </c>
      <c r="B65" s="120"/>
      <c r="C65" s="66" t="s">
        <v>413</v>
      </c>
      <c r="D65" s="37">
        <v>1.2849217388177825E-2</v>
      </c>
      <c r="E65" s="37">
        <v>1.6444780155843938E-2</v>
      </c>
      <c r="F65" s="37">
        <v>-1.2606196001115218E-3</v>
      </c>
      <c r="G65" s="36">
        <f>D65-F65</f>
        <v>1.4109836988289347E-2</v>
      </c>
      <c r="H65" s="36">
        <f>E65-D65</f>
        <v>3.595562767666113E-3</v>
      </c>
      <c r="I65" s="36">
        <f>E65-F65</f>
        <v>1.7705399755955458E-2</v>
      </c>
    </row>
    <row r="66" spans="1:9" ht="30" x14ac:dyDescent="0.25">
      <c r="A66" s="120">
        <v>95</v>
      </c>
      <c r="B66" s="120"/>
      <c r="C66" s="66" t="s">
        <v>414</v>
      </c>
      <c r="D66" s="37">
        <v>8.6341404580133792E-3</v>
      </c>
      <c r="E66" s="37">
        <v>1.0418731121559367E-2</v>
      </c>
      <c r="F66" s="37">
        <v>2.6766784421515814E-2</v>
      </c>
      <c r="G66" s="36">
        <f>D66-F66</f>
        <v>-1.8132643963502434E-2</v>
      </c>
      <c r="H66" s="36">
        <f>E66-D66</f>
        <v>1.7845906635459881E-3</v>
      </c>
      <c r="I66" s="36">
        <f>E66-F66</f>
        <v>-1.6348053299956446E-2</v>
      </c>
    </row>
    <row r="67" spans="1:9" x14ac:dyDescent="0.25">
      <c r="A67" s="120">
        <v>96</v>
      </c>
      <c r="B67" s="120"/>
      <c r="C67" s="66" t="s">
        <v>415</v>
      </c>
      <c r="D67" s="37">
        <v>-1.3094484757041042E-4</v>
      </c>
      <c r="E67" s="37">
        <v>1.4524120238449149E-2</v>
      </c>
      <c r="F67" s="37">
        <v>5.9391487612877108E-3</v>
      </c>
      <c r="G67" s="36">
        <f>D67-F67</f>
        <v>-6.0700936088581214E-3</v>
      </c>
      <c r="H67" s="36">
        <f>E67-D67</f>
        <v>1.465506508601956E-2</v>
      </c>
      <c r="I67" s="36">
        <f>E67-F67</f>
        <v>8.5849714771614391E-3</v>
      </c>
    </row>
    <row r="68" spans="1:9" x14ac:dyDescent="0.25">
      <c r="A68" s="119" t="s">
        <v>1296</v>
      </c>
      <c r="B68" s="120"/>
      <c r="C68" s="66" t="s">
        <v>416</v>
      </c>
      <c r="D68" s="37" t="e">
        <v>#DIV/0!</v>
      </c>
      <c r="E68" s="37" t="e">
        <v>#DIV/0!</v>
      </c>
      <c r="F68" s="37" t="e">
        <v>#DIV/0!</v>
      </c>
      <c r="G68" s="36" t="e">
        <f>D68-F68</f>
        <v>#DIV/0!</v>
      </c>
      <c r="H68" s="36" t="e">
        <f>E68-D68</f>
        <v>#DIV/0!</v>
      </c>
      <c r="I68" s="36" t="e">
        <f>E68-F68</f>
        <v>#DIV/0!</v>
      </c>
    </row>
  </sheetData>
  <autoFilter ref="A2:I68" xr:uid="{DAE708AC-A6EF-4BFA-85AD-F0889FB9AF78}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70E1-1FE3-498D-ADF7-13511B95205F}">
  <dimension ref="A1:Y31"/>
  <sheetViews>
    <sheetView workbookViewId="0"/>
  </sheetViews>
  <sheetFormatPr defaultRowHeight="15" x14ac:dyDescent="0.25"/>
  <cols>
    <col min="1" max="1" width="22.140625" style="65" customWidth="1"/>
    <col min="2" max="2" width="10" style="65" customWidth="1"/>
    <col min="3" max="25" width="8.28515625" style="125" customWidth="1"/>
  </cols>
  <sheetData>
    <row r="1" spans="1:25" s="115" customFormat="1" x14ac:dyDescent="0.25">
      <c r="A1" s="126" t="s">
        <v>1671</v>
      </c>
      <c r="B1" s="115" t="s">
        <v>1670</v>
      </c>
      <c r="C1" s="115">
        <v>1997</v>
      </c>
      <c r="D1" s="115">
        <f>C1+1</f>
        <v>1998</v>
      </c>
      <c r="E1" s="115">
        <f t="shared" ref="E1:Y1" si="0">D1+1</f>
        <v>1999</v>
      </c>
      <c r="F1" s="115">
        <f t="shared" si="0"/>
        <v>2000</v>
      </c>
      <c r="G1" s="115">
        <f t="shared" si="0"/>
        <v>2001</v>
      </c>
      <c r="H1" s="115">
        <f t="shared" si="0"/>
        <v>2002</v>
      </c>
      <c r="I1" s="115">
        <f t="shared" si="0"/>
        <v>2003</v>
      </c>
      <c r="J1" s="115">
        <f t="shared" si="0"/>
        <v>2004</v>
      </c>
      <c r="K1" s="115">
        <f t="shared" si="0"/>
        <v>2005</v>
      </c>
      <c r="L1" s="115">
        <f t="shared" si="0"/>
        <v>2006</v>
      </c>
      <c r="M1" s="115">
        <f t="shared" si="0"/>
        <v>2007</v>
      </c>
      <c r="N1" s="115">
        <f t="shared" si="0"/>
        <v>2008</v>
      </c>
      <c r="O1" s="115">
        <f t="shared" si="0"/>
        <v>2009</v>
      </c>
      <c r="P1" s="115">
        <f t="shared" si="0"/>
        <v>2010</v>
      </c>
      <c r="Q1" s="115">
        <f t="shared" si="0"/>
        <v>2011</v>
      </c>
      <c r="R1" s="115">
        <f t="shared" si="0"/>
        <v>2012</v>
      </c>
      <c r="S1" s="115">
        <f t="shared" si="0"/>
        <v>2013</v>
      </c>
      <c r="T1" s="115">
        <f t="shared" si="0"/>
        <v>2014</v>
      </c>
      <c r="U1" s="115">
        <f t="shared" si="0"/>
        <v>2015</v>
      </c>
      <c r="V1" s="115">
        <f t="shared" si="0"/>
        <v>2016</v>
      </c>
      <c r="W1" s="115">
        <f t="shared" si="0"/>
        <v>2017</v>
      </c>
      <c r="X1" s="115">
        <f t="shared" si="0"/>
        <v>2018</v>
      </c>
      <c r="Y1" s="115">
        <f t="shared" si="0"/>
        <v>2019</v>
      </c>
    </row>
    <row r="2" spans="1:25" s="131" customFormat="1" x14ac:dyDescent="0.25">
      <c r="A2" s="128" t="s">
        <v>1669</v>
      </c>
      <c r="B2" s="129" t="s">
        <v>1666</v>
      </c>
      <c r="C2" s="130">
        <v>17.858554967952671</v>
      </c>
      <c r="D2" s="130">
        <v>20.214372309607985</v>
      </c>
      <c r="E2" s="130">
        <v>19.139042286762798</v>
      </c>
      <c r="F2" s="130">
        <v>18.768400590233998</v>
      </c>
      <c r="G2" s="130">
        <v>18.029146562876704</v>
      </c>
      <c r="H2" s="130">
        <v>25.86708633217258</v>
      </c>
      <c r="I2" s="130">
        <v>26.35033148437201</v>
      </c>
      <c r="J2" s="130">
        <v>34.007286403645594</v>
      </c>
      <c r="K2" s="130">
        <v>34.060148504136713</v>
      </c>
      <c r="L2" s="130">
        <v>38.053597870979829</v>
      </c>
      <c r="M2" s="130">
        <v>38.444434038285053</v>
      </c>
      <c r="N2" s="130">
        <v>45.017477860628027</v>
      </c>
      <c r="O2" s="130">
        <v>51.032515237861126</v>
      </c>
      <c r="P2" s="130">
        <v>54.942203708535764</v>
      </c>
      <c r="Q2" s="130">
        <v>54.00625329847793</v>
      </c>
      <c r="R2" s="130">
        <v>52.126752192511169</v>
      </c>
      <c r="S2" s="130">
        <v>51.677620071307111</v>
      </c>
      <c r="T2" s="130">
        <v>52.243822363765567</v>
      </c>
      <c r="U2" s="130">
        <v>53.854732343429468</v>
      </c>
      <c r="V2" s="130">
        <v>59.365375232523839</v>
      </c>
      <c r="W2" s="130">
        <v>61.195612105607054</v>
      </c>
      <c r="X2" s="130">
        <v>63.386676018733759</v>
      </c>
      <c r="Y2" s="130">
        <v>62.658213458680677</v>
      </c>
    </row>
    <row r="3" spans="1:25" s="131" customFormat="1" x14ac:dyDescent="0.25">
      <c r="A3" s="128" t="s">
        <v>1669</v>
      </c>
      <c r="B3" s="132" t="s">
        <v>1667</v>
      </c>
      <c r="C3" s="130">
        <v>13.282439372325252</v>
      </c>
      <c r="D3" s="130">
        <v>13.934030898876403</v>
      </c>
      <c r="E3" s="130">
        <v>14.381581137309292</v>
      </c>
      <c r="F3" s="130">
        <v>14.669821182943606</v>
      </c>
      <c r="G3" s="130">
        <v>16.530298913043477</v>
      </c>
      <c r="H3" s="130">
        <v>16.287154362416107</v>
      </c>
      <c r="I3" s="130">
        <v>16.508013245033112</v>
      </c>
      <c r="J3" s="130">
        <v>16.884718954248367</v>
      </c>
      <c r="K3" s="130">
        <v>17.276927016645327</v>
      </c>
      <c r="L3" s="130">
        <v>17.767834793491865</v>
      </c>
      <c r="M3" s="130">
        <v>17.593398533007338</v>
      </c>
      <c r="N3" s="130">
        <v>20.649350649350648</v>
      </c>
      <c r="O3" s="130">
        <v>18.267898383371826</v>
      </c>
      <c r="P3" s="130">
        <v>18.053691275167786</v>
      </c>
      <c r="Q3" s="130">
        <v>18.10492505353319</v>
      </c>
      <c r="R3" s="130">
        <v>17.856399583766912</v>
      </c>
      <c r="S3" s="130">
        <v>17.817258883248734</v>
      </c>
      <c r="T3" s="130">
        <v>17.010000000000002</v>
      </c>
      <c r="U3" s="130">
        <v>17.600000000000001</v>
      </c>
      <c r="V3" s="130">
        <v>18.04369414101291</v>
      </c>
      <c r="W3" s="130">
        <v>17.41779497098646</v>
      </c>
      <c r="X3" s="130">
        <v>18.253068932955614</v>
      </c>
      <c r="Y3" s="130">
        <v>18.719851576994433</v>
      </c>
    </row>
    <row r="4" spans="1:25" s="136" customFormat="1" x14ac:dyDescent="0.25">
      <c r="A4" s="133" t="s">
        <v>1669</v>
      </c>
      <c r="B4" s="134" t="s">
        <v>1668</v>
      </c>
      <c r="C4" s="135">
        <v>7.7844578212524045</v>
      </c>
      <c r="D4" s="135">
        <v>8.9459242560865651</v>
      </c>
      <c r="E4" s="135">
        <v>9.8341426403641865</v>
      </c>
      <c r="F4" s="135">
        <v>10.568784065008424</v>
      </c>
      <c r="G4" s="135">
        <v>12.658724378316512</v>
      </c>
      <c r="H4" s="135">
        <v>13.207717426798736</v>
      </c>
      <c r="I4" s="135">
        <v>13.946010965648426</v>
      </c>
      <c r="J4" s="135">
        <v>14.901718966312876</v>
      </c>
      <c r="K4" s="135">
        <v>15.936317467816227</v>
      </c>
      <c r="L4" s="135">
        <v>17.050804708143165</v>
      </c>
      <c r="M4" s="135">
        <v>17.804528021774093</v>
      </c>
      <c r="N4" s="135">
        <v>20.848730480390987</v>
      </c>
      <c r="O4" s="135">
        <v>18.500760145012279</v>
      </c>
      <c r="P4" s="135">
        <v>18.24759751271905</v>
      </c>
      <c r="Q4" s="135">
        <v>18.895966029723994</v>
      </c>
      <c r="R4" s="135">
        <v>19.19463087248322</v>
      </c>
      <c r="S4" s="135">
        <v>19.705816303615538</v>
      </c>
      <c r="T4" s="135">
        <v>19.207317073170731</v>
      </c>
      <c r="U4" s="135">
        <v>19.523017193566279</v>
      </c>
      <c r="V4" s="135">
        <v>19.383400896095587</v>
      </c>
      <c r="W4" s="135">
        <v>18.719467830786822</v>
      </c>
      <c r="X4" s="135">
        <v>19.962821439636475</v>
      </c>
      <c r="Y4" s="135">
        <v>20.18</v>
      </c>
    </row>
    <row r="5" spans="1:25" s="147" customFormat="1" x14ac:dyDescent="0.25">
      <c r="A5" s="149" t="s">
        <v>1669</v>
      </c>
      <c r="B5" s="137" t="s">
        <v>1672</v>
      </c>
      <c r="C5" s="127">
        <v>100</v>
      </c>
      <c r="D5" s="127">
        <f>D2*(100/$C2)</f>
        <v>113.19153395043915</v>
      </c>
      <c r="E5" s="127">
        <f>E2*(100/$C2)</f>
        <v>107.17016198179513</v>
      </c>
      <c r="F5" s="127">
        <f>F2*(100/$C2)</f>
        <v>105.09473260246449</v>
      </c>
      <c r="G5" s="127">
        <f>G2*(100/$C2)</f>
        <v>100.95523739311585</v>
      </c>
      <c r="H5" s="127">
        <f>H2*(100/$C2)</f>
        <v>144.8442294384472</v>
      </c>
      <c r="I5" s="127">
        <f>I2*(100/$C2)</f>
        <v>147.55018830839285</v>
      </c>
      <c r="J5" s="127">
        <f>J2*(100/$C2)</f>
        <v>190.42574533422194</v>
      </c>
      <c r="K5" s="127">
        <f>K2*(100/$C2)</f>
        <v>190.72174968947903</v>
      </c>
      <c r="L5" s="127">
        <f>L2*(100/$C2)</f>
        <v>213.08329783270446</v>
      </c>
      <c r="M5" s="127">
        <f>M2*(100/$C2)</f>
        <v>215.27180730621217</v>
      </c>
      <c r="N5" s="127">
        <f>N2*(100/$C2)</f>
        <v>252.07794214824366</v>
      </c>
      <c r="O5" s="127">
        <f>O2*(100/$C2)</f>
        <v>285.7594879845509</v>
      </c>
      <c r="P5" s="127">
        <f>P2*(100/$C2)</f>
        <v>307.65201219880339</v>
      </c>
      <c r="Q5" s="127">
        <f>Q2*(100/$C2)</f>
        <v>302.4111043440671</v>
      </c>
      <c r="R5" s="127">
        <f>R2*(100/$C2)</f>
        <v>291.8867303992572</v>
      </c>
      <c r="S5" s="127">
        <f>S2*(100/$C2)</f>
        <v>289.37178939753545</v>
      </c>
      <c r="T5" s="127">
        <f>T2*(100/$C2)</f>
        <v>292.54227151926654</v>
      </c>
      <c r="U5" s="127">
        <f>U2*(100/$C2)</f>
        <v>301.56265408971916</v>
      </c>
      <c r="V5" s="127">
        <f>V2*(100/$C2)</f>
        <v>332.41981413980869</v>
      </c>
      <c r="W5" s="127">
        <f>W2*(100/$C2)</f>
        <v>342.66833019481754</v>
      </c>
      <c r="X5" s="127">
        <f>X2*(100/$C2)</f>
        <v>354.93731789879803</v>
      </c>
      <c r="Y5" s="127">
        <f>Y2*(100/$C2)</f>
        <v>350.85825012785961</v>
      </c>
    </row>
    <row r="6" spans="1:25" s="147" customFormat="1" x14ac:dyDescent="0.25">
      <c r="A6" s="149" t="s">
        <v>1669</v>
      </c>
      <c r="B6" s="140" t="s">
        <v>1673</v>
      </c>
      <c r="C6" s="127">
        <v>100</v>
      </c>
      <c r="D6" s="127">
        <f>D3*(100/$C3)</f>
        <v>104.90566159036103</v>
      </c>
      <c r="E6" s="127">
        <f>E3*(100/$C3)</f>
        <v>108.27514987400708</v>
      </c>
      <c r="F6" s="127">
        <f>F3*(100/$C3)</f>
        <v>110.4452335277287</v>
      </c>
      <c r="G6" s="127">
        <f>G3*(100/$C3)</f>
        <v>124.45228206714297</v>
      </c>
      <c r="H6" s="127">
        <f>H3*(100/$C3)</f>
        <v>122.62171055981898</v>
      </c>
      <c r="I6" s="127">
        <f>I3*(100/$C3)</f>
        <v>124.28449912166386</v>
      </c>
      <c r="J6" s="127">
        <f>J3*(100/$C3)</f>
        <v>127.12061753828651</v>
      </c>
      <c r="K6" s="127">
        <f>K3*(100/$C3)</f>
        <v>130.07344910335391</v>
      </c>
      <c r="L6" s="127">
        <f>L3*(100/$C3)</f>
        <v>133.76936491434097</v>
      </c>
      <c r="M6" s="127">
        <f>M3*(100/$C3)</f>
        <v>132.45608009071154</v>
      </c>
      <c r="N6" s="127">
        <f>N3*(100/$C3)</f>
        <v>155.46354152667763</v>
      </c>
      <c r="O6" s="127">
        <f>O3*(100/$C3)</f>
        <v>137.53421243867353</v>
      </c>
      <c r="P6" s="127">
        <f>P3*(100/$C3)</f>
        <v>135.92150334059662</v>
      </c>
      <c r="Q6" s="127">
        <f>Q3*(100/$C3)</f>
        <v>136.3072290113808</v>
      </c>
      <c r="R6" s="127">
        <f>R3*(100/$C3)</f>
        <v>134.43614597610571</v>
      </c>
      <c r="S6" s="127">
        <f>S3*(100/$C3)</f>
        <v>134.14146591455216</v>
      </c>
      <c r="T6" s="127">
        <f>T3*(100/$C3)</f>
        <v>128.06382565119284</v>
      </c>
      <c r="U6" s="127">
        <f>U3*(100/$C3)</f>
        <v>132.50578080311544</v>
      </c>
      <c r="V6" s="127">
        <f>V3*(100/$C3)</f>
        <v>135.84623754133608</v>
      </c>
      <c r="W6" s="127">
        <f>W3*(100/$C3)</f>
        <v>131.13400696017831</v>
      </c>
      <c r="X6" s="127">
        <f>X3*(100/$C3)</f>
        <v>137.42256539854392</v>
      </c>
      <c r="Y6" s="127">
        <f>Y3*(100/$C3)</f>
        <v>140.93684941636815</v>
      </c>
    </row>
    <row r="7" spans="1:25" s="148" customFormat="1" x14ac:dyDescent="0.25">
      <c r="A7" s="150" t="s">
        <v>1669</v>
      </c>
      <c r="B7" s="143" t="s">
        <v>1674</v>
      </c>
      <c r="C7" s="145">
        <v>100</v>
      </c>
      <c r="D7" s="145">
        <f>D4*(100/$C4)</f>
        <v>114.92032536502713</v>
      </c>
      <c r="E7" s="145">
        <f>E4*(100/$C4)</f>
        <v>126.33047626664406</v>
      </c>
      <c r="F7" s="145">
        <f>F4*(100/$C4)</f>
        <v>135.76776068019163</v>
      </c>
      <c r="G7" s="145">
        <f>G4*(100/$C4)</f>
        <v>162.61536344582453</v>
      </c>
      <c r="H7" s="145">
        <f>H4*(100/$C4)</f>
        <v>169.66778843274417</v>
      </c>
      <c r="I7" s="145">
        <f>I4*(100/$C4)</f>
        <v>179.15198830642157</v>
      </c>
      <c r="J7" s="145">
        <f>J4*(100/$C4)</f>
        <v>191.42911823132479</v>
      </c>
      <c r="K7" s="145">
        <f>K4*(100/$C4)</f>
        <v>204.71968419314152</v>
      </c>
      <c r="L7" s="145">
        <f>L4*(100/$C4)</f>
        <v>219.03650966664165</v>
      </c>
      <c r="M7" s="145">
        <f>M4*(100/$C4)</f>
        <v>228.71892212153585</v>
      </c>
      <c r="N7" s="145">
        <f>N4*(100/$C4)</f>
        <v>267.82508119540086</v>
      </c>
      <c r="O7" s="145">
        <f>O4*(100/$C4)</f>
        <v>237.6627964314126</v>
      </c>
      <c r="P7" s="145">
        <f>P4*(100/$C4)</f>
        <v>234.41064145663623</v>
      </c>
      <c r="Q7" s="145">
        <f>Q4*(100/$C4)</f>
        <v>242.73965462483437</v>
      </c>
      <c r="R7" s="145">
        <f>R4*(100/$C4)</f>
        <v>246.57633599195333</v>
      </c>
      <c r="S7" s="145">
        <f>S4*(100/$C4)</f>
        <v>253.14308017465964</v>
      </c>
      <c r="T7" s="145">
        <f>T4*(100/$C4)</f>
        <v>246.73930431908431</v>
      </c>
      <c r="U7" s="145">
        <f>U4*(100/$C4)</f>
        <v>250.79482273340025</v>
      </c>
      <c r="V7" s="145">
        <f>V4*(100/$C4)</f>
        <v>249.0012964445234</v>
      </c>
      <c r="W7" s="145">
        <f>W4*(100/$C4)</f>
        <v>240.47233937963756</v>
      </c>
      <c r="X7" s="145">
        <f>X4*(100/$C4)</f>
        <v>256.44459637427582</v>
      </c>
      <c r="Y7" s="145">
        <f>Y4*(100/$C4)</f>
        <v>259.23449600955428</v>
      </c>
    </row>
    <row r="8" spans="1:25" s="131" customFormat="1" x14ac:dyDescent="0.25">
      <c r="A8" s="128" t="s">
        <v>376</v>
      </c>
      <c r="B8" s="129" t="s">
        <v>1666</v>
      </c>
      <c r="C8" s="130">
        <v>16.700657092300141</v>
      </c>
      <c r="D8" s="130">
        <v>16.568416466415105</v>
      </c>
      <c r="E8" s="130">
        <v>17.058145481772922</v>
      </c>
      <c r="F8" s="130">
        <v>17.831021078296722</v>
      </c>
      <c r="G8" s="130">
        <v>20.66467474263375</v>
      </c>
      <c r="H8" s="130">
        <v>20.466322667445347</v>
      </c>
      <c r="I8" s="130">
        <v>22.054539646498586</v>
      </c>
      <c r="J8" s="130">
        <v>21.235319008067165</v>
      </c>
      <c r="K8" s="130">
        <v>23.17475838192826</v>
      </c>
      <c r="L8" s="130">
        <v>24.447057168681219</v>
      </c>
      <c r="M8" s="130">
        <v>26.088875796918344</v>
      </c>
      <c r="N8" s="130">
        <v>24.647364965067727</v>
      </c>
      <c r="O8" s="130">
        <v>23.39922707915083</v>
      </c>
      <c r="P8" s="130">
        <v>25.139720555780922</v>
      </c>
      <c r="Q8" s="130">
        <v>24.025707455996823</v>
      </c>
      <c r="R8" s="130">
        <v>23.120215520930067</v>
      </c>
      <c r="S8" s="130">
        <v>22.690513425381447</v>
      </c>
      <c r="T8" s="130">
        <v>25.938445218553973</v>
      </c>
      <c r="U8" s="130">
        <v>27.260365994397514</v>
      </c>
      <c r="V8" s="130">
        <v>28.17450067899339</v>
      </c>
      <c r="W8" s="130">
        <v>29.822534515640697</v>
      </c>
      <c r="X8" s="130">
        <v>28.332164722073614</v>
      </c>
      <c r="Y8" s="130">
        <v>27.830619172643615</v>
      </c>
    </row>
    <row r="9" spans="1:25" s="131" customFormat="1" x14ac:dyDescent="0.25">
      <c r="A9" s="128" t="s">
        <v>376</v>
      </c>
      <c r="B9" s="132" t="s">
        <v>1667</v>
      </c>
      <c r="C9" s="130">
        <v>10.313837375178318</v>
      </c>
      <c r="D9" s="130">
        <v>10.941011235955054</v>
      </c>
      <c r="E9" s="130">
        <v>11.386962552011097</v>
      </c>
      <c r="F9" s="130">
        <v>11.691884456671252</v>
      </c>
      <c r="G9" s="130">
        <v>12.187500000000002</v>
      </c>
      <c r="H9" s="130">
        <v>13.167785234899329</v>
      </c>
      <c r="I9" s="130">
        <v>13.377483443708609</v>
      </c>
      <c r="J9" s="130">
        <v>13.281045751633988</v>
      </c>
      <c r="K9" s="130">
        <v>13.277848911651729</v>
      </c>
      <c r="L9" s="130">
        <v>13.341677096370463</v>
      </c>
      <c r="M9" s="130">
        <v>14.180929095354523</v>
      </c>
      <c r="N9" s="130">
        <v>13.305785123966942</v>
      </c>
      <c r="O9" s="130">
        <v>13.210161662817551</v>
      </c>
      <c r="P9" s="130">
        <v>13.120805369127517</v>
      </c>
      <c r="Q9" s="130">
        <v>12.205567451820128</v>
      </c>
      <c r="R9" s="130">
        <v>11.841831425598336</v>
      </c>
      <c r="S9" s="130">
        <v>11.918781725888325</v>
      </c>
      <c r="T9" s="130">
        <v>11.84</v>
      </c>
      <c r="U9" s="130">
        <v>11.99</v>
      </c>
      <c r="V9" s="130">
        <v>12.224428997020853</v>
      </c>
      <c r="W9" s="130">
        <v>12.678916827852998</v>
      </c>
      <c r="X9" s="130">
        <v>12.898961284230404</v>
      </c>
      <c r="Y9" s="130">
        <v>12.671614100185527</v>
      </c>
    </row>
    <row r="10" spans="1:25" s="136" customFormat="1" x14ac:dyDescent="0.25">
      <c r="A10" s="133" t="s">
        <v>376</v>
      </c>
      <c r="B10" s="134" t="s">
        <v>1668</v>
      </c>
      <c r="C10" s="135">
        <v>9.2835130970724205</v>
      </c>
      <c r="D10" s="135">
        <v>9.8395857016546664</v>
      </c>
      <c r="E10" s="135">
        <v>10.358314408276557</v>
      </c>
      <c r="F10" s="135">
        <v>10.817001781623823</v>
      </c>
      <c r="G10" s="135">
        <v>11.396264769406685</v>
      </c>
      <c r="H10" s="135">
        <v>12.29939819458375</v>
      </c>
      <c r="I10" s="135">
        <v>12.426181102362206</v>
      </c>
      <c r="J10" s="135">
        <v>12.235067437379575</v>
      </c>
      <c r="K10" s="135">
        <v>12.310066476733143</v>
      </c>
      <c r="L10" s="135">
        <v>12.446001167542324</v>
      </c>
      <c r="M10" s="135">
        <v>13.373299515794328</v>
      </c>
      <c r="N10" s="135">
        <v>12.806818181818182</v>
      </c>
      <c r="O10" s="135">
        <v>12.807881773399016</v>
      </c>
      <c r="P10" s="135">
        <v>12.604771115409413</v>
      </c>
      <c r="Q10" s="135">
        <v>12.046919581528059</v>
      </c>
      <c r="R10" s="135">
        <v>12.029598308668078</v>
      </c>
      <c r="S10" s="135">
        <v>12.448308768953451</v>
      </c>
      <c r="T10" s="135">
        <v>12.472348045928578</v>
      </c>
      <c r="U10" s="135">
        <v>12.694547379565908</v>
      </c>
      <c r="V10" s="135">
        <v>13.127866055241549</v>
      </c>
      <c r="W10" s="135">
        <v>13.760890101815891</v>
      </c>
      <c r="X10" s="135">
        <v>13.88634746365762</v>
      </c>
      <c r="Y10" s="135">
        <v>13.66</v>
      </c>
    </row>
    <row r="11" spans="1:25" s="147" customFormat="1" x14ac:dyDescent="0.25">
      <c r="A11" s="149" t="s">
        <v>376</v>
      </c>
      <c r="B11" s="137" t="s">
        <v>1672</v>
      </c>
      <c r="C11" s="127">
        <v>100</v>
      </c>
      <c r="D11" s="127">
        <f>D8*(100/$C8)</f>
        <v>99.208171120727897</v>
      </c>
      <c r="E11" s="127">
        <f>E8*(100/$C8)</f>
        <v>102.14056481428867</v>
      </c>
      <c r="F11" s="127">
        <f>F8*(100/$C8)</f>
        <v>106.76838030832772</v>
      </c>
      <c r="G11" s="127">
        <f>G8*(100/$C8)</f>
        <v>123.73569871188616</v>
      </c>
      <c r="H11" s="127">
        <f>H8*(100/$C8)</f>
        <v>122.54800846657328</v>
      </c>
      <c r="I11" s="127">
        <f>I8*(100/$C8)</f>
        <v>132.0579155934341</v>
      </c>
      <c r="J11" s="127">
        <f>J8*(100/$C8)</f>
        <v>127.15259579730989</v>
      </c>
      <c r="K11" s="127">
        <f>K8*(100/$C8)</f>
        <v>138.76554828859406</v>
      </c>
      <c r="L11" s="127">
        <f>L8*(100/$C8)</f>
        <v>146.3838041435661</v>
      </c>
      <c r="M11" s="127">
        <f>M8*(100/$C8)</f>
        <v>156.21466660103243</v>
      </c>
      <c r="N11" s="127">
        <f>N8*(100/$C8)</f>
        <v>147.5832048334878</v>
      </c>
      <c r="O11" s="127">
        <f>O8*(100/$C8)</f>
        <v>140.10961933910417</v>
      </c>
      <c r="P11" s="127">
        <f>P8*(100/$C8)</f>
        <v>150.5313259043659</v>
      </c>
      <c r="Q11" s="127">
        <f>Q8*(100/$C8)</f>
        <v>143.86085124203828</v>
      </c>
      <c r="R11" s="127">
        <f>R8*(100/$C8)</f>
        <v>138.43895718085051</v>
      </c>
      <c r="S11" s="127">
        <f>S8*(100/$C8)</f>
        <v>135.86599197850086</v>
      </c>
      <c r="T11" s="127">
        <f>T8*(100/$C8)</f>
        <v>155.31392013618989</v>
      </c>
      <c r="U11" s="127">
        <f>U8*(100/$C8)</f>
        <v>163.22930195941774</v>
      </c>
      <c r="V11" s="127">
        <f>V8*(100/$C8)</f>
        <v>168.70294697556108</v>
      </c>
      <c r="W11" s="127">
        <f>W8*(100/$C8)</f>
        <v>178.57102478554819</v>
      </c>
      <c r="X11" s="127">
        <f>X8*(100/$C8)</f>
        <v>169.64700589617036</v>
      </c>
      <c r="Y11" s="127">
        <f>Y8*(100/$C8)</f>
        <v>166.64385729753687</v>
      </c>
    </row>
    <row r="12" spans="1:25" s="147" customFormat="1" x14ac:dyDescent="0.25">
      <c r="A12" s="149" t="s">
        <v>376</v>
      </c>
      <c r="B12" s="140" t="s">
        <v>1673</v>
      </c>
      <c r="C12" s="127">
        <v>100</v>
      </c>
      <c r="D12" s="127">
        <f>D9*(100/$C9)</f>
        <v>106.08089732233046</v>
      </c>
      <c r="E12" s="127">
        <f>E9*(100/$C9)</f>
        <v>110.40471298699555</v>
      </c>
      <c r="F12" s="127">
        <f>F9*(100/$C9)</f>
        <v>113.36114805154284</v>
      </c>
      <c r="G12" s="127">
        <f>G9*(100/$C9)</f>
        <v>118.16649377593362</v>
      </c>
      <c r="H12" s="127">
        <f>H9*(100/$C9)</f>
        <v>127.671057395082</v>
      </c>
      <c r="I12" s="127">
        <f>I9*(100/$C9)</f>
        <v>129.70423089958138</v>
      </c>
      <c r="J12" s="127">
        <f>J9*(100/$C9)</f>
        <v>128.76919878140282</v>
      </c>
      <c r="K12" s="127">
        <f>K9*(100/$C9)</f>
        <v>128.73820314063431</v>
      </c>
      <c r="L12" s="127">
        <f>L9*(100/$C9)</f>
        <v>129.35706285692521</v>
      </c>
      <c r="M12" s="127">
        <f>M9*(100/$C9)</f>
        <v>137.4942087945162</v>
      </c>
      <c r="N12" s="127">
        <f>N9*(100/$C9)</f>
        <v>129.00906461826867</v>
      </c>
      <c r="O12" s="127">
        <f>O9*(100/$C9)</f>
        <v>128.08192704889493</v>
      </c>
      <c r="P12" s="127">
        <f>P9*(100/$C9)</f>
        <v>127.21555413220455</v>
      </c>
      <c r="Q12" s="127">
        <f>Q9*(100/$C9)</f>
        <v>118.3416705909531</v>
      </c>
      <c r="R12" s="127">
        <f>R9*(100/$C9)</f>
        <v>114.8149907239894</v>
      </c>
      <c r="S12" s="127">
        <f>S9*(100/$C9)</f>
        <v>115.56107869775539</v>
      </c>
      <c r="T12" s="127">
        <f>T9*(100/$C9)</f>
        <v>114.79723374827108</v>
      </c>
      <c r="U12" s="127">
        <f>U9*(100/$C9)</f>
        <v>116.25159059474412</v>
      </c>
      <c r="V12" s="127">
        <f>V9*(100/$C9)</f>
        <v>118.524546706938</v>
      </c>
      <c r="W12" s="127">
        <f>W9*(100/$C9)</f>
        <v>122.9311299630007</v>
      </c>
      <c r="X12" s="127">
        <f>X9*(100/$C9)</f>
        <v>125.06461770740681</v>
      </c>
      <c r="Y12" s="127">
        <f>Y9*(100/$C9)</f>
        <v>122.86032481645995</v>
      </c>
    </row>
    <row r="13" spans="1:25" s="148" customFormat="1" x14ac:dyDescent="0.25">
      <c r="A13" s="150" t="s">
        <v>376</v>
      </c>
      <c r="B13" s="143" t="s">
        <v>1674</v>
      </c>
      <c r="C13" s="145">
        <v>100</v>
      </c>
      <c r="D13" s="145">
        <f>D10*(100/$C10)</f>
        <v>105.98989411408925</v>
      </c>
      <c r="E13" s="145">
        <f>E10*(100/$C10)</f>
        <v>111.57752781695412</v>
      </c>
      <c r="F13" s="145">
        <f>F10*(100/$C10)</f>
        <v>116.51840923276117</v>
      </c>
      <c r="G13" s="145">
        <f>G10*(100/$C10)</f>
        <v>122.75810515095333</v>
      </c>
      <c r="H13" s="145">
        <f>H10*(100/$C10)</f>
        <v>132.48646353999757</v>
      </c>
      <c r="I13" s="145">
        <f>I10*(100/$C10)</f>
        <v>133.85214166693893</v>
      </c>
      <c r="J13" s="145">
        <f>J10*(100/$C10)</f>
        <v>131.79350650388952</v>
      </c>
      <c r="K13" s="145">
        <f>K10*(100/$C10)</f>
        <v>132.6013799734408</v>
      </c>
      <c r="L13" s="145">
        <f>L10*(100/$C10)</f>
        <v>134.06563913253058</v>
      </c>
      <c r="M13" s="145">
        <f>M10*(100/$C10)</f>
        <v>144.05429685892975</v>
      </c>
      <c r="N13" s="145">
        <f>N10*(100/$C10)</f>
        <v>137.95228215767634</v>
      </c>
      <c r="O13" s="145">
        <f>O10*(100/$C10)</f>
        <v>137.96373893669644</v>
      </c>
      <c r="P13" s="145">
        <f>P10*(100/$C10)</f>
        <v>135.77587475353872</v>
      </c>
      <c r="Q13" s="145">
        <f>Q10*(100/$C10)</f>
        <v>129.76681839687484</v>
      </c>
      <c r="R13" s="145">
        <f>R10*(100/$C10)</f>
        <v>129.58023738299721</v>
      </c>
      <c r="S13" s="145">
        <f>S10*(100/$C10)</f>
        <v>134.09049611702554</v>
      </c>
      <c r="T13" s="145">
        <f>T10*(100/$C10)</f>
        <v>134.34944202170368</v>
      </c>
      <c r="U13" s="145">
        <f>U10*(100/$C10)</f>
        <v>136.74292530022029</v>
      </c>
      <c r="V13" s="145">
        <f>V10*(100/$C10)</f>
        <v>141.41054057845253</v>
      </c>
      <c r="W13" s="145">
        <f>W10*(100/$C10)</f>
        <v>148.22933902205</v>
      </c>
      <c r="X13" s="145">
        <f>X10*(100/$C10)</f>
        <v>149.58073865417086</v>
      </c>
      <c r="Y13" s="145">
        <f>Y10*(100/$C10)</f>
        <v>147.14257261410788</v>
      </c>
    </row>
    <row r="14" spans="1:25" s="131" customFormat="1" x14ac:dyDescent="0.25">
      <c r="A14" s="132" t="s">
        <v>145</v>
      </c>
      <c r="B14" s="132" t="s">
        <v>1666</v>
      </c>
      <c r="C14" s="130">
        <f>'97-19 Prod PPI'!D9</f>
        <v>48.655025955216026</v>
      </c>
      <c r="D14" s="130">
        <f>'97-19 Prod PPI'!E9</f>
        <v>46.774645858348443</v>
      </c>
      <c r="E14" s="130">
        <f>'97-19 Prod PPI'!F9</f>
        <v>47.630057864791084</v>
      </c>
      <c r="F14" s="130">
        <f>'97-19 Prod PPI'!G9</f>
        <v>49.979307160949958</v>
      </c>
      <c r="G14" s="130">
        <f>'97-19 Prod PPI'!H9</f>
        <v>43.960960222571693</v>
      </c>
      <c r="H14" s="130">
        <f>'97-19 Prod PPI'!I9</f>
        <v>44.736876214130675</v>
      </c>
      <c r="I14" s="130">
        <f>'97-19 Prod PPI'!J9</f>
        <v>48.355345935571044</v>
      </c>
      <c r="J14" s="130">
        <f>'97-19 Prod PPI'!K9</f>
        <v>40.9441842177146</v>
      </c>
      <c r="K14" s="130">
        <f>'97-19 Prod PPI'!L9</f>
        <v>46.815654546223243</v>
      </c>
      <c r="L14" s="130">
        <f>'97-19 Prod PPI'!M9</f>
        <v>47.24224042526177</v>
      </c>
      <c r="M14" s="130">
        <f>'97-19 Prod PPI'!N9</f>
        <v>41.935604091685555</v>
      </c>
      <c r="N14" s="130">
        <f>'97-19 Prod PPI'!O9</f>
        <v>40.65894136276615</v>
      </c>
      <c r="O14" s="130">
        <f>'97-19 Prod PPI'!P9</f>
        <v>41.18466413024148</v>
      </c>
      <c r="P14" s="130">
        <f>'97-19 Prod PPI'!Q9</f>
        <v>42.796129981170445</v>
      </c>
      <c r="Q14" s="130">
        <f>'97-19 Prod PPI'!R9</f>
        <v>47.868039705093629</v>
      </c>
      <c r="R14" s="130">
        <f>'97-19 Prod PPI'!S9</f>
        <v>43.437995331235221</v>
      </c>
      <c r="S14" s="130">
        <f>'97-19 Prod PPI'!T9</f>
        <v>58.529196402183153</v>
      </c>
      <c r="T14" s="130">
        <f>'97-19 Prod PPI'!U9</f>
        <v>63.668119198859124</v>
      </c>
      <c r="U14" s="130">
        <f>'97-19 Prod PPI'!V9</f>
        <v>75.510052829249091</v>
      </c>
      <c r="V14" s="130">
        <f>'97-19 Prod PPI'!W9</f>
        <v>71.200668962909504</v>
      </c>
      <c r="W14" s="130">
        <f>'97-19 Prod PPI'!X9</f>
        <v>62.833991182438119</v>
      </c>
      <c r="X14" s="130">
        <f>'97-19 Prod PPI'!Y9</f>
        <v>58.87670904018043</v>
      </c>
      <c r="Y14" s="130">
        <f>'97-19 Prod PPI'!Z9</f>
        <v>64.881428918849352</v>
      </c>
    </row>
    <row r="15" spans="1:25" s="131" customFormat="1" x14ac:dyDescent="0.25">
      <c r="A15" s="132" t="s">
        <v>145</v>
      </c>
      <c r="B15" s="132" t="s">
        <v>1667</v>
      </c>
      <c r="C15" s="130">
        <f>'97-19 Comp in Aggregate CPI'!D9</f>
        <v>15.249358059914409</v>
      </c>
      <c r="D15" s="130">
        <f>'97-19 Comp in Aggregate CPI'!E9</f>
        <v>16.003539325842695</v>
      </c>
      <c r="E15" s="130">
        <f>'97-19 Comp in Aggregate CPI'!F9</f>
        <v>17.379084604715672</v>
      </c>
      <c r="F15" s="130">
        <f>'97-19 Comp in Aggregate CPI'!G9</f>
        <v>17.691856946354882</v>
      </c>
      <c r="G15" s="130">
        <f>'97-19 Comp in Aggregate CPI'!H9</f>
        <v>17.745489130434784</v>
      </c>
      <c r="H15" s="130">
        <f>'97-19 Comp in Aggregate CPI'!I9</f>
        <v>18.688456375838928</v>
      </c>
      <c r="I15" s="130">
        <f>'97-19 Comp in Aggregate CPI'!J9</f>
        <v>20.086357615894041</v>
      </c>
      <c r="J15" s="130">
        <f>'97-19 Comp in Aggregate CPI'!K9</f>
        <v>18.895712418300651</v>
      </c>
      <c r="K15" s="130">
        <f>'97-19 Comp in Aggregate CPI'!L9</f>
        <v>20.154058898847634</v>
      </c>
      <c r="L15" s="130">
        <f>'97-19 Comp in Aggregate CPI'!M9</f>
        <v>19.951289111389237</v>
      </c>
      <c r="M15" s="130">
        <f>'97-19 Comp in Aggregate CPI'!N9</f>
        <v>19.19239608801956</v>
      </c>
      <c r="N15" s="130">
        <f>'97-19 Comp in Aggregate CPI'!O9</f>
        <v>18.110979929161747</v>
      </c>
      <c r="O15" s="130">
        <f>'97-19 Comp in Aggregate CPI'!P9</f>
        <v>18.048498845265591</v>
      </c>
      <c r="P15" s="130">
        <f>'97-19 Comp in Aggregate CPI'!Q9</f>
        <v>17.170022371364652</v>
      </c>
      <c r="Q15" s="130">
        <f>'97-19 Comp in Aggregate CPI'!R9</f>
        <v>17.301927194860813</v>
      </c>
      <c r="R15" s="130">
        <f>'97-19 Comp in Aggregate CPI'!S9</f>
        <v>17.211238293444328</v>
      </c>
      <c r="S15" s="130">
        <f>'97-19 Comp in Aggregate CPI'!T9</f>
        <v>16.761421319796955</v>
      </c>
      <c r="T15" s="130">
        <f>'97-19 Comp in Aggregate CPI'!U9</f>
        <v>17.03</v>
      </c>
      <c r="U15" s="130">
        <f>'97-19 Comp in Aggregate CPI'!V9</f>
        <v>17.309999999999999</v>
      </c>
      <c r="V15" s="130">
        <f>'97-19 Comp in Aggregate CPI'!W9</f>
        <v>17.428003972194634</v>
      </c>
      <c r="W15" s="130">
        <f>'97-19 Comp in Aggregate CPI'!X9</f>
        <v>17.76595744680851</v>
      </c>
      <c r="X15" s="130">
        <f>'97-19 Comp in Aggregate CPI'!Y9</f>
        <v>18.593012275731819</v>
      </c>
      <c r="Y15" s="130">
        <f>'97-19 Comp in Aggregate CPI'!Z9</f>
        <v>18.042671614100183</v>
      </c>
    </row>
    <row r="16" spans="1:25" s="136" customFormat="1" x14ac:dyDescent="0.25">
      <c r="A16" s="134" t="s">
        <v>145</v>
      </c>
      <c r="B16" s="134" t="s">
        <v>1668</v>
      </c>
      <c r="C16" s="135">
        <f>'97-19 Comp in Aggregate PPI'!D9</f>
        <v>15.051924363626505</v>
      </c>
      <c r="D16" s="135">
        <f>'97-19 Comp in Aggregate PPI'!E9</f>
        <v>16.640174636346078</v>
      </c>
      <c r="E16" s="135">
        <f>'97-19 Comp in Aggregate PPI'!F9</f>
        <v>18.681235363836546</v>
      </c>
      <c r="F16" s="135">
        <f>'97-19 Comp in Aggregate PPI'!G9</f>
        <v>18.391158098064079</v>
      </c>
      <c r="G16" s="135">
        <f>'97-19 Comp in Aggregate PPI'!H9</f>
        <v>18.591550423393503</v>
      </c>
      <c r="H16" s="135">
        <f>'97-19 Comp in Aggregate PPI'!I9</f>
        <v>20.166671967104985</v>
      </c>
      <c r="I16" s="135">
        <f>'97-19 Comp in Aggregate PPI'!J9</f>
        <v>21.784902469401381</v>
      </c>
      <c r="J16" s="135">
        <f>'97-19 Comp in Aggregate PPI'!K9</f>
        <v>20.362863340260674</v>
      </c>
      <c r="K16" s="135">
        <f>'97-19 Comp in Aggregate PPI'!L9</f>
        <v>21.116987659373333</v>
      </c>
      <c r="L16" s="135">
        <f>'97-19 Comp in Aggregate PPI'!M9</f>
        <v>20.383420748583177</v>
      </c>
      <c r="M16" s="135">
        <f>'97-19 Comp in Aggregate PPI'!N9</f>
        <v>19.827301329494713</v>
      </c>
      <c r="N16" s="135">
        <f>'97-19 Comp in Aggregate PPI'!O9</f>
        <v>17.522275299013323</v>
      </c>
      <c r="O16" s="135">
        <f>'97-19 Comp in Aggregate PPI'!P9</f>
        <v>17.609849406449534</v>
      </c>
      <c r="P16" s="135">
        <f>'97-19 Comp in Aggregate PPI'!Q9</f>
        <v>16.693303460369311</v>
      </c>
      <c r="Q16" s="135">
        <f>'97-19 Comp in Aggregate PPI'!R9</f>
        <v>16.443168794868779</v>
      </c>
      <c r="R16" s="135">
        <f>'97-19 Comp in Aggregate PPI'!S9</f>
        <v>16.987368589312723</v>
      </c>
      <c r="S16" s="135">
        <f>'97-19 Comp in Aggregate PPI'!T9</f>
        <v>16.898016339712981</v>
      </c>
      <c r="T16" s="135">
        <f>'97-19 Comp in Aggregate PPI'!U9</f>
        <v>18.003404548451563</v>
      </c>
      <c r="U16" s="135">
        <f>'97-19 Comp in Aggregate PPI'!V9</f>
        <v>19.246860639690016</v>
      </c>
      <c r="V16" s="135">
        <f>'97-19 Comp in Aggregate PPI'!W9</f>
        <v>19.047671274520599</v>
      </c>
      <c r="W16" s="135">
        <f>'97-19 Comp in Aggregate PPI'!X9</f>
        <v>18.901419482170301</v>
      </c>
      <c r="X16" s="135">
        <f>'97-19 Comp in Aggregate PPI'!Y9</f>
        <v>19.501875914649638</v>
      </c>
      <c r="Y16" s="135">
        <f>'97-19 Comp in Aggregate PPI'!Z9</f>
        <v>19.45</v>
      </c>
    </row>
    <row r="17" spans="1:25" s="147" customFormat="1" x14ac:dyDescent="0.25">
      <c r="A17" s="140" t="s">
        <v>145</v>
      </c>
      <c r="B17" s="137" t="s">
        <v>1672</v>
      </c>
      <c r="C17" s="127">
        <v>100</v>
      </c>
      <c r="D17" s="127">
        <f>D14*(100/$C14)</f>
        <v>96.135280867801072</v>
      </c>
      <c r="E17" s="127">
        <f>E14*(100/$C14)</f>
        <v>97.893397300068514</v>
      </c>
      <c r="F17" s="127">
        <f>F14*(100/$C14)</f>
        <v>102.72177679434978</v>
      </c>
      <c r="G17" s="127">
        <f>G14*(100/$C14)</f>
        <v>90.352351806440439</v>
      </c>
      <c r="H17" s="127">
        <f>H14*(100/$C14)</f>
        <v>91.947081181928112</v>
      </c>
      <c r="I17" s="127">
        <f>I14*(100/$C14)</f>
        <v>99.384071812188893</v>
      </c>
      <c r="J17" s="127">
        <f>J14*(100/$C14)</f>
        <v>84.152013926374664</v>
      </c>
      <c r="K17" s="127">
        <f>K14*(100/$C14)</f>
        <v>96.219565455199188</v>
      </c>
      <c r="L17" s="127">
        <f>L14*(100/$C14)</f>
        <v>97.096321495636147</v>
      </c>
      <c r="M17" s="127">
        <f>M14*(100/$C14)</f>
        <v>86.189665442342402</v>
      </c>
      <c r="N17" s="127">
        <f>N14*(100/$C14)</f>
        <v>83.565758242920708</v>
      </c>
      <c r="O17" s="127">
        <f>O14*(100/$C14)</f>
        <v>84.646268955132072</v>
      </c>
      <c r="P17" s="127">
        <f>P14*(100/$C14)</f>
        <v>87.958292367496966</v>
      </c>
      <c r="Q17" s="127">
        <f>Q14*(100/$C14)</f>
        <v>98.382518075631552</v>
      </c>
      <c r="R17" s="127">
        <f>R14*(100/$C14)</f>
        <v>89.2775093188055</v>
      </c>
      <c r="S17" s="127">
        <f>S14*(100/$C14)</f>
        <v>120.29424556479673</v>
      </c>
      <c r="T17" s="127">
        <f>T14*(100/$C14)</f>
        <v>130.85620231188804</v>
      </c>
      <c r="U17" s="127">
        <f>U14*(100/$C14)</f>
        <v>155.19476425467633</v>
      </c>
      <c r="V17" s="127">
        <f>V14*(100/$C14)</f>
        <v>146.33774736539112</v>
      </c>
      <c r="W17" s="127">
        <f>W14*(100/$C14)</f>
        <v>129.14183056910289</v>
      </c>
      <c r="X17" s="127">
        <f>X14*(100/$C14)</f>
        <v>121.00848346966835</v>
      </c>
      <c r="Y17" s="127">
        <f>Y14*(100/$C14)</f>
        <v>133.34990095076455</v>
      </c>
    </row>
    <row r="18" spans="1:25" s="147" customFormat="1" x14ac:dyDescent="0.25">
      <c r="A18" s="140" t="s">
        <v>145</v>
      </c>
      <c r="B18" s="140" t="s">
        <v>1673</v>
      </c>
      <c r="C18" s="127">
        <v>100</v>
      </c>
      <c r="D18" s="127">
        <f>D15*(100/$C15)</f>
        <v>104.94565910883018</v>
      </c>
      <c r="E18" s="127">
        <f>E15*(100/$C15)</f>
        <v>113.96600785707577</v>
      </c>
      <c r="F18" s="127">
        <f>F15*(100/$C15)</f>
        <v>116.01706036964931</v>
      </c>
      <c r="G18" s="127">
        <f>G15*(100/$C15)</f>
        <v>116.36876162729689</v>
      </c>
      <c r="H18" s="127">
        <f>H15*(100/$C15)</f>
        <v>122.55241369775943</v>
      </c>
      <c r="I18" s="127">
        <f>I15*(100/$C15)</f>
        <v>131.71936508392787</v>
      </c>
      <c r="J18" s="127">
        <f>J15*(100/$C15)</f>
        <v>123.91152692500098</v>
      </c>
      <c r="K18" s="127">
        <f>K15*(100/$C15)</f>
        <v>132.16332661127609</v>
      </c>
      <c r="L18" s="127">
        <f>L15*(100/$C15)</f>
        <v>130.83363268801898</v>
      </c>
      <c r="M18" s="127">
        <f>M15*(100/$C15)</f>
        <v>125.85707550844461</v>
      </c>
      <c r="N18" s="127">
        <f>N15*(100/$C15)</f>
        <v>118.76552349288465</v>
      </c>
      <c r="O18" s="127">
        <f>O15*(100/$C15)</f>
        <v>118.35579422001514</v>
      </c>
      <c r="P18" s="127">
        <f>P15*(100/$C15)</f>
        <v>112.59505025656814</v>
      </c>
      <c r="Q18" s="127">
        <f>Q15*(100/$C15)</f>
        <v>113.46003632993535</v>
      </c>
      <c r="R18" s="127">
        <f>R15*(100/$C15)</f>
        <v>112.86532997534542</v>
      </c>
      <c r="S18" s="127">
        <f>S15*(100/$C15)</f>
        <v>109.91558630823462</v>
      </c>
      <c r="T18" s="127">
        <f>T15*(100/$C15)</f>
        <v>111.67683212033901</v>
      </c>
      <c r="U18" s="127">
        <f>U15*(100/$C15)</f>
        <v>113.51297498550018</v>
      </c>
      <c r="V18" s="127">
        <f>V15*(100/$C15)</f>
        <v>114.28680409837825</v>
      </c>
      <c r="W18" s="127">
        <f>W15*(100/$C15)</f>
        <v>116.50298574540932</v>
      </c>
      <c r="X18" s="127">
        <f>X15*(100/$C15)</f>
        <v>121.92652439978302</v>
      </c>
      <c r="Y18" s="127">
        <f>Y15*(100/$C15)</f>
        <v>118.31758125955797</v>
      </c>
    </row>
    <row r="19" spans="1:25" s="148" customFormat="1" x14ac:dyDescent="0.25">
      <c r="A19" s="143" t="s">
        <v>145</v>
      </c>
      <c r="B19" s="143" t="s">
        <v>1674</v>
      </c>
      <c r="C19" s="145">
        <v>100</v>
      </c>
      <c r="D19" s="145">
        <f>D16*(100/$C16)</f>
        <v>110.55180875448481</v>
      </c>
      <c r="E19" s="145">
        <f>E16*(100/$C16)</f>
        <v>124.11194019138442</v>
      </c>
      <c r="F19" s="145">
        <f>F16*(100/$C16)</f>
        <v>122.18476291647431</v>
      </c>
      <c r="G19" s="145">
        <f>G16*(100/$C16)</f>
        <v>123.5161031523692</v>
      </c>
      <c r="H19" s="145">
        <f>H16*(100/$C16)</f>
        <v>133.9806889797988</v>
      </c>
      <c r="I19" s="145">
        <f>I16*(100/$C16)</f>
        <v>144.73167644959307</v>
      </c>
      <c r="J19" s="145">
        <f>J16*(100/$C16)</f>
        <v>135.28411948088336</v>
      </c>
      <c r="K19" s="145">
        <f>K16*(100/$C16)</f>
        <v>140.29427167733624</v>
      </c>
      <c r="L19" s="145">
        <f>L16*(100/$C16)</f>
        <v>135.42069609278943</v>
      </c>
      <c r="M19" s="145">
        <f>M16*(100/$C16)</f>
        <v>131.72602286926229</v>
      </c>
      <c r="N19" s="145">
        <f>N16*(100/$C16)</f>
        <v>116.41219338941477</v>
      </c>
      <c r="O19" s="145">
        <f>O16*(100/$C16)</f>
        <v>116.99400675307899</v>
      </c>
      <c r="P19" s="145">
        <f>P16*(100/$C16)</f>
        <v>110.90477906405945</v>
      </c>
      <c r="Q19" s="145">
        <f>Q16*(100/$C16)</f>
        <v>109.24296719563822</v>
      </c>
      <c r="R19" s="145">
        <f>R16*(100/$C16)</f>
        <v>112.85845038102428</v>
      </c>
      <c r="S19" s="145">
        <f>S16*(100/$C16)</f>
        <v>112.26482362977868</v>
      </c>
      <c r="T19" s="145">
        <f>T16*(100/$C16)</f>
        <v>119.608656763898</v>
      </c>
      <c r="U19" s="145">
        <f>U16*(100/$C16)</f>
        <v>127.86976717874508</v>
      </c>
      <c r="V19" s="145">
        <f>V16*(100/$C16)</f>
        <v>126.54641901171092</v>
      </c>
      <c r="W19" s="145">
        <f>W16*(100/$C16)</f>
        <v>125.57477054459717</v>
      </c>
      <c r="X19" s="145">
        <f>X16*(100/$C16)</f>
        <v>129.56400419986559</v>
      </c>
      <c r="Y19" s="145">
        <f>Y16*(100/$C16)</f>
        <v>129.21935780518268</v>
      </c>
    </row>
    <row r="20" spans="1:25" s="131" customFormat="1" x14ac:dyDescent="0.25">
      <c r="A20" s="132" t="s">
        <v>364</v>
      </c>
      <c r="B20" s="132" t="s">
        <v>1666</v>
      </c>
      <c r="C20" s="130">
        <f>'97-19 Prod PPI'!D11</f>
        <v>20.85584100511414</v>
      </c>
      <c r="D20" s="130">
        <f>'97-19 Prod PPI'!E11</f>
        <v>21.542992569873864</v>
      </c>
      <c r="E20" s="130">
        <f>'97-19 Prod PPI'!F11</f>
        <v>23.015152298281166</v>
      </c>
      <c r="F20" s="130">
        <f>'97-19 Prod PPI'!G11</f>
        <v>24.578169108115343</v>
      </c>
      <c r="G20" s="130">
        <f>'97-19 Prod PPI'!H11</f>
        <v>26.12549285149812</v>
      </c>
      <c r="H20" s="130">
        <f>'97-19 Prod PPI'!I11</f>
        <v>26.334527275410391</v>
      </c>
      <c r="I20" s="130">
        <f>'97-19 Prod PPI'!J11</f>
        <v>28.455232118025716</v>
      </c>
      <c r="J20" s="130">
        <f>'97-19 Prod PPI'!K11</f>
        <v>29.524585238283059</v>
      </c>
      <c r="K20" s="130">
        <f>'97-19 Prod PPI'!L11</f>
        <v>30.633611643862118</v>
      </c>
      <c r="L20" s="130">
        <f>'97-19 Prod PPI'!M11</f>
        <v>29.253239078967496</v>
      </c>
      <c r="M20" s="130">
        <f>'97-19 Prod PPI'!N11</f>
        <v>28.849418242325445</v>
      </c>
      <c r="N20" s="130">
        <f>'97-19 Prod PPI'!O11</f>
        <v>25.307601224800809</v>
      </c>
      <c r="O20" s="130">
        <f>'97-19 Prod PPI'!P11</f>
        <v>27.286536902947812</v>
      </c>
      <c r="P20" s="130">
        <f>'97-19 Prod PPI'!Q11</f>
        <v>27.345719092148819</v>
      </c>
      <c r="Q20" s="130">
        <f>'97-19 Prod PPI'!R11</f>
        <v>26.783322582996583</v>
      </c>
      <c r="R20" s="130">
        <f>'97-19 Prod PPI'!S11</f>
        <v>28.287383267021621</v>
      </c>
      <c r="S20" s="130">
        <f>'97-19 Prod PPI'!T11</f>
        <v>29.838012917868291</v>
      </c>
      <c r="T20" s="130">
        <f>'97-19 Prod PPI'!U11</f>
        <v>28.437070338367661</v>
      </c>
      <c r="U20" s="130">
        <f>'97-19 Prod PPI'!V11</f>
        <v>30.788526840993264</v>
      </c>
      <c r="V20" s="130">
        <f>'97-19 Prod PPI'!W11</f>
        <v>31.99735226789236</v>
      </c>
      <c r="W20" s="130">
        <f>'97-19 Prod PPI'!X11</f>
        <v>27.949601991961412</v>
      </c>
      <c r="X20" s="130">
        <f>'97-19 Prod PPI'!Y11</f>
        <v>28.371988151018403</v>
      </c>
      <c r="Y20" s="130">
        <f>'97-19 Prod PPI'!Z11</f>
        <v>30.372721235384667</v>
      </c>
    </row>
    <row r="21" spans="1:25" s="131" customFormat="1" x14ac:dyDescent="0.25">
      <c r="A21" s="132" t="s">
        <v>364</v>
      </c>
      <c r="B21" s="132" t="s">
        <v>1667</v>
      </c>
      <c r="C21" s="130">
        <f>'97-19 Comp in Aggregate CPI'!D11</f>
        <v>11.092905816969848</v>
      </c>
      <c r="D21" s="130">
        <f>'97-19 Comp in Aggregate CPI'!E11</f>
        <v>11.37121241899383</v>
      </c>
      <c r="E21" s="130">
        <f>'97-19 Comp in Aggregate CPI'!F11</f>
        <v>12.093525098655313</v>
      </c>
      <c r="F21" s="130">
        <f>'97-19 Comp in Aggregate CPI'!G11</f>
        <v>12.073374005551313</v>
      </c>
      <c r="G21" s="130">
        <f>'97-19 Comp in Aggregate CPI'!H11</f>
        <v>12.774553019606623</v>
      </c>
      <c r="H21" s="130">
        <f>'97-19 Comp in Aggregate CPI'!I11</f>
        <v>13.024269025451076</v>
      </c>
      <c r="I21" s="130">
        <f>'97-19 Comp in Aggregate CPI'!J11</f>
        <v>13.435596556775952</v>
      </c>
      <c r="J21" s="130">
        <f>'97-19 Comp in Aggregate CPI'!K11</f>
        <v>13.359438424072673</v>
      </c>
      <c r="K21" s="130">
        <f>'97-19 Comp in Aggregate CPI'!L11</f>
        <v>13.791490260232409</v>
      </c>
      <c r="L21" s="130">
        <f>'97-19 Comp in Aggregate CPI'!M11</f>
        <v>13.973976865793759</v>
      </c>
      <c r="M21" s="130">
        <f>'97-19 Comp in Aggregate CPI'!N11</f>
        <v>14.330997653688208</v>
      </c>
      <c r="N21" s="130">
        <f>'97-19 Comp in Aggregate CPI'!O11</f>
        <v>14.129783867975304</v>
      </c>
      <c r="O21" s="130">
        <f>'97-19 Comp in Aggregate CPI'!P11</f>
        <v>14.337816738465543</v>
      </c>
      <c r="P21" s="130">
        <f>'97-19 Comp in Aggregate CPI'!Q11</f>
        <v>14.058597482919152</v>
      </c>
      <c r="Q21" s="130">
        <f>'97-19 Comp in Aggregate CPI'!R11</f>
        <v>13.497619594588295</v>
      </c>
      <c r="R21" s="130">
        <f>'97-19 Comp in Aggregate CPI'!S11</f>
        <v>13.531992116509793</v>
      </c>
      <c r="S21" s="130">
        <f>'97-19 Comp in Aggregate CPI'!T11</f>
        <v>13.471610542699834</v>
      </c>
      <c r="T21" s="130">
        <f>'97-19 Comp in Aggregate CPI'!U11</f>
        <v>13.565858274236184</v>
      </c>
      <c r="U21" s="130">
        <f>'97-19 Comp in Aggregate CPI'!V11</f>
        <v>13.729193074864863</v>
      </c>
      <c r="V21" s="130">
        <f>'97-19 Comp in Aggregate CPI'!W11</f>
        <v>13.675763202109321</v>
      </c>
      <c r="W21" s="130">
        <f>'97-19 Comp in Aggregate CPI'!X11</f>
        <v>13.902707021935731</v>
      </c>
      <c r="X21" s="130">
        <f>'97-19 Comp in Aggregate CPI'!Y11</f>
        <v>13.712782676315921</v>
      </c>
      <c r="Y21" s="130">
        <f>'97-19 Comp in Aggregate CPI'!Z11</f>
        <v>14.298613651352001</v>
      </c>
    </row>
    <row r="22" spans="1:25" s="136" customFormat="1" x14ac:dyDescent="0.25">
      <c r="A22" s="134" t="s">
        <v>364</v>
      </c>
      <c r="B22" s="134" t="s">
        <v>1668</v>
      </c>
      <c r="C22" s="135">
        <f>'97-19 Comp in Aggregate PPI'!D11</f>
        <v>11.261585472236453</v>
      </c>
      <c r="D22" s="135">
        <f>'97-19 Comp in Aggregate PPI'!E11</f>
        <v>11.810702308259145</v>
      </c>
      <c r="E22" s="135">
        <f>'97-19 Comp in Aggregate PPI'!F11</f>
        <v>12.851133284514287</v>
      </c>
      <c r="F22" s="135">
        <f>'97-19 Comp in Aggregate PPI'!G11</f>
        <v>12.863329029597695</v>
      </c>
      <c r="G22" s="135">
        <f>'97-19 Comp in Aggregate PPI'!H11</f>
        <v>13.672192621682823</v>
      </c>
      <c r="H22" s="135">
        <f>'97-19 Comp in Aggregate PPI'!I11</f>
        <v>14.025955777137394</v>
      </c>
      <c r="I22" s="135">
        <f>'97-19 Comp in Aggregate PPI'!J11</f>
        <v>14.486242041610646</v>
      </c>
      <c r="J22" s="135">
        <f>'97-19 Comp in Aggregate PPI'!K11</f>
        <v>14.508998349169355</v>
      </c>
      <c r="K22" s="135">
        <f>'97-19 Comp in Aggregate PPI'!L11</f>
        <v>14.755918005462737</v>
      </c>
      <c r="L22" s="135">
        <f>'97-19 Comp in Aggregate PPI'!M11</f>
        <v>14.888350980269813</v>
      </c>
      <c r="M22" s="135">
        <f>'97-19 Comp in Aggregate PPI'!N11</f>
        <v>15.280299202508735</v>
      </c>
      <c r="N22" s="135">
        <f>'97-19 Comp in Aggregate PPI'!O11</f>
        <v>14.716977938734415</v>
      </c>
      <c r="O22" s="135">
        <f>'97-19 Comp in Aggregate PPI'!P11</f>
        <v>14.839325724982382</v>
      </c>
      <c r="P22" s="135">
        <f>'97-19 Comp in Aggregate PPI'!Q11</f>
        <v>14.809912930291633</v>
      </c>
      <c r="Q22" s="135">
        <f>'97-19 Comp in Aggregate PPI'!R11</f>
        <v>14.203002533280381</v>
      </c>
      <c r="R22" s="135">
        <f>'97-19 Comp in Aggregate PPI'!S11</f>
        <v>14.38256324829133</v>
      </c>
      <c r="S22" s="135">
        <f>'97-19 Comp in Aggregate PPI'!T11</f>
        <v>14.491516334075287</v>
      </c>
      <c r="T22" s="135">
        <f>'97-19 Comp in Aggregate PPI'!U11</f>
        <v>14.890182216321827</v>
      </c>
      <c r="U22" s="135">
        <f>'97-19 Comp in Aggregate PPI'!V11</f>
        <v>15.08578188962642</v>
      </c>
      <c r="V22" s="135">
        <f>'97-19 Comp in Aggregate PPI'!W11</f>
        <v>14.800905732642352</v>
      </c>
      <c r="W22" s="135">
        <f>'97-19 Comp in Aggregate PPI'!X11</f>
        <v>15.046408680610496</v>
      </c>
      <c r="X22" s="135">
        <f>'97-19 Comp in Aggregate PPI'!Y11</f>
        <v>14.842314532748292</v>
      </c>
      <c r="Y22" s="135">
        <f>'97-19 Comp in Aggregate PPI'!Z11</f>
        <v>15.413905516157458</v>
      </c>
    </row>
    <row r="23" spans="1:25" s="139" customFormat="1" x14ac:dyDescent="0.25">
      <c r="A23" s="137" t="s">
        <v>364</v>
      </c>
      <c r="B23" s="137" t="s">
        <v>1672</v>
      </c>
      <c r="C23" s="138">
        <f>100</f>
        <v>100</v>
      </c>
      <c r="D23" s="141">
        <f>D20*(100/$C20)</f>
        <v>103.29476794817924</v>
      </c>
      <c r="E23" s="141">
        <f t="shared" ref="E23:Y25" si="1">E20*(100/$C20)</f>
        <v>110.35350860527529</v>
      </c>
      <c r="F23" s="141">
        <f t="shared" si="1"/>
        <v>117.84789259799419</v>
      </c>
      <c r="G23" s="141">
        <f t="shared" si="1"/>
        <v>125.26703116451544</v>
      </c>
      <c r="H23" s="141">
        <f t="shared" si="1"/>
        <v>126.26931356521563</v>
      </c>
      <c r="I23" s="141">
        <f t="shared" si="1"/>
        <v>136.43771119586162</v>
      </c>
      <c r="J23" s="141">
        <f t="shared" si="1"/>
        <v>141.56506674098264</v>
      </c>
      <c r="K23" s="141">
        <f t="shared" si="1"/>
        <v>146.88264854124239</v>
      </c>
      <c r="L23" s="141">
        <f t="shared" si="1"/>
        <v>140.26401079579674</v>
      </c>
      <c r="M23" s="141">
        <f t="shared" si="1"/>
        <v>138.32776264093675</v>
      </c>
      <c r="N23" s="141">
        <f t="shared" si="1"/>
        <v>121.34538817492441</v>
      </c>
      <c r="O23" s="141">
        <f t="shared" si="1"/>
        <v>130.83402820464914</v>
      </c>
      <c r="P23" s="141">
        <f t="shared" si="1"/>
        <v>131.11779613894868</v>
      </c>
      <c r="Q23" s="141">
        <f t="shared" si="1"/>
        <v>128.42120620515348</v>
      </c>
      <c r="R23" s="141">
        <f t="shared" si="1"/>
        <v>135.63290619680677</v>
      </c>
      <c r="S23" s="141">
        <f t="shared" si="1"/>
        <v>143.06789599398846</v>
      </c>
      <c r="T23" s="141">
        <f t="shared" si="1"/>
        <v>136.35062873462883</v>
      </c>
      <c r="U23" s="141">
        <f t="shared" si="1"/>
        <v>147.62543900024696</v>
      </c>
      <c r="V23" s="141">
        <f t="shared" si="1"/>
        <v>153.42153912683824</v>
      </c>
      <c r="W23" s="141">
        <f t="shared" si="1"/>
        <v>134.01330584131219</v>
      </c>
      <c r="X23" s="141">
        <f t="shared" si="1"/>
        <v>136.03857137221752</v>
      </c>
      <c r="Y23" s="141">
        <f t="shared" si="1"/>
        <v>145.63172603750124</v>
      </c>
    </row>
    <row r="24" spans="1:25" s="142" customFormat="1" x14ac:dyDescent="0.25">
      <c r="A24" s="140" t="s">
        <v>364</v>
      </c>
      <c r="B24" s="140" t="s">
        <v>1673</v>
      </c>
      <c r="C24" s="141">
        <f>100</f>
        <v>100</v>
      </c>
      <c r="D24" s="141">
        <f t="shared" ref="D24:S25" si="2">D21*(100/$C21)</f>
        <v>102.50887014291808</v>
      </c>
      <c r="E24" s="141">
        <f t="shared" si="2"/>
        <v>109.02035317161643</v>
      </c>
      <c r="F24" s="141">
        <f t="shared" si="2"/>
        <v>108.83869569217428</v>
      </c>
      <c r="G24" s="141">
        <f t="shared" si="2"/>
        <v>115.15966357583423</v>
      </c>
      <c r="H24" s="141">
        <f t="shared" si="2"/>
        <v>117.41079605604008</v>
      </c>
      <c r="I24" s="141">
        <f t="shared" si="2"/>
        <v>121.11881934688628</v>
      </c>
      <c r="J24" s="141">
        <f t="shared" si="2"/>
        <v>120.43227125966848</v>
      </c>
      <c r="K24" s="141">
        <f t="shared" si="2"/>
        <v>124.32711940215236</v>
      </c>
      <c r="L24" s="141">
        <f t="shared" si="2"/>
        <v>125.97219426866916</v>
      </c>
      <c r="M24" s="141">
        <f t="shared" si="2"/>
        <v>129.19065473146583</v>
      </c>
      <c r="N24" s="141">
        <f t="shared" si="2"/>
        <v>127.37675863397001</v>
      </c>
      <c r="O24" s="141">
        <f t="shared" si="2"/>
        <v>129.25212721568096</v>
      </c>
      <c r="P24" s="141">
        <f t="shared" si="2"/>
        <v>126.73502971072205</v>
      </c>
      <c r="Q24" s="141">
        <f t="shared" si="2"/>
        <v>121.67794279781707</v>
      </c>
      <c r="R24" s="141">
        <f t="shared" si="2"/>
        <v>121.98780319407965</v>
      </c>
      <c r="S24" s="141">
        <f t="shared" si="2"/>
        <v>121.4434771643969</v>
      </c>
      <c r="T24" s="141">
        <f t="shared" si="1"/>
        <v>122.29309883333933</v>
      </c>
      <c r="U24" s="141">
        <f t="shared" si="1"/>
        <v>123.76552457393122</v>
      </c>
      <c r="V24" s="141">
        <f t="shared" si="1"/>
        <v>123.28386653376462</v>
      </c>
      <c r="W24" s="141">
        <f t="shared" si="1"/>
        <v>125.32971298347695</v>
      </c>
      <c r="X24" s="141">
        <f t="shared" si="1"/>
        <v>123.61758859737368</v>
      </c>
      <c r="Y24" s="141">
        <f t="shared" si="1"/>
        <v>128.89872038287825</v>
      </c>
    </row>
    <row r="25" spans="1:25" s="146" customFormat="1" x14ac:dyDescent="0.25">
      <c r="A25" s="143" t="s">
        <v>364</v>
      </c>
      <c r="B25" s="143" t="s">
        <v>1674</v>
      </c>
      <c r="C25" s="144">
        <f>100</f>
        <v>100</v>
      </c>
      <c r="D25" s="144">
        <f t="shared" si="2"/>
        <v>104.87601712366742</v>
      </c>
      <c r="E25" s="144">
        <f t="shared" si="1"/>
        <v>114.11477820948566</v>
      </c>
      <c r="F25" s="144">
        <f t="shared" si="1"/>
        <v>114.22307330801753</v>
      </c>
      <c r="G25" s="144">
        <f t="shared" si="1"/>
        <v>121.40557522197312</v>
      </c>
      <c r="H25" s="144">
        <f t="shared" si="1"/>
        <v>124.54690160382863</v>
      </c>
      <c r="I25" s="144">
        <f t="shared" si="1"/>
        <v>128.63412596142916</v>
      </c>
      <c r="J25" s="144">
        <f t="shared" si="1"/>
        <v>128.83619615496283</v>
      </c>
      <c r="K25" s="144">
        <f t="shared" si="1"/>
        <v>131.02877957851473</v>
      </c>
      <c r="L25" s="144">
        <f t="shared" si="1"/>
        <v>132.20475053867452</v>
      </c>
      <c r="M25" s="144">
        <f t="shared" si="1"/>
        <v>135.68515055166739</v>
      </c>
      <c r="N25" s="144">
        <f t="shared" si="1"/>
        <v>130.68300174088856</v>
      </c>
      <c r="O25" s="144">
        <f t="shared" si="1"/>
        <v>131.76941880489429</v>
      </c>
      <c r="P25" s="144">
        <f t="shared" si="1"/>
        <v>131.50824070734078</v>
      </c>
      <c r="Q25" s="144">
        <f t="shared" si="1"/>
        <v>126.1190315368604</v>
      </c>
      <c r="R25" s="144">
        <f t="shared" si="1"/>
        <v>127.71348478195299</v>
      </c>
      <c r="S25" s="144">
        <f t="shared" si="1"/>
        <v>128.68096033015678</v>
      </c>
      <c r="T25" s="144">
        <f t="shared" si="1"/>
        <v>132.22101144666593</v>
      </c>
      <c r="U25" s="144">
        <f t="shared" si="1"/>
        <v>133.95788654109035</v>
      </c>
      <c r="V25" s="144">
        <f t="shared" si="1"/>
        <v>131.42825909488056</v>
      </c>
      <c r="W25" s="144">
        <f t="shared" si="1"/>
        <v>133.6082625106819</v>
      </c>
      <c r="X25" s="144">
        <f t="shared" si="1"/>
        <v>131.79595865377505</v>
      </c>
      <c r="Y25" s="144">
        <f t="shared" si="1"/>
        <v>136.87154046078018</v>
      </c>
    </row>
    <row r="26" spans="1:25" x14ac:dyDescent="0.25">
      <c r="A26" s="65" t="s">
        <v>371</v>
      </c>
      <c r="B26" s="132" t="s">
        <v>1666</v>
      </c>
      <c r="C26" s="151">
        <f>'97-19 Prod PPI'!D18</f>
        <v>180.68126280771349</v>
      </c>
      <c r="D26" s="151">
        <f>'97-19 Prod PPI'!E18</f>
        <v>192.04712268658304</v>
      </c>
      <c r="E26" s="151">
        <f>'97-19 Prod PPI'!F18</f>
        <v>211.47946966375193</v>
      </c>
      <c r="F26" s="151">
        <f>'97-19 Prod PPI'!G18</f>
        <v>201.48364593802015</v>
      </c>
      <c r="G26" s="151">
        <f>'97-19 Prod PPI'!H18</f>
        <v>173.92216096516705</v>
      </c>
      <c r="H26" s="151">
        <f>'97-19 Prod PPI'!I18</f>
        <v>197.21552443908959</v>
      </c>
      <c r="I26" s="151">
        <f>'97-19 Prod PPI'!J18</f>
        <v>231.61761531771211</v>
      </c>
      <c r="J26" s="151">
        <f>'97-19 Prod PPI'!K18</f>
        <v>244.35747122091854</v>
      </c>
      <c r="K26" s="151">
        <f>'97-19 Prod PPI'!L18</f>
        <v>175.99601098286155</v>
      </c>
      <c r="L26" s="151">
        <f>'97-19 Prod PPI'!M18</f>
        <v>168.22544510803493</v>
      </c>
      <c r="M26" s="151">
        <f>'97-19 Prod PPI'!N18</f>
        <v>177.25238333301053</v>
      </c>
      <c r="N26" s="151">
        <f>'97-19 Prod PPI'!O18</f>
        <v>141.37139932663382</v>
      </c>
      <c r="O26" s="151">
        <f>'97-19 Prod PPI'!P18</f>
        <v>164.57839724782556</v>
      </c>
      <c r="P26" s="151">
        <f>'97-19 Prod PPI'!Q18</f>
        <v>128.79672187032466</v>
      </c>
      <c r="Q26" s="151">
        <f>'97-19 Prod PPI'!R18</f>
        <v>96.125671383224059</v>
      </c>
      <c r="R26" s="151">
        <f>'97-19 Prod PPI'!S18</f>
        <v>111.45704657538201</v>
      </c>
      <c r="S26" s="151">
        <f>'97-19 Prod PPI'!T18</f>
        <v>102.64521562761274</v>
      </c>
      <c r="T26" s="151">
        <f>'97-19 Prod PPI'!U18</f>
        <v>111.4231088544319</v>
      </c>
      <c r="U26" s="151">
        <f>'97-19 Prod PPI'!V18</f>
        <v>117.77760303311889</v>
      </c>
      <c r="V26" s="151">
        <f>'97-19 Prod PPI'!W18</f>
        <v>115.62861518116114</v>
      </c>
      <c r="W26" s="151">
        <f>'97-19 Prod PPI'!X18</f>
        <v>110.8525488228486</v>
      </c>
      <c r="X26" s="151">
        <f>'97-19 Prod PPI'!Y18</f>
        <v>93.171905972392523</v>
      </c>
      <c r="Y26" s="151">
        <f>'97-19 Prod PPI'!Z18</f>
        <v>111.2047654511676</v>
      </c>
    </row>
    <row r="27" spans="1:25" x14ac:dyDescent="0.25">
      <c r="A27" s="65" t="s">
        <v>371</v>
      </c>
      <c r="B27" s="132" t="s">
        <v>1667</v>
      </c>
      <c r="C27" s="130">
        <f>'97-19 Comp in Aggregate CPI'!D18</f>
        <v>16.904422253922966</v>
      </c>
      <c r="D27" s="130">
        <f>'97-19 Comp in Aggregate CPI'!E18</f>
        <v>16.882022471910108</v>
      </c>
      <c r="E27" s="130">
        <f>'97-19 Comp in Aggregate CPI'!F18</f>
        <v>17.919556171983356</v>
      </c>
      <c r="F27" s="130">
        <f>'97-19 Comp in Aggregate CPI'!G18</f>
        <v>18.76203576341128</v>
      </c>
      <c r="G27" s="130">
        <f>'97-19 Comp in Aggregate CPI'!H18</f>
        <v>18.953804347826086</v>
      </c>
      <c r="H27" s="130">
        <f>'97-19 Comp in Aggregate CPI'!I18</f>
        <v>19.382550335570468</v>
      </c>
      <c r="I27" s="130">
        <f>'97-19 Comp in Aggregate CPI'!J18</f>
        <v>19.456953642384104</v>
      </c>
      <c r="J27" s="130">
        <f>'97-19 Comp in Aggregate CPI'!K18</f>
        <v>19.254901960784313</v>
      </c>
      <c r="K27" s="130">
        <f>'97-19 Comp in Aggregate CPI'!L18</f>
        <v>20.89628681177977</v>
      </c>
      <c r="L27" s="130">
        <f>'97-19 Comp in Aggregate CPI'!M18</f>
        <v>19.899874843554443</v>
      </c>
      <c r="M27" s="130">
        <f>'97-19 Comp in Aggregate CPI'!N18</f>
        <v>19.975550122249391</v>
      </c>
      <c r="N27" s="130">
        <f>'97-19 Comp in Aggregate CPI'!O18</f>
        <v>21.582054309327038</v>
      </c>
      <c r="O27" s="130">
        <f>'97-19 Comp in Aggregate CPI'!P18</f>
        <v>20.288683602771364</v>
      </c>
      <c r="P27" s="130">
        <f>'97-19 Comp in Aggregate CPI'!Q18</f>
        <v>20.458612975391496</v>
      </c>
      <c r="Q27" s="130">
        <f>'97-19 Comp in Aggregate CPI'!R18</f>
        <v>19.860813704496788</v>
      </c>
      <c r="R27" s="130">
        <f>'97-19 Comp in Aggregate CPI'!S18</f>
        <v>19.396462018730489</v>
      </c>
      <c r="S27" s="130">
        <f>'97-19 Comp in Aggregate CPI'!T18</f>
        <v>20.761421319796955</v>
      </c>
      <c r="T27" s="130">
        <f>'97-19 Comp in Aggregate CPI'!U18</f>
        <v>20.21</v>
      </c>
      <c r="U27" s="130">
        <f>'97-19 Comp in Aggregate CPI'!V18</f>
        <v>20.8</v>
      </c>
      <c r="V27" s="130">
        <f>'97-19 Comp in Aggregate CPI'!W18</f>
        <v>21.211519364448854</v>
      </c>
      <c r="W27" s="130">
        <f>'97-19 Comp in Aggregate CPI'!X18</f>
        <v>20.715667311411995</v>
      </c>
      <c r="X27" s="130">
        <f>'97-19 Comp in Aggregate CPI'!Y18</f>
        <v>21.605288007554293</v>
      </c>
      <c r="Y27" s="130">
        <f>'97-19 Comp in Aggregate CPI'!Z18</f>
        <v>20.38961038961039</v>
      </c>
    </row>
    <row r="28" spans="1:25" s="136" customFormat="1" x14ac:dyDescent="0.25">
      <c r="A28" s="134" t="s">
        <v>371</v>
      </c>
      <c r="B28" s="134" t="s">
        <v>1668</v>
      </c>
      <c r="C28" s="135">
        <f>'97-19 Comp in Aggregate PPI'!D18</f>
        <v>37.070603815789212</v>
      </c>
      <c r="D28" s="135">
        <f>'97-19 Comp in Aggregate PPI'!E18</f>
        <v>37.233195523013812</v>
      </c>
      <c r="E28" s="135">
        <f>'97-19 Comp in Aggregate PPI'!F18</f>
        <v>39.916632172276927</v>
      </c>
      <c r="F28" s="135">
        <f>'97-19 Comp in Aggregate PPI'!G18</f>
        <v>43.327542167741115</v>
      </c>
      <c r="G28" s="135">
        <f>'97-19 Comp in Aggregate PPI'!H18</f>
        <v>40.663890241296819</v>
      </c>
      <c r="H28" s="135">
        <f>'97-19 Comp in Aggregate PPI'!I18</f>
        <v>43.574485445099057</v>
      </c>
      <c r="I28" s="135">
        <f>'97-19 Comp in Aggregate PPI'!J18</f>
        <v>44.626498798134364</v>
      </c>
      <c r="J28" s="135">
        <f>'97-19 Comp in Aggregate PPI'!K18</f>
        <v>41.692934190547966</v>
      </c>
      <c r="K28" s="135">
        <f>'97-19 Comp in Aggregate PPI'!L18</f>
        <v>32.563356252935478</v>
      </c>
      <c r="L28" s="135">
        <f>'97-19 Comp in Aggregate PPI'!M18</f>
        <v>24.524826143670211</v>
      </c>
      <c r="M28" s="135">
        <f>'97-19 Comp in Aggregate PPI'!N18</f>
        <v>27.206548454535461</v>
      </c>
      <c r="N28" s="135">
        <f>'97-19 Comp in Aggregate PPI'!O18</f>
        <v>22.830507535458253</v>
      </c>
      <c r="O28" s="135">
        <f>'97-19 Comp in Aggregate PPI'!P18</f>
        <v>21.497998488747349</v>
      </c>
      <c r="P28" s="135">
        <f>'97-19 Comp in Aggregate PPI'!Q18</f>
        <v>23.915204241293864</v>
      </c>
      <c r="Q28" s="135">
        <f>'97-19 Comp in Aggregate PPI'!R18</f>
        <v>21.999895490374058</v>
      </c>
      <c r="R28" s="135">
        <f>'97-19 Comp in Aggregate PPI'!S18</f>
        <v>20.520539265679385</v>
      </c>
      <c r="S28" s="135">
        <f>'97-19 Comp in Aggregate PPI'!T18</f>
        <v>21.036463464247529</v>
      </c>
      <c r="T28" s="135">
        <f>'97-19 Comp in Aggregate PPI'!U18</f>
        <v>21.411214179624256</v>
      </c>
      <c r="U28" s="135">
        <f>'97-19 Comp in Aggregate PPI'!V18</f>
        <v>23.149068312329575</v>
      </c>
      <c r="V28" s="135">
        <f>'97-19 Comp in Aggregate PPI'!W18</f>
        <v>25.513663543658566</v>
      </c>
      <c r="W28" s="135">
        <f>'97-19 Comp in Aggregate PPI'!X18</f>
        <v>24.497196917672188</v>
      </c>
      <c r="X28" s="135">
        <f>'97-19 Comp in Aggregate PPI'!Y18</f>
        <v>23.740005993273044</v>
      </c>
      <c r="Y28" s="135">
        <f>'97-19 Comp in Aggregate PPI'!Z18</f>
        <v>21.98</v>
      </c>
    </row>
    <row r="29" spans="1:25" s="139" customFormat="1" x14ac:dyDescent="0.25">
      <c r="A29" s="137" t="s">
        <v>371</v>
      </c>
      <c r="B29" s="137" t="s">
        <v>1672</v>
      </c>
      <c r="C29" s="138">
        <f>100</f>
        <v>100</v>
      </c>
      <c r="D29" s="141">
        <f>D26*(100/$C26)</f>
        <v>106.29055813660403</v>
      </c>
      <c r="E29" s="141">
        <f t="shared" ref="E29:Y29" si="3">E26*(100/$C26)</f>
        <v>117.04560084285819</v>
      </c>
      <c r="F29" s="141">
        <f t="shared" si="3"/>
        <v>111.51330403996853</v>
      </c>
      <c r="G29" s="141">
        <f t="shared" si="3"/>
        <v>96.259101946979584</v>
      </c>
      <c r="H29" s="141">
        <f t="shared" si="3"/>
        <v>109.15106601229169</v>
      </c>
      <c r="I29" s="141">
        <f t="shared" si="3"/>
        <v>128.19127546402342</v>
      </c>
      <c r="J29" s="141">
        <f t="shared" si="3"/>
        <v>135.24228656790561</v>
      </c>
      <c r="K29" s="141">
        <f t="shared" si="3"/>
        <v>97.406896679796759</v>
      </c>
      <c r="L29" s="141">
        <f t="shared" si="3"/>
        <v>93.10619291335459</v>
      </c>
      <c r="M29" s="141">
        <f t="shared" si="3"/>
        <v>98.102249551824258</v>
      </c>
      <c r="N29" s="141">
        <f t="shared" si="3"/>
        <v>78.243530695867207</v>
      </c>
      <c r="O29" s="141">
        <f t="shared" si="3"/>
        <v>91.087694811484084</v>
      </c>
      <c r="P29" s="141">
        <f t="shared" si="3"/>
        <v>71.283939390767955</v>
      </c>
      <c r="Q29" s="141">
        <f t="shared" si="3"/>
        <v>53.201792974805542</v>
      </c>
      <c r="R29" s="141">
        <f t="shared" si="3"/>
        <v>61.687108471229799</v>
      </c>
      <c r="S29" s="141">
        <f t="shared" si="3"/>
        <v>56.810105282942871</v>
      </c>
      <c r="T29" s="141">
        <f t="shared" si="3"/>
        <v>61.668325272339814</v>
      </c>
      <c r="U29" s="141">
        <f t="shared" si="3"/>
        <v>65.185288835656081</v>
      </c>
      <c r="V29" s="141">
        <f t="shared" si="3"/>
        <v>63.995908255421391</v>
      </c>
      <c r="W29" s="141">
        <f t="shared" si="3"/>
        <v>61.352542648996902</v>
      </c>
      <c r="X29" s="141">
        <f t="shared" si="3"/>
        <v>51.566999546349699</v>
      </c>
      <c r="Y29" s="141">
        <f t="shared" si="3"/>
        <v>61.547480753173119</v>
      </c>
    </row>
    <row r="30" spans="1:25" s="142" customFormat="1" x14ac:dyDescent="0.25">
      <c r="A30" s="140" t="s">
        <v>371</v>
      </c>
      <c r="B30" s="140" t="s">
        <v>1673</v>
      </c>
      <c r="C30" s="141">
        <f>100</f>
        <v>100</v>
      </c>
      <c r="D30" s="141">
        <f t="shared" ref="D30:Y30" si="4">D27*(100/$C27)</f>
        <v>99.867491584885954</v>
      </c>
      <c r="E30" s="141">
        <f t="shared" si="4"/>
        <v>106.00513819882137</v>
      </c>
      <c r="F30" s="141">
        <f t="shared" si="4"/>
        <v>110.98892042321779</v>
      </c>
      <c r="G30" s="141">
        <f t="shared" si="4"/>
        <v>112.12334892680242</v>
      </c>
      <c r="H30" s="141">
        <f t="shared" si="4"/>
        <v>114.65964375725652</v>
      </c>
      <c r="I30" s="141">
        <f t="shared" si="4"/>
        <v>115.09978483806968</v>
      </c>
      <c r="J30" s="141">
        <f t="shared" si="4"/>
        <v>113.90452552328948</v>
      </c>
      <c r="K30" s="141">
        <f t="shared" si="4"/>
        <v>123.61432113972674</v>
      </c>
      <c r="L30" s="141">
        <f t="shared" si="4"/>
        <v>117.71993472853725</v>
      </c>
      <c r="M30" s="141">
        <f t="shared" si="4"/>
        <v>118.16760030123902</v>
      </c>
      <c r="N30" s="141">
        <f t="shared" si="4"/>
        <v>127.67105545011185</v>
      </c>
      <c r="O30" s="141">
        <f t="shared" si="4"/>
        <v>120.01997641808208</v>
      </c>
      <c r="P30" s="141">
        <f t="shared" si="4"/>
        <v>121.02521262235814</v>
      </c>
      <c r="Q30" s="141">
        <f t="shared" si="4"/>
        <v>117.48886419284598</v>
      </c>
      <c r="R30" s="141">
        <f t="shared" si="4"/>
        <v>114.74193987451538</v>
      </c>
      <c r="S30" s="141">
        <f t="shared" si="4"/>
        <v>122.81650924200562</v>
      </c>
      <c r="T30" s="141">
        <f t="shared" si="4"/>
        <v>119.5545147679325</v>
      </c>
      <c r="U30" s="141">
        <f t="shared" si="4"/>
        <v>123.04472573839664</v>
      </c>
      <c r="V30" s="141">
        <f t="shared" si="4"/>
        <v>125.47911455256242</v>
      </c>
      <c r="W30" s="141">
        <f t="shared" si="4"/>
        <v>122.54584628944986</v>
      </c>
      <c r="X30" s="141">
        <f t="shared" si="4"/>
        <v>127.80849698983594</v>
      </c>
      <c r="Y30" s="141">
        <f t="shared" si="4"/>
        <v>120.617020110691</v>
      </c>
    </row>
    <row r="31" spans="1:25" s="146" customFormat="1" x14ac:dyDescent="0.25">
      <c r="A31" s="143" t="s">
        <v>371</v>
      </c>
      <c r="B31" s="143" t="s">
        <v>1674</v>
      </c>
      <c r="C31" s="144">
        <f>100</f>
        <v>100</v>
      </c>
      <c r="D31" s="144">
        <f t="shared" ref="D31:Y31" si="5">D28*(100/$C28)</f>
        <v>100.438600104904</v>
      </c>
      <c r="E31" s="144">
        <f t="shared" si="5"/>
        <v>107.6773185854489</v>
      </c>
      <c r="F31" s="144">
        <f t="shared" si="5"/>
        <v>116.87843657212545</v>
      </c>
      <c r="G31" s="144">
        <f t="shared" si="5"/>
        <v>109.69308847345276</v>
      </c>
      <c r="H31" s="144">
        <f t="shared" si="5"/>
        <v>117.54457969346507</v>
      </c>
      <c r="I31" s="144">
        <f t="shared" si="5"/>
        <v>120.38244378184885</v>
      </c>
      <c r="J31" s="144">
        <f t="shared" si="5"/>
        <v>112.4689913272737</v>
      </c>
      <c r="K31" s="144">
        <f t="shared" si="5"/>
        <v>87.84145091013059</v>
      </c>
      <c r="L31" s="144">
        <f t="shared" si="5"/>
        <v>66.157072233132951</v>
      </c>
      <c r="M31" s="144">
        <f t="shared" si="5"/>
        <v>73.391166191222311</v>
      </c>
      <c r="N31" s="144">
        <f t="shared" si="5"/>
        <v>61.586554265226773</v>
      </c>
      <c r="O31" s="144">
        <f t="shared" si="5"/>
        <v>57.992037560474969</v>
      </c>
      <c r="P31" s="144">
        <f t="shared" si="5"/>
        <v>64.512583501830719</v>
      </c>
      <c r="Q31" s="144">
        <f t="shared" si="5"/>
        <v>59.345932425853292</v>
      </c>
      <c r="R31" s="144">
        <f t="shared" si="5"/>
        <v>55.355287352884233</v>
      </c>
      <c r="S31" s="144">
        <f t="shared" si="5"/>
        <v>56.74702135627912</v>
      </c>
      <c r="T31" s="144">
        <f t="shared" si="5"/>
        <v>57.757932096333249</v>
      </c>
      <c r="U31" s="144">
        <f t="shared" si="5"/>
        <v>62.445889544615021</v>
      </c>
      <c r="V31" s="144">
        <f t="shared" si="5"/>
        <v>68.824515701014064</v>
      </c>
      <c r="W31" s="144">
        <f t="shared" si="5"/>
        <v>66.082540870937407</v>
      </c>
      <c r="X31" s="144">
        <f t="shared" si="5"/>
        <v>64.039976557278621</v>
      </c>
      <c r="Y31" s="144">
        <f t="shared" si="5"/>
        <v>59.292263242386731</v>
      </c>
    </row>
  </sheetData>
  <phoneticPr fontId="20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5800-B26D-43C5-BA0F-5B50B56E7AAC}">
  <dimension ref="A1:C66"/>
  <sheetViews>
    <sheetView workbookViewId="0"/>
  </sheetViews>
  <sheetFormatPr defaultRowHeight="15" x14ac:dyDescent="0.25"/>
  <cols>
    <col min="1" max="1" width="25" customWidth="1"/>
    <col min="2" max="2" width="18.42578125" customWidth="1"/>
    <col min="3" max="3" width="18.5703125" customWidth="1"/>
  </cols>
  <sheetData>
    <row r="1" spans="1:3" x14ac:dyDescent="0.25">
      <c r="A1" t="s">
        <v>1662</v>
      </c>
      <c r="B1" t="s">
        <v>1664</v>
      </c>
      <c r="C1" t="s">
        <v>1663</v>
      </c>
    </row>
    <row r="2" spans="1:3" x14ac:dyDescent="0.25">
      <c r="A2">
        <v>2.6863851262220236E-3</v>
      </c>
      <c r="B2">
        <v>1.0958268316554559E-2</v>
      </c>
      <c r="C2">
        <v>7.6924663807302115E-3</v>
      </c>
    </row>
    <row r="3" spans="1:3" x14ac:dyDescent="0.25">
      <c r="A3">
        <v>3.2873146063447677E-2</v>
      </c>
      <c r="B3">
        <v>6.7964496872080407E-2</v>
      </c>
      <c r="C3">
        <v>-2.3476310745004458E-2</v>
      </c>
    </row>
    <row r="4" spans="1:3" x14ac:dyDescent="0.25">
      <c r="B4">
        <v>5.995062044829063E-3</v>
      </c>
    </row>
    <row r="5" spans="1:3" x14ac:dyDescent="0.25">
      <c r="A5">
        <v>1.6336706735106597E-2</v>
      </c>
      <c r="B5">
        <v>1.0344333120862003E-2</v>
      </c>
      <c r="C5">
        <v>4.3086869695502475E-2</v>
      </c>
    </row>
    <row r="6" spans="1:3" x14ac:dyDescent="0.25">
      <c r="A6">
        <v>1.448286836137792E-2</v>
      </c>
      <c r="B6">
        <v>5.8714612165997352E-3</v>
      </c>
      <c r="C6">
        <v>2.7675403804368056E-2</v>
      </c>
    </row>
    <row r="7" spans="1:3" x14ac:dyDescent="0.25">
      <c r="A7">
        <v>7.55610592908497E-3</v>
      </c>
      <c r="B7">
        <v>2.5535418778995071E-2</v>
      </c>
      <c r="C7">
        <v>0.12233975103795185</v>
      </c>
    </row>
    <row r="8" spans="1:3" x14ac:dyDescent="0.25">
      <c r="A8">
        <v>1.3334440212514908E-2</v>
      </c>
      <c r="B8">
        <v>8.5027167167558114E-3</v>
      </c>
      <c r="C8">
        <v>1.941938736926551E-2</v>
      </c>
    </row>
    <row r="9" spans="1:3" x14ac:dyDescent="0.25">
      <c r="A9">
        <v>2.563423846010832E-2</v>
      </c>
      <c r="B9">
        <v>1.9294184885483425E-2</v>
      </c>
      <c r="C9">
        <v>3.6998018742430652E-2</v>
      </c>
    </row>
    <row r="10" spans="1:3" x14ac:dyDescent="0.25">
      <c r="A10">
        <v>1.4784713704017766E-2</v>
      </c>
      <c r="B10">
        <v>1.1899638561964816E-2</v>
      </c>
      <c r="C10">
        <v>1.9049570601821109E-2</v>
      </c>
    </row>
    <row r="11" spans="1:3" x14ac:dyDescent="0.25">
      <c r="B11">
        <v>1.0802348259396549E-2</v>
      </c>
    </row>
    <row r="12" spans="1:3" x14ac:dyDescent="0.25">
      <c r="A12">
        <v>4.6453787338729631E-2</v>
      </c>
      <c r="B12">
        <v>1.720586361344455E-2</v>
      </c>
      <c r="C12">
        <v>6.4229348717867799E-2</v>
      </c>
    </row>
    <row r="13" spans="1:3" x14ac:dyDescent="0.25">
      <c r="A13">
        <v>1.6704844959448399E-2</v>
      </c>
      <c r="B13">
        <v>1.0109291201332775E-2</v>
      </c>
      <c r="C13">
        <v>2.3175538638332448E-2</v>
      </c>
    </row>
    <row r="14" spans="1:3" x14ac:dyDescent="0.25">
      <c r="A14">
        <v>1.2799071512022609E-2</v>
      </c>
      <c r="B14">
        <v>1.1806240831612276E-2</v>
      </c>
      <c r="C14">
        <v>2.1031485749185234E-2</v>
      </c>
    </row>
    <row r="15" spans="1:3" x14ac:dyDescent="0.25">
      <c r="A15">
        <v>1.8238197567599916E-2</v>
      </c>
      <c r="B15">
        <v>1.2001469125878968E-2</v>
      </c>
      <c r="C15">
        <v>3.0431321877960136E-2</v>
      </c>
    </row>
    <row r="16" spans="1:3" x14ac:dyDescent="0.25">
      <c r="A16">
        <v>1.5208804328594611E-2</v>
      </c>
      <c r="B16">
        <v>1.2931419136228427E-2</v>
      </c>
      <c r="C16">
        <v>2.1415959534527188E-2</v>
      </c>
    </row>
    <row r="17" spans="1:3" x14ac:dyDescent="0.25">
      <c r="A17">
        <v>-1.8126771399429972E-2</v>
      </c>
      <c r="B17">
        <v>9.4167286531318655E-3</v>
      </c>
      <c r="C17">
        <v>-1.0851017197302644E-2</v>
      </c>
    </row>
    <row r="18" spans="1:3" x14ac:dyDescent="0.25">
      <c r="A18">
        <v>-1.1642776781380444E-2</v>
      </c>
      <c r="B18">
        <v>9.0352969985579689E-3</v>
      </c>
      <c r="C18">
        <v>-1.6664482977115494E-2</v>
      </c>
    </row>
    <row r="19" spans="1:3" x14ac:dyDescent="0.25">
      <c r="A19">
        <v>9.9814290079294331E-3</v>
      </c>
      <c r="B19">
        <v>1.9919678366994119E-2</v>
      </c>
      <c r="C19">
        <v>8.0239651596051686E-3</v>
      </c>
    </row>
    <row r="20" spans="1:3" x14ac:dyDescent="0.25">
      <c r="A20">
        <v>6.9625661534360858E-3</v>
      </c>
      <c r="B20">
        <v>1.7317281491399036E-2</v>
      </c>
      <c r="C20">
        <v>1.0713948777641922E-2</v>
      </c>
    </row>
    <row r="21" spans="1:3" x14ac:dyDescent="0.25">
      <c r="A21">
        <v>-1.1421578578041771E-4</v>
      </c>
      <c r="B21">
        <v>1.0020702726408809E-2</v>
      </c>
      <c r="C21">
        <v>1.7857999946838437E-2</v>
      </c>
    </row>
    <row r="22" spans="1:3" x14ac:dyDescent="0.25">
      <c r="A22">
        <v>1.8281821463475085E-2</v>
      </c>
      <c r="B22">
        <v>1.0052542091702438E-2</v>
      </c>
      <c r="C22">
        <v>2.5294021112945996E-2</v>
      </c>
    </row>
    <row r="23" spans="1:3" x14ac:dyDescent="0.25">
      <c r="A23">
        <v>6.2963473459417474E-3</v>
      </c>
      <c r="B23">
        <v>8.9139552205467661E-3</v>
      </c>
      <c r="C23">
        <v>9.475106000073839E-3</v>
      </c>
    </row>
    <row r="24" spans="1:3" x14ac:dyDescent="0.25">
      <c r="A24">
        <v>1.9085575284743247E-2</v>
      </c>
      <c r="B24">
        <v>1.1401481102921711E-2</v>
      </c>
      <c r="C24">
        <v>1.6403516128478516E-2</v>
      </c>
    </row>
    <row r="25" spans="1:3" x14ac:dyDescent="0.25">
      <c r="A25">
        <v>9.18303329913394E-3</v>
      </c>
      <c r="B25">
        <v>1.8712149524193991E-2</v>
      </c>
      <c r="C25">
        <v>-5.2805407214863371E-3</v>
      </c>
    </row>
    <row r="26" spans="1:3" x14ac:dyDescent="0.25">
      <c r="A26">
        <v>9.8639487545859345E-3</v>
      </c>
      <c r="B26">
        <v>1.739487815558485E-2</v>
      </c>
      <c r="C26">
        <v>5.0521049076527762E-2</v>
      </c>
    </row>
    <row r="27" spans="1:3" x14ac:dyDescent="0.25">
      <c r="A27">
        <v>-4.9771292224171284E-3</v>
      </c>
      <c r="B27">
        <v>9.8651199907502669E-3</v>
      </c>
      <c r="C27">
        <v>-1.1099152153674274E-2</v>
      </c>
    </row>
    <row r="28" spans="1:3" x14ac:dyDescent="0.25">
      <c r="A28">
        <v>2.3301610311695854E-3</v>
      </c>
      <c r="B28">
        <v>1.3532541808116295E-2</v>
      </c>
      <c r="C28">
        <v>-4.2488628933521624E-4</v>
      </c>
    </row>
    <row r="29" spans="1:3" x14ac:dyDescent="0.25">
      <c r="A29">
        <v>-2.4964452434637027E-3</v>
      </c>
      <c r="B29">
        <v>5.6127925421324814E-3</v>
      </c>
      <c r="C29">
        <v>3.5922344778615183E-3</v>
      </c>
    </row>
    <row r="30" spans="1:3" x14ac:dyDescent="0.25">
      <c r="A30">
        <v>1.27323543409138E-2</v>
      </c>
      <c r="B30">
        <v>1.6238677283086558E-2</v>
      </c>
      <c r="C30">
        <v>2.0131553510921638E-2</v>
      </c>
    </row>
    <row r="31" spans="1:3" x14ac:dyDescent="0.25">
      <c r="A31">
        <v>2.5380455574319487E-3</v>
      </c>
      <c r="B31">
        <v>1.1489613488848598E-2</v>
      </c>
      <c r="C31">
        <v>-5.7615098373908118E-4</v>
      </c>
    </row>
    <row r="32" spans="1:3" x14ac:dyDescent="0.25">
      <c r="A32">
        <v>5.3210908762875769E-3</v>
      </c>
      <c r="B32">
        <v>1.2932437079143893E-2</v>
      </c>
      <c r="C32">
        <v>7.7524270895279138E-3</v>
      </c>
    </row>
    <row r="33" spans="1:3" x14ac:dyDescent="0.25">
      <c r="A33">
        <v>1.4774855993210663E-2</v>
      </c>
      <c r="B33">
        <v>1.9467438828643671E-2</v>
      </c>
      <c r="C33">
        <v>-1.7196396226977463E-3</v>
      </c>
    </row>
    <row r="34" spans="1:3" x14ac:dyDescent="0.25">
      <c r="A34">
        <v>5.078334951251879E-2</v>
      </c>
      <c r="B34">
        <v>4.6627727501339804E-2</v>
      </c>
      <c r="C34">
        <v>1.5550319730094376E-2</v>
      </c>
    </row>
    <row r="35" spans="1:3" x14ac:dyDescent="0.25">
      <c r="A35">
        <v>0.1938524207049358</v>
      </c>
      <c r="B35">
        <v>2.3165874672247056E-2</v>
      </c>
      <c r="C35">
        <v>0.17798492726008572</v>
      </c>
    </row>
    <row r="36" spans="1:3" x14ac:dyDescent="0.25">
      <c r="A36">
        <v>1.503580168981895E-2</v>
      </c>
      <c r="B36">
        <v>1.1622421445091423E-2</v>
      </c>
      <c r="C36">
        <v>2.4804524772708378E-2</v>
      </c>
    </row>
    <row r="37" spans="1:3" x14ac:dyDescent="0.25">
      <c r="A37">
        <v>1.3876791702546494E-2</v>
      </c>
      <c r="B37">
        <v>1.3248231806346817E-2</v>
      </c>
      <c r="C37">
        <v>-4.3797854429976175E-3</v>
      </c>
    </row>
    <row r="38" spans="1:3" x14ac:dyDescent="0.25">
      <c r="A38" t="s">
        <v>1665</v>
      </c>
      <c r="B38">
        <v>1.8844220450161472E-2</v>
      </c>
    </row>
    <row r="39" spans="1:3" x14ac:dyDescent="0.25">
      <c r="B39">
        <v>1.05356945075684E-2</v>
      </c>
    </row>
    <row r="40" spans="1:3" x14ac:dyDescent="0.25">
      <c r="B40">
        <v>1.0256395078962898E-2</v>
      </c>
    </row>
    <row r="41" spans="1:3" x14ac:dyDescent="0.25">
      <c r="A41">
        <v>1.1200544080325494E-2</v>
      </c>
      <c r="B41">
        <v>1.0056502938700742E-2</v>
      </c>
      <c r="C41">
        <v>-2.0026262998627194E-2</v>
      </c>
    </row>
    <row r="42" spans="1:3" x14ac:dyDescent="0.25">
      <c r="A42">
        <v>2.028138773089205E-2</v>
      </c>
      <c r="B42">
        <v>2.0613138213363962E-2</v>
      </c>
      <c r="C42">
        <v>1.7575989291492896E-2</v>
      </c>
    </row>
    <row r="43" spans="1:3" x14ac:dyDescent="0.25">
      <c r="A43">
        <v>2.3372488632531888E-2</v>
      </c>
      <c r="B43">
        <v>2.3839989038933532E-2</v>
      </c>
      <c r="C43">
        <v>1.4460316491932745E-2</v>
      </c>
    </row>
    <row r="44" spans="1:3" x14ac:dyDescent="0.25">
      <c r="A44">
        <v>1.552607116036861E-2</v>
      </c>
      <c r="B44">
        <v>1.6267876684765467E-2</v>
      </c>
      <c r="C44">
        <v>-2.3751056907126392E-3</v>
      </c>
    </row>
    <row r="45" spans="1:3" x14ac:dyDescent="0.25">
      <c r="A45">
        <v>1.0890069009232265E-2</v>
      </c>
      <c r="B45">
        <v>1.2392517251088829E-2</v>
      </c>
      <c r="C45">
        <v>5.6503815371046449E-3</v>
      </c>
    </row>
    <row r="46" spans="1:3" x14ac:dyDescent="0.25">
      <c r="A46">
        <v>2.3060575647836479E-2</v>
      </c>
      <c r="B46">
        <v>2.1445440115474071E-2</v>
      </c>
      <c r="C46">
        <v>1.3686098280682579E-2</v>
      </c>
    </row>
    <row r="47" spans="1:3" x14ac:dyDescent="0.25">
      <c r="A47">
        <v>1.2032122354626943E-2</v>
      </c>
      <c r="B47">
        <v>1.1243790274908792E-2</v>
      </c>
      <c r="C47">
        <v>2.0804074735843916E-2</v>
      </c>
    </row>
    <row r="48" spans="1:3" x14ac:dyDescent="0.25">
      <c r="A48">
        <v>6.3294777819732397E-3</v>
      </c>
      <c r="B48">
        <v>1.1227220009069458E-2</v>
      </c>
      <c r="C48">
        <v>1.7209574437263873E-2</v>
      </c>
    </row>
    <row r="49" spans="1:3" x14ac:dyDescent="0.25">
      <c r="A49">
        <v>1.6280865758048324E-2</v>
      </c>
      <c r="B49">
        <v>1.550754694820239E-2</v>
      </c>
      <c r="C49">
        <v>2.1737344424366065E-3</v>
      </c>
    </row>
    <row r="50" spans="1:3" x14ac:dyDescent="0.25">
      <c r="A50">
        <v>1.2056488847241617E-3</v>
      </c>
      <c r="B50">
        <v>-2.1896819680565578E-3</v>
      </c>
      <c r="C50">
        <v>1.7401236243143856E-2</v>
      </c>
    </row>
    <row r="51" spans="1:3" x14ac:dyDescent="0.25">
      <c r="A51">
        <v>-4.0669330989551432E-4</v>
      </c>
      <c r="B51">
        <v>1.3179971972325505E-2</v>
      </c>
      <c r="C51">
        <v>2.3073347528969976E-2</v>
      </c>
    </row>
    <row r="52" spans="1:3" x14ac:dyDescent="0.25">
      <c r="A52">
        <v>-2.2909538556056433E-3</v>
      </c>
      <c r="B52">
        <v>-4.3615258011051169E-3</v>
      </c>
      <c r="C52">
        <v>5.8387219273589204E-3</v>
      </c>
    </row>
    <row r="53" spans="1:3" x14ac:dyDescent="0.25">
      <c r="A53">
        <v>7.4502860562234482E-3</v>
      </c>
      <c r="B53">
        <v>2.7541942134616166E-3</v>
      </c>
      <c r="C53">
        <v>1.2483646176223512E-2</v>
      </c>
    </row>
    <row r="54" spans="1:3" x14ac:dyDescent="0.25">
      <c r="A54">
        <v>4.5837120226617191E-3</v>
      </c>
      <c r="B54">
        <v>6.9510407729179297E-3</v>
      </c>
      <c r="C54">
        <v>6.5295861783180422E-3</v>
      </c>
    </row>
    <row r="55" spans="1:3" x14ac:dyDescent="0.25">
      <c r="A55">
        <v>-6.74759963344157E-3</v>
      </c>
      <c r="B55">
        <v>7.2564559694876761E-3</v>
      </c>
      <c r="C55">
        <v>6.6611750367932534E-3</v>
      </c>
    </row>
    <row r="56" spans="1:3" x14ac:dyDescent="0.25">
      <c r="A56">
        <v>-1.2870780948793804E-2</v>
      </c>
      <c r="B56">
        <v>7.9978652496207614E-3</v>
      </c>
      <c r="C56">
        <v>-9.40947446862587E-3</v>
      </c>
    </row>
    <row r="57" spans="1:3" x14ac:dyDescent="0.25">
      <c r="A57">
        <v>1.3515328591309456E-2</v>
      </c>
      <c r="B57">
        <v>2.0017145607140893E-2</v>
      </c>
      <c r="C57">
        <v>5.9066007483012904E-3</v>
      </c>
    </row>
    <row r="58" spans="1:3" x14ac:dyDescent="0.25">
      <c r="A58">
        <v>-1.3449507288345973E-2</v>
      </c>
      <c r="B58">
        <v>6.4831706269865956E-4</v>
      </c>
      <c r="C58">
        <v>-4.3082987204236446E-4</v>
      </c>
    </row>
    <row r="59" spans="1:3" x14ac:dyDescent="0.25">
      <c r="A59">
        <v>-9.2623672704938761E-3</v>
      </c>
      <c r="B59">
        <v>3.9944622182754149E-3</v>
      </c>
      <c r="C59">
        <v>1.6871377183340731E-2</v>
      </c>
    </row>
    <row r="60" spans="1:3" x14ac:dyDescent="0.25">
      <c r="A60">
        <v>1.9560093979317884E-2</v>
      </c>
      <c r="B60">
        <v>2.1328900319985907E-2</v>
      </c>
      <c r="C60">
        <v>9.0347894804853404E-3</v>
      </c>
    </row>
    <row r="61" spans="1:3" x14ac:dyDescent="0.25">
      <c r="A61">
        <v>8.4723124887721814E-4</v>
      </c>
      <c r="B61">
        <v>5.9065900327362449E-3</v>
      </c>
      <c r="C61">
        <v>6.7870742807328603E-3</v>
      </c>
    </row>
    <row r="62" spans="1:3" x14ac:dyDescent="0.25">
      <c r="A62">
        <v>1.140828036949027E-2</v>
      </c>
      <c r="B62">
        <v>-9.3534161431749034E-5</v>
      </c>
      <c r="C62">
        <v>4.0659319096581888E-2</v>
      </c>
    </row>
    <row r="63" spans="1:3" x14ac:dyDescent="0.25">
      <c r="A63">
        <v>-5.1793728407765411E-3</v>
      </c>
      <c r="B63">
        <v>1.2355284283151313E-2</v>
      </c>
      <c r="C63">
        <v>5.4991526354439451E-3</v>
      </c>
    </row>
    <row r="64" spans="1:3" x14ac:dyDescent="0.25">
      <c r="A64">
        <v>1.2849217388177825E-2</v>
      </c>
      <c r="B64">
        <v>1.6444780155843938E-2</v>
      </c>
      <c r="C64">
        <v>-1.2606196001115218E-3</v>
      </c>
    </row>
    <row r="65" spans="1:3" x14ac:dyDescent="0.25">
      <c r="A65">
        <v>8.6341404580133792E-3</v>
      </c>
      <c r="B65">
        <v>1.0418731121559367E-2</v>
      </c>
      <c r="C65">
        <v>2.6766784421515814E-2</v>
      </c>
    </row>
    <row r="66" spans="1:3" x14ac:dyDescent="0.25">
      <c r="A66">
        <v>-1.3094484757041042E-4</v>
      </c>
      <c r="B66">
        <v>1.4524120238449149E-2</v>
      </c>
      <c r="C66">
        <v>5.9391487612877108E-3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7C02EF-BB8B-4602-955C-72C138FFE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97-07 Comp SIC03</vt:lpstr>
      <vt:lpstr>97-07 Job Nums SIC03</vt:lpstr>
      <vt:lpstr>08-19 Comp SIC07</vt:lpstr>
      <vt:lpstr>08-19 Job Nums SIC07</vt:lpstr>
      <vt:lpstr>SIC03 SIC07 Weights</vt:lpstr>
      <vt:lpstr>SIC03 into SIC07 Comp</vt:lpstr>
      <vt:lpstr>SIC03 into SIC07 Job Nums</vt:lpstr>
      <vt:lpstr>97-19 Comp in SIC07</vt:lpstr>
      <vt:lpstr>97-19 Job Nums in SIC07</vt:lpstr>
      <vt:lpstr>97-19 Jobs in Aggregate SIC07</vt:lpstr>
      <vt:lpstr>97-19 Comp Weights in SIC07</vt:lpstr>
      <vt:lpstr>97-19 Comp in Aggregate SIC07</vt:lpstr>
      <vt:lpstr>97-19 Comp in Aggregate SIC OG</vt:lpstr>
      <vt:lpstr>97-19 CPI Deflator</vt:lpstr>
      <vt:lpstr>97-19 Comp in Aggregate CPI</vt:lpstr>
      <vt:lpstr>97-19 Exp. PPI Deflator RAW</vt:lpstr>
      <vt:lpstr>97-19 Output Prices</vt:lpstr>
      <vt:lpstr>Aggregating Exp. PPI Deflator</vt:lpstr>
      <vt:lpstr>Aggregating Exp. PPI Deflat (W)</vt:lpstr>
      <vt:lpstr>Exp. PPI Deflator</vt:lpstr>
      <vt:lpstr>97-19 Comp in Aggregate PPI</vt:lpstr>
      <vt:lpstr>97-19 Comp Aggregate PPI YoY%</vt:lpstr>
      <vt:lpstr>97-19 Comp Aggregate CPI YoY%</vt:lpstr>
      <vt:lpstr>97-19 Prod RAW</vt:lpstr>
      <vt:lpstr>97-19 Prod PPI</vt:lpstr>
      <vt:lpstr>97-19 Prod PPI YoY%</vt:lpstr>
      <vt:lpstr>97-19 YoY% Aggregated</vt:lpstr>
      <vt:lpstr>Specific Investigation</vt:lpstr>
      <vt:lpstr>Stata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Trindade Ferreira [pr22dtf]</dc:creator>
  <cp:lastModifiedBy>Diogo Trindade Ferreira [pr22dtf]</cp:lastModifiedBy>
  <dcterms:created xsi:type="dcterms:W3CDTF">2025-02-07T20:31:34Z</dcterms:created>
  <dcterms:modified xsi:type="dcterms:W3CDTF">2025-03-02T21:40:44Z</dcterms:modified>
</cp:coreProperties>
</file>