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8_{6B28940F-6CCE-4134-AE71-D2B2D380A4D3}" xr6:coauthVersionLast="47" xr6:coauthVersionMax="47" xr10:uidLastSave="{00000000-0000-0000-0000-000000000000}"/>
  <bookViews>
    <workbookView xWindow="31440" yWindow="2640" windowWidth="21600" windowHeight="11385" firstSheet="12" activeTab="15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Sheet2" sheetId="20" r:id="rId5"/>
    <sheet name="Distributions and Productivity" sheetId="4" r:id="rId6"/>
    <sheet name="CPI and GDP Def" sheetId="5" r:id="rId7"/>
    <sheet name="Net and Gross Capital" sheetId="6" r:id="rId8"/>
    <sheet name="GDP Deflator Weights" sheetId="7" r:id="rId9"/>
    <sheet name="Service Sector Productivity" sheetId="14" r:id="rId10"/>
    <sheet name="Output Price Deflators" sheetId="15" r:id="rId11"/>
    <sheet name="Productivity Measures" sheetId="10" r:id="rId12"/>
    <sheet name="Labour Share of Income" sheetId="16" r:id="rId13"/>
    <sheet name="Prelim Regression Results" sheetId="17" r:id="rId14"/>
    <sheet name="Real Regression Results" sheetId="18" r:id="rId15"/>
    <sheet name="Real RegressionII Results" sheetId="21" r:id="rId16"/>
  </sheets>
  <definedNames>
    <definedName name="_xlnm._FilterDatabase" localSheetId="8" hidden="1">'GDP Deflator Weights'!$O$3:$P$24</definedName>
    <definedName name="_xlnm._FilterDatabase" localSheetId="10" hidden="1">'Output Price Deflators'!$F$1:$I$94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1" l="1"/>
  <c r="G28" i="21"/>
  <c r="G29" i="21"/>
  <c r="G30" i="21"/>
  <c r="G31" i="21"/>
  <c r="G32" i="21"/>
  <c r="G33" i="21"/>
  <c r="G34" i="21"/>
  <c r="G27" i="21"/>
  <c r="D28" i="21"/>
  <c r="D29" i="21"/>
  <c r="D30" i="21"/>
  <c r="D31" i="21"/>
  <c r="D32" i="21"/>
  <c r="D33" i="21"/>
  <c r="D34" i="21"/>
  <c r="D35" i="21"/>
  <c r="D27" i="21"/>
  <c r="F17" i="21"/>
  <c r="F18" i="21"/>
  <c r="F19" i="21"/>
  <c r="F20" i="21"/>
  <c r="F21" i="21"/>
  <c r="F22" i="21"/>
  <c r="F23" i="21"/>
  <c r="F24" i="21"/>
  <c r="F16" i="21"/>
  <c r="H11" i="21"/>
  <c r="H3" i="21"/>
  <c r="H4" i="21"/>
  <c r="H5" i="21"/>
  <c r="H6" i="21"/>
  <c r="H7" i="21"/>
  <c r="H8" i="21"/>
  <c r="H9" i="21"/>
  <c r="H10" i="21"/>
  <c r="H2" i="21"/>
  <c r="A22" i="4" l="1"/>
  <c r="A23" i="4"/>
  <c r="A24" i="4"/>
  <c r="A25" i="4"/>
  <c r="A26" i="4"/>
  <c r="A27" i="4"/>
  <c r="A28" i="4"/>
  <c r="A2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31" i="4"/>
  <c r="A32" i="4"/>
  <c r="A33" i="4"/>
  <c r="A34" i="4"/>
  <c r="A35" i="4"/>
  <c r="A36" i="4"/>
  <c r="A37" i="4"/>
  <c r="A38" i="4"/>
  <c r="A39" i="4"/>
  <c r="A21" i="4"/>
  <c r="F13" i="21" l="1"/>
  <c r="F12" i="21"/>
  <c r="F3" i="21"/>
  <c r="F4" i="21"/>
  <c r="F5" i="21"/>
  <c r="F6" i="21"/>
  <c r="F7" i="21"/>
  <c r="F8" i="21"/>
  <c r="F9" i="21"/>
  <c r="F10" i="21"/>
  <c r="F2" i="21"/>
  <c r="A9" i="21"/>
  <c r="A10" i="21" s="1"/>
  <c r="A4" i="21"/>
  <c r="A5" i="21" s="1"/>
  <c r="A6" i="21" s="1"/>
  <c r="A7" i="21" s="1"/>
  <c r="A8" i="21" s="1"/>
  <c r="A3" i="21"/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8" i="3"/>
  <c r="F19" i="18"/>
  <c r="F18" i="18"/>
  <c r="F9" i="18"/>
  <c r="F10" i="18"/>
  <c r="F11" i="18"/>
  <c r="F12" i="18"/>
  <c r="F13" i="18"/>
  <c r="F14" i="18"/>
  <c r="F15" i="18"/>
  <c r="F16" i="18"/>
  <c r="F8" i="18"/>
  <c r="A10" i="18"/>
  <c r="A11" i="18"/>
  <c r="A12" i="18"/>
  <c r="A13" i="18" s="1"/>
  <c r="A14" i="18" s="1"/>
  <c r="A15" i="18" s="1"/>
  <c r="A16" i="18" s="1"/>
  <c r="A9" i="18"/>
  <c r="F3" i="18"/>
  <c r="F4" i="18"/>
  <c r="F5" i="18"/>
  <c r="F6" i="18"/>
  <c r="F2" i="18"/>
  <c r="G2" i="17"/>
  <c r="G22" i="17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X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Q21" i="4" l="1"/>
  <c r="W21" i="4"/>
  <c r="V21" i="4"/>
  <c r="U21" i="4"/>
  <c r="T21" i="4"/>
  <c r="S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<sst xmlns="http://schemas.openxmlformats.org/spreadsheetml/2006/main" count="589" uniqueCount="334">
  <si>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</si>
  <si>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</si>
  <si>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</si>
  <si>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</si>
  <si>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</si>
  <si>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</si>
  <si>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</si>
  <si>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</si>
  <si>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</si>
  <si>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</si>
  <si>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</si>
  <si>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</si>
  <si>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</si>
  <si>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</si>
  <si>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</si>
  <si>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</si>
  <si>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</si>
  <si>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</si>
  <si>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</si>
  <si>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</si>
  <si>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</si>
  <si>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</si>
  <si>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</si>
  <si>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</si>
  <si>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</si>
  <si>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</si>
  <si>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</si>
  <si>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</si>
  <si>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</si>
  <si>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</si>
  <si>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</si>
  <si>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</si>
  <si>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</si>
  <si>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</si>
  <si>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</si>
  <si>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</si>
  <si>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</si>
  <si>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</si>
  <si>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</si>
  <si>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</si>
  <si>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</si>
  <si>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</si>
  <si>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</si>
  <si>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</si>
  <si>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</si>
  <si>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</si>
  <si>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</si>
  <si>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</si>
  <si>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</si>
  <si>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</si>
  <si>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</si>
  <si>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</si>
  <si>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</si>
  <si>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</si>
  <si>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</si>
  <si>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</si>
  <si>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</si>
  <si>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</si>
  <si>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</si>
  <si>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</si>
  <si>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</si>
  <si>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</si>
  <si>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</si>
  <si>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</si>
  <si>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</si>
  <si>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</si>
  <si>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</si>
  <si>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</si>
  <si>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</si>
  <si>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</si>
  <si>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</si>
  <si>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</si>
  <si>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</si>
  <si>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</si>
  <si>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</si>
  <si>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</si>
  <si>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</si>
  <si>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</si>
  <si>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</si>
  <si>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</si>
  <si>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</si>
  <si>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</si>
  <si>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</si>
  <si>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</si>
  <si>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</si>
  <si>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</si>
  <si>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</si>
  <si>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</si>
  <si>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</si>
  <si>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</si>
  <si>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</si>
  <si>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</si>
  <si>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</si>
  <si>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</si>
  <si>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</si>
  <si>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</si>
  <si>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</si>
  <si>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</si>
  <si>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</si>
  <si>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</si>
  <si>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</si>
  <si>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</si>
  <si>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</si>
  <si>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</si>
  <si>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</si>
  <si>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</si>
  <si>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</si>
  <si>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</si>
  <si>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</si>
  <si>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</si>
  <si>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</si>
  <si>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</si>
  <si>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</si>
  <si>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</si>
  <si>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</si>
  <si>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</si>
  <si>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</si>
  <si>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</si>
  <si>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</si>
  <si>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</si>
  <si>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</si>
  <si>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</si>
  <si>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</si>
  <si>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</si>
  <si>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</si>
  <si>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</si>
  <si>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</si>
  <si>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</si>
  <si>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</si>
  <si>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</si>
  <si>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</si>
  <si>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</si>
  <si>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</si>
  <si>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</si>
  <si>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</si>
  <si>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</si>
  <si>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</si>
  <si>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</si>
  <si>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</si>
  <si>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</si>
  <si>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</si>
  <si>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</si>
  <si>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</si>
  <si>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</si>
  <si>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</si>
  <si>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</si>
  <si>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</si>
  <si>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</si>
  <si>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</si>
  <si>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</si>
  <si>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</si>
  <si>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</si>
  <si>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</si>
  <si>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</si>
  <si>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</si>
  <si>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</si>
  <si>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</si>
  <si>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</si>
  <si>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</si>
  <si>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</si>
  <si>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</si>
  <si>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</si>
  <si>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</si>
  <si>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</si>
  <si>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</si>
  <si>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</si>
  <si>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</si>
  <si>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</si>
  <si>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</si>
  <si>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</si>
  <si>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</si>
  <si>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</si>
  <si>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</si>
  <si>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</si>
  <si>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</si>
  <si>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</si>
  <si>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</si>
  <si>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</si>
  <si>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</si>
  <si>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</si>
  <si>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</si>
  <si>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</si>
  <si>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</si>
  <si>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</si>
  <si>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</si>
  <si>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</si>
  <si>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</si>
  <si>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</si>
  <si>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</si>
  <si>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</si>
  <si>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</si>
  <si>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</si>
  <si>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</si>
  <si>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</si>
  <si>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</si>
  <si>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</si>
  <si>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</si>
  <si>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</si>
  <si>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</si>
  <si>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</si>
  <si>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</si>
  <si>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</si>
  <si>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</si>
  <si>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</si>
  <si>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</si>
  <si>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</si>
  <si>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</si>
  <si>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</si>
  <si>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</si>
  <si>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</si>
  <si>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</si>
  <si>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</si>
  <si>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</si>
  <si>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</si>
  <si>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</si>
  <si>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</si>
  <si>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</si>
  <si>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</si>
  <si>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</si>
  <si>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</si>
  <si>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</si>
  <si>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</si>
  <si>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</si>
  <si>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</si>
  <si>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</si>
  <si>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</si>
  <si>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</si>
  <si>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</si>
  <si>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</si>
  <si>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</si>
  <si>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</si>
  <si>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</si>
  <si>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</si>
  <si>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</si>
  <si>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</si>
  <si>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</si>
  <si>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</si>
  <si>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</si>
  <si>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</si>
  <si>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</si>
  <si>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</si>
  <si>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</si>
  <si>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</si>
  <si>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</si>
  <si>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</si>
  <si>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</si>
  <si>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</si>
  <si>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</si>
  <si>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</si>
  <si>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</si>
  <si>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</si>
  <si>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</si>
  <si>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</si>
  <si>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</si>
  <si>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</si>
  <si>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</si>
  <si>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</si>
  <si>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</si>
  <si>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</si>
  <si>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</si>
  <si>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</si>
  <si>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</si>
  <si>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</si>
  <si>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</si>
  <si>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</si>
  <si>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</si>
  <si>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</si>
  <si>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</si>
  <si>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</si>
  <si>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</si>
  <si>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</si>
  <si>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</si>
  <si>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</si>
  <si>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</si>
  <si>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</si>
  <si>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</si>
  <si>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</si>
  <si>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</si>
  <si>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</si>
  <si>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</si>
  <si>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</si>
  <si>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</si>
  <si>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</si>
  <si>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</si>
  <si>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</si>
  <si>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</si>
  <si>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</si>
  <si>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</si>
  <si>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</si>
  <si>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</si>
  <si>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</si>
  <si>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</si>
  <si>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</si>
  <si>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</si>
  <si>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</si>
  <si>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</si>
  <si>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</si>
  <si>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</si>
  <si>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</si>
  <si>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</si>
  <si>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</si>
  <si>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</si>
  <si>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</si>
  <si>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</si>
  <si>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</si>
  <si>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</si>
  <si>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</si>
  <si>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</si>
  <si>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</si>
  <si>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</si>
  <si>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</si>
  <si>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</si>
  <si>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</si>
  <si>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</si>
  <si>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</si>
  <si>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</si>
  <si>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</si>
  <si>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</si>
  <si>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</si>
  <si>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</si>
  <si>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</si>
  <si>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</si>
  <si>
    <t>Prod coeff.</t>
  </si>
  <si>
    <t>Error Bar</t>
  </si>
  <si>
    <t>95% Confidence</t>
  </si>
  <si>
    <t>A1</t>
  </si>
  <si>
    <t>A2</t>
  </si>
  <si>
    <t>Mean Compensation adj. CPI</t>
  </si>
  <si>
    <t>Mean Compensation adj. CPI 1997=100</t>
  </si>
  <si>
    <t>Median Wage adj. CPI</t>
  </si>
  <si>
    <t>Post</t>
  </si>
  <si>
    <t>Pre</t>
  </si>
  <si>
    <t>SD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</si>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</sst>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0" borderId="0" xfId="0" applyFont="1"/>
    <xf numFmtId="0" fontId="1" fillId="37" borderId="0" xfId="0" applyFont="1" applyFill="1"/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Wages</a:t>
            </a:r>
            <a:r>
              <a:rPr lang="en-GB" baseline="0"/>
              <a:t> and Compensation across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Median Wage adj.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Sheet2!$B$2:$X$2</c:f>
              <c:numCache>
                <c:formatCode>General</c:formatCode>
                <c:ptCount val="23"/>
                <c:pt idx="0">
                  <c:v>10.085592011412269</c:v>
                </c:pt>
                <c:pt idx="1">
                  <c:v>10.337078651685392</c:v>
                </c:pt>
                <c:pt idx="2">
                  <c:v>10.624133148404994</c:v>
                </c:pt>
                <c:pt idx="3">
                  <c:v>10.907840440165062</c:v>
                </c:pt>
                <c:pt idx="4">
                  <c:v>11.25</c:v>
                </c:pt>
                <c:pt idx="5">
                  <c:v>11.570469798657717</c:v>
                </c:pt>
                <c:pt idx="6">
                  <c:v>11.854304635761588</c:v>
                </c:pt>
                <c:pt idx="7">
                  <c:v>12.104575163398692</c:v>
                </c:pt>
                <c:pt idx="8">
                  <c:v>12.240717029449426</c:v>
                </c:pt>
                <c:pt idx="9">
                  <c:v>12.403003754693366</c:v>
                </c:pt>
                <c:pt idx="10">
                  <c:v>12.506112469437655</c:v>
                </c:pt>
                <c:pt idx="11">
                  <c:v>12.550177095631643</c:v>
                </c:pt>
                <c:pt idx="12">
                  <c:v>12.725173210161662</c:v>
                </c:pt>
                <c:pt idx="13">
                  <c:v>12.472035794183446</c:v>
                </c:pt>
                <c:pt idx="14">
                  <c:v>11.916488222698073</c:v>
                </c:pt>
                <c:pt idx="15">
                  <c:v>11.73777315296566</c:v>
                </c:pt>
                <c:pt idx="16">
                  <c:v>11.766497461928934</c:v>
                </c:pt>
                <c:pt idx="17">
                  <c:v>11.62</c:v>
                </c:pt>
                <c:pt idx="18">
                  <c:v>11.78</c:v>
                </c:pt>
                <c:pt idx="19">
                  <c:v>12.075471698113207</c:v>
                </c:pt>
                <c:pt idx="20">
                  <c:v>12.059961315280464</c:v>
                </c:pt>
                <c:pt idx="21">
                  <c:v>12.058545797922566</c:v>
                </c:pt>
                <c:pt idx="22">
                  <c:v>12.319109461966603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C2-B499-884CC1EA7CD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Mean Wage adj.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Sheet2!$B$3:$X$3</c:f>
              <c:numCache>
                <c:formatCode>General</c:formatCode>
                <c:ptCount val="23"/>
                <c:pt idx="0">
                  <c:v>12.696148359486449</c:v>
                </c:pt>
                <c:pt idx="1">
                  <c:v>13.174157303370785</c:v>
                </c:pt>
                <c:pt idx="2">
                  <c:v>13.578363384188627</c:v>
                </c:pt>
                <c:pt idx="3">
                  <c:v>14.057771664374142</c:v>
                </c:pt>
                <c:pt idx="4">
                  <c:v>14.646739130434781</c:v>
                </c:pt>
                <c:pt idx="5">
                  <c:v>15.23489932885906</c:v>
                </c:pt>
                <c:pt idx="6">
                  <c:v>15.536423841059603</c:v>
                </c:pt>
                <c:pt idx="7">
                  <c:v>15.686274509803921</c:v>
                </c:pt>
                <c:pt idx="8">
                  <c:v>16.005121638924457</c:v>
                </c:pt>
                <c:pt idx="9">
                  <c:v>16.232790988735921</c:v>
                </c:pt>
                <c:pt idx="10">
                  <c:v>16.356968215158926</c:v>
                </c:pt>
                <c:pt idx="11">
                  <c:v>16.458087367178276</c:v>
                </c:pt>
                <c:pt idx="12">
                  <c:v>16.616628175519633</c:v>
                </c:pt>
                <c:pt idx="13">
                  <c:v>16.331096196868007</c:v>
                </c:pt>
                <c:pt idx="14">
                  <c:v>15.749464668094218</c:v>
                </c:pt>
                <c:pt idx="15">
                  <c:v>15.442247658688865</c:v>
                </c:pt>
                <c:pt idx="16">
                  <c:v>15.370558375634518</c:v>
                </c:pt>
                <c:pt idx="17">
                  <c:v>15.12</c:v>
                </c:pt>
                <c:pt idx="18">
                  <c:v>15.26</c:v>
                </c:pt>
                <c:pt idx="19">
                  <c:v>15.620655412115193</c:v>
                </c:pt>
                <c:pt idx="20">
                  <c:v>15.628626692456479</c:v>
                </c:pt>
                <c:pt idx="21">
                  <c:v>15.779036827195466</c:v>
                </c:pt>
                <c:pt idx="22">
                  <c:v>16.020408163265305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1-48C2-B499-884CC1EA7CD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Mean Comp adj.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Sheet2!$B$4:$X$4</c:f>
              <c:numCache>
                <c:formatCode>General</c:formatCode>
                <c:ptCount val="23"/>
                <c:pt idx="0">
                  <c:v>14.653922967189729</c:v>
                </c:pt>
                <c:pt idx="1">
                  <c:v>15.049016853932583</c:v>
                </c:pt>
                <c:pt idx="2">
                  <c:v>15.941470180305133</c:v>
                </c:pt>
                <c:pt idx="3">
                  <c:v>16.919669876203574</c:v>
                </c:pt>
                <c:pt idx="4">
                  <c:v>17.606793478260872</c:v>
                </c:pt>
                <c:pt idx="5">
                  <c:v>17.87288590604027</c:v>
                </c:pt>
                <c:pt idx="6">
                  <c:v>18.421324503311258</c:v>
                </c:pt>
                <c:pt idx="7">
                  <c:v>19.201045751633988</c:v>
                </c:pt>
                <c:pt idx="8">
                  <c:v>19.647375160051219</c:v>
                </c:pt>
                <c:pt idx="9">
                  <c:v>20.212390488110135</c:v>
                </c:pt>
                <c:pt idx="10">
                  <c:v>20.763202933985333</c:v>
                </c:pt>
                <c:pt idx="11">
                  <c:v>20.268004722550181</c:v>
                </c:pt>
                <c:pt idx="12">
                  <c:v>20.292147806004621</c:v>
                </c:pt>
                <c:pt idx="13">
                  <c:v>20.043064876957494</c:v>
                </c:pt>
                <c:pt idx="14">
                  <c:v>19.475910064239827</c:v>
                </c:pt>
                <c:pt idx="15">
                  <c:v>18.882518210197713</c:v>
                </c:pt>
                <c:pt idx="16">
                  <c:v>18.780304568527917</c:v>
                </c:pt>
                <c:pt idx="17">
                  <c:v>18.443200000000001</c:v>
                </c:pt>
                <c:pt idx="18">
                  <c:v>18.803699999999999</c:v>
                </c:pt>
                <c:pt idx="19">
                  <c:v>19.134955312810323</c:v>
                </c:pt>
                <c:pt idx="20">
                  <c:v>19.222437137330754</c:v>
                </c:pt>
                <c:pt idx="21">
                  <c:v>19.382058545797921</c:v>
                </c:pt>
                <c:pt idx="22">
                  <c:v>19.558627087198513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1-48C2-B499-884CC1E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762576"/>
        <c:axId val="1446761616"/>
      </c:lineChart>
      <c:catAx>
        <c:axId val="1446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1616"/>
        <c:crosses val="autoZero"/>
        <c:auto val="1"/>
        <c:lblAlgn val="ctr"/>
        <c:lblOffset val="100"/>
        <c:noMultiLvlLbl val="0"/>
      </c:catAx>
      <c:valAx>
        <c:axId val="14467616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aseline="0"/>
              <a:t>Employees' earnings over time across the income distribution.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Productivity'!$A$30</c15:sqref>
                        </c15:formulaRef>
                      </c:ext>
                    </c:extLst>
                    <c:strCache>
                      <c:ptCount val="1"/>
                      <c:pt idx="0">
                        <c:v>OpH Index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Productivity'!$B$30:$X$30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102.89224530396781</c:v>
                      </c:pt>
                      <c:pt idx="2">
                        <c:v>105.22151153897393</c:v>
                      </c:pt>
                      <c:pt idx="3">
                        <c:v>110.11689607230856</c:v>
                      </c:pt>
                      <c:pt idx="4">
                        <c:v>111.95550939981267</c:v>
                      </c:pt>
                      <c:pt idx="5">
                        <c:v>114.24492211450895</c:v>
                      </c:pt>
                      <c:pt idx="6">
                        <c:v>117.3349258161599</c:v>
                      </c:pt>
                      <c:pt idx="7">
                        <c:v>119.05388346952415</c:v>
                      </c:pt>
                      <c:pt idx="8">
                        <c:v>121.5062201622256</c:v>
                      </c:pt>
                      <c:pt idx="9">
                        <c:v>123.6699599543396</c:v>
                      </c:pt>
                      <c:pt idx="10">
                        <c:v>126.42223712040463</c:v>
                      </c:pt>
                      <c:pt idx="11">
                        <c:v>125.72315108708702</c:v>
                      </c:pt>
                      <c:pt idx="12">
                        <c:v>122.786133586068</c:v>
                      </c:pt>
                      <c:pt idx="13">
                        <c:v>125.14436710263364</c:v>
                      </c:pt>
                      <c:pt idx="14">
                        <c:v>126.53838841351332</c:v>
                      </c:pt>
                      <c:pt idx="15">
                        <c:v>125.77824998745741</c:v>
                      </c:pt>
                      <c:pt idx="16">
                        <c:v>125.45270750400881</c:v>
                      </c:pt>
                      <c:pt idx="17">
                        <c:v>126.1136535895529</c:v>
                      </c:pt>
                      <c:pt idx="18">
                        <c:v>126.50842591402574</c:v>
                      </c:pt>
                      <c:pt idx="19">
                        <c:v>127.21991209652354</c:v>
                      </c:pt>
                      <c:pt idx="20">
                        <c:v>129.69831118789767</c:v>
                      </c:pt>
                      <c:pt idx="21">
                        <c:v>130.11789103027519</c:v>
                      </c:pt>
                      <c:pt idx="22">
                        <c:v>130.42245188085167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GB" sz="1800">
                <a:latin typeface="+mn-lt"/>
              </a:rPr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+mn-lt"/>
                  </a:rPr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Labour Share of Income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Profit Share (RHS)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4">
                          <a:lumMod val="7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'Labour Share of Income'!$C$2:$C$24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44.659199999999998</c:v>
                      </c:pt>
                      <c:pt idx="1">
                        <c:v>44.298099999999998</c:v>
                      </c:pt>
                      <c:pt idx="2">
                        <c:v>42.042000000000002</c:v>
                      </c:pt>
                      <c:pt idx="3">
                        <c:v>40.999600000000001</c:v>
                      </c:pt>
                      <c:pt idx="4">
                        <c:v>39.8887</c:v>
                      </c:pt>
                      <c:pt idx="5">
                        <c:v>40.704300000000003</c:v>
                      </c:pt>
                      <c:pt idx="6">
                        <c:v>41.1858</c:v>
                      </c:pt>
                      <c:pt idx="7">
                        <c:v>40.302500000000002</c:v>
                      </c:pt>
                      <c:pt idx="8">
                        <c:v>40.548000000000002</c:v>
                      </c:pt>
                      <c:pt idx="9">
                        <c:v>40.165399999999998</c:v>
                      </c:pt>
                      <c:pt idx="10">
                        <c:v>39.421700000000001</c:v>
                      </c:pt>
                      <c:pt idx="11">
                        <c:v>40.639400000000002</c:v>
                      </c:pt>
                      <c:pt idx="12">
                        <c:v>39.581299999999999</c:v>
                      </c:pt>
                      <c:pt idx="13">
                        <c:v>39.507899999999999</c:v>
                      </c:pt>
                      <c:pt idx="14">
                        <c:v>39.953899999999997</c:v>
                      </c:pt>
                      <c:pt idx="15">
                        <c:v>40.6815</c:v>
                      </c:pt>
                      <c:pt idx="16">
                        <c:v>40.5886</c:v>
                      </c:pt>
                      <c:pt idx="17">
                        <c:v>41.718800000000002</c:v>
                      </c:pt>
                      <c:pt idx="18">
                        <c:v>41.391599999999997</c:v>
                      </c:pt>
                      <c:pt idx="19">
                        <c:v>41.422899999999998</c:v>
                      </c:pt>
                      <c:pt idx="20">
                        <c:v>41.566000000000003</c:v>
                      </c:pt>
                      <c:pt idx="21">
                        <c:v>41.113599999999998</c:v>
                      </c:pt>
                      <c:pt idx="22">
                        <c:v>40.851199999999999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235-487A-BEAE-22871C4322E1}"/>
                  </c:ext>
                </c:extLst>
              </c15:ser>
            </c15:filteredLineSeries>
          </c:ext>
        </c:extLst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1"/>
        <c:axPos val="r"/>
        <c:numFmt formatCode="General" sourceLinked="1"/>
        <c:majorTickMark val="out"/>
        <c:minorTickMark val="none"/>
        <c:tickLblPos val="nextTo"/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Wage-productivity coefficients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'Real Regression Results'!$B$1</c:f>
              <c:strCache>
                <c:ptCount val="1"/>
                <c:pt idx="0">
                  <c:v>Prod coeff.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plus>
            <c:min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minus>
          </c:errBars>
          <c:cat>
            <c:numRef>
              <c:f>'Real Regression Results'!$A$2:$A$6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'Real Regression Results'!$B$2:$B$6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1.0486</c:v>
                </c:pt>
                <c:pt idx="2">
                  <c:v>1.1299999999999999</c:v>
                </c:pt>
                <c:pt idx="3">
                  <c:v>1.2154</c:v>
                </c:pt>
                <c:pt idx="4">
                  <c:v>1.335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A4B-A6A8-6CBBA6430998}"/>
            </c:ext>
          </c:extLst>
        </c:ser>
        <c:ser>
          <c:idx val="0"/>
          <c:order val="1"/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 Results'!$G$2:$G$6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A4B-A6A8-6CBBA643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59295"/>
        <c:axId val="832558335"/>
      </c:lineChart>
      <c:catAx>
        <c:axId val="8325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8335"/>
        <c:crosses val="autoZero"/>
        <c:auto val="1"/>
        <c:lblAlgn val="ctr"/>
        <c:lblOffset val="100"/>
        <c:noMultiLvlLbl val="0"/>
      </c:catAx>
      <c:valAx>
        <c:axId val="83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92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plus>
            <c:min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Regression Results'!$A$18:$A$19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 Results'!$B$18:$B$19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A00-BE1E-DF91D4FD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775"/>
        <c:axId val="52226895"/>
      </c:lineChart>
      <c:catAx>
        <c:axId val="522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895"/>
        <c:crosses val="autoZero"/>
        <c:auto val="1"/>
        <c:lblAlgn val="ctr"/>
        <c:lblOffset val="100"/>
        <c:noMultiLvlLbl val="0"/>
      </c:catAx>
      <c:valAx>
        <c:axId val="5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Productivity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plus>
            <c:min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minus>
          </c:errBars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Results'!$B$8:$B$16</c:f>
              <c:numCache>
                <c:formatCode>General</c:formatCode>
                <c:ptCount val="9"/>
                <c:pt idx="0">
                  <c:v>0.82079999999999997</c:v>
                </c:pt>
                <c:pt idx="1">
                  <c:v>0.77680000000000005</c:v>
                </c:pt>
                <c:pt idx="2">
                  <c:v>0.9103</c:v>
                </c:pt>
                <c:pt idx="3">
                  <c:v>0.96479999999999999</c:v>
                </c:pt>
                <c:pt idx="4">
                  <c:v>0.98399999999999999</c:v>
                </c:pt>
                <c:pt idx="5">
                  <c:v>1.0685</c:v>
                </c:pt>
                <c:pt idx="6">
                  <c:v>1.1698999999999999</c:v>
                </c:pt>
                <c:pt idx="7">
                  <c:v>1.2255</c:v>
                </c:pt>
                <c:pt idx="8">
                  <c:v>1.3018000000000001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47B-A8F8-D8541DEDA92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Results'!$G$8:$G$16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47B-A8F8-D8541DE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94943"/>
        <c:axId val="970995423"/>
      </c:lineChart>
      <c:catAx>
        <c:axId val="9709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5423"/>
        <c:crosses val="autoZero"/>
        <c:auto val="1"/>
        <c:lblAlgn val="ctr"/>
        <c:lblOffset val="100"/>
        <c:noMultiLvlLbl val="0"/>
      </c:catAx>
      <c:valAx>
        <c:axId val="97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49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effec</a:t>
            </a:r>
            <a:r>
              <a:rPr lang="en-GB" baseline="0"/>
              <a:t>t on wage growth across the income distribution.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Baseline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plus>
            <c:min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minus>
            <c:spPr>
              <a:ln w="3175"/>
            </c:spPr>
          </c:errBars>
          <c:val>
            <c:numRef>
              <c:f>'Real RegressionII Results'!$B$2:$B$10</c:f>
              <c:numCache>
                <c:formatCode>General</c:formatCode>
                <c:ptCount val="9"/>
                <c:pt idx="0">
                  <c:v>0.64610000000000001</c:v>
                </c:pt>
                <c:pt idx="1">
                  <c:v>0.71199999999999997</c:v>
                </c:pt>
                <c:pt idx="2">
                  <c:v>0.88080000000000003</c:v>
                </c:pt>
                <c:pt idx="3">
                  <c:v>0.91579999999999995</c:v>
                </c:pt>
                <c:pt idx="4">
                  <c:v>0.94369999999999998</c:v>
                </c:pt>
                <c:pt idx="5">
                  <c:v>1.03</c:v>
                </c:pt>
                <c:pt idx="6">
                  <c:v>1.1048</c:v>
                </c:pt>
                <c:pt idx="7">
                  <c:v>1.1895</c:v>
                </c:pt>
                <c:pt idx="8">
                  <c:v>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48F5-888E-10D0939B7FD0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8F5-888E-10D0939B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7248"/>
        <c:axId val="1463517728"/>
      </c:lineChart>
      <c:catAx>
        <c:axId val="14635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Decile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728"/>
        <c:crosses val="autoZero"/>
        <c:auto val="1"/>
        <c:lblAlgn val="ctr"/>
        <c:lblOffset val="100"/>
        <c:noMultiLvlLbl val="0"/>
      </c:catAx>
      <c:valAx>
        <c:axId val="14635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Elasticity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distribution.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Baseline Regression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plus>
            <c:min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minus>
            <c:spPr>
              <a:ln w="6350"/>
            </c:spPr>
          </c:errBars>
          <c:cat>
            <c:strRef>
              <c:f>'Real RegressionII Results'!$A$12:$A$13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RegressionII Results'!$B$12:$B$13</c:f>
              <c:numCache>
                <c:formatCode>General</c:formatCode>
                <c:ptCount val="2"/>
                <c:pt idx="0">
                  <c:v>1.2575320000000001</c:v>
                </c:pt>
                <c:pt idx="1">
                  <c:v>1.800745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F-4636-BDC8-46CACEC3B8FB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Results'!$G$12:$G$13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F-4636-BDC8-46CACEC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5904"/>
        <c:axId val="1740870144"/>
      </c:lineChart>
      <c:catAx>
        <c:axId val="1740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Specification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0144"/>
        <c:crosses val="autoZero"/>
        <c:auto val="1"/>
        <c:lblAlgn val="ctr"/>
        <c:lblOffset val="100"/>
        <c:noMultiLvlLbl val="0"/>
      </c:catAx>
      <c:valAx>
        <c:axId val="174087014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59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Results'!$F$16:$F$24</c:f>
                <c:numCache>
                  <c:formatCode>General</c:formatCode>
                  <c:ptCount val="9"/>
                  <c:pt idx="0">
                    <c:v>0.38374091437332436</c:v>
                  </c:pt>
                  <c:pt idx="1">
                    <c:v>0.26501444362798643</c:v>
                  </c:pt>
                  <c:pt idx="2">
                    <c:v>0.25653398143189088</c:v>
                  </c:pt>
                  <c:pt idx="3">
                    <c:v>0.29893629241236869</c:v>
                  </c:pt>
                  <c:pt idx="4">
                    <c:v>0.29469606131432091</c:v>
                  </c:pt>
                  <c:pt idx="5">
                    <c:v>0.31589721680455979</c:v>
                  </c:pt>
                  <c:pt idx="6">
                    <c:v>0.33497825674577486</c:v>
                  </c:pt>
                  <c:pt idx="7">
                    <c:v>0.30953687015748815</c:v>
                  </c:pt>
                  <c:pt idx="8">
                    <c:v>0.29681617686334483</c:v>
                  </c:pt>
                </c:numCache>
              </c:numRef>
            </c:plus>
            <c:minus>
              <c:numRef>
                <c:f>'Real RegressionII Results'!$F$16:$F$24</c:f>
                <c:numCache>
                  <c:formatCode>General</c:formatCode>
                  <c:ptCount val="9"/>
                  <c:pt idx="0">
                    <c:v>0.38374091437332436</c:v>
                  </c:pt>
                  <c:pt idx="1">
                    <c:v>0.26501444362798643</c:v>
                  </c:pt>
                  <c:pt idx="2">
                    <c:v>0.25653398143189088</c:v>
                  </c:pt>
                  <c:pt idx="3">
                    <c:v>0.29893629241236869</c:v>
                  </c:pt>
                  <c:pt idx="4">
                    <c:v>0.29469606131432091</c:v>
                  </c:pt>
                  <c:pt idx="5">
                    <c:v>0.31589721680455979</c:v>
                  </c:pt>
                  <c:pt idx="6">
                    <c:v>0.33497825674577486</c:v>
                  </c:pt>
                  <c:pt idx="7">
                    <c:v>0.30953687015748815</c:v>
                  </c:pt>
                  <c:pt idx="8">
                    <c:v>0.29681617686334483</c:v>
                  </c:pt>
                </c:numCache>
              </c:numRef>
            </c:minus>
            <c:spPr>
              <a:ln w="6350"/>
            </c:spPr>
          </c:errBars>
          <c:val>
            <c:numRef>
              <c:f>'Real RegressionII Results'!$B$16:$B$24</c:f>
              <c:numCache>
                <c:formatCode>General</c:formatCode>
                <c:ptCount val="9"/>
                <c:pt idx="0">
                  <c:v>0.877</c:v>
                </c:pt>
                <c:pt idx="1">
                  <c:v>0.83799999999999997</c:v>
                </c:pt>
                <c:pt idx="2">
                  <c:v>0.97099999999999997</c:v>
                </c:pt>
                <c:pt idx="3">
                  <c:v>1.022</c:v>
                </c:pt>
                <c:pt idx="4">
                  <c:v>1.0469999999999999</c:v>
                </c:pt>
                <c:pt idx="5">
                  <c:v>1.129</c:v>
                </c:pt>
                <c:pt idx="6">
                  <c:v>1.2290000000000001</c:v>
                </c:pt>
                <c:pt idx="7">
                  <c:v>1.292</c:v>
                </c:pt>
                <c:pt idx="8">
                  <c:v>1.3740000000000001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A-4C18-B8B1-9D77E66B4B55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Results'!$G$16:$G$24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A-4C18-B8B1-9D77E66B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53904"/>
        <c:axId val="1044145744"/>
      </c:lineChart>
      <c:catAx>
        <c:axId val="10441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GB" sz="1050" b="0"/>
                  <a:t>Decile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5744"/>
        <c:crosses val="autoZero"/>
        <c:auto val="1"/>
        <c:lblAlgn val="ctr"/>
        <c:lblOffset val="100"/>
        <c:noMultiLvlLbl val="0"/>
      </c:catAx>
      <c:valAx>
        <c:axId val="1044145744"/>
        <c:scaling>
          <c:orientation val="minMax"/>
          <c:max val="1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Elasticity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39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 Pre-2008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40041357186094E-2"/>
          <c:y val="9.4000695681869181E-2"/>
          <c:w val="0.88882174103237099"/>
          <c:h val="0.77736111111111106"/>
        </c:manualLayout>
      </c:layout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none"/>
          </c:marker>
          <c:val>
            <c:numRef>
              <c:f>'Real RegressionII Results'!$B$27:$B$35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0.28799999999999998</c:v>
                </c:pt>
                <c:pt idx="2">
                  <c:v>-3.3717E-3</c:v>
                </c:pt>
                <c:pt idx="3">
                  <c:v>-0.15124070000000001</c:v>
                </c:pt>
                <c:pt idx="4">
                  <c:v>-0.20399999999999999</c:v>
                </c:pt>
                <c:pt idx="5">
                  <c:v>-0.29240640000000001</c:v>
                </c:pt>
                <c:pt idx="6">
                  <c:v>-0.1177039</c:v>
                </c:pt>
                <c:pt idx="7">
                  <c:v>-5.6312500000000001E-2</c:v>
                </c:pt>
                <c:pt idx="8">
                  <c:v>0.41357450000000001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3-41E8-9E7F-D29B02752528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Results'!$G$27:$G$35</c:f>
                <c:numCache>
                  <c:formatCode>General</c:formatCode>
                  <c:ptCount val="9"/>
                  <c:pt idx="0">
                    <c:v>1.1173606815940731</c:v>
                  </c:pt>
                  <c:pt idx="1">
                    <c:v>0.76473055479868035</c:v>
                  </c:pt>
                  <c:pt idx="2">
                    <c:v>0.72186817874406439</c:v>
                  </c:pt>
                  <c:pt idx="3">
                    <c:v>0.84400676345400139</c:v>
                  </c:pt>
                  <c:pt idx="4">
                    <c:v>0.84168587296248498</c:v>
                  </c:pt>
                  <c:pt idx="5">
                    <c:v>0.84202657553121296</c:v>
                  </c:pt>
                  <c:pt idx="6">
                    <c:v>0.89721381930696964</c:v>
                  </c:pt>
                  <c:pt idx="7">
                    <c:v>0.77260084773976678</c:v>
                  </c:pt>
                  <c:pt idx="8">
                    <c:v>0.81874028639850915</c:v>
                  </c:pt>
                </c:numCache>
              </c:numRef>
            </c:plus>
            <c:minus>
              <c:numRef>
                <c:f>'Real RegressionII Results'!$G$27:$G$35</c:f>
                <c:numCache>
                  <c:formatCode>General</c:formatCode>
                  <c:ptCount val="9"/>
                  <c:pt idx="0">
                    <c:v>1.1173606815940731</c:v>
                  </c:pt>
                  <c:pt idx="1">
                    <c:v>0.76473055479868035</c:v>
                  </c:pt>
                  <c:pt idx="2">
                    <c:v>0.72186817874406439</c:v>
                  </c:pt>
                  <c:pt idx="3">
                    <c:v>0.84400676345400139</c:v>
                  </c:pt>
                  <c:pt idx="4">
                    <c:v>0.84168587296248498</c:v>
                  </c:pt>
                  <c:pt idx="5">
                    <c:v>0.84202657553121296</c:v>
                  </c:pt>
                  <c:pt idx="6">
                    <c:v>0.89721381930696964</c:v>
                  </c:pt>
                  <c:pt idx="7">
                    <c:v>0.77260084773976678</c:v>
                  </c:pt>
                  <c:pt idx="8">
                    <c:v>0.81874028639850915</c:v>
                  </c:pt>
                </c:numCache>
              </c:numRef>
            </c:minus>
            <c:spPr>
              <a:ln w="6350"/>
            </c:spPr>
          </c:errBars>
          <c:val>
            <c:numRef>
              <c:f>'Real RegressionII Results'!$E$27:$E$35</c:f>
              <c:numCache>
                <c:formatCode>General</c:formatCode>
                <c:ptCount val="9"/>
                <c:pt idx="0">
                  <c:v>0.246</c:v>
                </c:pt>
                <c:pt idx="1">
                  <c:v>0.50442880000000001</c:v>
                </c:pt>
                <c:pt idx="2">
                  <c:v>0.893621</c:v>
                </c:pt>
                <c:pt idx="3">
                  <c:v>1.075582</c:v>
                </c:pt>
                <c:pt idx="4">
                  <c:v>1.147</c:v>
                </c:pt>
                <c:pt idx="5">
                  <c:v>1.303226</c:v>
                </c:pt>
                <c:pt idx="6">
                  <c:v>1.2352730000000001</c:v>
                </c:pt>
                <c:pt idx="7">
                  <c:v>1.2364250000000001</c:v>
                </c:pt>
                <c:pt idx="8">
                  <c:v>0.88039440000000002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3-41E8-9E7F-D29B02752528}"/>
            </c:ext>
          </c:extLst>
        </c:ser>
        <c:ser>
          <c:idx val="2"/>
          <c:order val="2"/>
          <c:spPr>
            <a:ln w="63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'Real RegressionII Results'!$H$27:$H$35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3-41E8-9E7F-D29B02752528}"/>
            </c:ext>
          </c:extLst>
        </c:ser>
        <c:ser>
          <c:idx val="3"/>
          <c:order val="3"/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'Real RegressionII Results'!$I$27:$I$35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3-41E8-9E7F-D29B0275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392256"/>
        <c:axId val="1218397536"/>
      </c:lineChart>
      <c:catAx>
        <c:axId val="12183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Decile</a:t>
                </a:r>
              </a:p>
            </c:rich>
          </c:tx>
          <c:layout>
            <c:manualLayout>
              <c:xMode val="edge"/>
              <c:yMode val="edge"/>
              <c:x val="0.48306762432495848"/>
              <c:y val="0.92748266419620762"/>
            </c:manualLayout>
          </c:layout>
          <c:overlay val="0"/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7536"/>
        <c:crosses val="autoZero"/>
        <c:auto val="1"/>
        <c:lblAlgn val="ctr"/>
        <c:lblOffset val="100"/>
        <c:noMultiLvlLbl val="0"/>
      </c:catAx>
      <c:valAx>
        <c:axId val="1218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 Elasticity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22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 Pre-2008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40041357186094E-2"/>
          <c:y val="9.4000695681869181E-2"/>
          <c:w val="0.88882174103237099"/>
          <c:h val="0.77736111111111106"/>
        </c:manualLayout>
      </c:layout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Results'!$D$27:$D$35</c:f>
                <c:numCache>
                  <c:formatCode>General</c:formatCode>
                  <c:ptCount val="9"/>
                  <c:pt idx="0">
                    <c:v>1.1978652851984986</c:v>
                  </c:pt>
                  <c:pt idx="1">
                    <c:v>0.84380598851150879</c:v>
                  </c:pt>
                  <c:pt idx="2">
                    <c:v>0.7831908249071412</c:v>
                  </c:pt>
                  <c:pt idx="3">
                    <c:v>0.91213519254099973</c:v>
                  </c:pt>
                  <c:pt idx="4">
                    <c:v>0.89044853059003437</c:v>
                  </c:pt>
                  <c:pt idx="5">
                    <c:v>0.88595155349899979</c:v>
                  </c:pt>
                  <c:pt idx="6">
                    <c:v>0.92758087035030357</c:v>
                  </c:pt>
                  <c:pt idx="7">
                    <c:v>0.81181895717716568</c:v>
                  </c:pt>
                  <c:pt idx="8">
                    <c:v>0.8744486545762159</c:v>
                  </c:pt>
                </c:numCache>
              </c:numRef>
            </c:plus>
            <c:minus>
              <c:numRef>
                <c:f>'Real RegressionII Results'!$D$27:$D$35</c:f>
                <c:numCache>
                  <c:formatCode>General</c:formatCode>
                  <c:ptCount val="9"/>
                  <c:pt idx="0">
                    <c:v>1.1978652851984986</c:v>
                  </c:pt>
                  <c:pt idx="1">
                    <c:v>0.84380598851150879</c:v>
                  </c:pt>
                  <c:pt idx="2">
                    <c:v>0.7831908249071412</c:v>
                  </c:pt>
                  <c:pt idx="3">
                    <c:v>0.91213519254099973</c:v>
                  </c:pt>
                  <c:pt idx="4">
                    <c:v>0.89044853059003437</c:v>
                  </c:pt>
                  <c:pt idx="5">
                    <c:v>0.88595155349899979</c:v>
                  </c:pt>
                  <c:pt idx="6">
                    <c:v>0.92758087035030357</c:v>
                  </c:pt>
                  <c:pt idx="7">
                    <c:v>0.81181895717716568</c:v>
                  </c:pt>
                  <c:pt idx="8">
                    <c:v>0.8744486545762159</c:v>
                  </c:pt>
                </c:numCache>
              </c:numRef>
            </c:minus>
            <c:spPr>
              <a:ln w="6350"/>
            </c:spPr>
          </c:errBars>
          <c:val>
            <c:numRef>
              <c:f>'Real RegressionII Results'!$B$27:$B$35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0.28799999999999998</c:v>
                </c:pt>
                <c:pt idx="2">
                  <c:v>-3.3717E-3</c:v>
                </c:pt>
                <c:pt idx="3">
                  <c:v>-0.15124070000000001</c:v>
                </c:pt>
                <c:pt idx="4">
                  <c:v>-0.20399999999999999</c:v>
                </c:pt>
                <c:pt idx="5">
                  <c:v>-0.29240640000000001</c:v>
                </c:pt>
                <c:pt idx="6">
                  <c:v>-0.1177039</c:v>
                </c:pt>
                <c:pt idx="7">
                  <c:v>-5.6312500000000001E-2</c:v>
                </c:pt>
                <c:pt idx="8">
                  <c:v>0.41357450000000001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D-43AB-9C5B-516200212949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'Real RegressionII Results'!$E$27:$E$35</c:f>
              <c:numCache>
                <c:formatCode>General</c:formatCode>
                <c:ptCount val="9"/>
                <c:pt idx="0">
                  <c:v>0.246</c:v>
                </c:pt>
                <c:pt idx="1">
                  <c:v>0.50442880000000001</c:v>
                </c:pt>
                <c:pt idx="2">
                  <c:v>0.893621</c:v>
                </c:pt>
                <c:pt idx="3">
                  <c:v>1.075582</c:v>
                </c:pt>
                <c:pt idx="4">
                  <c:v>1.147</c:v>
                </c:pt>
                <c:pt idx="5">
                  <c:v>1.303226</c:v>
                </c:pt>
                <c:pt idx="6">
                  <c:v>1.2352730000000001</c:v>
                </c:pt>
                <c:pt idx="7">
                  <c:v>1.2364250000000001</c:v>
                </c:pt>
                <c:pt idx="8">
                  <c:v>0.88039440000000002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D-43AB-9C5B-516200212949}"/>
            </c:ext>
          </c:extLst>
        </c:ser>
        <c:ser>
          <c:idx val="2"/>
          <c:order val="2"/>
          <c:spPr>
            <a:ln w="63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'Real RegressionII Results'!$H$27:$H$35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D-43AB-9C5B-516200212949}"/>
            </c:ext>
          </c:extLst>
        </c:ser>
        <c:ser>
          <c:idx val="3"/>
          <c:order val="3"/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'Real RegressionII Results'!$I$27:$I$35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D-43AB-9C5B-51620021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92256"/>
        <c:axId val="1218397536"/>
      </c:lineChart>
      <c:catAx>
        <c:axId val="12183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Decile</a:t>
                </a:r>
              </a:p>
            </c:rich>
          </c:tx>
          <c:layout>
            <c:manualLayout>
              <c:xMode val="edge"/>
              <c:yMode val="edge"/>
              <c:x val="0.48306762432495848"/>
              <c:y val="0.92748266419620762"/>
            </c:manualLayout>
          </c:layout>
          <c:overlay val="0"/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7536"/>
        <c:crosses val="autoZero"/>
        <c:auto val="1"/>
        <c:lblAlgn val="ctr"/>
        <c:lblOffset val="100"/>
        <c:noMultiLvlLbl val="0"/>
      </c:catAx>
      <c:valAx>
        <c:axId val="1218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 Elasticity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22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Productivity and Pay, 1997-2019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GDP'!$A$15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GDP'!$B$15:$X$15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0.57258856850005202</c:v>
                      </c:pt>
                      <c:pt idx="2">
                        <c:v>4.51424773816791</c:v>
                      </c:pt>
                      <c:pt idx="3">
                        <c:v>1.9516308649174761</c:v>
                      </c:pt>
                      <c:pt idx="4">
                        <c:v>2.0827785059938435</c:v>
                      </c:pt>
                      <c:pt idx="5">
                        <c:v>-2.0953202114499589</c:v>
                      </c:pt>
                      <c:pt idx="6">
                        <c:v>-1.1020758347412993</c:v>
                      </c:pt>
                      <c:pt idx="7">
                        <c:v>1.7342110152537913</c:v>
                      </c:pt>
                      <c:pt idx="8">
                        <c:v>-0.45477104469973995</c:v>
                      </c:pt>
                      <c:pt idx="9">
                        <c:v>0.99138766753316077</c:v>
                      </c:pt>
                      <c:pt idx="10">
                        <c:v>1.5143589526251446</c:v>
                      </c:pt>
                      <c:pt idx="11">
                        <c:v>-2.4572920875892095</c:v>
                      </c:pt>
                      <c:pt idx="12">
                        <c:v>0.36366510637485305</c:v>
                      </c:pt>
                      <c:pt idx="13">
                        <c:v>-1.0171150644645479</c:v>
                      </c:pt>
                      <c:pt idx="14">
                        <c:v>-0.71966033582214095</c:v>
                      </c:pt>
                      <c:pt idx="15">
                        <c:v>-1.27526740255459</c:v>
                      </c:pt>
                      <c:pt idx="16">
                        <c:v>-0.14349091343672171</c:v>
                      </c:pt>
                      <c:pt idx="17">
                        <c:v>-2.0482700444965189</c:v>
                      </c:pt>
                      <c:pt idx="18">
                        <c:v>1.2074850147318017</c:v>
                      </c:pt>
                      <c:pt idx="19">
                        <c:v>0.42347678035910974</c:v>
                      </c:pt>
                      <c:pt idx="20">
                        <c:v>-0.89442619383977728</c:v>
                      </c:pt>
                      <c:pt idx="21">
                        <c:v>1.4218732340462168</c:v>
                      </c:pt>
                      <c:pt idx="22">
                        <c:v>0.19725941559744342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4E-4F28-A4B2-1A58C737A23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E-4F28-A4B2-1A58C737A23E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E-4F28-A4B2-1A58C737A23E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E-4F28-A4B2-1A58C737A23E}"/>
            </c:ext>
          </c:extLst>
        </c:ser>
        <c:ser>
          <c:idx val="6"/>
          <c:order val="6"/>
          <c:tx>
            <c:v>Average Total Labour Compensation adj. with consumer prices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GDP'!$B$19:$X$19</c:f>
              <c:numCache>
                <c:formatCode>General</c:formatCode>
                <c:ptCount val="23"/>
                <c:pt idx="0">
                  <c:v>100</c:v>
                </c:pt>
                <c:pt idx="1">
                  <c:v>102.69616462177038</c:v>
                </c:pt>
                <c:pt idx="2">
                  <c:v>108.78636537122676</c:v>
                </c:pt>
                <c:pt idx="3">
                  <c:v>115.46170888223497</c:v>
                </c:pt>
                <c:pt idx="4">
                  <c:v>120.1507167581176</c:v>
                </c:pt>
                <c:pt idx="5">
                  <c:v>121.96656107758879</c:v>
                </c:pt>
                <c:pt idx="6">
                  <c:v>125.70916705756387</c:v>
                </c:pt>
                <c:pt idx="7">
                  <c:v>131.0300715694037</c:v>
                </c:pt>
                <c:pt idx="8">
                  <c:v>134.07587308901429</c:v>
                </c:pt>
                <c:pt idx="9">
                  <c:v>137.93160052339476</c:v>
                </c:pt>
                <c:pt idx="10">
                  <c:v>141.69040591024219</c:v>
                </c:pt>
                <c:pt idx="11">
                  <c:v>138.31111824410729</c:v>
                </c:pt>
                <c:pt idx="12">
                  <c:v>138.47587333056771</c:v>
                </c:pt>
                <c:pt idx="13">
                  <c:v>136.7761037220825</c:v>
                </c:pt>
                <c:pt idx="14">
                  <c:v>132.90577620645729</c:v>
                </c:pt>
                <c:pt idx="15">
                  <c:v>128.85640420299634</c:v>
                </c:pt>
                <c:pt idx="16">
                  <c:v>128.15888694499893</c:v>
                </c:pt>
                <c:pt idx="17">
                  <c:v>125.85844787975546</c:v>
                </c:pt>
                <c:pt idx="18">
                  <c:v>128.31853997118492</c:v>
                </c:pt>
                <c:pt idx="19">
                  <c:v>130.57906306491216</c:v>
                </c:pt>
                <c:pt idx="20">
                  <c:v>131.17604876434777</c:v>
                </c:pt>
                <c:pt idx="21">
                  <c:v>132.26532300732393</c:v>
                </c:pt>
                <c:pt idx="22">
                  <c:v>133.47024637013899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4E-4F28-A4B2-1A58C737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Average Compensation adj. using producer prices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GDP'!$B$10:$X$10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103.46483387246786</c:v>
                      </c:pt>
                      <c:pt idx="2">
                        <c:v>110.30834784564189</c:v>
                      </c:pt>
                      <c:pt idx="3">
                        <c:v>117.155363243894</c:v>
                      </c:pt>
                      <c:pt idx="4">
                        <c:v>121.07675507739195</c:v>
                      </c:pt>
                      <c:pt idx="5">
                        <c:v>121.27084758063828</c:v>
                      </c:pt>
                      <c:pt idx="6">
                        <c:v>123.25877544754792</c:v>
                      </c:pt>
                      <c:pt idx="7">
                        <c:v>126.71194411616597</c:v>
                      </c:pt>
                      <c:pt idx="8">
                        <c:v>128.70950976416768</c:v>
                      </c:pt>
                      <c:pt idx="9">
                        <c:v>131.86463722381484</c:v>
                      </c:pt>
                      <c:pt idx="10">
                        <c:v>136.13127334250501</c:v>
                      </c:pt>
                      <c:pt idx="11">
                        <c:v>132.97489522159819</c:v>
                      </c:pt>
                      <c:pt idx="12">
                        <c:v>130.40154282695403</c:v>
                      </c:pt>
                      <c:pt idx="13">
                        <c:v>131.74266127905511</c:v>
                      </c:pt>
                      <c:pt idx="14">
                        <c:v>132.41702225411265</c:v>
                      </c:pt>
                      <c:pt idx="15">
                        <c:v>130.38161642550216</c:v>
                      </c:pt>
                      <c:pt idx="16">
                        <c:v>129.91258302861684</c:v>
                      </c:pt>
                      <c:pt idx="17">
                        <c:v>128.5252590696644</c:v>
                      </c:pt>
                      <c:pt idx="18">
                        <c:v>130.12751640886904</c:v>
                      </c:pt>
                      <c:pt idx="19">
                        <c:v>131.26247937172596</c:v>
                      </c:pt>
                      <c:pt idx="20">
                        <c:v>132.84645226926031</c:v>
                      </c:pt>
                      <c:pt idx="21">
                        <c:v>134.68790534568404</c:v>
                      </c:pt>
                      <c:pt idx="22">
                        <c:v>135.18972561185797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4E-4F28-A4B2-1A58C737A2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Mean Wage adj. with producer prices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GDP'!$B$11:$X$11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104.54166109592674</c:v>
                      </c:pt>
                      <c:pt idx="2">
                        <c:v>108.44495464080883</c:v>
                      </c:pt>
                      <c:pt idx="3">
                        <c:v>112.34886522947373</c:v>
                      </c:pt>
                      <c:pt idx="4">
                        <c:v>116.25278478444375</c:v>
                      </c:pt>
                      <c:pt idx="5">
                        <c:v>119.31175508162487</c:v>
                      </c:pt>
                      <c:pt idx="6">
                        <c:v>119.98583323939432</c:v>
                      </c:pt>
                      <c:pt idx="7">
                        <c:v>119.47977559350299</c:v>
                      </c:pt>
                      <c:pt idx="8">
                        <c:v>121.01717005058434</c:v>
                      </c:pt>
                      <c:pt idx="9">
                        <c:v>122.23224171938467</c:v>
                      </c:pt>
                      <c:pt idx="10">
                        <c:v>123.77937442658626</c:v>
                      </c:pt>
                      <c:pt idx="11">
                        <c:v>124.62923778257846</c:v>
                      </c:pt>
                      <c:pt idx="12">
                        <c:v>123.24790057031643</c:v>
                      </c:pt>
                      <c:pt idx="13">
                        <c:v>123.89664677336049</c:v>
                      </c:pt>
                      <c:pt idx="14">
                        <c:v>123.59297010150864</c:v>
                      </c:pt>
                      <c:pt idx="15">
                        <c:v>123.06905832731833</c:v>
                      </c:pt>
                      <c:pt idx="16">
                        <c:v>122.72135644795162</c:v>
                      </c:pt>
                      <c:pt idx="17">
                        <c:v>121.61465687765052</c:v>
                      </c:pt>
                      <c:pt idx="18">
                        <c:v>121.88837200079014</c:v>
                      </c:pt>
                      <c:pt idx="19">
                        <c:v>123.67853107673119</c:v>
                      </c:pt>
                      <c:pt idx="20">
                        <c:v>124.66491485444877</c:v>
                      </c:pt>
                      <c:pt idx="21">
                        <c:v>126.55843713483749</c:v>
                      </c:pt>
                      <c:pt idx="22">
                        <c:v>127.80881625332604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4E-4F28-A4B2-1A58C737A23E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1"/>
        <c:axPos val="r"/>
        <c:numFmt formatCode="General" sourceLinked="1"/>
        <c:majorTickMark val="out"/>
        <c:minorTickMark val="none"/>
        <c:tickLblPos val="high"/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13</xdr:col>
      <xdr:colOff>1085850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9526</xdr:rowOff>
    </xdr:from>
    <xdr:to>
      <xdr:col>13</xdr:col>
      <xdr:colOff>466725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78768-C66B-4F40-85AF-794D83AA5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612912</xdr:colOff>
      <xdr:row>41</xdr:row>
      <xdr:rowOff>0</xdr:rowOff>
    </xdr:from>
    <xdr:to>
      <xdr:col>18</xdr:col>
      <xdr:colOff>8282</xdr:colOff>
      <xdr:row>61</xdr:row>
      <xdr:rowOff>165652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B2576D-125E-46D0-8C88-7A664E4B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F0C6B-83D3-4A14-8EFE-8157C98D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496956</xdr:colOff>
      <xdr:row>20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175D0-115F-4C92-85DC-91D47471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57976</xdr:colOff>
      <xdr:row>21</xdr:row>
      <xdr:rowOff>115958</xdr:rowOff>
    </xdr:from>
    <xdr:to>
      <xdr:col>16</xdr:col>
      <xdr:colOff>571498</xdr:colOff>
      <xdr:row>38</xdr:row>
      <xdr:rowOff>140806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FC39A-DA3A-4C29-946C-95687B24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509379</xdr:colOff>
      <xdr:row>8</xdr:row>
      <xdr:rowOff>173937</xdr:rowOff>
    </xdr:from>
    <xdr:to>
      <xdr:col>20</xdr:col>
      <xdr:colOff>117336</xdr:colOff>
      <xdr:row>31</xdr:row>
      <xdr:rowOff>21540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B5C8C-7BDD-BFC8-24AF-A96B7021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467964</xdr:colOff>
      <xdr:row>14</xdr:row>
      <xdr:rowOff>168964</xdr:rowOff>
    </xdr:from>
    <xdr:to>
      <xdr:col>16</xdr:col>
      <xdr:colOff>190497</xdr:colOff>
      <xdr:row>33</xdr:row>
      <xdr:rowOff>16566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01E43-B378-DD31-C0AA-09D61DAB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323022</xdr:colOff>
      <xdr:row>28</xdr:row>
      <xdr:rowOff>8282</xdr:rowOff>
    </xdr:from>
    <xdr:to>
      <xdr:col>18</xdr:col>
      <xdr:colOff>45555</xdr:colOff>
      <xdr:row>46</xdr:row>
      <xdr:rowOff>46384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ACEB95-FF9B-4125-A86A-D4976EDB4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80961</xdr:rowOff>
    </xdr:from>
    <xdr:to>
      <xdr:col>22</xdr:col>
      <xdr:colOff>28575</xdr:colOff>
      <xdr:row>53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20</xdr:row>
      <xdr:rowOff>28575</xdr:rowOff>
    </xdr:from>
    <xdr:to>
      <xdr:col>36</xdr:col>
      <xdr:colOff>381000</xdr:colOff>
      <xdr:row>51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59FD-2552-4F8B-82BE-7BAA3360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4</xdr:row>
      <xdr:rowOff>138111</xdr:rowOff>
    </xdr:from>
    <xdr:to>
      <xdr:col>9</xdr:col>
      <xdr:colOff>161924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28C2-0BDB-8954-05AE-DE20755D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561975</xdr:colOff>
      <xdr:row>2</xdr:row>
      <xdr:rowOff>123825</xdr:rowOff>
    </xdr:from>
    <xdr:to>
      <xdr:col>37</xdr:col>
      <xdr:colOff>166689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zoomScale="85" zoomScaleNormal="85" workbookViewId="0">
      <selection activeCell="A5" sqref="A5:X5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25">
      <c r="E54">
        <v>12.47</v>
      </c>
      <c r="F54">
        <v>12.32</v>
      </c>
      <c r="G54" s="16">
        <f>(F54-E54)/E54</f>
        <v>-1.2028869286287117E-2</v>
      </c>
    </row>
    <row r="55" spans="5:7" x14ac:dyDescent="0.2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workbookViewId="0">
      <selection activeCell="AM18" sqref="AM18"/>
    </sheetView>
  </sheetViews>
  <sheetFormatPr defaultRowHeight="15" x14ac:dyDescent="0.25"/>
  <cols>
    <col min="1" max="12" width="10.7109375" customWidth="1"/>
  </cols>
  <sheetData>
    <row r="1" spans="1:16" ht="31.5" x14ac:dyDescent="0.2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1.5" x14ac:dyDescent="0.2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2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5.75" x14ac:dyDescent="0.25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5.75" x14ac:dyDescent="0.25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5.75" x14ac:dyDescent="0.25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5.75" x14ac:dyDescent="0.25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5.75" x14ac:dyDescent="0.25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5.75" x14ac:dyDescent="0.25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5.75" x14ac:dyDescent="0.25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5.75" x14ac:dyDescent="0.25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5.75" x14ac:dyDescent="0.25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5.75" x14ac:dyDescent="0.25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5.75" x14ac:dyDescent="0.25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5.75" x14ac:dyDescent="0.25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5.75" x14ac:dyDescent="0.25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5.75" x14ac:dyDescent="0.25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5.75" x14ac:dyDescent="0.25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5.75" x14ac:dyDescent="0.25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5.75" x14ac:dyDescent="0.25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5.75" x14ac:dyDescent="0.25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5.75" x14ac:dyDescent="0.25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5.75" x14ac:dyDescent="0.25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5.75" x14ac:dyDescent="0.25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5.75" x14ac:dyDescent="0.25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5.75" x14ac:dyDescent="0.25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5" x14ac:dyDescent="0.25"/>
  <cols>
    <col min="1" max="1" width="15.5703125" customWidth="1"/>
    <col min="2" max="4" width="16.7109375" customWidth="1"/>
    <col min="5" max="5" width="10.7109375" customWidth="1"/>
    <col min="7" max="9" width="16.7109375" customWidth="1"/>
    <col min="11" max="11" width="10.28515625" customWidth="1"/>
    <col min="12" max="14" width="16.7109375" customWidth="1"/>
  </cols>
  <sheetData>
    <row r="1" spans="1:16" x14ac:dyDescent="0.2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30" x14ac:dyDescent="0.2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2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2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2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2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2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2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2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2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2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2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2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2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2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2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2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2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2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2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2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2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2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2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2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2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25">
      <c r="A27" t="s">
        <v>229</v>
      </c>
      <c r="B27">
        <v>0.745</v>
      </c>
      <c r="C27">
        <v>0.877</v>
      </c>
      <c r="D27">
        <v>0.875</v>
      </c>
    </row>
    <row r="28" spans="1:16" x14ac:dyDescent="0.2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2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2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2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2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2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2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2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25">
      <c r="A36" t="s">
        <v>238</v>
      </c>
      <c r="B36">
        <v>0.79</v>
      </c>
      <c r="C36">
        <v>0.996</v>
      </c>
      <c r="D36">
        <v>0.90900000000000003</v>
      </c>
    </row>
    <row r="37" spans="1:4" x14ac:dyDescent="0.2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2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25">
      <c r="A39" t="s">
        <v>241</v>
      </c>
      <c r="B39">
        <v>0.81</v>
      </c>
      <c r="C39">
        <v>1.04</v>
      </c>
      <c r="D39">
        <v>0.92400000000000004</v>
      </c>
    </row>
    <row r="40" spans="1:4" x14ac:dyDescent="0.2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2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2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2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2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2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25">
      <c r="A46" t="s">
        <v>248</v>
      </c>
      <c r="B46">
        <v>0.871</v>
      </c>
      <c r="C46">
        <v>1.1320000000000001</v>
      </c>
      <c r="D46">
        <v>0.97</v>
      </c>
    </row>
    <row r="47" spans="1:4" x14ac:dyDescent="0.2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2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2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2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2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2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2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25">
      <c r="A54" t="s">
        <v>256</v>
      </c>
      <c r="B54">
        <v>0.91200000000000003</v>
      </c>
      <c r="C54">
        <v>1.139</v>
      </c>
      <c r="D54">
        <v>0.99</v>
      </c>
    </row>
    <row r="55" spans="1:4" x14ac:dyDescent="0.2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2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2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2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2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2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25">
      <c r="A61" t="s">
        <v>263</v>
      </c>
      <c r="B61">
        <v>1.018</v>
      </c>
      <c r="C61">
        <v>1.141</v>
      </c>
      <c r="D61">
        <v>1.01</v>
      </c>
    </row>
    <row r="62" spans="1:4" x14ac:dyDescent="0.25">
      <c r="A62" t="s">
        <v>264</v>
      </c>
      <c r="B62">
        <v>1.0209999999999999</v>
      </c>
      <c r="C62">
        <v>1.153</v>
      </c>
      <c r="D62">
        <v>1.014</v>
      </c>
    </row>
    <row r="63" spans="1:4" x14ac:dyDescent="0.25">
      <c r="A63" t="s">
        <v>265</v>
      </c>
      <c r="B63">
        <v>1.03</v>
      </c>
      <c r="C63">
        <v>1.17</v>
      </c>
      <c r="D63">
        <v>1.018</v>
      </c>
    </row>
    <row r="64" spans="1:4" x14ac:dyDescent="0.2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25">
      <c r="A65" t="s">
        <v>267</v>
      </c>
      <c r="B65">
        <v>1.03</v>
      </c>
      <c r="C65">
        <v>1.18</v>
      </c>
      <c r="D65">
        <v>1.0249999999999999</v>
      </c>
    </row>
    <row r="66" spans="1:4" x14ac:dyDescent="0.2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2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2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2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25">
      <c r="A70" t="s">
        <v>272</v>
      </c>
      <c r="B70">
        <v>1.038</v>
      </c>
      <c r="C70">
        <v>1.236</v>
      </c>
      <c r="D70">
        <v>1.042</v>
      </c>
    </row>
    <row r="71" spans="1:4" x14ac:dyDescent="0.25">
      <c r="A71" t="s">
        <v>273</v>
      </c>
      <c r="B71">
        <v>1.04</v>
      </c>
      <c r="C71">
        <v>1.2509999999999999</v>
      </c>
      <c r="D71">
        <v>1.042</v>
      </c>
    </row>
    <row r="72" spans="1:4" x14ac:dyDescent="0.25">
      <c r="A72" t="s">
        <v>274</v>
      </c>
      <c r="B72">
        <v>1.038</v>
      </c>
      <c r="C72">
        <v>1.252259818731118</v>
      </c>
      <c r="D72">
        <v>1.046</v>
      </c>
    </row>
    <row r="73" spans="1:4" x14ac:dyDescent="0.25">
      <c r="A73" t="s">
        <v>275</v>
      </c>
      <c r="B73">
        <v>1.032</v>
      </c>
      <c r="C73">
        <v>1.252259818731118</v>
      </c>
      <c r="D73">
        <v>1.048</v>
      </c>
    </row>
    <row r="74" spans="1:4" x14ac:dyDescent="0.25">
      <c r="A74" t="s">
        <v>276</v>
      </c>
      <c r="B74">
        <v>1.016</v>
      </c>
      <c r="C74">
        <v>1.2484803625377643</v>
      </c>
      <c r="D74">
        <v>1.048</v>
      </c>
    </row>
    <row r="75" spans="1:4" x14ac:dyDescent="0.2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25">
      <c r="A76" t="s">
        <v>278</v>
      </c>
      <c r="B76">
        <v>1.008</v>
      </c>
      <c r="C76">
        <v>1.2598187311178248</v>
      </c>
      <c r="D76">
        <v>1.05</v>
      </c>
    </row>
    <row r="77" spans="1:4" x14ac:dyDescent="0.2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2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25">
      <c r="A79" t="s">
        <v>281</v>
      </c>
      <c r="B79">
        <v>0.99</v>
      </c>
      <c r="C79">
        <v>1.2799758308157099</v>
      </c>
      <c r="D79">
        <v>1.06</v>
      </c>
    </row>
    <row r="80" spans="1:4" x14ac:dyDescent="0.2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2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2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2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2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2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2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2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25">
      <c r="A88" t="s">
        <v>290</v>
      </c>
      <c r="B88">
        <v>1.075</v>
      </c>
      <c r="C88">
        <v>1.359344410876133</v>
      </c>
      <c r="D88">
        <v>1.093</v>
      </c>
    </row>
    <row r="89" spans="1:4" x14ac:dyDescent="0.25">
      <c r="A89" t="s">
        <v>291</v>
      </c>
      <c r="B89">
        <v>1.083</v>
      </c>
      <c r="C89">
        <v>1.3606042296072507</v>
      </c>
      <c r="D89">
        <v>1.099</v>
      </c>
    </row>
    <row r="90" spans="1:4" x14ac:dyDescent="0.2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2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2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2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2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topLeftCell="A4" workbookViewId="0">
      <selection activeCell="C11" sqref="C11"/>
    </sheetView>
  </sheetViews>
  <sheetFormatPr defaultRowHeight="15" x14ac:dyDescent="0.25"/>
  <cols>
    <col min="1" max="1" width="18.5703125" style="12" customWidth="1"/>
    <col min="3" max="25" width="7.7109375" customWidth="1"/>
  </cols>
  <sheetData>
    <row r="1" spans="1:25" s="20" customFormat="1" x14ac:dyDescent="0.2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2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2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2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ht="30" x14ac:dyDescent="0.2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2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2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2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ht="30" x14ac:dyDescent="0.2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2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O11" sqref="O11"/>
    </sheetView>
  </sheetViews>
  <sheetFormatPr defaultRowHeight="15" x14ac:dyDescent="0.25"/>
  <cols>
    <col min="2" max="2" width="10.7109375" customWidth="1"/>
  </cols>
  <sheetData>
    <row r="1" spans="1:3" x14ac:dyDescent="0.25">
      <c r="A1" t="s">
        <v>0</v>
      </c>
      <c r="B1" t="s">
        <v>304</v>
      </c>
      <c r="C1" t="s">
        <v>305</v>
      </c>
    </row>
    <row r="2" spans="1:3" x14ac:dyDescent="0.25">
      <c r="A2">
        <v>1997</v>
      </c>
      <c r="B2">
        <v>55.340800000000002</v>
      </c>
      <c r="C2">
        <f>100-B2</f>
        <v>44.659199999999998</v>
      </c>
    </row>
    <row r="3" spans="1:3" x14ac:dyDescent="0.2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25">
      <c r="A4">
        <v>1999</v>
      </c>
      <c r="B4">
        <v>57.957999999999998</v>
      </c>
      <c r="C4">
        <f t="shared" si="0"/>
        <v>42.042000000000002</v>
      </c>
    </row>
    <row r="5" spans="1:3" x14ac:dyDescent="0.25">
      <c r="A5">
        <v>2000</v>
      </c>
      <c r="B5">
        <v>59.000399999999999</v>
      </c>
      <c r="C5">
        <f t="shared" si="0"/>
        <v>40.999600000000001</v>
      </c>
    </row>
    <row r="6" spans="1:3" x14ac:dyDescent="0.25">
      <c r="A6">
        <v>2001</v>
      </c>
      <c r="B6">
        <v>60.1113</v>
      </c>
      <c r="C6">
        <f t="shared" si="0"/>
        <v>39.8887</v>
      </c>
    </row>
    <row r="7" spans="1:3" x14ac:dyDescent="0.25">
      <c r="A7">
        <v>2002</v>
      </c>
      <c r="B7">
        <v>59.295699999999997</v>
      </c>
      <c r="C7">
        <f t="shared" si="0"/>
        <v>40.704300000000003</v>
      </c>
    </row>
    <row r="8" spans="1:3" x14ac:dyDescent="0.25">
      <c r="A8">
        <v>2003</v>
      </c>
      <c r="B8">
        <v>58.8142</v>
      </c>
      <c r="C8">
        <f t="shared" si="0"/>
        <v>41.1858</v>
      </c>
    </row>
    <row r="9" spans="1:3" x14ac:dyDescent="0.25">
      <c r="A9">
        <v>2004</v>
      </c>
      <c r="B9">
        <v>59.697499999999998</v>
      </c>
      <c r="C9">
        <f t="shared" si="0"/>
        <v>40.302500000000002</v>
      </c>
    </row>
    <row r="10" spans="1:3" x14ac:dyDescent="0.25">
      <c r="A10">
        <v>2005</v>
      </c>
      <c r="B10">
        <v>59.451999999999998</v>
      </c>
      <c r="C10">
        <f t="shared" si="0"/>
        <v>40.548000000000002</v>
      </c>
    </row>
    <row r="11" spans="1:3" x14ac:dyDescent="0.25">
      <c r="A11">
        <v>2006</v>
      </c>
      <c r="B11">
        <v>59.834600000000002</v>
      </c>
      <c r="C11">
        <f t="shared" si="0"/>
        <v>40.165399999999998</v>
      </c>
    </row>
    <row r="12" spans="1:3" x14ac:dyDescent="0.25">
      <c r="A12">
        <v>2007</v>
      </c>
      <c r="B12">
        <v>60.578299999999999</v>
      </c>
      <c r="C12">
        <f t="shared" si="0"/>
        <v>39.421700000000001</v>
      </c>
    </row>
    <row r="13" spans="1:3" x14ac:dyDescent="0.25">
      <c r="A13">
        <v>2008</v>
      </c>
      <c r="B13">
        <v>59.360599999999998</v>
      </c>
      <c r="C13">
        <f t="shared" si="0"/>
        <v>40.639400000000002</v>
      </c>
    </row>
    <row r="14" spans="1:3" x14ac:dyDescent="0.25">
      <c r="A14">
        <v>2009</v>
      </c>
      <c r="B14">
        <v>60.418700000000001</v>
      </c>
      <c r="C14">
        <f t="shared" si="0"/>
        <v>39.581299999999999</v>
      </c>
    </row>
    <row r="15" spans="1:3" x14ac:dyDescent="0.25">
      <c r="A15">
        <v>2010</v>
      </c>
      <c r="B15">
        <v>60.492100000000001</v>
      </c>
      <c r="C15">
        <f t="shared" si="0"/>
        <v>39.507899999999999</v>
      </c>
    </row>
    <row r="16" spans="1:3" x14ac:dyDescent="0.25">
      <c r="A16">
        <v>2011</v>
      </c>
      <c r="B16">
        <v>60.046100000000003</v>
      </c>
      <c r="C16">
        <f t="shared" si="0"/>
        <v>39.953899999999997</v>
      </c>
    </row>
    <row r="17" spans="1:3" x14ac:dyDescent="0.25">
      <c r="A17">
        <v>2012</v>
      </c>
      <c r="B17">
        <v>59.3185</v>
      </c>
      <c r="C17">
        <f t="shared" si="0"/>
        <v>40.6815</v>
      </c>
    </row>
    <row r="18" spans="1:3" x14ac:dyDescent="0.25">
      <c r="A18">
        <v>2013</v>
      </c>
      <c r="B18">
        <v>59.4114</v>
      </c>
      <c r="C18">
        <f t="shared" si="0"/>
        <v>40.5886</v>
      </c>
    </row>
    <row r="19" spans="1:3" x14ac:dyDescent="0.25">
      <c r="A19">
        <v>2014</v>
      </c>
      <c r="B19">
        <v>58.281199999999998</v>
      </c>
      <c r="C19">
        <f t="shared" si="0"/>
        <v>41.718800000000002</v>
      </c>
    </row>
    <row r="20" spans="1:3" x14ac:dyDescent="0.25">
      <c r="A20">
        <v>2015</v>
      </c>
      <c r="B20">
        <v>58.608400000000003</v>
      </c>
      <c r="C20">
        <f t="shared" si="0"/>
        <v>41.391599999999997</v>
      </c>
    </row>
    <row r="21" spans="1:3" x14ac:dyDescent="0.25">
      <c r="A21">
        <v>2016</v>
      </c>
      <c r="B21">
        <v>58.577100000000002</v>
      </c>
      <c r="C21">
        <f t="shared" si="0"/>
        <v>41.422899999999998</v>
      </c>
    </row>
    <row r="22" spans="1:3" x14ac:dyDescent="0.25">
      <c r="A22">
        <v>2017</v>
      </c>
      <c r="B22">
        <v>58.433999999999997</v>
      </c>
      <c r="C22">
        <f t="shared" si="0"/>
        <v>41.566000000000003</v>
      </c>
    </row>
    <row r="23" spans="1:3" x14ac:dyDescent="0.25">
      <c r="A23">
        <v>2018</v>
      </c>
      <c r="B23">
        <v>58.886400000000002</v>
      </c>
      <c r="C23">
        <f t="shared" si="0"/>
        <v>41.113599999999998</v>
      </c>
    </row>
    <row r="24" spans="1:3" x14ac:dyDescent="0.2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zoomScaleNormal="100" workbookViewId="0">
      <selection activeCell="H12" sqref="H12"/>
    </sheetView>
  </sheetViews>
  <sheetFormatPr defaultRowHeight="15" x14ac:dyDescent="0.25"/>
  <cols>
    <col min="1" max="1" width="14.42578125" customWidth="1"/>
    <col min="2" max="2" width="10.5703125" bestFit="1" customWidth="1"/>
    <col min="6" max="6" width="12" bestFit="1" customWidth="1"/>
  </cols>
  <sheetData>
    <row r="1" spans="1:9" s="22" customFormat="1" x14ac:dyDescent="0.25">
      <c r="A1" s="22" t="s">
        <v>319</v>
      </c>
      <c r="B1" s="22" t="s">
        <v>310</v>
      </c>
      <c r="C1" s="22" t="s">
        <v>311</v>
      </c>
      <c r="D1" s="25" t="s">
        <v>312</v>
      </c>
      <c r="E1" s="25"/>
      <c r="F1" s="22" t="s">
        <v>313</v>
      </c>
      <c r="G1" s="22" t="s">
        <v>315</v>
      </c>
    </row>
    <row r="2" spans="1:9" x14ac:dyDescent="0.2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2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2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2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25">
      <c r="H6">
        <v>1</v>
      </c>
      <c r="I6">
        <v>0</v>
      </c>
    </row>
    <row r="7" spans="1:9" x14ac:dyDescent="0.25">
      <c r="A7" t="s">
        <v>317</v>
      </c>
      <c r="H7">
        <v>1</v>
      </c>
      <c r="I7">
        <v>0</v>
      </c>
    </row>
    <row r="8" spans="1:9" x14ac:dyDescent="0.25">
      <c r="A8" t="s">
        <v>320</v>
      </c>
      <c r="H8">
        <v>1</v>
      </c>
      <c r="I8">
        <v>0</v>
      </c>
    </row>
    <row r="9" spans="1:9" x14ac:dyDescent="0.2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2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2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2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2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2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2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2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2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25">
      <c r="G18">
        <f t="shared" si="0"/>
        <v>0</v>
      </c>
      <c r="H18">
        <v>1</v>
      </c>
      <c r="I18">
        <v>0</v>
      </c>
    </row>
    <row r="19" spans="1:9" x14ac:dyDescent="0.2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2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2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2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2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2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2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2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2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2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2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978E-5DD8-48C7-99E5-01F2CBE31AC6}">
  <dimension ref="A1:G19"/>
  <sheetViews>
    <sheetView zoomScale="115" zoomScaleNormal="115" workbookViewId="0">
      <selection activeCell="F2" sqref="F2"/>
    </sheetView>
  </sheetViews>
  <sheetFormatPr defaultRowHeight="15" x14ac:dyDescent="0.25"/>
  <cols>
    <col min="2" max="2" width="11.28515625" customWidth="1"/>
    <col min="3" max="3" width="10.85546875" customWidth="1"/>
    <col min="4" max="4" width="11.140625" customWidth="1"/>
    <col min="5" max="5" width="10" customWidth="1"/>
  </cols>
  <sheetData>
    <row r="1" spans="1:7" s="24" customFormat="1" x14ac:dyDescent="0.25">
      <c r="B1" s="24" t="s">
        <v>322</v>
      </c>
      <c r="C1" s="24" t="s">
        <v>311</v>
      </c>
      <c r="D1" s="26" t="s">
        <v>324</v>
      </c>
      <c r="E1" s="26"/>
      <c r="F1" s="24" t="s">
        <v>323</v>
      </c>
    </row>
    <row r="2" spans="1:7" x14ac:dyDescent="0.25">
      <c r="A2" s="23">
        <v>10</v>
      </c>
      <c r="B2">
        <v>0.97199999999999998</v>
      </c>
      <c r="C2">
        <v>0.30080000000000001</v>
      </c>
      <c r="D2">
        <v>0.35470000000000002</v>
      </c>
      <c r="E2">
        <v>1.5891</v>
      </c>
      <c r="F2">
        <f>E2-B2</f>
        <v>0.61709999999999998</v>
      </c>
      <c r="G2">
        <v>1</v>
      </c>
    </row>
    <row r="3" spans="1:7" x14ac:dyDescent="0.25">
      <c r="A3" s="23">
        <v>25</v>
      </c>
      <c r="B3">
        <v>1.0486</v>
      </c>
      <c r="C3">
        <v>0.3105</v>
      </c>
      <c r="D3">
        <v>0.41149999999999998</v>
      </c>
      <c r="E3">
        <v>1.6857</v>
      </c>
      <c r="F3">
        <f>E3-B3</f>
        <v>0.6371</v>
      </c>
      <c r="G3">
        <v>1</v>
      </c>
    </row>
    <row r="4" spans="1:7" x14ac:dyDescent="0.25">
      <c r="A4" s="23">
        <v>50</v>
      </c>
      <c r="B4">
        <v>1.1299999999999999</v>
      </c>
      <c r="C4">
        <v>0.3473</v>
      </c>
      <c r="D4">
        <v>0.41720000000000002</v>
      </c>
      <c r="E4">
        <v>1.8425</v>
      </c>
      <c r="F4">
        <f>E4-B4</f>
        <v>0.71250000000000013</v>
      </c>
      <c r="G4">
        <v>1</v>
      </c>
    </row>
    <row r="5" spans="1:7" x14ac:dyDescent="0.25">
      <c r="A5" s="23">
        <v>75</v>
      </c>
      <c r="B5">
        <v>1.2154</v>
      </c>
      <c r="C5">
        <v>0.38479999999999998</v>
      </c>
      <c r="D5">
        <v>0.4259</v>
      </c>
      <c r="E5">
        <v>2.0049999999999999</v>
      </c>
      <c r="F5">
        <f>E5-B5</f>
        <v>0.78959999999999986</v>
      </c>
      <c r="G5">
        <v>1</v>
      </c>
    </row>
    <row r="6" spans="1:7" x14ac:dyDescent="0.25">
      <c r="A6" s="23">
        <v>90</v>
      </c>
      <c r="B6">
        <v>1.335</v>
      </c>
      <c r="C6">
        <v>0.38109999999999999</v>
      </c>
      <c r="D6">
        <v>0.55300000000000005</v>
      </c>
      <c r="E6">
        <v>2.117</v>
      </c>
      <c r="F6">
        <f>E6-B6</f>
        <v>0.78200000000000003</v>
      </c>
      <c r="G6">
        <v>1</v>
      </c>
    </row>
    <row r="8" spans="1:7" x14ac:dyDescent="0.25">
      <c r="A8" s="23">
        <v>10</v>
      </c>
      <c r="B8">
        <v>0.82079999999999997</v>
      </c>
      <c r="C8">
        <v>0.20930000000000001</v>
      </c>
      <c r="D8">
        <v>0.38109999999999999</v>
      </c>
      <c r="E8">
        <v>1.2605</v>
      </c>
      <c r="F8">
        <f>E8-B8</f>
        <v>0.43969999999999998</v>
      </c>
      <c r="G8">
        <v>1</v>
      </c>
    </row>
    <row r="9" spans="1:7" x14ac:dyDescent="0.25">
      <c r="A9" s="23">
        <f>A8+10</f>
        <v>20</v>
      </c>
      <c r="B9">
        <v>0.77680000000000005</v>
      </c>
      <c r="C9">
        <v>0.17649999999999999</v>
      </c>
      <c r="D9">
        <v>0.40589999999999998</v>
      </c>
      <c r="E9">
        <v>1.1476999999999999</v>
      </c>
      <c r="F9">
        <f t="shared" ref="F9:F16" si="0">E9-B9</f>
        <v>0.3708999999999999</v>
      </c>
      <c r="G9">
        <v>1</v>
      </c>
    </row>
    <row r="10" spans="1:7" x14ac:dyDescent="0.25">
      <c r="A10" s="23">
        <f t="shared" ref="A10:A16" si="1">A9+10</f>
        <v>30</v>
      </c>
      <c r="B10">
        <v>0.9103</v>
      </c>
      <c r="C10">
        <v>0.1736</v>
      </c>
      <c r="D10">
        <v>0.54549999999999998</v>
      </c>
      <c r="E10">
        <v>1.2750999999999999</v>
      </c>
      <c r="F10">
        <f t="shared" si="0"/>
        <v>0.3647999999999999</v>
      </c>
      <c r="G10">
        <v>1</v>
      </c>
    </row>
    <row r="11" spans="1:7" x14ac:dyDescent="0.25">
      <c r="A11" s="23">
        <f t="shared" si="1"/>
        <v>40</v>
      </c>
      <c r="B11">
        <v>0.96479999999999999</v>
      </c>
      <c r="C11">
        <v>0.18329999999999999</v>
      </c>
      <c r="D11">
        <v>0.57969999999999999</v>
      </c>
      <c r="E11">
        <v>1.3499000000000001</v>
      </c>
      <c r="F11">
        <f t="shared" si="0"/>
        <v>0.38510000000000011</v>
      </c>
      <c r="G11">
        <v>1</v>
      </c>
    </row>
    <row r="12" spans="1:7" x14ac:dyDescent="0.25">
      <c r="A12" s="23">
        <f t="shared" si="1"/>
        <v>50</v>
      </c>
      <c r="B12">
        <v>0.98399999999999999</v>
      </c>
      <c r="C12">
        <v>0.1898</v>
      </c>
      <c r="D12">
        <v>0.58520000000000005</v>
      </c>
      <c r="E12">
        <v>1.3829</v>
      </c>
      <c r="F12">
        <f t="shared" si="0"/>
        <v>0.39890000000000003</v>
      </c>
      <c r="G12">
        <v>1</v>
      </c>
    </row>
    <row r="13" spans="1:7" x14ac:dyDescent="0.25">
      <c r="A13" s="23">
        <f t="shared" si="1"/>
        <v>60</v>
      </c>
      <c r="B13">
        <v>1.0685</v>
      </c>
      <c r="C13">
        <v>0.19259999999999999</v>
      </c>
      <c r="D13">
        <v>0.66390000000000005</v>
      </c>
      <c r="E13">
        <v>1.4732000000000001</v>
      </c>
      <c r="F13">
        <f t="shared" si="0"/>
        <v>0.40470000000000006</v>
      </c>
      <c r="G13">
        <v>1</v>
      </c>
    </row>
    <row r="14" spans="1:7" x14ac:dyDescent="0.25">
      <c r="A14" s="23">
        <f t="shared" si="1"/>
        <v>70</v>
      </c>
      <c r="B14">
        <v>1.1698999999999999</v>
      </c>
      <c r="C14">
        <v>0.1953</v>
      </c>
      <c r="D14">
        <v>0.75949999999999995</v>
      </c>
      <c r="E14">
        <v>1.5802</v>
      </c>
      <c r="F14">
        <f t="shared" si="0"/>
        <v>0.41030000000000011</v>
      </c>
      <c r="G14">
        <v>1</v>
      </c>
    </row>
    <row r="15" spans="1:7" x14ac:dyDescent="0.25">
      <c r="A15" s="23">
        <f t="shared" si="1"/>
        <v>80</v>
      </c>
      <c r="B15">
        <v>1.2255</v>
      </c>
      <c r="C15">
        <v>0.1973</v>
      </c>
      <c r="D15">
        <v>0.81089999999999995</v>
      </c>
      <c r="E15">
        <v>1.64</v>
      </c>
      <c r="F15">
        <f t="shared" si="0"/>
        <v>0.41449999999999987</v>
      </c>
      <c r="G15">
        <v>1</v>
      </c>
    </row>
    <row r="16" spans="1:7" x14ac:dyDescent="0.25">
      <c r="A16" s="23">
        <f t="shared" si="1"/>
        <v>90</v>
      </c>
      <c r="B16">
        <v>1.3018000000000001</v>
      </c>
      <c r="C16">
        <v>0.20030000000000001</v>
      </c>
      <c r="D16">
        <v>0.88100000000000001</v>
      </c>
      <c r="E16">
        <v>1.7225999999999999</v>
      </c>
      <c r="F16">
        <f t="shared" si="0"/>
        <v>0.42079999999999984</v>
      </c>
      <c r="G16">
        <v>1</v>
      </c>
    </row>
    <row r="18" spans="1:7" x14ac:dyDescent="0.25">
      <c r="A18" t="s">
        <v>325</v>
      </c>
      <c r="B18">
        <v>1.1759999999999999</v>
      </c>
      <c r="C18">
        <v>0.23799999999999999</v>
      </c>
      <c r="D18">
        <v>0.68859999999999999</v>
      </c>
      <c r="E18">
        <v>1.6634</v>
      </c>
      <c r="F18">
        <f>E18-B18</f>
        <v>0.48740000000000006</v>
      </c>
      <c r="G18">
        <v>1</v>
      </c>
    </row>
    <row r="19" spans="1:7" x14ac:dyDescent="0.25">
      <c r="A19" t="s">
        <v>326</v>
      </c>
      <c r="B19">
        <v>1.361</v>
      </c>
      <c r="C19">
        <v>0.1757</v>
      </c>
      <c r="D19">
        <v>1</v>
      </c>
      <c r="E19">
        <v>1.7222</v>
      </c>
      <c r="F19">
        <f>E19-B19</f>
        <v>0.36119999999999997</v>
      </c>
      <c r="G19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3AE-C435-412E-812E-E16DB06983DD}">
  <dimension ref="A1:I35"/>
  <sheetViews>
    <sheetView tabSelected="1" topLeftCell="A22" zoomScale="115" zoomScaleNormal="115" workbookViewId="0">
      <selection activeCell="D43" sqref="D43"/>
    </sheetView>
  </sheetViews>
  <sheetFormatPr defaultRowHeight="15" x14ac:dyDescent="0.25"/>
  <cols>
    <col min="1" max="1" width="14.140625" bestFit="1" customWidth="1"/>
    <col min="2" max="2" width="11.5703125" customWidth="1"/>
  </cols>
  <sheetData>
    <row r="1" spans="1:8" x14ac:dyDescent="0.25">
      <c r="A1" s="24" t="s">
        <v>320</v>
      </c>
      <c r="B1" s="24" t="s">
        <v>322</v>
      </c>
      <c r="C1" s="24" t="s">
        <v>311</v>
      </c>
      <c r="D1" s="26" t="s">
        <v>324</v>
      </c>
      <c r="E1" s="26"/>
      <c r="F1" s="24" t="s">
        <v>323</v>
      </c>
      <c r="G1" s="24"/>
    </row>
    <row r="2" spans="1:8" x14ac:dyDescent="0.25">
      <c r="A2">
        <v>10</v>
      </c>
      <c r="B2">
        <v>0.64610000000000001</v>
      </c>
      <c r="C2">
        <v>0.1618</v>
      </c>
      <c r="D2">
        <v>0.30309999999999998</v>
      </c>
      <c r="E2">
        <v>0.98919999999999997</v>
      </c>
      <c r="F2">
        <f t="shared" ref="F2:F10" si="0">E2-B2</f>
        <v>0.34309999999999996</v>
      </c>
      <c r="G2">
        <v>1</v>
      </c>
      <c r="H2">
        <f>F2/C2</f>
        <v>2.1205191594561184</v>
      </c>
    </row>
    <row r="3" spans="1:8" x14ac:dyDescent="0.25">
      <c r="A3">
        <f>A2+10</f>
        <v>20</v>
      </c>
      <c r="B3">
        <v>0.71199999999999997</v>
      </c>
      <c r="C3">
        <v>0.14990000000000001</v>
      </c>
      <c r="D3">
        <v>0.39429999999999998</v>
      </c>
      <c r="E3">
        <v>1.0298</v>
      </c>
      <c r="F3">
        <f t="shared" si="0"/>
        <v>0.31780000000000008</v>
      </c>
      <c r="G3">
        <v>1</v>
      </c>
      <c r="H3">
        <f t="shared" ref="H3:H10" si="1">F3/C3</f>
        <v>2.120080053368913</v>
      </c>
    </row>
    <row r="4" spans="1:8" x14ac:dyDescent="0.25">
      <c r="A4">
        <f t="shared" ref="A4:A10" si="2">A3+10</f>
        <v>30</v>
      </c>
      <c r="B4">
        <v>0.88080000000000003</v>
      </c>
      <c r="C4">
        <v>0.1305</v>
      </c>
      <c r="D4">
        <v>0.60419999999999996</v>
      </c>
      <c r="E4">
        <v>1.1575</v>
      </c>
      <c r="F4">
        <f t="shared" si="0"/>
        <v>0.27669999999999995</v>
      </c>
      <c r="G4">
        <v>1</v>
      </c>
      <c r="H4">
        <f t="shared" si="1"/>
        <v>2.120306513409961</v>
      </c>
    </row>
    <row r="5" spans="1:8" x14ac:dyDescent="0.25">
      <c r="A5">
        <f t="shared" si="2"/>
        <v>40</v>
      </c>
      <c r="B5">
        <v>0.91579999999999995</v>
      </c>
      <c r="C5">
        <v>0.12330000000000001</v>
      </c>
      <c r="D5">
        <v>0.65449999999999997</v>
      </c>
      <c r="E5">
        <v>1.1772</v>
      </c>
      <c r="F5">
        <f t="shared" si="0"/>
        <v>0.26140000000000008</v>
      </c>
      <c r="G5">
        <v>1</v>
      </c>
      <c r="H5">
        <f t="shared" si="1"/>
        <v>2.1200324412003249</v>
      </c>
    </row>
    <row r="6" spans="1:8" x14ac:dyDescent="0.25">
      <c r="A6">
        <f t="shared" si="2"/>
        <v>50</v>
      </c>
      <c r="B6">
        <v>0.94369999999999998</v>
      </c>
      <c r="C6">
        <v>0.121</v>
      </c>
      <c r="D6">
        <v>0.68710000000000004</v>
      </c>
      <c r="E6">
        <v>1.2001999999999999</v>
      </c>
      <c r="F6">
        <f t="shared" si="0"/>
        <v>0.25649999999999995</v>
      </c>
      <c r="G6">
        <v>1</v>
      </c>
      <c r="H6">
        <f t="shared" si="1"/>
        <v>2.1198347107438011</v>
      </c>
    </row>
    <row r="7" spans="1:8" x14ac:dyDescent="0.25">
      <c r="A7">
        <f t="shared" si="2"/>
        <v>60</v>
      </c>
      <c r="B7">
        <v>1.03</v>
      </c>
      <c r="C7">
        <v>0.12609999999999999</v>
      </c>
      <c r="D7">
        <v>0.76270000000000004</v>
      </c>
      <c r="E7">
        <v>1.2974000000000001</v>
      </c>
      <c r="F7">
        <f t="shared" si="0"/>
        <v>0.26740000000000008</v>
      </c>
      <c r="G7">
        <v>1</v>
      </c>
      <c r="H7">
        <f t="shared" si="1"/>
        <v>2.120539254559874</v>
      </c>
    </row>
    <row r="8" spans="1:8" x14ac:dyDescent="0.25">
      <c r="A8">
        <f t="shared" si="2"/>
        <v>70</v>
      </c>
      <c r="B8">
        <v>1.1048</v>
      </c>
      <c r="C8">
        <v>0.1245</v>
      </c>
      <c r="D8">
        <v>0.84079999999999999</v>
      </c>
      <c r="E8">
        <v>1.3687</v>
      </c>
      <c r="F8">
        <f t="shared" si="0"/>
        <v>0.26390000000000002</v>
      </c>
      <c r="G8">
        <v>1</v>
      </c>
      <c r="H8">
        <f t="shared" si="1"/>
        <v>2.1196787148594378</v>
      </c>
    </row>
    <row r="9" spans="1:8" x14ac:dyDescent="0.25">
      <c r="A9">
        <f>A8+10</f>
        <v>80</v>
      </c>
      <c r="B9">
        <v>1.1895</v>
      </c>
      <c r="C9">
        <v>0.12920000000000001</v>
      </c>
      <c r="D9">
        <v>0.91559999999999997</v>
      </c>
      <c r="E9">
        <v>1.4634</v>
      </c>
      <c r="F9">
        <f t="shared" si="0"/>
        <v>0.27390000000000003</v>
      </c>
      <c r="G9">
        <v>1</v>
      </c>
      <c r="H9">
        <f t="shared" si="1"/>
        <v>2.1199690402476783</v>
      </c>
    </row>
    <row r="10" spans="1:8" x14ac:dyDescent="0.25">
      <c r="A10">
        <f t="shared" si="2"/>
        <v>90</v>
      </c>
      <c r="B10">
        <v>1.2591000000000001</v>
      </c>
      <c r="C10">
        <v>0.14990000000000001</v>
      </c>
      <c r="D10">
        <v>0.94120000000000004</v>
      </c>
      <c r="E10">
        <v>1.5769</v>
      </c>
      <c r="F10">
        <f t="shared" si="0"/>
        <v>0.31779999999999986</v>
      </c>
      <c r="G10">
        <v>1</v>
      </c>
      <c r="H10">
        <f t="shared" si="1"/>
        <v>2.1200800533689117</v>
      </c>
    </row>
    <row r="11" spans="1:8" x14ac:dyDescent="0.25">
      <c r="H11">
        <f>AVERAGE(H2:H10)</f>
        <v>2.1201155490238914</v>
      </c>
    </row>
    <row r="12" spans="1:8" x14ac:dyDescent="0.25">
      <c r="A12" t="s">
        <v>325</v>
      </c>
      <c r="B12">
        <v>1.2575320000000001</v>
      </c>
      <c r="C12">
        <v>0.12584490000000001</v>
      </c>
      <c r="D12">
        <v>0.99075290000000005</v>
      </c>
      <c r="E12">
        <v>1.5243119999999999</v>
      </c>
      <c r="F12">
        <f>E12-B12</f>
        <v>0.2667799999999998</v>
      </c>
      <c r="G12">
        <v>1</v>
      </c>
    </row>
    <row r="13" spans="1:8" x14ac:dyDescent="0.25">
      <c r="A13" t="s">
        <v>326</v>
      </c>
      <c r="B13">
        <v>1.800745</v>
      </c>
      <c r="C13">
        <v>0.12022049999999999</v>
      </c>
      <c r="D13">
        <v>1.5458890000000001</v>
      </c>
      <c r="E13">
        <v>2.0556009999999998</v>
      </c>
      <c r="F13">
        <f>E13-B13</f>
        <v>0.25485599999999975</v>
      </c>
      <c r="G13">
        <v>1</v>
      </c>
    </row>
    <row r="14" spans="1:8" x14ac:dyDescent="0.25">
      <c r="G14">
        <v>1</v>
      </c>
    </row>
    <row r="15" spans="1:8" x14ac:dyDescent="0.25">
      <c r="G15">
        <v>1</v>
      </c>
    </row>
    <row r="16" spans="1:8" x14ac:dyDescent="0.25">
      <c r="A16">
        <v>10</v>
      </c>
      <c r="B16">
        <v>0.877</v>
      </c>
      <c r="C16">
        <v>0.18099999999999999</v>
      </c>
      <c r="F16">
        <f>C16*$H$11</f>
        <v>0.38374091437332436</v>
      </c>
      <c r="G16">
        <v>1</v>
      </c>
    </row>
    <row r="17" spans="1:9" x14ac:dyDescent="0.25">
      <c r="A17">
        <v>20</v>
      </c>
      <c r="B17">
        <v>0.83799999999999997</v>
      </c>
      <c r="C17">
        <v>0.125</v>
      </c>
      <c r="F17">
        <f t="shared" ref="F17:F24" si="3">C17*$H$11</f>
        <v>0.26501444362798643</v>
      </c>
      <c r="G17">
        <v>1</v>
      </c>
    </row>
    <row r="18" spans="1:9" x14ac:dyDescent="0.25">
      <c r="A18">
        <v>30</v>
      </c>
      <c r="B18">
        <v>0.97099999999999997</v>
      </c>
      <c r="C18">
        <v>0.121</v>
      </c>
      <c r="F18">
        <f t="shared" si="3"/>
        <v>0.25653398143189088</v>
      </c>
      <c r="G18">
        <v>1</v>
      </c>
    </row>
    <row r="19" spans="1:9" x14ac:dyDescent="0.25">
      <c r="A19">
        <v>40</v>
      </c>
      <c r="B19">
        <v>1.022</v>
      </c>
      <c r="C19">
        <v>0.14099999999999999</v>
      </c>
      <c r="F19">
        <f t="shared" si="3"/>
        <v>0.29893629241236869</v>
      </c>
      <c r="G19">
        <v>1</v>
      </c>
    </row>
    <row r="20" spans="1:9" x14ac:dyDescent="0.25">
      <c r="A20">
        <v>50</v>
      </c>
      <c r="B20">
        <v>1.0469999999999999</v>
      </c>
      <c r="C20">
        <v>0.13900000000000001</v>
      </c>
      <c r="F20">
        <f t="shared" si="3"/>
        <v>0.29469606131432091</v>
      </c>
      <c r="G20">
        <v>1</v>
      </c>
    </row>
    <row r="21" spans="1:9" x14ac:dyDescent="0.25">
      <c r="A21">
        <v>60</v>
      </c>
      <c r="B21">
        <v>1.129</v>
      </c>
      <c r="C21">
        <v>0.14899999999999999</v>
      </c>
      <c r="F21">
        <f t="shared" si="3"/>
        <v>0.31589721680455979</v>
      </c>
      <c r="G21">
        <v>1</v>
      </c>
    </row>
    <row r="22" spans="1:9" x14ac:dyDescent="0.25">
      <c r="A22">
        <v>70</v>
      </c>
      <c r="B22">
        <v>1.2290000000000001</v>
      </c>
      <c r="C22">
        <v>0.158</v>
      </c>
      <c r="F22">
        <f t="shared" si="3"/>
        <v>0.33497825674577486</v>
      </c>
      <c r="G22">
        <v>1</v>
      </c>
    </row>
    <row r="23" spans="1:9" x14ac:dyDescent="0.25">
      <c r="A23">
        <v>80</v>
      </c>
      <c r="B23">
        <v>1.292</v>
      </c>
      <c r="C23">
        <v>0.14599999999999999</v>
      </c>
      <c r="F23">
        <f t="shared" si="3"/>
        <v>0.30953687015748815</v>
      </c>
      <c r="G23">
        <v>1</v>
      </c>
    </row>
    <row r="24" spans="1:9" x14ac:dyDescent="0.25">
      <c r="A24">
        <v>90</v>
      </c>
      <c r="B24">
        <v>1.3740000000000001</v>
      </c>
      <c r="C24">
        <v>0.14000000000000001</v>
      </c>
      <c r="F24">
        <f t="shared" si="3"/>
        <v>0.29681617686334483</v>
      </c>
      <c r="G24">
        <v>1</v>
      </c>
    </row>
    <row r="26" spans="1:9" x14ac:dyDescent="0.25">
      <c r="B26" t="s">
        <v>330</v>
      </c>
      <c r="C26" t="s">
        <v>332</v>
      </c>
      <c r="D26" t="s">
        <v>333</v>
      </c>
      <c r="E26" t="s">
        <v>331</v>
      </c>
      <c r="F26" t="s">
        <v>332</v>
      </c>
      <c r="G26" t="s">
        <v>333</v>
      </c>
    </row>
    <row r="27" spans="1:9" x14ac:dyDescent="0.25">
      <c r="A27">
        <v>10</v>
      </c>
      <c r="B27">
        <v>0.60899999999999999</v>
      </c>
      <c r="C27">
        <v>0.56499999999999995</v>
      </c>
      <c r="D27">
        <f>C27*$H$11</f>
        <v>1.1978652851984986</v>
      </c>
      <c r="E27">
        <v>0.246</v>
      </c>
      <c r="F27">
        <v>0.52702819999999995</v>
      </c>
      <c r="G27">
        <f>F27*$H$11</f>
        <v>1.1173606815940731</v>
      </c>
      <c r="H27">
        <v>1</v>
      </c>
      <c r="I27">
        <v>0</v>
      </c>
    </row>
    <row r="28" spans="1:9" x14ac:dyDescent="0.25">
      <c r="A28">
        <v>20</v>
      </c>
      <c r="B28">
        <v>0.28799999999999998</v>
      </c>
      <c r="C28">
        <v>0.39800000000000002</v>
      </c>
      <c r="D28">
        <f t="shared" ref="D28:D35" si="4">C28*$H$11</f>
        <v>0.84380598851150879</v>
      </c>
      <c r="E28">
        <v>0.50442880000000001</v>
      </c>
      <c r="F28">
        <v>0.36070229999999998</v>
      </c>
      <c r="G28">
        <f t="shared" ref="G28:G35" si="5">F28*$H$11</f>
        <v>0.76473055479868035</v>
      </c>
      <c r="H28">
        <v>1</v>
      </c>
      <c r="I28">
        <v>0</v>
      </c>
    </row>
    <row r="29" spans="1:9" x14ac:dyDescent="0.25">
      <c r="A29">
        <v>30</v>
      </c>
      <c r="B29">
        <v>-3.3717E-3</v>
      </c>
      <c r="C29">
        <v>0.3694095</v>
      </c>
      <c r="D29">
        <f t="shared" si="4"/>
        <v>0.7831908249071412</v>
      </c>
      <c r="E29">
        <v>0.893621</v>
      </c>
      <c r="F29">
        <v>0.34048529999999999</v>
      </c>
      <c r="G29">
        <f t="shared" si="5"/>
        <v>0.72186817874406439</v>
      </c>
      <c r="H29">
        <v>1</v>
      </c>
      <c r="I29">
        <v>0</v>
      </c>
    </row>
    <row r="30" spans="1:9" x14ac:dyDescent="0.25">
      <c r="A30">
        <v>40</v>
      </c>
      <c r="B30">
        <v>-0.15124070000000001</v>
      </c>
      <c r="C30">
        <v>0.43022899999999997</v>
      </c>
      <c r="D30">
        <f t="shared" si="4"/>
        <v>0.91213519254099973</v>
      </c>
      <c r="E30">
        <v>1.075582</v>
      </c>
      <c r="F30">
        <v>0.39809470000000002</v>
      </c>
      <c r="G30">
        <f t="shared" si="5"/>
        <v>0.84400676345400139</v>
      </c>
      <c r="H30">
        <v>1</v>
      </c>
      <c r="I30">
        <v>0</v>
      </c>
    </row>
    <row r="31" spans="1:9" x14ac:dyDescent="0.25">
      <c r="A31">
        <v>50</v>
      </c>
      <c r="B31">
        <v>-0.20399999999999999</v>
      </c>
      <c r="C31">
        <v>0.42</v>
      </c>
      <c r="D31">
        <f t="shared" si="4"/>
        <v>0.89044853059003437</v>
      </c>
      <c r="E31">
        <v>1.147</v>
      </c>
      <c r="F31">
        <v>0.39700000000000002</v>
      </c>
      <c r="G31">
        <f t="shared" si="5"/>
        <v>0.84168587296248498</v>
      </c>
      <c r="H31">
        <v>1</v>
      </c>
      <c r="I31">
        <v>0</v>
      </c>
    </row>
    <row r="32" spans="1:9" x14ac:dyDescent="0.25">
      <c r="A32">
        <v>60</v>
      </c>
      <c r="B32">
        <v>-0.29240640000000001</v>
      </c>
      <c r="C32">
        <v>0.4178789</v>
      </c>
      <c r="D32">
        <f t="shared" si="4"/>
        <v>0.88595155349899979</v>
      </c>
      <c r="E32">
        <v>1.303226</v>
      </c>
      <c r="F32">
        <v>0.39716069999999998</v>
      </c>
      <c r="G32">
        <f t="shared" si="5"/>
        <v>0.84202657553121296</v>
      </c>
      <c r="H32">
        <v>1</v>
      </c>
      <c r="I32">
        <v>0</v>
      </c>
    </row>
    <row r="33" spans="1:9" x14ac:dyDescent="0.25">
      <c r="A33">
        <v>70</v>
      </c>
      <c r="B33">
        <v>-0.1177039</v>
      </c>
      <c r="C33">
        <v>0.43751430000000002</v>
      </c>
      <c r="D33">
        <f t="shared" si="4"/>
        <v>0.92758087035030357</v>
      </c>
      <c r="E33">
        <v>1.2352730000000001</v>
      </c>
      <c r="F33">
        <v>0.42319099999999998</v>
      </c>
      <c r="G33">
        <f t="shared" si="5"/>
        <v>0.89721381930696964</v>
      </c>
      <c r="H33">
        <v>1</v>
      </c>
      <c r="I33">
        <v>0</v>
      </c>
    </row>
    <row r="34" spans="1:9" x14ac:dyDescent="0.25">
      <c r="A34">
        <v>80</v>
      </c>
      <c r="B34">
        <v>-5.6312500000000001E-2</v>
      </c>
      <c r="C34">
        <v>0.38291259999999999</v>
      </c>
      <c r="D34">
        <f t="shared" si="4"/>
        <v>0.81181895717716568</v>
      </c>
      <c r="E34">
        <v>1.2364250000000001</v>
      </c>
      <c r="F34">
        <v>0.36441449999999997</v>
      </c>
      <c r="G34">
        <f t="shared" si="5"/>
        <v>0.77260084773976678</v>
      </c>
      <c r="H34">
        <v>1</v>
      </c>
      <c r="I34">
        <v>0</v>
      </c>
    </row>
    <row r="35" spans="1:9" x14ac:dyDescent="0.25">
      <c r="A35">
        <v>90</v>
      </c>
      <c r="B35">
        <v>0.41357450000000001</v>
      </c>
      <c r="C35">
        <v>0.41245330000000002</v>
      </c>
      <c r="D35">
        <f t="shared" si="4"/>
        <v>0.8744486545762159</v>
      </c>
      <c r="E35">
        <v>0.88039440000000002</v>
      </c>
      <c r="F35">
        <v>0.3861772</v>
      </c>
      <c r="G35">
        <f t="shared" si="5"/>
        <v>0.81874028639850915</v>
      </c>
      <c r="H35">
        <v>1</v>
      </c>
      <c r="I35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zoomScale="115" zoomScaleNormal="115" workbookViewId="0">
      <selection activeCell="A4" sqref="A4:X4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30" x14ac:dyDescent="0.2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30" x14ac:dyDescent="0.2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2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30" x14ac:dyDescent="0.2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30" x14ac:dyDescent="0.2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30" x14ac:dyDescent="0.2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9"/>
  <sheetViews>
    <sheetView workbookViewId="0">
      <selection activeCell="V21" sqref="V21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2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2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ht="30" x14ac:dyDescent="0.2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30" x14ac:dyDescent="0.2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  <row r="17" spans="1:24" x14ac:dyDescent="0.25">
      <c r="A17" s="4" t="s">
        <v>26</v>
      </c>
      <c r="B17">
        <v>0.70099999999999996</v>
      </c>
      <c r="C17">
        <v>0.71200000000000008</v>
      </c>
      <c r="D17">
        <v>0.72099999999999997</v>
      </c>
      <c r="E17">
        <v>0.72699999999999998</v>
      </c>
      <c r="F17">
        <v>0.73599999999999999</v>
      </c>
      <c r="G17">
        <v>0.745</v>
      </c>
      <c r="H17">
        <v>0.755</v>
      </c>
      <c r="I17">
        <v>0.76500000000000001</v>
      </c>
      <c r="J17">
        <v>0.78099999999999992</v>
      </c>
      <c r="K17">
        <v>0.79900000000000004</v>
      </c>
      <c r="L17">
        <v>0.81799999999999995</v>
      </c>
      <c r="M17">
        <v>0.84699999999999998</v>
      </c>
      <c r="N17">
        <v>0.86599999999999999</v>
      </c>
      <c r="O17">
        <v>0.89400000000000002</v>
      </c>
      <c r="P17">
        <v>0.93400000000000005</v>
      </c>
      <c r="Q17">
        <v>0.96099999999999997</v>
      </c>
      <c r="R17">
        <v>0.98499999999999999</v>
      </c>
      <c r="S17">
        <v>1</v>
      </c>
      <c r="T17">
        <v>1</v>
      </c>
      <c r="U17">
        <v>1.0070000000000001</v>
      </c>
      <c r="V17">
        <v>1.034</v>
      </c>
      <c r="W17">
        <v>1.0590000000000002</v>
      </c>
      <c r="X17">
        <v>1.0780000000000001</v>
      </c>
    </row>
    <row r="18" spans="1:24" ht="30" x14ac:dyDescent="0.25">
      <c r="A18" s="4" t="s">
        <v>327</v>
      </c>
      <c r="B18">
        <f>B8/B17</f>
        <v>14.653922967189729</v>
      </c>
      <c r="C18">
        <f t="shared" ref="C18:X18" si="9">C8/C17</f>
        <v>15.049016853932583</v>
      </c>
      <c r="D18">
        <f t="shared" si="9"/>
        <v>15.941470180305133</v>
      </c>
      <c r="E18">
        <f t="shared" si="9"/>
        <v>16.919669876203574</v>
      </c>
      <c r="F18">
        <f t="shared" si="9"/>
        <v>17.606793478260872</v>
      </c>
      <c r="G18">
        <f t="shared" si="9"/>
        <v>17.87288590604027</v>
      </c>
      <c r="H18">
        <f t="shared" si="9"/>
        <v>18.421324503311258</v>
      </c>
      <c r="I18">
        <f t="shared" si="9"/>
        <v>19.201045751633988</v>
      </c>
      <c r="J18">
        <f t="shared" si="9"/>
        <v>19.647375160051219</v>
      </c>
      <c r="K18">
        <f t="shared" si="9"/>
        <v>20.212390488110135</v>
      </c>
      <c r="L18">
        <f t="shared" si="9"/>
        <v>20.763202933985333</v>
      </c>
      <c r="M18">
        <f t="shared" si="9"/>
        <v>20.268004722550181</v>
      </c>
      <c r="N18">
        <f t="shared" si="9"/>
        <v>20.292147806004621</v>
      </c>
      <c r="O18">
        <f t="shared" si="9"/>
        <v>20.043064876957494</v>
      </c>
      <c r="P18">
        <f t="shared" si="9"/>
        <v>19.475910064239827</v>
      </c>
      <c r="Q18">
        <f t="shared" si="9"/>
        <v>18.882518210197713</v>
      </c>
      <c r="R18">
        <f t="shared" si="9"/>
        <v>18.780304568527917</v>
      </c>
      <c r="S18">
        <f t="shared" si="9"/>
        <v>18.443200000000001</v>
      </c>
      <c r="T18">
        <f t="shared" si="9"/>
        <v>18.803699999999999</v>
      </c>
      <c r="U18">
        <f t="shared" si="9"/>
        <v>19.134955312810323</v>
      </c>
      <c r="V18">
        <f t="shared" si="9"/>
        <v>19.222437137330754</v>
      </c>
      <c r="W18">
        <f t="shared" si="9"/>
        <v>19.382058545797921</v>
      </c>
      <c r="X18">
        <f t="shared" si="9"/>
        <v>19.558627087198513</v>
      </c>
    </row>
    <row r="19" spans="1:24" ht="30" x14ac:dyDescent="0.25">
      <c r="A19" s="4" t="s">
        <v>328</v>
      </c>
      <c r="B19">
        <f>B18/$B18*100</f>
        <v>100</v>
      </c>
      <c r="C19">
        <f t="shared" ref="C19:X19" si="10">C18/$B18*100</f>
        <v>102.69616462177038</v>
      </c>
      <c r="D19">
        <f t="shared" si="10"/>
        <v>108.78636537122676</v>
      </c>
      <c r="E19">
        <f t="shared" si="10"/>
        <v>115.46170888223497</v>
      </c>
      <c r="F19">
        <f t="shared" si="10"/>
        <v>120.1507167581176</v>
      </c>
      <c r="G19">
        <f t="shared" si="10"/>
        <v>121.96656107758879</v>
      </c>
      <c r="H19">
        <f t="shared" si="10"/>
        <v>125.70916705756387</v>
      </c>
      <c r="I19">
        <f t="shared" si="10"/>
        <v>131.0300715694037</v>
      </c>
      <c r="J19">
        <f t="shared" si="10"/>
        <v>134.07587308901429</v>
      </c>
      <c r="K19">
        <f t="shared" si="10"/>
        <v>137.93160052339476</v>
      </c>
      <c r="L19">
        <f t="shared" si="10"/>
        <v>141.69040591024219</v>
      </c>
      <c r="M19">
        <f t="shared" si="10"/>
        <v>138.31111824410729</v>
      </c>
      <c r="N19">
        <f t="shared" si="10"/>
        <v>138.47587333056771</v>
      </c>
      <c r="O19">
        <f t="shared" si="10"/>
        <v>136.7761037220825</v>
      </c>
      <c r="P19">
        <f t="shared" si="10"/>
        <v>132.90577620645729</v>
      </c>
      <c r="Q19">
        <f t="shared" si="10"/>
        <v>128.85640420299634</v>
      </c>
      <c r="R19">
        <f t="shared" si="10"/>
        <v>128.15888694499893</v>
      </c>
      <c r="S19">
        <f t="shared" si="10"/>
        <v>125.85844787975546</v>
      </c>
      <c r="T19">
        <f t="shared" si="10"/>
        <v>128.31853997118492</v>
      </c>
      <c r="U19">
        <f t="shared" si="10"/>
        <v>130.57906306491216</v>
      </c>
      <c r="V19">
        <f t="shared" si="10"/>
        <v>131.17604876434777</v>
      </c>
      <c r="W19">
        <f t="shared" si="10"/>
        <v>132.26532300732393</v>
      </c>
      <c r="X19">
        <f t="shared" si="10"/>
        <v>133.47024637013899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workbookViewId="0">
      <selection activeCell="B10" sqref="B10:X10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2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2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2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2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2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2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30" x14ac:dyDescent="0.2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30" x14ac:dyDescent="0.2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30" x14ac:dyDescent="0.2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2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2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ht="30" x14ac:dyDescent="0.2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D43-E945-4E55-B8DA-8C4840B9A5AC}">
  <dimension ref="A1:X4"/>
  <sheetViews>
    <sheetView workbookViewId="0">
      <selection activeCell="J7" sqref="J7"/>
    </sheetView>
  </sheetViews>
  <sheetFormatPr defaultRowHeight="15" x14ac:dyDescent="0.25"/>
  <cols>
    <col min="1" max="1" width="15.85546875" style="12" customWidth="1"/>
  </cols>
  <sheetData>
    <row r="1" spans="1:2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30" x14ac:dyDescent="0.25">
      <c r="A2" s="12" t="s">
        <v>329</v>
      </c>
      <c r="B2">
        <v>10.085592011412269</v>
      </c>
      <c r="C2">
        <v>10.337078651685392</v>
      </c>
      <c r="D2">
        <v>10.624133148404994</v>
      </c>
      <c r="E2">
        <v>10.907840440165062</v>
      </c>
      <c r="F2">
        <v>11.25</v>
      </c>
      <c r="G2">
        <v>11.570469798657717</v>
      </c>
      <c r="H2">
        <v>11.854304635761588</v>
      </c>
      <c r="I2">
        <v>12.104575163398692</v>
      </c>
      <c r="J2">
        <v>12.240717029449426</v>
      </c>
      <c r="K2">
        <v>12.403003754693366</v>
      </c>
      <c r="L2">
        <v>12.506112469437655</v>
      </c>
      <c r="M2">
        <v>12.550177095631643</v>
      </c>
      <c r="N2">
        <v>12.725173210161662</v>
      </c>
      <c r="O2">
        <v>12.472035794183446</v>
      </c>
      <c r="P2">
        <v>11.916488222698073</v>
      </c>
      <c r="Q2">
        <v>11.73777315296566</v>
      </c>
      <c r="R2">
        <v>11.766497461928934</v>
      </c>
      <c r="S2">
        <v>11.62</v>
      </c>
      <c r="T2">
        <v>11.78</v>
      </c>
      <c r="U2">
        <v>12.075471698113207</v>
      </c>
      <c r="V2">
        <v>12.059961315280464</v>
      </c>
      <c r="W2">
        <v>12.058545797922566</v>
      </c>
      <c r="X2">
        <v>12.319109461966603</v>
      </c>
    </row>
    <row r="3" spans="1:24" ht="30" x14ac:dyDescent="0.25">
      <c r="A3" s="12" t="s">
        <v>184</v>
      </c>
      <c r="B3">
        <v>12.696148359486449</v>
      </c>
      <c r="C3">
        <v>13.174157303370785</v>
      </c>
      <c r="D3">
        <v>13.578363384188627</v>
      </c>
      <c r="E3">
        <v>14.057771664374142</v>
      </c>
      <c r="F3">
        <v>14.646739130434781</v>
      </c>
      <c r="G3">
        <v>15.23489932885906</v>
      </c>
      <c r="H3">
        <v>15.536423841059603</v>
      </c>
      <c r="I3">
        <v>15.686274509803921</v>
      </c>
      <c r="J3">
        <v>16.005121638924457</v>
      </c>
      <c r="K3">
        <v>16.232790988735921</v>
      </c>
      <c r="L3">
        <v>16.356968215158926</v>
      </c>
      <c r="M3">
        <v>16.458087367178276</v>
      </c>
      <c r="N3">
        <v>16.616628175519633</v>
      </c>
      <c r="O3">
        <v>16.331096196868007</v>
      </c>
      <c r="P3">
        <v>15.749464668094218</v>
      </c>
      <c r="Q3">
        <v>15.442247658688865</v>
      </c>
      <c r="R3">
        <v>15.370558375634518</v>
      </c>
      <c r="S3">
        <v>15.12</v>
      </c>
      <c r="T3">
        <v>15.26</v>
      </c>
      <c r="U3">
        <v>15.620655412115193</v>
      </c>
      <c r="V3">
        <v>15.628626692456479</v>
      </c>
      <c r="W3">
        <v>15.779036827195466</v>
      </c>
      <c r="X3">
        <v>16.020408163265305</v>
      </c>
    </row>
    <row r="4" spans="1:24" ht="30" x14ac:dyDescent="0.25">
      <c r="A4" s="12" t="s">
        <v>185</v>
      </c>
      <c r="B4">
        <v>14.653922967189729</v>
      </c>
      <c r="C4">
        <v>15.049016853932583</v>
      </c>
      <c r="D4">
        <v>15.941470180305133</v>
      </c>
      <c r="E4">
        <v>16.919669876203574</v>
      </c>
      <c r="F4">
        <v>17.606793478260872</v>
      </c>
      <c r="G4">
        <v>17.87288590604027</v>
      </c>
      <c r="H4">
        <v>18.421324503311258</v>
      </c>
      <c r="I4">
        <v>19.201045751633988</v>
      </c>
      <c r="J4">
        <v>19.647375160051219</v>
      </c>
      <c r="K4">
        <v>20.212390488110135</v>
      </c>
      <c r="L4">
        <v>20.763202933985333</v>
      </c>
      <c r="M4">
        <v>20.268004722550181</v>
      </c>
      <c r="N4">
        <v>20.292147806004621</v>
      </c>
      <c r="O4">
        <v>20.043064876957494</v>
      </c>
      <c r="P4">
        <v>19.475910064239827</v>
      </c>
      <c r="Q4">
        <v>18.882518210197713</v>
      </c>
      <c r="R4">
        <v>18.780304568527917</v>
      </c>
      <c r="S4">
        <v>18.443200000000001</v>
      </c>
      <c r="T4">
        <v>18.803699999999999</v>
      </c>
      <c r="U4">
        <v>19.134955312810323</v>
      </c>
      <c r="V4">
        <v>19.222437137330754</v>
      </c>
      <c r="W4">
        <v>19.382058545797921</v>
      </c>
      <c r="X4">
        <v>19.558627087198513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Normal="100" workbookViewId="0">
      <pane xSplit="1" ySplit="1" topLeftCell="Q13" activePane="bottomRight" state="frozen"/>
      <selection pane="topRight" activeCell="B1" sqref="B1"/>
      <selection pane="bottomLeft" activeCell="A2" sqref="A2"/>
      <selection pane="bottomRight" activeCell="AM18" sqref="AM18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30" x14ac:dyDescent="0.2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30" x14ac:dyDescent="0.2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30" x14ac:dyDescent="0.2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30" x14ac:dyDescent="0.2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30" x14ac:dyDescent="0.2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30" x14ac:dyDescent="0.2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30" x14ac:dyDescent="0.2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30" x14ac:dyDescent="0.2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x14ac:dyDescent="0.25">
      <c r="A21" s="4" t="str">
        <f>A2</f>
        <v>10th percentile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x14ac:dyDescent="0.25">
      <c r="A22" s="4" t="str">
        <f t="shared" ref="A22:A29" si="7">A3</f>
        <v>20th percentile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x14ac:dyDescent="0.25">
      <c r="A23" s="4" t="str">
        <f t="shared" si="7"/>
        <v>30th percentile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x14ac:dyDescent="0.25">
      <c r="A24" s="4" t="str">
        <f t="shared" si="7"/>
        <v>40th percentile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x14ac:dyDescent="0.25">
      <c r="A25" s="4" t="str">
        <f t="shared" si="7"/>
        <v>50th percentile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x14ac:dyDescent="0.25">
      <c r="A26" s="4" t="str">
        <f t="shared" si="7"/>
        <v>60th percentile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x14ac:dyDescent="0.25">
      <c r="A27" s="4" t="str">
        <f t="shared" si="7"/>
        <v>70th percentile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x14ac:dyDescent="0.25">
      <c r="A28" s="4" t="str">
        <f t="shared" si="7"/>
        <v>80th percentile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x14ac:dyDescent="0.25">
      <c r="A29" s="4" t="str">
        <f t="shared" si="7"/>
        <v>90th percentile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30" x14ac:dyDescent="0.2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30" x14ac:dyDescent="0.2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30" x14ac:dyDescent="0.2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30" x14ac:dyDescent="0.2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30" x14ac:dyDescent="0.2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30" x14ac:dyDescent="0.2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30" x14ac:dyDescent="0.2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30" x14ac:dyDescent="0.2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topLeftCell="A11" workbookViewId="0">
      <selection activeCell="A4" activeCellId="1" sqref="A11:X11 A4:X4"/>
    </sheetView>
  </sheetViews>
  <sheetFormatPr defaultRowHeight="15" x14ac:dyDescent="0.25"/>
  <cols>
    <col min="1" max="1" width="13.28515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30" x14ac:dyDescent="0.2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2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ht="30" x14ac:dyDescent="0.2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45" x14ac:dyDescent="0.2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ht="30" x14ac:dyDescent="0.2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30" x14ac:dyDescent="0.2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5" x14ac:dyDescent="0.2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45" x14ac:dyDescent="0.2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25">
      <c r="B12" s="15"/>
    </row>
    <row r="13" spans="1:24" x14ac:dyDescent="0.25">
      <c r="B13" s="15"/>
    </row>
    <row r="14" spans="1:24" x14ac:dyDescent="0.25">
      <c r="B14" s="15"/>
    </row>
    <row r="15" spans="1:24" x14ac:dyDescent="0.25">
      <c r="B15" s="15"/>
    </row>
    <row r="16" spans="1:24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130" zoomScaleNormal="130" workbookViewId="0">
      <selection activeCell="A22" sqref="A22"/>
    </sheetView>
  </sheetViews>
  <sheetFormatPr defaultRowHeight="15" x14ac:dyDescent="0.25"/>
  <cols>
    <col min="1" max="1" width="19.28515625" style="4" customWidth="1"/>
  </cols>
  <sheetData>
    <row r="1" spans="1:24" s="1" customFormat="1" x14ac:dyDescent="0.2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5" x14ac:dyDescent="0.2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30" x14ac:dyDescent="0.2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30" x14ac:dyDescent="0.2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2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2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2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2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2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2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2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2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2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5" x14ac:dyDescent="0.25"/>
  <cols>
    <col min="1" max="1" width="40.7109375" style="17" customWidth="1"/>
    <col min="2" max="3" width="11" customWidth="1"/>
    <col min="11" max="14" width="11" customWidth="1"/>
    <col min="15" max="15" width="19.7109375" customWidth="1"/>
    <col min="16" max="19" width="11" customWidth="1"/>
    <col min="20" max="30" width="12" customWidth="1"/>
  </cols>
  <sheetData>
    <row r="1" spans="1:16" x14ac:dyDescent="0.25">
      <c r="A1" s="12" t="s">
        <v>173</v>
      </c>
      <c r="B1" t="s">
        <v>174</v>
      </c>
      <c r="C1" t="s">
        <v>175</v>
      </c>
    </row>
    <row r="2" spans="1:16" ht="30" x14ac:dyDescent="0.25">
      <c r="A2" s="12" t="s">
        <v>91</v>
      </c>
      <c r="B2" t="s">
        <v>92</v>
      </c>
      <c r="C2">
        <v>1.7</v>
      </c>
    </row>
    <row r="3" spans="1:16" x14ac:dyDescent="0.25">
      <c r="A3" s="12" t="s">
        <v>171</v>
      </c>
      <c r="B3" t="s">
        <v>172</v>
      </c>
      <c r="C3">
        <v>2</v>
      </c>
    </row>
    <row r="4" spans="1:16" x14ac:dyDescent="0.2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30" x14ac:dyDescent="0.2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30" x14ac:dyDescent="0.2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30" x14ac:dyDescent="0.2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2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30" x14ac:dyDescent="0.2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30" x14ac:dyDescent="0.2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30" x14ac:dyDescent="0.2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30" x14ac:dyDescent="0.2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2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2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2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ht="30" x14ac:dyDescent="0.2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30" x14ac:dyDescent="0.2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2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2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30" x14ac:dyDescent="0.2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30" x14ac:dyDescent="0.2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30" x14ac:dyDescent="0.2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30" x14ac:dyDescent="0.2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2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25">
      <c r="A25" s="12" t="s">
        <v>169</v>
      </c>
      <c r="B25" t="s">
        <v>170</v>
      </c>
      <c r="C25">
        <v>17.399999999999999</v>
      </c>
    </row>
    <row r="26" spans="1:16" x14ac:dyDescent="0.25">
      <c r="A26" s="12" t="s">
        <v>161</v>
      </c>
      <c r="B26" t="s">
        <v>162</v>
      </c>
      <c r="C26">
        <v>24.1</v>
      </c>
    </row>
    <row r="27" spans="1:16" x14ac:dyDescent="0.25">
      <c r="A27" s="12" t="s">
        <v>135</v>
      </c>
      <c r="B27" t="s">
        <v>136</v>
      </c>
      <c r="C27">
        <v>29.8</v>
      </c>
    </row>
    <row r="28" spans="1:16" x14ac:dyDescent="0.25">
      <c r="A28" s="12" t="s">
        <v>127</v>
      </c>
      <c r="B28" t="s">
        <v>128</v>
      </c>
      <c r="C28">
        <v>30.1</v>
      </c>
    </row>
    <row r="29" spans="1:16" x14ac:dyDescent="0.25">
      <c r="A29" s="12" t="s">
        <v>125</v>
      </c>
      <c r="B29" t="s">
        <v>126</v>
      </c>
      <c r="C29">
        <v>40.6</v>
      </c>
    </row>
    <row r="30" spans="1:16" ht="30" x14ac:dyDescent="0.25">
      <c r="A30" s="12" t="s">
        <v>155</v>
      </c>
      <c r="B30" t="s">
        <v>156</v>
      </c>
      <c r="C30">
        <v>49.2</v>
      </c>
    </row>
    <row r="31" spans="1:16" ht="45" x14ac:dyDescent="0.25">
      <c r="A31" s="12" t="s">
        <v>143</v>
      </c>
      <c r="B31" t="s">
        <v>144</v>
      </c>
      <c r="C31">
        <v>51.1</v>
      </c>
    </row>
    <row r="32" spans="1:16" x14ac:dyDescent="0.25">
      <c r="A32" s="12" t="s">
        <v>151</v>
      </c>
      <c r="B32" t="s">
        <v>152</v>
      </c>
      <c r="C32">
        <v>51.6</v>
      </c>
    </row>
    <row r="33" spans="1:3" x14ac:dyDescent="0.25">
      <c r="A33" s="12" t="s">
        <v>159</v>
      </c>
      <c r="B33" t="s">
        <v>160</v>
      </c>
      <c r="C33">
        <v>52.9</v>
      </c>
    </row>
    <row r="34" spans="1:3" x14ac:dyDescent="0.25">
      <c r="A34" s="12" t="s">
        <v>157</v>
      </c>
      <c r="B34" t="s">
        <v>158</v>
      </c>
      <c r="C34">
        <v>57.9</v>
      </c>
    </row>
    <row r="35" spans="1:3" x14ac:dyDescent="0.25">
      <c r="A35" s="12" t="s">
        <v>119</v>
      </c>
      <c r="B35" t="s">
        <v>120</v>
      </c>
      <c r="C35">
        <v>62.3</v>
      </c>
    </row>
    <row r="36" spans="1:3" x14ac:dyDescent="0.25">
      <c r="A36" s="12" t="s">
        <v>137</v>
      </c>
      <c r="B36" t="s">
        <v>138</v>
      </c>
      <c r="C36">
        <v>62.7</v>
      </c>
    </row>
    <row r="37" spans="1:3" ht="30" x14ac:dyDescent="0.25">
      <c r="A37" s="12" t="s">
        <v>149</v>
      </c>
      <c r="B37" t="s">
        <v>150</v>
      </c>
      <c r="C37">
        <v>75.3</v>
      </c>
    </row>
    <row r="38" spans="1:3" x14ac:dyDescent="0.25">
      <c r="A38" s="12" t="s">
        <v>163</v>
      </c>
      <c r="B38" t="s">
        <v>164</v>
      </c>
      <c r="C38">
        <v>77</v>
      </c>
    </row>
    <row r="39" spans="1:3" x14ac:dyDescent="0.25">
      <c r="A39" s="12" t="s">
        <v>139</v>
      </c>
      <c r="B39" t="s">
        <v>140</v>
      </c>
      <c r="C39">
        <v>81.900000000000006</v>
      </c>
    </row>
    <row r="40" spans="1:3" x14ac:dyDescent="0.25">
      <c r="A40" s="12" t="s">
        <v>111</v>
      </c>
      <c r="B40" t="s">
        <v>112</v>
      </c>
      <c r="C40">
        <v>98.5</v>
      </c>
    </row>
    <row r="41" spans="1:3" ht="30" x14ac:dyDescent="0.25">
      <c r="A41" s="12" t="s">
        <v>123</v>
      </c>
      <c r="B41" t="s">
        <v>124</v>
      </c>
      <c r="C41">
        <v>102.4</v>
      </c>
    </row>
    <row r="42" spans="1:3" x14ac:dyDescent="0.25">
      <c r="A42" s="12" t="s">
        <v>153</v>
      </c>
      <c r="B42" t="s">
        <v>154</v>
      </c>
      <c r="C42">
        <v>127</v>
      </c>
    </row>
    <row r="43" spans="1:3" x14ac:dyDescent="0.25">
      <c r="A43" s="12" t="s">
        <v>141</v>
      </c>
      <c r="B43" t="s">
        <v>142</v>
      </c>
      <c r="C43">
        <v>131.4</v>
      </c>
    </row>
    <row r="44" spans="1:3" x14ac:dyDescent="0.25">
      <c r="A44" s="12" t="s">
        <v>117</v>
      </c>
      <c r="B44" t="s">
        <v>118</v>
      </c>
      <c r="C44">
        <v>136.5</v>
      </c>
    </row>
    <row r="45" spans="1:3" ht="45" x14ac:dyDescent="0.25">
      <c r="A45" s="12" t="s">
        <v>129</v>
      </c>
      <c r="B45" t="s">
        <v>130</v>
      </c>
      <c r="C45">
        <v>173.1</v>
      </c>
    </row>
    <row r="46" spans="1:3" x14ac:dyDescent="0.25">
      <c r="A46" s="12" t="s">
        <v>165</v>
      </c>
      <c r="B46" t="s">
        <v>166</v>
      </c>
      <c r="C46">
        <v>184.1</v>
      </c>
    </row>
    <row r="47" spans="1:3" x14ac:dyDescent="0.2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Median Wage and Productivity</vt:lpstr>
      <vt:lpstr>Mean and Median Wages</vt:lpstr>
      <vt:lpstr>Mean Median and Prod GDP</vt:lpstr>
      <vt:lpstr>Mean Median and Prod CPI</vt:lpstr>
      <vt:lpstr>Sheet2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  <vt:lpstr>Real Regression Results</vt:lpstr>
      <vt:lpstr>Real RegressionII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2025-06-09T15:51:32Z</dcterms:modified>
</cp:coreProperties>
</file>