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tty\Dropbox\DEMI2E_S3\2019-2020 EQUILIBRE GENERAL\"/>
    </mc:Choice>
  </mc:AlternateContent>
  <xr:revisionPtr revIDLastSave="0" documentId="13_ncr:1_{D4FF0E46-5232-45AF-9591-F1CDB28B1919}" xr6:coauthVersionLast="45" xr6:coauthVersionMax="45" xr10:uidLastSave="{00000000-0000-0000-0000-000000000000}"/>
  <bookViews>
    <workbookView xWindow="-108" yWindow="-108" windowWidth="23256" windowHeight="13176" activeTab="1" xr2:uid="{25E77648-D780-499D-B989-64C54C8EACDC}"/>
  </bookViews>
  <sheets>
    <sheet name="Feuil1" sheetId="1" r:id="rId1"/>
    <sheet name="Feuil2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6" i="2" l="1"/>
  <c r="M56" i="2" s="1"/>
  <c r="M46" i="2"/>
  <c r="M47" i="2"/>
  <c r="M48" i="2"/>
  <c r="M49" i="2"/>
  <c r="M50" i="2"/>
  <c r="L47" i="2"/>
  <c r="L48" i="2"/>
  <c r="L49" i="2"/>
  <c r="L50" i="2"/>
  <c r="M52" i="2"/>
  <c r="M53" i="2"/>
  <c r="M54" i="2"/>
  <c r="M55" i="2"/>
  <c r="L53" i="2"/>
  <c r="L54" i="2" s="1"/>
  <c r="L55" i="2" s="1"/>
  <c r="L52" i="2"/>
  <c r="M51" i="2"/>
  <c r="P34" i="2"/>
  <c r="Q34" i="2" s="1"/>
  <c r="P33" i="2"/>
  <c r="Q33" i="2"/>
  <c r="J31" i="2"/>
  <c r="H31" i="2"/>
  <c r="K30" i="2"/>
  <c r="J30" i="2"/>
  <c r="I31" i="2"/>
  <c r="J34" i="2"/>
  <c r="H34" i="2"/>
  <c r="J33" i="2"/>
  <c r="K33" i="2"/>
  <c r="C33" i="2"/>
  <c r="F18" i="2"/>
  <c r="F17" i="2"/>
  <c r="C52" i="2"/>
  <c r="C49" i="2"/>
  <c r="B52" i="2"/>
  <c r="B53" i="2" s="1"/>
  <c r="B49" i="2"/>
  <c r="D57" i="2"/>
  <c r="E57" i="2" s="1"/>
  <c r="E56" i="2"/>
  <c r="D56" i="2"/>
  <c r="B56" i="2"/>
  <c r="C40" i="2"/>
  <c r="B40" i="2"/>
  <c r="B41" i="2" s="1"/>
  <c r="C37" i="2"/>
  <c r="B37" i="2"/>
  <c r="E31" i="2"/>
  <c r="E30" i="2"/>
  <c r="E26" i="2"/>
  <c r="E25" i="2"/>
  <c r="E23" i="2"/>
  <c r="E22" i="2"/>
  <c r="C30" i="2"/>
  <c r="B34" i="2"/>
  <c r="B31" i="2"/>
  <c r="B26" i="2"/>
  <c r="D26" i="2"/>
  <c r="D25" i="2"/>
  <c r="D23" i="2"/>
  <c r="D22" i="2"/>
  <c r="C26" i="2"/>
  <c r="C25" i="2"/>
  <c r="C23" i="2"/>
  <c r="C22" i="2"/>
  <c r="B23" i="2"/>
  <c r="C18" i="2"/>
  <c r="C17" i="2"/>
  <c r="D18" i="2"/>
  <c r="D17" i="2"/>
  <c r="R34" i="2" l="1"/>
  <c r="K31" i="2"/>
  <c r="L31" i="2" s="1"/>
  <c r="I34" i="2"/>
  <c r="K34" i="2" s="1"/>
  <c r="L34" i="2" s="1"/>
  <c r="F57" i="2"/>
  <c r="C50" i="2"/>
  <c r="D50" i="2" s="1"/>
  <c r="C53" i="2"/>
  <c r="D53" i="2" s="1"/>
  <c r="B50" i="2"/>
  <c r="B38" i="2"/>
  <c r="C38" i="2"/>
  <c r="D38" i="2" s="1"/>
  <c r="C41" i="2"/>
  <c r="D41" i="2" s="1"/>
  <c r="C31" i="2"/>
  <c r="C34" i="2"/>
  <c r="D31" i="2"/>
  <c r="F26" i="2"/>
  <c r="F23" i="2"/>
  <c r="E20" i="1"/>
  <c r="K10" i="1"/>
  <c r="K29" i="1"/>
  <c r="M29" i="1"/>
  <c r="I33" i="1"/>
  <c r="M31" i="1"/>
  <c r="M34" i="1"/>
  <c r="L34" i="1"/>
  <c r="O25" i="1"/>
  <c r="L29" i="1"/>
  <c r="K28" i="1"/>
  <c r="K30" i="1" s="1"/>
  <c r="K25" i="1"/>
  <c r="K23" i="1"/>
  <c r="D33" i="2" l="1"/>
  <c r="E33" i="2" s="1"/>
  <c r="D49" i="2"/>
  <c r="E49" i="2" s="1"/>
  <c r="E53" i="2"/>
  <c r="D52" i="2"/>
  <c r="E52" i="2" s="1"/>
  <c r="F53" i="2" s="1"/>
  <c r="E50" i="2"/>
  <c r="E38" i="2"/>
  <c r="D40" i="2"/>
  <c r="E40" i="2" s="1"/>
  <c r="E41" i="2"/>
  <c r="D37" i="2"/>
  <c r="E37" i="2" s="1"/>
  <c r="D30" i="2"/>
  <c r="F31" i="2" s="1"/>
  <c r="D34" i="2"/>
  <c r="E34" i="2" s="1"/>
  <c r="N17" i="1"/>
  <c r="M16" i="1"/>
  <c r="K16" i="1"/>
  <c r="M13" i="1"/>
  <c r="M10" i="1"/>
  <c r="M11" i="1"/>
  <c r="K13" i="1"/>
  <c r="N14" i="1" s="1"/>
  <c r="N20" i="1" s="1"/>
  <c r="K11" i="1"/>
  <c r="K9" i="1"/>
  <c r="I14" i="1"/>
  <c r="G14" i="1"/>
  <c r="G12" i="1"/>
  <c r="G11" i="1"/>
  <c r="F34" i="2" l="1"/>
  <c r="F50" i="2"/>
  <c r="F38" i="2"/>
  <c r="F41" i="2"/>
</calcChain>
</file>

<file path=xl/sharedStrings.xml><?xml version="1.0" encoding="utf-8"?>
<sst xmlns="http://schemas.openxmlformats.org/spreadsheetml/2006/main" count="20" uniqueCount="17">
  <si>
    <t>*</t>
  </si>
  <si>
    <t>c*</t>
  </si>
  <si>
    <t>w*</t>
  </si>
  <si>
    <t>x*</t>
  </si>
  <si>
    <t>u^i</t>
  </si>
  <si>
    <t>OPT</t>
  </si>
  <si>
    <t>Eq</t>
  </si>
  <si>
    <t>PI</t>
  </si>
  <si>
    <t>p</t>
  </si>
  <si>
    <t>t</t>
  </si>
  <si>
    <t>égal à c_opt</t>
  </si>
  <si>
    <t>sqrt(k)</t>
  </si>
  <si>
    <t>x_1</t>
  </si>
  <si>
    <t>x_2</t>
  </si>
  <si>
    <t>y</t>
  </si>
  <si>
    <t>U</t>
  </si>
  <si>
    <t>u_i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</si>
</sst>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1070E-F499-4047-BFF2-DBDE84D5F3E9}">
  <dimension ref="A7:O34"/>
  <sheetViews>
    <sheetView topLeftCell="B7" workbookViewId="0">
      <selection activeCell="F28" sqref="F28"/>
    </sheetView>
  </sheetViews>
  <sheetFormatPr baseColWidth="10" defaultRowHeight="14.4" x14ac:dyDescent="0.3"/>
  <sheetData>
    <row r="7" spans="1:14" x14ac:dyDescent="0.3">
      <c r="J7" t="s">
        <v>5</v>
      </c>
      <c r="M7" t="s">
        <v>6</v>
      </c>
    </row>
    <row r="9" spans="1:14" x14ac:dyDescent="0.3">
      <c r="A9" t="s">
        <v>0</v>
      </c>
      <c r="J9" t="s">
        <v>1</v>
      </c>
      <c r="K9">
        <f>G14/2</f>
        <v>0.6180339887498949</v>
      </c>
      <c r="M9">
        <v>1</v>
      </c>
    </row>
    <row r="10" spans="1:14" x14ac:dyDescent="0.3">
      <c r="J10" t="s">
        <v>2</v>
      </c>
      <c r="K10">
        <f>50-(K9*2)^2/8</f>
        <v>49.80901699437495</v>
      </c>
      <c r="M10">
        <f>50-(M9*2)^2/4</f>
        <v>49</v>
      </c>
    </row>
    <row r="11" spans="1:14" x14ac:dyDescent="0.3">
      <c r="G11">
        <f>SQRT(2*(1+SQRT(5)))-SQRT(5)+1</f>
        <v>1.3079713215283482</v>
      </c>
      <c r="J11" t="s">
        <v>3</v>
      </c>
      <c r="K11">
        <f>2*K9</f>
        <v>1.2360679774997898</v>
      </c>
      <c r="M11">
        <f>2*M9</f>
        <v>2</v>
      </c>
    </row>
    <row r="12" spans="1:14" x14ac:dyDescent="0.3">
      <c r="G12">
        <f>SQRT(2*(1+SQRT(5)))</f>
        <v>2.544039299028138</v>
      </c>
    </row>
    <row r="13" spans="1:14" x14ac:dyDescent="0.3">
      <c r="J13" t="s">
        <v>4</v>
      </c>
      <c r="K13">
        <f>LN(K9)+K10-K11/2</f>
        <v>48.709771180565454</v>
      </c>
      <c r="M13">
        <f>LN(M9)+M10-M11/2</f>
        <v>48</v>
      </c>
    </row>
    <row r="14" spans="1:14" x14ac:dyDescent="0.3">
      <c r="G14">
        <f>-1+SQRT(5)</f>
        <v>1.2360679774997898</v>
      </c>
      <c r="I14">
        <f>G14^2/4</f>
        <v>0.38196601125010521</v>
      </c>
      <c r="N14" s="1">
        <f>2*(K13-M13)</f>
        <v>1.4195423611309081</v>
      </c>
    </row>
    <row r="16" spans="1:14" x14ac:dyDescent="0.3">
      <c r="J16" t="s">
        <v>7</v>
      </c>
      <c r="K16">
        <f>I14</f>
        <v>0.38196601125010521</v>
      </c>
      <c r="M16">
        <f>1</f>
        <v>1</v>
      </c>
    </row>
    <row r="17" spans="5:15" x14ac:dyDescent="0.3">
      <c r="N17" s="1">
        <f>K16-M16</f>
        <v>-0.61803398874989479</v>
      </c>
    </row>
    <row r="20" spans="5:15" x14ac:dyDescent="0.3">
      <c r="E20">
        <f>D26</f>
        <v>0</v>
      </c>
      <c r="N20">
        <f>N14+N17</f>
        <v>0.80150837238101336</v>
      </c>
    </row>
    <row r="23" spans="5:15" x14ac:dyDescent="0.3">
      <c r="J23" t="s">
        <v>8</v>
      </c>
      <c r="K23">
        <f>2/(SQRT(5)-1)</f>
        <v>1.6180339887498947</v>
      </c>
    </row>
    <row r="24" spans="5:15" x14ac:dyDescent="0.3">
      <c r="J24" t="s">
        <v>9</v>
      </c>
      <c r="K24">
        <v>1</v>
      </c>
    </row>
    <row r="25" spans="5:15" x14ac:dyDescent="0.3">
      <c r="J25" t="s">
        <v>11</v>
      </c>
      <c r="K25">
        <f>K23-K24</f>
        <v>0.61803398874989468</v>
      </c>
      <c r="L25" t="s">
        <v>10</v>
      </c>
      <c r="O25">
        <f>K25^2</f>
        <v>0.38196601125010493</v>
      </c>
    </row>
    <row r="28" spans="5:15" x14ac:dyDescent="0.3">
      <c r="J28" t="s">
        <v>1</v>
      </c>
      <c r="K28">
        <f>K25</f>
        <v>0.61803398874989468</v>
      </c>
    </row>
    <row r="29" spans="5:15" x14ac:dyDescent="0.3">
      <c r="J29" t="s">
        <v>2</v>
      </c>
      <c r="K29">
        <f>50-(K28*2)^2/8</f>
        <v>49.80901699437495</v>
      </c>
      <c r="L29">
        <f>49+K25^2/2</f>
        <v>49.19098300562505</v>
      </c>
      <c r="M29">
        <f>K29-L29</f>
        <v>0.61803398874990023</v>
      </c>
    </row>
    <row r="30" spans="5:15" x14ac:dyDescent="0.3">
      <c r="J30" t="s">
        <v>3</v>
      </c>
      <c r="K30">
        <f>2*K28</f>
        <v>1.2360679774997894</v>
      </c>
    </row>
    <row r="31" spans="5:15" x14ac:dyDescent="0.3">
      <c r="M31">
        <f>1-K30^2/8</f>
        <v>0.80901699437494756</v>
      </c>
    </row>
    <row r="33" spans="9:13" x14ac:dyDescent="0.3">
      <c r="I33">
        <f>1-K25^2/2</f>
        <v>0.80901699437494756</v>
      </c>
    </row>
    <row r="34" spans="9:13" x14ac:dyDescent="0.3">
      <c r="L34">
        <f>LN(K28)+L29-0.5*K30</f>
        <v>48.091737191815554</v>
      </c>
      <c r="M34">
        <f>L34-M13</f>
        <v>9.1737191815553842E-2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2B7CC-FE40-4452-B7EC-B68CCF569E28}">
  <dimension ref="A15:R57"/>
  <sheetViews>
    <sheetView tabSelected="1" topLeftCell="A27" workbookViewId="0">
      <selection activeCell="D31" sqref="D31"/>
    </sheetView>
  </sheetViews>
  <sheetFormatPr baseColWidth="10" defaultRowHeight="14.4" x14ac:dyDescent="0.3"/>
  <sheetData>
    <row r="15" spans="2:6" x14ac:dyDescent="0.3">
      <c r="B15" t="s">
        <v>12</v>
      </c>
      <c r="C15" t="s">
        <v>13</v>
      </c>
      <c r="D15" t="s">
        <v>14</v>
      </c>
      <c r="E15" t="s">
        <v>16</v>
      </c>
      <c r="F15" t="s">
        <v>15</v>
      </c>
    </row>
    <row r="17" spans="2:12" x14ac:dyDescent="0.3">
      <c r="B17" s="1">
        <v>31</v>
      </c>
      <c r="C17" s="1">
        <f>120-2*B17</f>
        <v>58</v>
      </c>
      <c r="D17" s="1">
        <f>C17</f>
        <v>58</v>
      </c>
      <c r="E17" s="1"/>
      <c r="F17">
        <f>B17*C17-2*D17</f>
        <v>1682</v>
      </c>
    </row>
    <row r="18" spans="2:12" x14ac:dyDescent="0.3">
      <c r="B18" s="1">
        <v>32</v>
      </c>
      <c r="C18" s="1">
        <f>120-2*B18</f>
        <v>56</v>
      </c>
      <c r="D18" s="1">
        <f>C18</f>
        <v>56</v>
      </c>
      <c r="E18" s="1"/>
      <c r="F18">
        <f>B18*C18-2*D18</f>
        <v>1680</v>
      </c>
    </row>
    <row r="22" spans="2:12" x14ac:dyDescent="0.3">
      <c r="B22" s="1">
        <v>30</v>
      </c>
      <c r="C22" s="1">
        <f>57</f>
        <v>57</v>
      </c>
      <c r="D22" s="1">
        <f>$C22+$C23</f>
        <v>58</v>
      </c>
      <c r="E22" s="1">
        <f>B22*C22-D22</f>
        <v>1652</v>
      </c>
      <c r="F22" s="1"/>
    </row>
    <row r="23" spans="2:12" x14ac:dyDescent="0.3">
      <c r="B23" s="1">
        <f>31-B22</f>
        <v>1</v>
      </c>
      <c r="C23" s="1">
        <f>58-C22</f>
        <v>1</v>
      </c>
      <c r="D23" s="1">
        <f>$C22+$C23</f>
        <v>58</v>
      </c>
      <c r="E23" s="1">
        <f>B23*C23-D23</f>
        <v>-57</v>
      </c>
      <c r="F23" s="1">
        <f>E22+E23</f>
        <v>1595</v>
      </c>
    </row>
    <row r="24" spans="2:12" x14ac:dyDescent="0.3">
      <c r="B24" s="1"/>
      <c r="C24" s="1"/>
      <c r="D24" s="1"/>
      <c r="E24" s="1"/>
      <c r="F24" s="1"/>
    </row>
    <row r="25" spans="2:12" x14ac:dyDescent="0.3">
      <c r="B25" s="1">
        <v>31</v>
      </c>
      <c r="C25" s="1">
        <f>55</f>
        <v>55</v>
      </c>
      <c r="D25" s="1">
        <f>$C25+$C26</f>
        <v>56</v>
      </c>
      <c r="E25" s="1">
        <f>B25*C25-D25</f>
        <v>1649</v>
      </c>
      <c r="F25" s="1"/>
    </row>
    <row r="26" spans="2:12" x14ac:dyDescent="0.3">
      <c r="B26" s="1">
        <f>32-B25</f>
        <v>1</v>
      </c>
      <c r="C26" s="1">
        <f>56-C25</f>
        <v>1</v>
      </c>
      <c r="D26" s="1">
        <f>$C25+$C26</f>
        <v>56</v>
      </c>
      <c r="E26" s="1">
        <f>B26*C26-D26</f>
        <v>-55</v>
      </c>
      <c r="F26" s="1">
        <f>E25+E26</f>
        <v>1594</v>
      </c>
    </row>
    <row r="30" spans="2:12" x14ac:dyDescent="0.3">
      <c r="B30" s="1">
        <v>15</v>
      </c>
      <c r="C30" s="1">
        <f>42</f>
        <v>42</v>
      </c>
      <c r="D30" s="1">
        <f>$C30+$C31</f>
        <v>58</v>
      </c>
      <c r="E30" s="1">
        <f>B30*C30-D30</f>
        <v>572</v>
      </c>
      <c r="F30" s="1"/>
      <c r="H30" s="1">
        <v>15.5</v>
      </c>
      <c r="I30" s="1">
        <v>29</v>
      </c>
      <c r="J30" s="1">
        <f>$C30+$C31</f>
        <v>58</v>
      </c>
      <c r="K30" s="1">
        <f>H30*I30-J30</f>
        <v>391.5</v>
      </c>
      <c r="L30" s="1"/>
    </row>
    <row r="31" spans="2:12" x14ac:dyDescent="0.3">
      <c r="B31" s="1">
        <f>31-B30</f>
        <v>16</v>
      </c>
      <c r="C31" s="1">
        <f>58-C30</f>
        <v>16</v>
      </c>
      <c r="D31" s="1">
        <f>$C30+$C31</f>
        <v>58</v>
      </c>
      <c r="E31" s="1">
        <f>B31*C31-D31</f>
        <v>198</v>
      </c>
      <c r="F31" s="1">
        <f>E30+E31</f>
        <v>770</v>
      </c>
      <c r="H31" s="1">
        <f>31-H30</f>
        <v>15.5</v>
      </c>
      <c r="I31" s="1">
        <f>58-I30</f>
        <v>29</v>
      </c>
      <c r="J31" s="1">
        <f>$C30+$C31</f>
        <v>58</v>
      </c>
      <c r="K31" s="1">
        <f>H31*I31-J31</f>
        <v>391.5</v>
      </c>
      <c r="L31" s="1">
        <f>K30+K31</f>
        <v>783</v>
      </c>
    </row>
    <row r="32" spans="2:12" x14ac:dyDescent="0.3">
      <c r="B32" s="1"/>
      <c r="C32" s="1"/>
      <c r="D32" s="1"/>
      <c r="E32" s="1"/>
      <c r="F32" s="1"/>
    </row>
    <row r="33" spans="1:18" x14ac:dyDescent="0.3">
      <c r="B33" s="1">
        <v>16</v>
      </c>
      <c r="C33" s="1">
        <f>40</f>
        <v>40</v>
      </c>
      <c r="D33" s="1">
        <f>$C33+$C34</f>
        <v>56</v>
      </c>
      <c r="E33" s="1">
        <f>B33*C33-D33</f>
        <v>584</v>
      </c>
      <c r="F33" s="1"/>
      <c r="H33" s="1">
        <v>16</v>
      </c>
      <c r="I33" s="1">
        <v>28</v>
      </c>
      <c r="J33" s="1">
        <f>$C33+$C34</f>
        <v>56</v>
      </c>
      <c r="K33" s="1">
        <f>H33*I33-J33</f>
        <v>392</v>
      </c>
      <c r="L33" s="1"/>
      <c r="N33" s="1">
        <v>17</v>
      </c>
      <c r="O33" s="1">
        <v>26</v>
      </c>
      <c r="P33" s="1">
        <f>O33+O34</f>
        <v>52</v>
      </c>
      <c r="Q33" s="1">
        <f>N33*O33-P33</f>
        <v>390</v>
      </c>
      <c r="R33" s="1"/>
    </row>
    <row r="34" spans="1:18" x14ac:dyDescent="0.3">
      <c r="B34" s="1">
        <f>32-B33</f>
        <v>16</v>
      </c>
      <c r="C34" s="1">
        <f>56-C33</f>
        <v>16</v>
      </c>
      <c r="D34" s="1">
        <f>$C33+$C34</f>
        <v>56</v>
      </c>
      <c r="E34" s="1">
        <f>B34*C34-D34</f>
        <v>200</v>
      </c>
      <c r="F34" s="1">
        <f>E33+E34</f>
        <v>784</v>
      </c>
      <c r="H34" s="1">
        <f>32-H33</f>
        <v>16</v>
      </c>
      <c r="I34" s="1">
        <f>56-I33</f>
        <v>28</v>
      </c>
      <c r="J34" s="1">
        <f>$C33+$C34</f>
        <v>56</v>
      </c>
      <c r="K34" s="1">
        <f>H34*I34-J34</f>
        <v>392</v>
      </c>
      <c r="L34" s="1">
        <f>K33+K34</f>
        <v>784</v>
      </c>
      <c r="N34" s="1">
        <v>17</v>
      </c>
      <c r="O34" s="1">
        <v>26</v>
      </c>
      <c r="P34" s="1">
        <f>O33+O34</f>
        <v>52</v>
      </c>
      <c r="Q34" s="1">
        <f>N34*O34-P34</f>
        <v>390</v>
      </c>
      <c r="R34" s="1">
        <f>Q33+Q34</f>
        <v>780</v>
      </c>
    </row>
    <row r="37" spans="1:18" x14ac:dyDescent="0.3">
      <c r="A37" s="1">
        <v>1.01</v>
      </c>
      <c r="B37" s="1">
        <f>B17-$A$37</f>
        <v>29.99</v>
      </c>
      <c r="C37" s="1">
        <f>C17-$A$37</f>
        <v>56.99</v>
      </c>
      <c r="D37" s="1">
        <f>$C37+$C38</f>
        <v>58</v>
      </c>
      <c r="E37" s="1">
        <f>B37*C37-D37</f>
        <v>1651.1301000000001</v>
      </c>
      <c r="F37" s="1"/>
    </row>
    <row r="38" spans="1:18" x14ac:dyDescent="0.3">
      <c r="A38" s="1"/>
      <c r="B38" s="1">
        <f>31-B37</f>
        <v>1.0100000000000016</v>
      </c>
      <c r="C38" s="1">
        <f>58-C37</f>
        <v>1.009999999999998</v>
      </c>
      <c r="D38" s="1">
        <f>$C37+$C38</f>
        <v>58</v>
      </c>
      <c r="E38" s="1">
        <f>B38*C38-D38</f>
        <v>-56.979900000000001</v>
      </c>
      <c r="F38" s="1">
        <f>E37+E38</f>
        <v>1594.1502</v>
      </c>
    </row>
    <row r="39" spans="1:18" x14ac:dyDescent="0.3">
      <c r="A39" s="1"/>
      <c r="B39" s="1"/>
      <c r="C39" s="1"/>
      <c r="D39" s="1"/>
      <c r="E39" s="1"/>
      <c r="F39" s="1"/>
    </row>
    <row r="40" spans="1:18" x14ac:dyDescent="0.3">
      <c r="A40" s="1">
        <v>1.01</v>
      </c>
      <c r="B40" s="1">
        <f>B18-$A$37</f>
        <v>30.99</v>
      </c>
      <c r="C40" s="1">
        <f>C18-$A$37</f>
        <v>54.99</v>
      </c>
      <c r="D40" s="1">
        <f>$C40+$C41</f>
        <v>56</v>
      </c>
      <c r="E40" s="1">
        <f>B40*C40-D40</f>
        <v>1648.1401000000001</v>
      </c>
      <c r="F40" s="1"/>
    </row>
    <row r="41" spans="1:18" x14ac:dyDescent="0.3">
      <c r="A41" s="1"/>
      <c r="B41" s="1">
        <f>32-B40</f>
        <v>1.0100000000000016</v>
      </c>
      <c r="C41" s="1">
        <f>56-C40</f>
        <v>1.009999999999998</v>
      </c>
      <c r="D41" s="1">
        <f>$C40+$C41</f>
        <v>56</v>
      </c>
      <c r="E41" s="1">
        <f>B41*C41-D41</f>
        <v>-54.979900000000001</v>
      </c>
      <c r="F41" s="1">
        <f>E40+E41</f>
        <v>1593.1602</v>
      </c>
    </row>
    <row r="46" spans="1:18" x14ac:dyDescent="0.3">
      <c r="L46">
        <v>0</v>
      </c>
      <c r="M46" t="e">
        <f t="shared" ref="M46:M50" si="0">60-1/(L46*(1-L46))</f>
        <v>#DIV/0!</v>
      </c>
    </row>
    <row r="47" spans="1:18" x14ac:dyDescent="0.3">
      <c r="L47">
        <f t="shared" ref="L47:L49" si="1">L46+0.1</f>
        <v>0.1</v>
      </c>
      <c r="M47">
        <f t="shared" si="0"/>
        <v>48.888888888888893</v>
      </c>
    </row>
    <row r="48" spans="1:18" x14ac:dyDescent="0.3">
      <c r="L48">
        <f t="shared" si="1"/>
        <v>0.2</v>
      </c>
      <c r="M48">
        <f t="shared" si="0"/>
        <v>53.75</v>
      </c>
    </row>
    <row r="49" spans="1:13" x14ac:dyDescent="0.3">
      <c r="A49" s="1">
        <v>2</v>
      </c>
      <c r="B49" s="1">
        <f>B17-A49</f>
        <v>29</v>
      </c>
      <c r="C49" s="1">
        <f>C17-A49</f>
        <v>56</v>
      </c>
      <c r="D49" s="1">
        <f>$C49+$C50</f>
        <v>58</v>
      </c>
      <c r="E49" s="1">
        <f>B49*C49-D49</f>
        <v>1566</v>
      </c>
      <c r="F49" s="1"/>
      <c r="L49">
        <f t="shared" si="1"/>
        <v>0.30000000000000004</v>
      </c>
      <c r="M49">
        <f t="shared" si="0"/>
        <v>55.238095238095241</v>
      </c>
    </row>
    <row r="50" spans="1:13" x14ac:dyDescent="0.3">
      <c r="A50" s="1"/>
      <c r="B50" s="1">
        <f>31-B49</f>
        <v>2</v>
      </c>
      <c r="C50" s="1">
        <f>58-C49</f>
        <v>2</v>
      </c>
      <c r="D50" s="1">
        <f>$C49+$C50</f>
        <v>58</v>
      </c>
      <c r="E50" s="1">
        <f>B50*C50-D50</f>
        <v>-54</v>
      </c>
      <c r="F50" s="1">
        <f>E49+E50</f>
        <v>1512</v>
      </c>
      <c r="L50">
        <f>L49+0.1</f>
        <v>0.4</v>
      </c>
      <c r="M50">
        <f t="shared" si="0"/>
        <v>55.833333333333336</v>
      </c>
    </row>
    <row r="51" spans="1:13" x14ac:dyDescent="0.3">
      <c r="A51" s="1"/>
      <c r="B51" s="1"/>
      <c r="C51" s="1"/>
      <c r="D51" s="1"/>
      <c r="E51" s="1"/>
      <c r="F51" s="1"/>
      <c r="L51">
        <v>0.5</v>
      </c>
      <c r="M51">
        <f>60-1/(L51*(1-L51))</f>
        <v>56</v>
      </c>
    </row>
    <row r="52" spans="1:13" x14ac:dyDescent="0.3">
      <c r="A52" s="1">
        <v>2</v>
      </c>
      <c r="B52" s="1">
        <f>B18-A52</f>
        <v>30</v>
      </c>
      <c r="C52" s="1">
        <f>C18-A52</f>
        <v>54</v>
      </c>
      <c r="D52" s="1">
        <f>$C52+$C53</f>
        <v>56</v>
      </c>
      <c r="E52" s="1">
        <f>B52*C52-D52</f>
        <v>1564</v>
      </c>
      <c r="F52" s="1"/>
      <c r="L52">
        <f>L51+0.1</f>
        <v>0.6</v>
      </c>
      <c r="M52">
        <f t="shared" ref="M52:M56" si="2">60-1/(L52*(1-L52))</f>
        <v>55.833333333333336</v>
      </c>
    </row>
    <row r="53" spans="1:13" x14ac:dyDescent="0.3">
      <c r="A53" s="1"/>
      <c r="B53" s="1">
        <f>32-B52</f>
        <v>2</v>
      </c>
      <c r="C53" s="1">
        <f>56-C52</f>
        <v>2</v>
      </c>
      <c r="D53" s="1">
        <f>$C52+$C53</f>
        <v>56</v>
      </c>
      <c r="E53" s="1">
        <f>B53*C53-D53</f>
        <v>-52</v>
      </c>
      <c r="F53" s="1">
        <f>E52+E53</f>
        <v>1512</v>
      </c>
      <c r="L53">
        <f t="shared" ref="L53:L56" si="3">L52+0.1</f>
        <v>0.7</v>
      </c>
      <c r="M53">
        <f t="shared" si="2"/>
        <v>55.238095238095241</v>
      </c>
    </row>
    <row r="54" spans="1:13" x14ac:dyDescent="0.3">
      <c r="L54">
        <f t="shared" si="3"/>
        <v>0.79999999999999993</v>
      </c>
      <c r="M54">
        <f t="shared" si="2"/>
        <v>53.75</v>
      </c>
    </row>
    <row r="55" spans="1:13" x14ac:dyDescent="0.3">
      <c r="L55">
        <f t="shared" si="3"/>
        <v>0.89999999999999991</v>
      </c>
      <c r="M55">
        <f t="shared" si="2"/>
        <v>48.8888888888889</v>
      </c>
    </row>
    <row r="56" spans="1:13" x14ac:dyDescent="0.3">
      <c r="B56">
        <f>61/2</f>
        <v>30.5</v>
      </c>
      <c r="C56">
        <v>59</v>
      </c>
      <c r="D56">
        <f>$C56+$C57</f>
        <v>59</v>
      </c>
      <c r="E56">
        <f>B56*C56-D56</f>
        <v>1740.5</v>
      </c>
      <c r="L56">
        <f>L55+0.05</f>
        <v>0.95</v>
      </c>
      <c r="M56">
        <f t="shared" si="2"/>
        <v>38.947368421052651</v>
      </c>
    </row>
    <row r="57" spans="1:13" x14ac:dyDescent="0.3">
      <c r="B57">
        <v>0</v>
      </c>
      <c r="C57">
        <v>0</v>
      </c>
      <c r="D57">
        <f>$C56+$C57</f>
        <v>59</v>
      </c>
      <c r="E57">
        <f>B57*C57-D57</f>
        <v>-59</v>
      </c>
      <c r="F57">
        <f>E56+E57</f>
        <v>1681.5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PATTY</dc:creator>
  <cp:lastModifiedBy>Morgan PATTY</cp:lastModifiedBy>
  <dcterms:created xsi:type="dcterms:W3CDTF">2019-11-30T17:21:21Z</dcterms:created>
  <dcterms:modified xsi:type="dcterms:W3CDTF">2019-12-20T19:52:37Z</dcterms:modified>
</cp:coreProperties>
</file>