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DioandNono\Documents\GitHub\PHD\Consulting Work\"/>
    </mc:Choice>
  </mc:AlternateContent>
  <xr:revisionPtr revIDLastSave="0" documentId="8_{C35CB929-659C-4E82-BF8A-E8E587D9947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structions" sheetId="4" r:id="rId1"/>
    <sheet name="Clawback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0" i="3" l="1"/>
  <c r="Q28" i="3"/>
  <c r="Q29" i="3"/>
  <c r="Q31" i="3"/>
  <c r="P36" i="3" s="1"/>
  <c r="N36" i="3"/>
  <c r="L36" i="3"/>
  <c r="J36" i="3"/>
  <c r="H36" i="3"/>
  <c r="F36" i="3"/>
  <c r="D36" i="3"/>
  <c r="P8" i="3"/>
  <c r="C8" i="3"/>
  <c r="D8" i="3"/>
  <c r="E8" i="3"/>
  <c r="F8" i="3"/>
  <c r="G8" i="3"/>
  <c r="H8" i="3"/>
  <c r="I8" i="3"/>
  <c r="J8" i="3"/>
  <c r="K8" i="3"/>
  <c r="L8" i="3"/>
  <c r="M8" i="3"/>
  <c r="N8" i="3"/>
  <c r="O8" i="3"/>
  <c r="B8" i="3"/>
  <c r="B26" i="3" s="1"/>
  <c r="B28" i="3" s="1"/>
  <c r="B13" i="3" l="1"/>
  <c r="B15" i="3" l="1"/>
  <c r="D13" i="3"/>
  <c r="D15" i="3" s="1"/>
  <c r="E13" i="3"/>
  <c r="E15" i="3" s="1"/>
  <c r="F13" i="3"/>
  <c r="F15" i="3" s="1"/>
  <c r="G13" i="3"/>
  <c r="G15" i="3" s="1"/>
  <c r="H13" i="3"/>
  <c r="H15" i="3" s="1"/>
  <c r="I13" i="3"/>
  <c r="I15" i="3" s="1"/>
  <c r="J13" i="3"/>
  <c r="J15" i="3" s="1"/>
  <c r="K13" i="3"/>
  <c r="K15" i="3" s="1"/>
  <c r="D16" i="3"/>
  <c r="D18" i="3" s="1"/>
  <c r="E16" i="3"/>
  <c r="E18" i="3" s="1"/>
  <c r="F16" i="3"/>
  <c r="F18" i="3" s="1"/>
  <c r="G16" i="3"/>
  <c r="G18" i="3" s="1"/>
  <c r="H16" i="3"/>
  <c r="H18" i="3" s="1"/>
  <c r="I16" i="3"/>
  <c r="I18" i="3" s="1"/>
  <c r="J16" i="3"/>
  <c r="J18" i="3" s="1"/>
  <c r="K16" i="3"/>
  <c r="K18" i="3" s="1"/>
  <c r="L13" i="3"/>
  <c r="L15" i="3" s="1"/>
  <c r="M13" i="3"/>
  <c r="M15" i="3" s="1"/>
  <c r="N13" i="3"/>
  <c r="N15" i="3" s="1"/>
  <c r="O13" i="3"/>
  <c r="O15" i="3" s="1"/>
  <c r="L16" i="3"/>
  <c r="L18" i="3" s="1"/>
  <c r="M16" i="3"/>
  <c r="M18" i="3" s="1"/>
  <c r="N16" i="3"/>
  <c r="N18" i="3" s="1"/>
  <c r="O16" i="3"/>
  <c r="O18" i="3" s="1"/>
  <c r="P13" i="3"/>
  <c r="P15" i="3" s="1"/>
  <c r="P16" i="3"/>
  <c r="P18" i="3" s="1"/>
  <c r="O21" i="3" l="1"/>
  <c r="G21" i="3"/>
  <c r="F21" i="3"/>
  <c r="N21" i="3"/>
  <c r="M21" i="3"/>
  <c r="K21" i="3"/>
  <c r="H21" i="3"/>
  <c r="I21" i="3"/>
  <c r="L21" i="3"/>
  <c r="J21" i="3"/>
  <c r="E21" i="3"/>
  <c r="D21" i="3"/>
  <c r="C13" i="3"/>
  <c r="C15" i="3" s="1"/>
  <c r="B16" i="3"/>
  <c r="C16" i="3"/>
  <c r="C18" i="3" s="1"/>
  <c r="C21" i="3" l="1"/>
  <c r="B18" i="3"/>
  <c r="B21" i="3" s="1"/>
  <c r="P19" i="3" l="1"/>
  <c r="P20" i="3" s="1"/>
  <c r="P21" i="3" s="1"/>
  <c r="B12" i="3"/>
  <c r="B25" i="3" s="1"/>
  <c r="C12" i="3"/>
  <c r="C25" i="3" s="1"/>
  <c r="D12" i="3" l="1"/>
  <c r="B27" i="3"/>
  <c r="C27" i="3"/>
  <c r="B29" i="3" l="1"/>
  <c r="B30" i="3"/>
  <c r="C26" i="3"/>
  <c r="C28" i="3" s="1"/>
  <c r="C29" i="3" s="1"/>
  <c r="D27" i="3"/>
  <c r="D26" i="3"/>
  <c r="D28" i="3" s="1"/>
  <c r="D29" i="3" s="1"/>
  <c r="E12" i="3"/>
  <c r="C31" i="3" l="1"/>
  <c r="B36" i="3" s="1"/>
  <c r="D30" i="3"/>
  <c r="C30" i="3"/>
  <c r="E26" i="3"/>
  <c r="E28" i="3" s="1"/>
  <c r="E27" i="3"/>
  <c r="F12" i="3"/>
  <c r="D31" i="3" l="1"/>
  <c r="E30" i="3"/>
  <c r="E31" i="3" s="1"/>
  <c r="E29" i="3"/>
  <c r="F27" i="3"/>
  <c r="F26" i="3"/>
  <c r="F28" i="3" s="1"/>
  <c r="F29" i="3" s="1"/>
  <c r="G12" i="3"/>
  <c r="F30" i="3" l="1"/>
  <c r="F31" i="3" s="1"/>
  <c r="G27" i="3"/>
  <c r="G26" i="3"/>
  <c r="G28" i="3" s="1"/>
  <c r="G29" i="3" s="1"/>
  <c r="H12" i="3"/>
  <c r="G30" i="3" l="1"/>
  <c r="G31" i="3" s="1"/>
  <c r="H27" i="3"/>
  <c r="H26" i="3"/>
  <c r="H28" i="3" s="1"/>
  <c r="I12" i="3"/>
  <c r="H30" i="3" l="1"/>
  <c r="H31" i="3" s="1"/>
  <c r="H29" i="3"/>
  <c r="I27" i="3"/>
  <c r="I26" i="3"/>
  <c r="I28" i="3" s="1"/>
  <c r="I29" i="3" s="1"/>
  <c r="J12" i="3"/>
  <c r="I30" i="3" l="1"/>
  <c r="J26" i="3"/>
  <c r="J28" i="3" s="1"/>
  <c r="J27" i="3"/>
  <c r="J30" i="3" s="1"/>
  <c r="K12" i="3"/>
  <c r="J29" i="3" l="1"/>
  <c r="I31" i="3"/>
  <c r="J31" i="3"/>
  <c r="K26" i="3"/>
  <c r="K28" i="3" s="1"/>
  <c r="K27" i="3"/>
  <c r="K30" i="3" s="1"/>
  <c r="L12" i="3"/>
  <c r="K29" i="3" l="1"/>
  <c r="K31" i="3"/>
  <c r="L26" i="3"/>
  <c r="L28" i="3" s="1"/>
  <c r="L27" i="3"/>
  <c r="L30" i="3" s="1"/>
  <c r="M12" i="3"/>
  <c r="L29" i="3" l="1"/>
  <c r="L31" i="3"/>
  <c r="M26" i="3"/>
  <c r="M28" i="3" s="1"/>
  <c r="M27" i="3"/>
  <c r="M30" i="3" s="1"/>
  <c r="N12" i="3"/>
  <c r="M29" i="3" l="1"/>
  <c r="M31" i="3"/>
  <c r="N27" i="3"/>
  <c r="N26" i="3"/>
  <c r="N28" i="3" s="1"/>
  <c r="N29" i="3" s="1"/>
  <c r="O12" i="3"/>
  <c r="N30" i="3" l="1"/>
  <c r="O27" i="3"/>
  <c r="O26" i="3"/>
  <c r="O28" i="3" s="1"/>
  <c r="O29" i="3" s="1"/>
  <c r="P12" i="3"/>
  <c r="O30" i="3" l="1"/>
  <c r="N31" i="3"/>
  <c r="P26" i="3"/>
  <c r="P27" i="3"/>
  <c r="P28" i="3" l="1"/>
  <c r="P29" i="3" s="1"/>
  <c r="P30" i="3"/>
  <c r="P31" i="3" s="1"/>
  <c r="O31" i="3"/>
</calcChain>
</file>

<file path=xl/sharedStrings.xml><?xml version="1.0" encoding="utf-8"?>
<sst xmlns="http://schemas.openxmlformats.org/spreadsheetml/2006/main" count="50" uniqueCount="49">
  <si>
    <t>DNRp</t>
  </si>
  <si>
    <t>DNRr</t>
  </si>
  <si>
    <t>I</t>
  </si>
  <si>
    <t>II</t>
  </si>
  <si>
    <t>III</t>
  </si>
  <si>
    <t>CLAWBACK VALUE</t>
  </si>
  <si>
    <t>Reference period</t>
  </si>
  <si>
    <t>Discounted residual value</t>
  </si>
  <si>
    <t>Total costs</t>
  </si>
  <si>
    <t>WACC (weighted average cost of capital )</t>
  </si>
  <si>
    <t>Discounted operating costs</t>
  </si>
  <si>
    <t>Discounted operating sales / revenue</t>
  </si>
  <si>
    <t>Year</t>
  </si>
  <si>
    <t>Project sales / revenue</t>
  </si>
  <si>
    <t>PROJECTED CASHFLOW</t>
  </si>
  <si>
    <t>REAL CASHFLOW</t>
  </si>
  <si>
    <t>IV</t>
  </si>
  <si>
    <t>V</t>
  </si>
  <si>
    <t>VI</t>
  </si>
  <si>
    <t>VII</t>
  </si>
  <si>
    <t>VIII</t>
  </si>
  <si>
    <t>Two-year reporting period</t>
  </si>
  <si>
    <r>
      <t xml:space="preserve">DNRr </t>
    </r>
    <r>
      <rPr>
        <sz val="9"/>
        <rFont val="Calibri"/>
        <family val="2"/>
        <scheme val="minor"/>
      </rPr>
      <t>= discounted net result (real)</t>
    </r>
  </si>
  <si>
    <r>
      <t>DNRp</t>
    </r>
    <r>
      <rPr>
        <sz val="9"/>
        <rFont val="Calibri"/>
        <family val="2"/>
        <charset val="238"/>
        <scheme val="minor"/>
      </rPr>
      <t xml:space="preserve"> = discounted net result (projected)</t>
    </r>
  </si>
  <si>
    <t>Template guidance</t>
  </si>
  <si>
    <t>General</t>
  </si>
  <si>
    <r>
      <t xml:space="preserve">Information/input is to be provided in the cells highlighted in </t>
    </r>
    <r>
      <rPr>
        <b/>
        <sz val="11"/>
        <rFont val="Calibri"/>
        <family val="2"/>
        <scheme val="minor"/>
      </rPr>
      <t>BLUE</t>
    </r>
    <r>
      <rPr>
        <sz val="11"/>
        <rFont val="Calibri"/>
        <family val="2"/>
        <scheme val="minor"/>
      </rPr>
      <t xml:space="preserve">. Built-in formulas and links are indicated in </t>
    </r>
    <r>
      <rPr>
        <b/>
        <sz val="11"/>
        <rFont val="Calibri"/>
        <family val="2"/>
        <scheme val="minor"/>
      </rPr>
      <t>ORANGE</t>
    </r>
    <r>
      <rPr>
        <sz val="11"/>
        <rFont val="Calibri"/>
        <family val="2"/>
        <scheme val="minor"/>
      </rPr>
      <t xml:space="preserve">. </t>
    </r>
  </si>
  <si>
    <t>WACC</t>
  </si>
  <si>
    <t>Input WACC used in the Funding model Excel, cell D12</t>
  </si>
  <si>
    <t>Projected cashflow, C. Terminal value all investments</t>
  </si>
  <si>
    <t>Insert value from cell AA73 from the Funding Gap calculation</t>
  </si>
  <si>
    <t>Real cashflow, Total costs</t>
  </si>
  <si>
    <t>Real cashflow, Project sales / revenue</t>
  </si>
  <si>
    <t>Real cashflow, C. Terminal value all investments</t>
  </si>
  <si>
    <t>Calculate real sales / revenue of the project using the same methodology and revenue categories used for the projected Funding model</t>
  </si>
  <si>
    <t>Calculate real total costs of the project using the same methodology and cost categories used for the projected Funding model</t>
  </si>
  <si>
    <t>SETTLEMENT OF THE CLAWBACK AMOUNT IN THE NEXT REPORTING PERIOD</t>
  </si>
  <si>
    <t>A. Discounted cashflow</t>
  </si>
  <si>
    <t>C. Operating costs during commercialization phase</t>
  </si>
  <si>
    <t>D. Sales / revenue</t>
  </si>
  <si>
    <t>E. Terminal value all investments</t>
  </si>
  <si>
    <t>B. Discounted terminal value all investments</t>
  </si>
  <si>
    <t>Projected cashflow, A. Discounted Cashflows</t>
  </si>
  <si>
    <t>Insert values from line 68 (Discounted cashflow) of the Funding Gap calculation, starting with year 5 after project completion</t>
  </si>
  <si>
    <t>Excess amount</t>
  </si>
  <si>
    <t>Excess percent</t>
  </si>
  <si>
    <t>Excess Threshold</t>
  </si>
  <si>
    <t>2 year excess</t>
  </si>
  <si>
    <t>Clawback amount for reporting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</si>
</sst>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.00\ ;[Red]\-#,##0.00\ "/>
    <numFmt numFmtId="166" formatCode="0.0%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9"/>
      <name val="Calibri"/>
      <family val="2"/>
      <charset val="238"/>
      <scheme val="minor"/>
    </font>
    <font>
      <b/>
      <sz val="9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8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sz val="7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7"/>
      <name val="Calibri"/>
      <family val="2"/>
      <charset val="238"/>
      <scheme val="minor"/>
    </font>
    <font>
      <b/>
      <sz val="7"/>
      <color indexed="8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6"/>
      <name val="Calibri"/>
      <family val="2"/>
      <charset val="238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14"/>
      <color theme="1"/>
      <name val="Georgia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charset val="23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55"/>
        <bgColor indexed="23"/>
      </patternFill>
    </fill>
    <fill>
      <patternFill patternType="solid">
        <fgColor theme="0" tint="-0.14999847407452621"/>
        <bgColor indexed="46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4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46"/>
      </patternFill>
    </fill>
    <fill>
      <patternFill patternType="solid">
        <fgColor theme="4" tint="0.59999389629810485"/>
        <bgColor indexed="4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indexed="46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</cellStyleXfs>
  <cellXfs count="67">
    <xf numFmtId="0" fontId="0" fillId="0" borderId="0" xfId="0"/>
    <xf numFmtId="0" fontId="6" fillId="0" borderId="0" xfId="1" applyFont="1"/>
    <xf numFmtId="0" fontId="2" fillId="2" borderId="0" xfId="1" applyFill="1"/>
    <xf numFmtId="0" fontId="5" fillId="6" borderId="14" xfId="1" applyFont="1" applyFill="1" applyBorder="1" applyAlignment="1">
      <alignment vertical="center" wrapText="1"/>
    </xf>
    <xf numFmtId="0" fontId="7" fillId="6" borderId="14" xfId="1" applyFont="1" applyFill="1" applyBorder="1" applyAlignment="1">
      <alignment horizontal="center" vertical="center" wrapText="1"/>
    </xf>
    <xf numFmtId="0" fontId="7" fillId="6" borderId="15" xfId="1" applyFont="1" applyFill="1" applyBorder="1" applyAlignment="1">
      <alignment horizontal="center" vertical="center" wrapText="1"/>
    </xf>
    <xf numFmtId="0" fontId="2" fillId="2" borderId="0" xfId="1" applyFill="1" applyAlignment="1">
      <alignment horizontal="center"/>
    </xf>
    <xf numFmtId="165" fontId="8" fillId="7" borderId="8" xfId="1" applyNumberFormat="1" applyFont="1" applyFill="1" applyBorder="1" applyAlignment="1">
      <alignment horizontal="center" vertical="center" wrapText="1"/>
    </xf>
    <xf numFmtId="165" fontId="15" fillId="9" borderId="22" xfId="1" applyNumberFormat="1" applyFont="1" applyFill="1" applyBorder="1" applyAlignment="1">
      <alignment vertical="center" wrapText="1"/>
    </xf>
    <xf numFmtId="165" fontId="8" fillId="11" borderId="19" xfId="1" applyNumberFormat="1" applyFont="1" applyFill="1" applyBorder="1" applyAlignment="1">
      <alignment vertical="center" wrapText="1"/>
    </xf>
    <xf numFmtId="0" fontId="8" fillId="11" borderId="20" xfId="1" applyFont="1" applyFill="1" applyBorder="1" applyAlignment="1">
      <alignment vertical="center" wrapText="1"/>
    </xf>
    <xf numFmtId="0" fontId="13" fillId="10" borderId="21" xfId="0" applyFont="1" applyFill="1" applyBorder="1" applyAlignment="1">
      <alignment horizontal="left" vertical="center"/>
    </xf>
    <xf numFmtId="165" fontId="5" fillId="0" borderId="0" xfId="1" applyNumberFormat="1" applyFont="1" applyAlignment="1">
      <alignment vertical="center" wrapText="1"/>
    </xf>
    <xf numFmtId="165" fontId="4" fillId="7" borderId="1" xfId="1" applyNumberFormat="1" applyFont="1" applyFill="1" applyBorder="1" applyAlignment="1">
      <alignment vertical="center" wrapText="1"/>
    </xf>
    <xf numFmtId="165" fontId="3" fillId="3" borderId="13" xfId="1" applyNumberFormat="1" applyFont="1" applyFill="1" applyBorder="1" applyAlignment="1">
      <alignment horizontal="left" vertical="center" wrapText="1"/>
    </xf>
    <xf numFmtId="165" fontId="4" fillId="7" borderId="1" xfId="1" applyNumberFormat="1" applyFont="1" applyFill="1" applyBorder="1" applyAlignment="1">
      <alignment horizontal="right" vertical="center" wrapText="1"/>
    </xf>
    <xf numFmtId="165" fontId="4" fillId="7" borderId="6" xfId="1" applyNumberFormat="1" applyFont="1" applyFill="1" applyBorder="1" applyAlignment="1">
      <alignment vertical="center" wrapText="1"/>
    </xf>
    <xf numFmtId="165" fontId="3" fillId="3" borderId="7" xfId="1" applyNumberFormat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right"/>
    </xf>
    <xf numFmtId="165" fontId="4" fillId="3" borderId="1" xfId="1" applyNumberFormat="1" applyFont="1" applyFill="1" applyBorder="1" applyAlignment="1">
      <alignment vertical="center" wrapText="1"/>
    </xf>
    <xf numFmtId="165" fontId="3" fillId="7" borderId="5" xfId="1" applyNumberFormat="1" applyFont="1" applyFill="1" applyBorder="1" applyAlignment="1">
      <alignment vertical="center" wrapText="1"/>
    </xf>
    <xf numFmtId="4" fontId="9" fillId="9" borderId="1" xfId="1" applyNumberFormat="1" applyFont="1" applyFill="1" applyBorder="1" applyAlignment="1">
      <alignment vertical="center" wrapText="1"/>
    </xf>
    <xf numFmtId="4" fontId="9" fillId="9" borderId="16" xfId="1" applyNumberFormat="1" applyFont="1" applyFill="1" applyBorder="1" applyAlignment="1">
      <alignment vertical="center" wrapText="1"/>
    </xf>
    <xf numFmtId="4" fontId="9" fillId="12" borderId="1" xfId="1" applyNumberFormat="1" applyFont="1" applyFill="1" applyBorder="1" applyAlignment="1">
      <alignment vertical="center" wrapText="1"/>
    </xf>
    <xf numFmtId="4" fontId="9" fillId="9" borderId="18" xfId="1" applyNumberFormat="1" applyFont="1" applyFill="1" applyBorder="1" applyAlignment="1">
      <alignment vertical="center" wrapText="1"/>
    </xf>
    <xf numFmtId="165" fontId="17" fillId="3" borderId="1" xfId="1" applyNumberFormat="1" applyFont="1" applyFill="1" applyBorder="1" applyAlignment="1">
      <alignment vertical="center" wrapText="1"/>
    </xf>
    <xf numFmtId="165" fontId="4" fillId="7" borderId="17" xfId="1" applyNumberFormat="1" applyFont="1" applyFill="1" applyBorder="1" applyAlignment="1">
      <alignment horizontal="right" vertical="center" wrapText="1"/>
    </xf>
    <xf numFmtId="4" fontId="11" fillId="5" borderId="1" xfId="1" applyNumberFormat="1" applyFont="1" applyFill="1" applyBorder="1" applyAlignment="1">
      <alignment vertical="center" wrapText="1"/>
    </xf>
    <xf numFmtId="0" fontId="19" fillId="14" borderId="24" xfId="0" applyFont="1" applyFill="1" applyBorder="1" applyAlignment="1">
      <alignment horizontal="left" vertical="center" wrapText="1"/>
    </xf>
    <xf numFmtId="0" fontId="0" fillId="14" borderId="27" xfId="0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14" borderId="26" xfId="0" applyFill="1" applyBorder="1" applyAlignment="1">
      <alignment horizontal="left" vertical="center" wrapText="1"/>
    </xf>
    <xf numFmtId="4" fontId="12" fillId="16" borderId="16" xfId="1" applyNumberFormat="1" applyFont="1" applyFill="1" applyBorder="1" applyAlignment="1">
      <alignment horizontal="right" vertical="center" wrapText="1"/>
    </xf>
    <xf numFmtId="165" fontId="4" fillId="7" borderId="28" xfId="1" applyNumberFormat="1" applyFont="1" applyFill="1" applyBorder="1" applyAlignment="1">
      <alignment vertical="center" wrapText="1"/>
    </xf>
    <xf numFmtId="10" fontId="16" fillId="13" borderId="29" xfId="0" applyNumberFormat="1" applyFont="1" applyFill="1" applyBorder="1" applyAlignment="1">
      <alignment vertical="center"/>
    </xf>
    <xf numFmtId="0" fontId="0" fillId="15" borderId="27" xfId="0" applyFill="1" applyBorder="1" applyAlignment="1">
      <alignment horizontal="left" vertical="center" wrapText="1"/>
    </xf>
    <xf numFmtId="4" fontId="9" fillId="17" borderId="1" xfId="1" applyNumberFormat="1" applyFont="1" applyFill="1" applyBorder="1" applyAlignment="1">
      <alignment vertical="center" wrapText="1"/>
    </xf>
    <xf numFmtId="164" fontId="21" fillId="8" borderId="1" xfId="0" applyNumberFormat="1" applyFont="1" applyFill="1" applyBorder="1"/>
    <xf numFmtId="164" fontId="21" fillId="4" borderId="9" xfId="0" applyNumberFormat="1" applyFont="1" applyFill="1" applyBorder="1"/>
    <xf numFmtId="164" fontId="21" fillId="8" borderId="4" xfId="0" applyNumberFormat="1" applyFont="1" applyFill="1" applyBorder="1"/>
    <xf numFmtId="164" fontId="21" fillId="8" borderId="2" xfId="0" applyNumberFormat="1" applyFont="1" applyFill="1" applyBorder="1"/>
    <xf numFmtId="0" fontId="18" fillId="14" borderId="24" xfId="0" applyFont="1" applyFill="1" applyBorder="1" applyAlignment="1">
      <alignment horizontal="left" vertical="center"/>
    </xf>
    <xf numFmtId="0" fontId="18" fillId="14" borderId="25" xfId="0" applyFont="1" applyFill="1" applyBorder="1" applyAlignment="1">
      <alignment horizontal="left" vertical="center"/>
    </xf>
    <xf numFmtId="164" fontId="14" fillId="8" borderId="10" xfId="0" applyNumberFormat="1" applyFont="1" applyFill="1" applyBorder="1" applyAlignment="1">
      <alignment horizontal="center"/>
    </xf>
    <xf numFmtId="164" fontId="14" fillId="8" borderId="11" xfId="0" applyNumberFormat="1" applyFont="1" applyFill="1" applyBorder="1" applyAlignment="1">
      <alignment horizontal="center"/>
    </xf>
    <xf numFmtId="164" fontId="13" fillId="10" borderId="11" xfId="0" applyNumberFormat="1" applyFont="1" applyFill="1" applyBorder="1" applyAlignment="1">
      <alignment horizontal="center" vertical="center"/>
    </xf>
    <xf numFmtId="164" fontId="13" fillId="10" borderId="10" xfId="0" applyNumberFormat="1" applyFont="1" applyFill="1" applyBorder="1" applyAlignment="1">
      <alignment horizontal="center" vertical="center"/>
    </xf>
    <xf numFmtId="164" fontId="13" fillId="10" borderId="12" xfId="0" applyNumberFormat="1" applyFont="1" applyFill="1" applyBorder="1" applyAlignment="1">
      <alignment horizontal="center" vertical="center"/>
    </xf>
    <xf numFmtId="0" fontId="14" fillId="4" borderId="0" xfId="0" applyFont="1" applyFill="1" applyAlignment="1">
      <alignment horizontal="center"/>
    </xf>
    <xf numFmtId="4" fontId="12" fillId="0" borderId="2" xfId="1" applyNumberFormat="1" applyFont="1" applyBorder="1" applyAlignment="1">
      <alignment horizontal="center" vertical="center" wrapText="1"/>
    </xf>
    <xf numFmtId="4" fontId="12" fillId="0" borderId="3" xfId="1" applyNumberFormat="1" applyFont="1" applyBorder="1" applyAlignment="1">
      <alignment horizontal="center" vertical="center" wrapText="1"/>
    </xf>
    <xf numFmtId="4" fontId="12" fillId="0" borderId="4" xfId="1" applyNumberFormat="1" applyFont="1" applyBorder="1" applyAlignment="1">
      <alignment horizontal="center" vertical="center" wrapText="1"/>
    </xf>
    <xf numFmtId="0" fontId="2" fillId="2" borderId="23" xfId="1" applyFill="1" applyBorder="1" applyAlignment="1">
      <alignment horizontal="center"/>
    </xf>
    <xf numFmtId="4" fontId="9" fillId="0" borderId="2" xfId="1" applyNumberFormat="1" applyFont="1" applyBorder="1" applyAlignment="1">
      <alignment horizontal="center" vertical="center" wrapText="1"/>
    </xf>
    <xf numFmtId="4" fontId="9" fillId="0" borderId="3" xfId="1" applyNumberFormat="1" applyFont="1" applyBorder="1" applyAlignment="1">
      <alignment horizontal="center" vertical="center" wrapText="1"/>
    </xf>
    <xf numFmtId="4" fontId="9" fillId="0" borderId="4" xfId="1" applyNumberFormat="1" applyFont="1" applyBorder="1" applyAlignment="1">
      <alignment horizontal="center" vertical="center" wrapText="1"/>
    </xf>
    <xf numFmtId="164" fontId="21" fillId="4" borderId="0" xfId="0" applyNumberFormat="1" applyFont="1" applyFill="1" applyBorder="1"/>
    <xf numFmtId="9" fontId="21" fillId="8" borderId="1" xfId="3" applyFont="1" applyFill="1" applyBorder="1"/>
    <xf numFmtId="165" fontId="8" fillId="7" borderId="30" xfId="1" applyNumberFormat="1" applyFont="1" applyFill="1" applyBorder="1" applyAlignment="1">
      <alignment horizontal="center" vertical="center" wrapText="1"/>
    </xf>
    <xf numFmtId="165" fontId="5" fillId="3" borderId="33" xfId="1" applyNumberFormat="1" applyFont="1" applyFill="1" applyBorder="1" applyAlignment="1">
      <alignment vertical="center" wrapText="1"/>
    </xf>
    <xf numFmtId="165" fontId="5" fillId="3" borderId="34" xfId="1" applyNumberFormat="1" applyFont="1" applyFill="1" applyBorder="1" applyAlignment="1">
      <alignment vertical="center" wrapText="1"/>
    </xf>
    <xf numFmtId="9" fontId="21" fillId="8" borderId="18" xfId="3" applyFont="1" applyFill="1" applyBorder="1"/>
    <xf numFmtId="166" fontId="21" fillId="8" borderId="18" xfId="3" applyNumberFormat="1" applyFont="1" applyFill="1" applyBorder="1"/>
    <xf numFmtId="164" fontId="14" fillId="0" borderId="31" xfId="0" applyNumberFormat="1" applyFont="1" applyBorder="1" applyAlignment="1"/>
    <xf numFmtId="164" fontId="14" fillId="0" borderId="32" xfId="0" applyNumberFormat="1" applyFont="1" applyBorder="1" applyAlignment="1"/>
    <xf numFmtId="164" fontId="13" fillId="10" borderId="11" xfId="0" applyNumberFormat="1" applyFont="1" applyFill="1" applyBorder="1" applyAlignment="1">
      <alignment vertical="center"/>
    </xf>
    <xf numFmtId="164" fontId="13" fillId="10" borderId="12" xfId="0" applyNumberFormat="1" applyFont="1" applyFill="1" applyBorder="1" applyAlignment="1">
      <alignment vertical="center"/>
    </xf>
  </cellXfs>
  <cellStyles count="4">
    <cellStyle name="Excel Built-in Normal" xfId="1" xr:uid="{00000000-0005-0000-0000-000001000000}"/>
    <cellStyle name="Normal" xfId="0" builtinId="0"/>
    <cellStyle name="Normalny_NAKŁADY_ZGZM_v.2.1" xfId="2" xr:uid="{00000000-0005-0000-0000-000003000000}"/>
    <cellStyle name="Percent" xfId="3" builtinId="5"/>
  </cellStyles>
  <dxfs count="2">
    <dxf>
      <fill>
        <patternFill>
          <bgColor theme="7" tint="0.59996337778862885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EF00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D261-27BF-4647-B702-3B4D696B9A1B}">
  <dimension ref="A2:B9"/>
  <sheetViews>
    <sheetView showGridLines="0" workbookViewId="0">
      <selection activeCell="A8" sqref="A8"/>
    </sheetView>
  </sheetViews>
  <sheetFormatPr defaultRowHeight="15" x14ac:dyDescent="0.25"/>
  <cols>
    <col min="1" max="1" width="31.85546875" customWidth="1"/>
    <col min="2" max="2" width="80.5703125" style="30" customWidth="1"/>
  </cols>
  <sheetData>
    <row r="2" spans="1:2" ht="18" x14ac:dyDescent="0.25">
      <c r="A2" s="41" t="s">
        <v>24</v>
      </c>
      <c r="B2" s="42"/>
    </row>
    <row r="3" spans="1:2" ht="41.45" customHeight="1" x14ac:dyDescent="0.25">
      <c r="A3" s="31" t="s">
        <v>25</v>
      </c>
      <c r="B3" s="28" t="s">
        <v>26</v>
      </c>
    </row>
    <row r="4" spans="1:2" ht="14.45" customHeight="1" x14ac:dyDescent="0.25">
      <c r="A4" s="31" t="s">
        <v>27</v>
      </c>
      <c r="B4" s="29" t="s">
        <v>28</v>
      </c>
    </row>
    <row r="5" spans="1:2" ht="30" x14ac:dyDescent="0.25">
      <c r="A5" s="31" t="s">
        <v>42</v>
      </c>
      <c r="B5" s="29" t="s">
        <v>43</v>
      </c>
    </row>
    <row r="6" spans="1:2" ht="30" x14ac:dyDescent="0.25">
      <c r="A6" s="31" t="s">
        <v>29</v>
      </c>
      <c r="B6" s="29" t="s">
        <v>30</v>
      </c>
    </row>
    <row r="7" spans="1:2" ht="30" x14ac:dyDescent="0.25">
      <c r="A7" s="31" t="s">
        <v>31</v>
      </c>
      <c r="B7" s="29" t="s">
        <v>35</v>
      </c>
    </row>
    <row r="8" spans="1:2" ht="30" x14ac:dyDescent="0.25">
      <c r="A8" s="31" t="s">
        <v>32</v>
      </c>
      <c r="B8" s="29" t="s">
        <v>34</v>
      </c>
    </row>
    <row r="9" spans="1:2" ht="30" x14ac:dyDescent="0.25">
      <c r="A9" s="31" t="s">
        <v>33</v>
      </c>
      <c r="B9" s="35"/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284"/>
  <sheetViews>
    <sheetView tabSelected="1" topLeftCell="A13" zoomScale="80" zoomScaleNormal="80" zoomScaleSheetLayoutView="90" workbookViewId="0">
      <selection activeCell="H38" sqref="H38"/>
    </sheetView>
  </sheetViews>
  <sheetFormatPr defaultColWidth="8.7109375" defaultRowHeight="15" x14ac:dyDescent="0.25"/>
  <cols>
    <col min="1" max="1" width="49.7109375" bestFit="1" customWidth="1"/>
    <col min="2" max="2" width="6.28515625" bestFit="1" customWidth="1"/>
    <col min="3" max="3" width="6.42578125" bestFit="1" customWidth="1"/>
    <col min="4" max="5" width="7" bestFit="1" customWidth="1"/>
    <col min="6" max="7" width="6.42578125" bestFit="1" customWidth="1"/>
    <col min="8" max="8" width="5.85546875" bestFit="1" customWidth="1"/>
    <col min="9" max="17" width="7" bestFit="1" customWidth="1"/>
    <col min="18" max="19" width="14.7109375" customWidth="1"/>
    <col min="22" max="22" width="13.28515625" customWidth="1"/>
    <col min="24" max="24" width="13.85546875" customWidth="1"/>
  </cols>
  <sheetData>
    <row r="1" spans="1:47" ht="27" customHeight="1" x14ac:dyDescent="0.25">
      <c r="A1" s="33" t="s">
        <v>9</v>
      </c>
      <c r="B1" s="34">
        <v>7.7100000000000002E-2</v>
      </c>
    </row>
    <row r="2" spans="1:4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7" ht="21" x14ac:dyDescent="0.35">
      <c r="A3" s="48" t="s">
        <v>14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7" ht="15.75" thickBot="1" x14ac:dyDescent="0.3">
      <c r="A4" s="2"/>
      <c r="B4" s="52" t="s">
        <v>12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 s="1" customFormat="1" ht="12.75" x14ac:dyDescent="0.2">
      <c r="A5" s="3"/>
      <c r="B5" s="4">
        <v>1</v>
      </c>
      <c r="C5" s="4">
        <v>2</v>
      </c>
      <c r="D5" s="4">
        <v>3</v>
      </c>
      <c r="E5" s="4">
        <v>4</v>
      </c>
      <c r="F5" s="4">
        <v>5</v>
      </c>
      <c r="G5" s="4">
        <v>6</v>
      </c>
      <c r="H5" s="4">
        <v>7</v>
      </c>
      <c r="I5" s="4">
        <v>8</v>
      </c>
      <c r="J5" s="4">
        <v>9</v>
      </c>
      <c r="K5" s="4">
        <v>10</v>
      </c>
      <c r="L5" s="4">
        <v>11</v>
      </c>
      <c r="M5" s="4">
        <v>12</v>
      </c>
      <c r="N5" s="4">
        <v>13</v>
      </c>
      <c r="O5" s="4">
        <v>14</v>
      </c>
      <c r="P5" s="4">
        <v>15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 s="1" customFormat="1" ht="12.75" x14ac:dyDescent="0.2">
      <c r="A6" s="13" t="s">
        <v>37</v>
      </c>
      <c r="B6" s="36">
        <v>1</v>
      </c>
      <c r="C6" s="36">
        <v>2</v>
      </c>
      <c r="D6" s="36">
        <v>2</v>
      </c>
      <c r="E6" s="36">
        <v>2</v>
      </c>
      <c r="F6" s="36">
        <v>1.5</v>
      </c>
      <c r="G6" s="36">
        <v>3</v>
      </c>
      <c r="H6" s="36">
        <v>2.7666666666666702</v>
      </c>
      <c r="I6" s="36">
        <v>3.0095238095238099</v>
      </c>
      <c r="J6" s="36">
        <v>3.2523809523809502</v>
      </c>
      <c r="K6" s="36">
        <v>3.4952380952381001</v>
      </c>
      <c r="L6" s="36">
        <v>3.7380952380952399</v>
      </c>
      <c r="M6" s="36">
        <v>3.9809523809523801</v>
      </c>
      <c r="N6" s="36">
        <v>4.2238095238095203</v>
      </c>
      <c r="O6" s="36">
        <v>4.4666666666666703</v>
      </c>
      <c r="P6" s="36">
        <v>4.7095238095238097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spans="1:47" s="1" customFormat="1" ht="12.75" x14ac:dyDescent="0.2">
      <c r="A7" s="25" t="s">
        <v>41</v>
      </c>
      <c r="B7" s="49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1"/>
      <c r="P7" s="3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 s="1" customFormat="1" ht="13.5" thickBot="1" x14ac:dyDescent="0.25">
      <c r="A8" s="26" t="s">
        <v>23</v>
      </c>
      <c r="B8" s="24">
        <f>B6</f>
        <v>1</v>
      </c>
      <c r="C8" s="24">
        <f t="shared" ref="C8:O8" si="0">C6</f>
        <v>2</v>
      </c>
      <c r="D8" s="24">
        <f t="shared" si="0"/>
        <v>2</v>
      </c>
      <c r="E8" s="24">
        <f t="shared" si="0"/>
        <v>2</v>
      </c>
      <c r="F8" s="24">
        <f t="shared" si="0"/>
        <v>1.5</v>
      </c>
      <c r="G8" s="24">
        <f t="shared" si="0"/>
        <v>3</v>
      </c>
      <c r="H8" s="24">
        <f t="shared" si="0"/>
        <v>2.7666666666666702</v>
      </c>
      <c r="I8" s="24">
        <f t="shared" si="0"/>
        <v>3.0095238095238099</v>
      </c>
      <c r="J8" s="24">
        <f t="shared" si="0"/>
        <v>3.2523809523809502</v>
      </c>
      <c r="K8" s="24">
        <f t="shared" si="0"/>
        <v>3.4952380952381001</v>
      </c>
      <c r="L8" s="24">
        <f t="shared" si="0"/>
        <v>3.7380952380952399</v>
      </c>
      <c r="M8" s="24">
        <f t="shared" si="0"/>
        <v>3.9809523809523801</v>
      </c>
      <c r="N8" s="24">
        <f t="shared" si="0"/>
        <v>4.2238095238095203</v>
      </c>
      <c r="O8" s="24">
        <f t="shared" si="0"/>
        <v>4.4666666666666703</v>
      </c>
      <c r="P8" s="24">
        <f>P6+P7</f>
        <v>4.7095238095238097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spans="1:4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spans="1:47" ht="21" x14ac:dyDescent="0.35">
      <c r="A10" s="48" t="s">
        <v>15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</row>
    <row r="11" spans="1:47" ht="15.75" thickBot="1" x14ac:dyDescent="0.3">
      <c r="A11" s="2"/>
      <c r="B11" s="52" t="s">
        <v>12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1:47" s="1" customFormat="1" ht="12.75" x14ac:dyDescent="0.2">
      <c r="A12" s="3"/>
      <c r="B12" s="4">
        <f t="shared" ref="B12:P12" si="1">B5</f>
        <v>1</v>
      </c>
      <c r="C12" s="4">
        <f t="shared" si="1"/>
        <v>2</v>
      </c>
      <c r="D12" s="4">
        <f t="shared" si="1"/>
        <v>3</v>
      </c>
      <c r="E12" s="4">
        <f t="shared" si="1"/>
        <v>4</v>
      </c>
      <c r="F12" s="4">
        <f t="shared" si="1"/>
        <v>5</v>
      </c>
      <c r="G12" s="4">
        <f t="shared" si="1"/>
        <v>6</v>
      </c>
      <c r="H12" s="4">
        <f t="shared" si="1"/>
        <v>7</v>
      </c>
      <c r="I12" s="4">
        <f t="shared" si="1"/>
        <v>8</v>
      </c>
      <c r="J12" s="4">
        <f t="shared" si="1"/>
        <v>9</v>
      </c>
      <c r="K12" s="4">
        <f t="shared" si="1"/>
        <v>10</v>
      </c>
      <c r="L12" s="4">
        <f t="shared" si="1"/>
        <v>11</v>
      </c>
      <c r="M12" s="4">
        <f t="shared" si="1"/>
        <v>12</v>
      </c>
      <c r="N12" s="4">
        <f t="shared" si="1"/>
        <v>13</v>
      </c>
      <c r="O12" s="4">
        <f t="shared" si="1"/>
        <v>14</v>
      </c>
      <c r="P12" s="5">
        <f t="shared" si="1"/>
        <v>15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spans="1:47" s="1" customFormat="1" ht="12.75" x14ac:dyDescent="0.2">
      <c r="A13" s="13" t="s">
        <v>38</v>
      </c>
      <c r="B13" s="21">
        <f t="shared" ref="B13:P13" si="2">SUM(B14:B14)</f>
        <v>0</v>
      </c>
      <c r="C13" s="21">
        <f t="shared" si="2"/>
        <v>0</v>
      </c>
      <c r="D13" s="21">
        <f t="shared" si="2"/>
        <v>0</v>
      </c>
      <c r="E13" s="21">
        <f t="shared" si="2"/>
        <v>0</v>
      </c>
      <c r="F13" s="21">
        <f t="shared" si="2"/>
        <v>0</v>
      </c>
      <c r="G13" s="21">
        <f t="shared" si="2"/>
        <v>0</v>
      </c>
      <c r="H13" s="21">
        <f t="shared" si="2"/>
        <v>0</v>
      </c>
      <c r="I13" s="21">
        <f t="shared" si="2"/>
        <v>0</v>
      </c>
      <c r="J13" s="21">
        <f t="shared" si="2"/>
        <v>0</v>
      </c>
      <c r="K13" s="21">
        <f t="shared" si="2"/>
        <v>0</v>
      </c>
      <c r="L13" s="21">
        <f t="shared" si="2"/>
        <v>0</v>
      </c>
      <c r="M13" s="21">
        <f t="shared" si="2"/>
        <v>0</v>
      </c>
      <c r="N13" s="21">
        <f t="shared" si="2"/>
        <v>0</v>
      </c>
      <c r="O13" s="21">
        <f t="shared" si="2"/>
        <v>0</v>
      </c>
      <c r="P13" s="22">
        <f t="shared" si="2"/>
        <v>0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</row>
    <row r="14" spans="1:47" s="1" customFormat="1" ht="12.75" x14ac:dyDescent="0.2">
      <c r="A14" s="14" t="s">
        <v>8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  <row r="15" spans="1:47" s="1" customFormat="1" ht="14.65" customHeight="1" x14ac:dyDescent="0.2">
      <c r="A15" s="15" t="s">
        <v>10</v>
      </c>
      <c r="B15" s="27">
        <f t="shared" ref="B15:P15" si="3">B13/(1+$B$1)^(B5-$B$5)</f>
        <v>0</v>
      </c>
      <c r="C15" s="27">
        <f t="shared" si="3"/>
        <v>0</v>
      </c>
      <c r="D15" s="27">
        <f t="shared" si="3"/>
        <v>0</v>
      </c>
      <c r="E15" s="27">
        <f t="shared" si="3"/>
        <v>0</v>
      </c>
      <c r="F15" s="27">
        <f t="shared" si="3"/>
        <v>0</v>
      </c>
      <c r="G15" s="27">
        <f t="shared" si="3"/>
        <v>0</v>
      </c>
      <c r="H15" s="27">
        <f t="shared" si="3"/>
        <v>0</v>
      </c>
      <c r="I15" s="27">
        <f t="shared" si="3"/>
        <v>0</v>
      </c>
      <c r="J15" s="27">
        <f t="shared" si="3"/>
        <v>0</v>
      </c>
      <c r="K15" s="27">
        <f t="shared" si="3"/>
        <v>0</v>
      </c>
      <c r="L15" s="27">
        <f t="shared" si="3"/>
        <v>0</v>
      </c>
      <c r="M15" s="27">
        <f t="shared" si="3"/>
        <v>0</v>
      </c>
      <c r="N15" s="27">
        <f t="shared" si="3"/>
        <v>0</v>
      </c>
      <c r="O15" s="27">
        <f t="shared" si="3"/>
        <v>0</v>
      </c>
      <c r="P15" s="27">
        <f t="shared" si="3"/>
        <v>0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</row>
    <row r="16" spans="1:47" s="1" customFormat="1" ht="12.75" x14ac:dyDescent="0.2">
      <c r="A16" s="16" t="s">
        <v>39</v>
      </c>
      <c r="B16" s="21">
        <f t="shared" ref="B16:P16" si="4">SUM(B17:B17)</f>
        <v>1.5</v>
      </c>
      <c r="C16" s="21">
        <f t="shared" si="4"/>
        <v>2</v>
      </c>
      <c r="D16" s="21">
        <f t="shared" si="4"/>
        <v>1.5</v>
      </c>
      <c r="E16" s="21">
        <f t="shared" si="4"/>
        <v>2</v>
      </c>
      <c r="F16" s="21">
        <f t="shared" si="4"/>
        <v>4</v>
      </c>
      <c r="G16" s="21">
        <f t="shared" si="4"/>
        <v>5</v>
      </c>
      <c r="H16" s="21">
        <f t="shared" si="4"/>
        <v>2</v>
      </c>
      <c r="I16" s="21">
        <f t="shared" si="4"/>
        <v>3</v>
      </c>
      <c r="J16" s="21">
        <f t="shared" si="4"/>
        <v>3</v>
      </c>
      <c r="K16" s="21">
        <f t="shared" si="4"/>
        <v>4.5</v>
      </c>
      <c r="L16" s="21">
        <f t="shared" si="4"/>
        <v>4</v>
      </c>
      <c r="M16" s="21">
        <f t="shared" si="4"/>
        <v>4.2636363636363601</v>
      </c>
      <c r="N16" s="21">
        <f t="shared" si="4"/>
        <v>4.5272727272727202</v>
      </c>
      <c r="O16" s="21">
        <f t="shared" si="4"/>
        <v>4.7909090909090901</v>
      </c>
      <c r="P16" s="22">
        <f t="shared" si="4"/>
        <v>5.0545454545454502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</row>
    <row r="17" spans="1:47" s="1" customFormat="1" ht="12.75" x14ac:dyDescent="0.2">
      <c r="A17" s="17" t="s">
        <v>13</v>
      </c>
      <c r="B17" s="23">
        <v>1.5</v>
      </c>
      <c r="C17" s="23">
        <v>2</v>
      </c>
      <c r="D17" s="23">
        <v>1.5</v>
      </c>
      <c r="E17" s="23">
        <v>2</v>
      </c>
      <c r="F17" s="23">
        <v>4</v>
      </c>
      <c r="G17" s="23">
        <v>5</v>
      </c>
      <c r="H17" s="23">
        <v>2</v>
      </c>
      <c r="I17" s="23">
        <v>3</v>
      </c>
      <c r="J17" s="23">
        <v>3</v>
      </c>
      <c r="K17" s="23">
        <v>4.5</v>
      </c>
      <c r="L17" s="23">
        <v>4</v>
      </c>
      <c r="M17" s="23">
        <v>4.2636363636363601</v>
      </c>
      <c r="N17" s="23">
        <v>4.5272727272727202</v>
      </c>
      <c r="O17" s="23">
        <v>4.7909090909090901</v>
      </c>
      <c r="P17" s="23">
        <v>5.0545454545454502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</row>
    <row r="18" spans="1:47" s="1" customFormat="1" ht="14.65" customHeight="1" x14ac:dyDescent="0.2">
      <c r="A18" s="18" t="s">
        <v>11</v>
      </c>
      <c r="B18" s="27">
        <f t="shared" ref="B18:P18" si="5">B16/(1+$B$1)^(B5-$B$5)</f>
        <v>1.5</v>
      </c>
      <c r="C18" s="27">
        <f t="shared" si="5"/>
        <v>1.8568378052177144</v>
      </c>
      <c r="D18" s="27">
        <f t="shared" si="5"/>
        <v>1.2929424880821521</v>
      </c>
      <c r="E18" s="27">
        <f t="shared" si="5"/>
        <v>1.6005229945621293</v>
      </c>
      <c r="F18" s="27">
        <f t="shared" si="5"/>
        <v>2.9719116044232279</v>
      </c>
      <c r="G18" s="27">
        <f t="shared" si="5"/>
        <v>3.4489736380364264</v>
      </c>
      <c r="H18" s="27">
        <f t="shared" si="5"/>
        <v>1.280836928061063</v>
      </c>
      <c r="I18" s="27">
        <f t="shared" si="5"/>
        <v>1.7837298227570277</v>
      </c>
      <c r="J18" s="27">
        <f t="shared" si="5"/>
        <v>1.6560484845947709</v>
      </c>
      <c r="K18" s="27">
        <f t="shared" si="5"/>
        <v>2.3062600751018074</v>
      </c>
      <c r="L18" s="27">
        <f t="shared" si="5"/>
        <v>1.9032670649392358</v>
      </c>
      <c r="M18" s="27">
        <f t="shared" si="5"/>
        <v>1.883492402698536</v>
      </c>
      <c r="N18" s="27">
        <f t="shared" si="5"/>
        <v>1.8567966628860886</v>
      </c>
      <c r="O18" s="27">
        <f t="shared" si="5"/>
        <v>1.8242720046297347</v>
      </c>
      <c r="P18" s="27">
        <f t="shared" si="5"/>
        <v>1.7868896937470757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</row>
    <row r="19" spans="1:47" s="1" customFormat="1" ht="12.75" x14ac:dyDescent="0.2">
      <c r="A19" s="19" t="s">
        <v>40</v>
      </c>
      <c r="B19" s="49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1"/>
      <c r="P19" s="32">
        <f>P7</f>
        <v>0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</row>
    <row r="20" spans="1:47" s="1" customFormat="1" ht="14.65" customHeight="1" x14ac:dyDescent="0.2">
      <c r="A20" s="20" t="s">
        <v>7</v>
      </c>
      <c r="B20" s="53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5"/>
      <c r="P20" s="22">
        <f>P19/(1+B1)^(P5-B5)</f>
        <v>0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spans="1:47" s="1" customFormat="1" ht="13.5" thickBot="1" x14ac:dyDescent="0.25">
      <c r="A21" s="26" t="s">
        <v>22</v>
      </c>
      <c r="B21" s="24">
        <f>B15+B18</f>
        <v>1.5</v>
      </c>
      <c r="C21" s="24">
        <f t="shared" ref="C21:O21" si="6">C15+C18</f>
        <v>1.8568378052177144</v>
      </c>
      <c r="D21" s="24">
        <f t="shared" si="6"/>
        <v>1.2929424880821521</v>
      </c>
      <c r="E21" s="24">
        <f t="shared" si="6"/>
        <v>1.6005229945621293</v>
      </c>
      <c r="F21" s="24">
        <f t="shared" si="6"/>
        <v>2.9719116044232279</v>
      </c>
      <c r="G21" s="24">
        <f t="shared" si="6"/>
        <v>3.4489736380364264</v>
      </c>
      <c r="H21" s="24">
        <f t="shared" si="6"/>
        <v>1.280836928061063</v>
      </c>
      <c r="I21" s="24">
        <f t="shared" si="6"/>
        <v>1.7837298227570277</v>
      </c>
      <c r="J21" s="24">
        <f t="shared" si="6"/>
        <v>1.6560484845947709</v>
      </c>
      <c r="K21" s="24">
        <f t="shared" si="6"/>
        <v>2.3062600751018074</v>
      </c>
      <c r="L21" s="24">
        <f t="shared" si="6"/>
        <v>1.9032670649392358</v>
      </c>
      <c r="M21" s="24">
        <f t="shared" si="6"/>
        <v>1.883492402698536</v>
      </c>
      <c r="N21" s="24">
        <f t="shared" si="6"/>
        <v>1.8567966628860886</v>
      </c>
      <c r="O21" s="24">
        <f t="shared" si="6"/>
        <v>1.8242720046297347</v>
      </c>
      <c r="P21" s="24">
        <f>P15+P18+P20</f>
        <v>1.7868896937470757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1:4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47" ht="21" x14ac:dyDescent="0.35">
      <c r="A23" s="48" t="s">
        <v>5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1:47" ht="15.75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47" ht="15.75" x14ac:dyDescent="0.25">
      <c r="A25" s="9" t="s">
        <v>6</v>
      </c>
      <c r="B25" s="10">
        <f>B12</f>
        <v>1</v>
      </c>
      <c r="C25" s="10">
        <f>C12</f>
        <v>2</v>
      </c>
      <c r="D25" s="10">
        <v>3</v>
      </c>
      <c r="E25" s="10">
        <v>4</v>
      </c>
      <c r="F25" s="10">
        <v>5</v>
      </c>
      <c r="G25" s="10">
        <v>6</v>
      </c>
      <c r="H25" s="10">
        <v>7</v>
      </c>
      <c r="I25" s="10">
        <v>8</v>
      </c>
      <c r="J25" s="10">
        <v>9</v>
      </c>
      <c r="K25" s="10">
        <v>10</v>
      </c>
      <c r="L25" s="10">
        <v>11</v>
      </c>
      <c r="M25" s="10">
        <v>12</v>
      </c>
      <c r="N25" s="10">
        <v>13</v>
      </c>
      <c r="O25" s="10">
        <v>14</v>
      </c>
      <c r="P25" s="10">
        <v>15</v>
      </c>
      <c r="Q25" s="58"/>
      <c r="S25" s="7"/>
      <c r="V25" s="7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1:47" x14ac:dyDescent="0.25">
      <c r="A26" s="59" t="s">
        <v>0</v>
      </c>
      <c r="B26" s="37">
        <f>B8</f>
        <v>1</v>
      </c>
      <c r="C26" s="37">
        <f>C8</f>
        <v>2</v>
      </c>
      <c r="D26" s="37">
        <f>D8</f>
        <v>2</v>
      </c>
      <c r="E26" s="37">
        <f>E8</f>
        <v>2</v>
      </c>
      <c r="F26" s="39">
        <f>F8</f>
        <v>1.5</v>
      </c>
      <c r="G26" s="39">
        <f>G8</f>
        <v>3</v>
      </c>
      <c r="H26" s="37">
        <f>H8</f>
        <v>2.7666666666666702</v>
      </c>
      <c r="I26" s="40">
        <f>I8</f>
        <v>3.0095238095238099</v>
      </c>
      <c r="J26" s="39">
        <f>J8</f>
        <v>3.2523809523809502</v>
      </c>
      <c r="K26" s="39">
        <f>K8</f>
        <v>3.4952380952381001</v>
      </c>
      <c r="L26" s="37">
        <f>L8</f>
        <v>3.7380952380952399</v>
      </c>
      <c r="M26" s="40">
        <f>M8</f>
        <v>3.9809523809523801</v>
      </c>
      <c r="N26" s="37">
        <f>N8</f>
        <v>4.2238095238095203</v>
      </c>
      <c r="O26" s="40">
        <f>O8</f>
        <v>4.4666666666666703</v>
      </c>
      <c r="P26" s="40">
        <f>P8</f>
        <v>4.7095238095238097</v>
      </c>
      <c r="Q26" s="38">
        <v>0</v>
      </c>
      <c r="S26" s="38"/>
      <c r="V26" s="38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1:47" x14ac:dyDescent="0.25">
      <c r="A27" s="59" t="s">
        <v>1</v>
      </c>
      <c r="B27" s="37">
        <f>B21</f>
        <v>1.5</v>
      </c>
      <c r="C27" s="37">
        <f t="shared" ref="C27" si="7">C21</f>
        <v>1.8568378052177144</v>
      </c>
      <c r="D27" s="37">
        <f>D21</f>
        <v>1.2929424880821521</v>
      </c>
      <c r="E27" s="37">
        <f>E21</f>
        <v>1.6005229945621293</v>
      </c>
      <c r="F27" s="39">
        <f>F21</f>
        <v>2.9719116044232279</v>
      </c>
      <c r="G27" s="39">
        <f>G21</f>
        <v>3.4489736380364264</v>
      </c>
      <c r="H27" s="37">
        <f>H21</f>
        <v>1.280836928061063</v>
      </c>
      <c r="I27" s="40">
        <f>I21</f>
        <v>1.7837298227570277</v>
      </c>
      <c r="J27" s="39">
        <f>J21</f>
        <v>1.6560484845947709</v>
      </c>
      <c r="K27" s="39">
        <f>K21</f>
        <v>2.3062600751018074</v>
      </c>
      <c r="L27" s="37">
        <f>L21</f>
        <v>1.9032670649392358</v>
      </c>
      <c r="M27" s="40">
        <f>M21</f>
        <v>1.883492402698536</v>
      </c>
      <c r="N27" s="37">
        <f>N21</f>
        <v>1.8567966628860886</v>
      </c>
      <c r="O27" s="40">
        <f>O21</f>
        <v>1.8242720046297347</v>
      </c>
      <c r="P27" s="40">
        <f>P21</f>
        <v>1.7868896937470757</v>
      </c>
      <c r="Q27" s="38">
        <v>0</v>
      </c>
      <c r="S27" s="38"/>
      <c r="V27" s="38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47" x14ac:dyDescent="0.25">
      <c r="A28" s="59" t="s">
        <v>46</v>
      </c>
      <c r="B28" s="37">
        <f>B26*1.3</f>
        <v>1.3</v>
      </c>
      <c r="C28" s="37">
        <f>C26*1.3</f>
        <v>2.6</v>
      </c>
      <c r="D28" s="37">
        <f t="shared" ref="D28:I28" si="8">D26*1.3</f>
        <v>2.6</v>
      </c>
      <c r="E28" s="37">
        <f t="shared" si="8"/>
        <v>2.6</v>
      </c>
      <c r="F28" s="37">
        <f t="shared" si="8"/>
        <v>1.9500000000000002</v>
      </c>
      <c r="G28" s="37">
        <f t="shared" si="8"/>
        <v>3.9000000000000004</v>
      </c>
      <c r="H28" s="37">
        <f t="shared" si="8"/>
        <v>3.5966666666666711</v>
      </c>
      <c r="I28" s="37">
        <f t="shared" si="8"/>
        <v>3.912380952380953</v>
      </c>
      <c r="J28" s="37">
        <f t="shared" ref="J28:P28" si="9">J26*1.3</f>
        <v>4.2280952380952357</v>
      </c>
      <c r="K28" s="37">
        <f t="shared" si="9"/>
        <v>4.5438095238095304</v>
      </c>
      <c r="L28" s="37">
        <f t="shared" si="9"/>
        <v>4.8595238095238118</v>
      </c>
      <c r="M28" s="37">
        <f t="shared" si="9"/>
        <v>5.1752380952380941</v>
      </c>
      <c r="N28" s="37">
        <f t="shared" si="9"/>
        <v>5.4909523809523764</v>
      </c>
      <c r="O28" s="37">
        <f t="shared" si="9"/>
        <v>5.806666666666672</v>
      </c>
      <c r="P28" s="37">
        <f t="shared" si="9"/>
        <v>6.1223809523809525</v>
      </c>
      <c r="Q28" s="37">
        <f t="shared" ref="Q28" si="10">Q26*1.3</f>
        <v>0</v>
      </c>
      <c r="S28" s="56"/>
      <c r="V28" s="56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spans="1:47" x14ac:dyDescent="0.25">
      <c r="A29" s="59" t="s">
        <v>44</v>
      </c>
      <c r="B29" s="37">
        <f>MIN(B28-B27,0)</f>
        <v>-0.19999999999999996</v>
      </c>
      <c r="C29" s="37">
        <f>MIN(C28-C27,0)</f>
        <v>0</v>
      </c>
      <c r="D29" s="37">
        <f t="shared" ref="D29:I29" si="11">MIN(D28-D27,0)</f>
        <v>0</v>
      </c>
      <c r="E29" s="37">
        <f t="shared" si="11"/>
        <v>0</v>
      </c>
      <c r="F29" s="37">
        <f t="shared" si="11"/>
        <v>-1.0219116044232277</v>
      </c>
      <c r="G29" s="37">
        <f t="shared" si="11"/>
        <v>0</v>
      </c>
      <c r="H29" s="37">
        <f t="shared" si="11"/>
        <v>0</v>
      </c>
      <c r="I29" s="37">
        <f t="shared" si="11"/>
        <v>0</v>
      </c>
      <c r="J29" s="37">
        <f t="shared" ref="J29" si="12">MIN(J28-J27,0)</f>
        <v>0</v>
      </c>
      <c r="K29" s="37">
        <f t="shared" ref="K29" si="13">MIN(K28-K27,0)</f>
        <v>0</v>
      </c>
      <c r="L29" s="37">
        <f t="shared" ref="L29" si="14">MIN(L28-L27,0)</f>
        <v>0</v>
      </c>
      <c r="M29" s="37">
        <f t="shared" ref="M29" si="15">MIN(M28-M27,0)</f>
        <v>0</v>
      </c>
      <c r="N29" s="37">
        <f t="shared" ref="N29:O29" si="16">MIN(N28-N27,0)</f>
        <v>0</v>
      </c>
      <c r="O29" s="37">
        <f t="shared" si="16"/>
        <v>0</v>
      </c>
      <c r="P29" s="37">
        <f t="shared" ref="P29:Q29" si="17">MIN(P28-P27,0)</f>
        <v>0</v>
      </c>
      <c r="Q29" s="37">
        <f t="shared" si="17"/>
        <v>0</v>
      </c>
      <c r="S29" s="56"/>
      <c r="V29" s="56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0" spans="1:47" x14ac:dyDescent="0.25">
      <c r="A30" s="59" t="s">
        <v>45</v>
      </c>
      <c r="B30" s="57">
        <f>B27/B26-1</f>
        <v>0.5</v>
      </c>
      <c r="C30" s="57">
        <f>C27/C26-1</f>
        <v>-7.1581097391142823E-2</v>
      </c>
      <c r="D30" s="57">
        <f t="shared" ref="D30:I30" si="18">D27/D26-1</f>
        <v>-0.35352875595892397</v>
      </c>
      <c r="E30" s="57">
        <f t="shared" si="18"/>
        <v>-0.19973850271893534</v>
      </c>
      <c r="F30" s="57">
        <f t="shared" si="18"/>
        <v>0.98127440294881851</v>
      </c>
      <c r="G30" s="57">
        <f t="shared" si="18"/>
        <v>0.14965787934547548</v>
      </c>
      <c r="H30" s="57">
        <f t="shared" si="18"/>
        <v>-0.53704689347190548</v>
      </c>
      <c r="I30" s="57">
        <f t="shared" si="18"/>
        <v>-0.40730496395731686</v>
      </c>
      <c r="J30" s="57">
        <f t="shared" ref="J30:P30" si="19">J27/J26-1</f>
        <v>-0.49081964602503347</v>
      </c>
      <c r="K30" s="57">
        <f t="shared" si="19"/>
        <v>-0.34017082319975633</v>
      </c>
      <c r="L30" s="57">
        <f t="shared" si="19"/>
        <v>-0.49084575332835756</v>
      </c>
      <c r="M30" s="57">
        <f t="shared" si="19"/>
        <v>-0.52687391798242511</v>
      </c>
      <c r="N30" s="57">
        <f t="shared" si="19"/>
        <v>-0.5603976333640599</v>
      </c>
      <c r="O30" s="57">
        <f t="shared" si="19"/>
        <v>-0.59158089448588069</v>
      </c>
      <c r="P30" s="57">
        <f t="shared" si="19"/>
        <v>-0.62057953924480702</v>
      </c>
      <c r="Q30" s="57">
        <f>IFERROR(Q27/Q26-1,0)</f>
        <v>0</v>
      </c>
      <c r="S30" s="56"/>
      <c r="V30" s="56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</row>
    <row r="31" spans="1:47" ht="15.75" thickBot="1" x14ac:dyDescent="0.3">
      <c r="A31" s="60" t="s">
        <v>47</v>
      </c>
      <c r="B31" s="61"/>
      <c r="C31" s="62">
        <f>B30*B27/(C27+B27)+C30*C27/(C27+B27)</f>
        <v>0.18382940970993161</v>
      </c>
      <c r="D31" s="62">
        <f t="shared" ref="D31:I31" si="20">C30*C27/(D27+C27)+D30*D27/(D27+C27)</f>
        <v>-0.18731682281713807</v>
      </c>
      <c r="E31" s="62">
        <f t="shared" si="20"/>
        <v>-0.26845954116214404</v>
      </c>
      <c r="F31" s="62">
        <f t="shared" si="20"/>
        <v>0.56787574814567998</v>
      </c>
      <c r="G31" s="62">
        <f t="shared" si="20"/>
        <v>0.53457221803876787</v>
      </c>
      <c r="H31" s="62">
        <f t="shared" si="20"/>
        <v>-3.6302386802349609E-2</v>
      </c>
      <c r="I31" s="62">
        <f t="shared" si="20"/>
        <v>-0.46153065651102587</v>
      </c>
      <c r="J31" s="62">
        <f t="shared" ref="J31" si="21">I30*I27/(J27+I27)+J30*J27/(J27+I27)</f>
        <v>-0.44751231173436978</v>
      </c>
      <c r="K31" s="62">
        <f t="shared" ref="K31" si="22">J30*J27/(K27+J27)+K30*K27/(K27+J27)</f>
        <v>-0.40313456037142448</v>
      </c>
      <c r="L31" s="62">
        <f t="shared" ref="L31" si="23">K30*K27/(L27+K27)+L30*L27/(L27+K27)</f>
        <v>-0.40829596469082441</v>
      </c>
      <c r="M31" s="62">
        <f t="shared" ref="M31" si="24">L30*L27/(M27+L27)+M30*M27/(M27+L27)</f>
        <v>-0.50876576514559591</v>
      </c>
      <c r="N31" s="62">
        <f t="shared" ref="N31:O31" si="25">M30*M27/(N27+M27)+N30*N27/(N27+M27)</f>
        <v>-0.54351614048359775</v>
      </c>
      <c r="O31" s="62">
        <f t="shared" si="25"/>
        <v>-0.57585150163324017</v>
      </c>
      <c r="P31" s="62">
        <f t="shared" ref="P31:Q31" si="26">O30*O27/(P27+O27)+P30*P27/(P27+O27)</f>
        <v>-0.60593012162673388</v>
      </c>
      <c r="Q31" s="62">
        <f t="shared" si="26"/>
        <v>-0.62057953924480702</v>
      </c>
      <c r="S31" s="56"/>
      <c r="V31" s="56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</row>
    <row r="32" spans="1:47" x14ac:dyDescent="0.25">
      <c r="A32" s="12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</row>
    <row r="33" spans="1:47" ht="21" x14ac:dyDescent="0.35">
      <c r="A33" s="48" t="s">
        <v>36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</row>
    <row r="34" spans="1:47" ht="15.7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spans="1:47" ht="25.9" customHeight="1" thickBot="1" x14ac:dyDescent="0.3">
      <c r="A35" s="11" t="s">
        <v>21</v>
      </c>
      <c r="B35" s="46" t="s">
        <v>2</v>
      </c>
      <c r="C35" s="45"/>
      <c r="D35" s="46" t="s">
        <v>3</v>
      </c>
      <c r="E35" s="45"/>
      <c r="F35" s="46" t="s">
        <v>4</v>
      </c>
      <c r="G35" s="47"/>
      <c r="H35" s="46" t="s">
        <v>16</v>
      </c>
      <c r="I35" s="45"/>
      <c r="J35" s="46" t="s">
        <v>17</v>
      </c>
      <c r="K35" s="47"/>
      <c r="L35" s="45" t="s">
        <v>18</v>
      </c>
      <c r="M35" s="47"/>
      <c r="N35" s="46" t="s">
        <v>19</v>
      </c>
      <c r="O35" s="45"/>
      <c r="P35" s="46" t="s">
        <v>20</v>
      </c>
      <c r="Q35" s="47"/>
      <c r="R35" s="65"/>
      <c r="S35" s="66"/>
      <c r="U35" s="65"/>
      <c r="V35" s="66"/>
      <c r="X35" s="66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</row>
    <row r="36" spans="1:47" ht="42.75" thickBot="1" x14ac:dyDescent="0.4">
      <c r="A36" s="8" t="s">
        <v>48</v>
      </c>
      <c r="B36" s="43">
        <f>IF(C31&gt;0.3,C29+B29,0)</f>
        <v>0</v>
      </c>
      <c r="C36" s="44"/>
      <c r="D36" s="43">
        <f>IF(E31&gt;0.3,E29+D29,0)</f>
        <v>0</v>
      </c>
      <c r="E36" s="44"/>
      <c r="F36" s="43">
        <f>IF(G31&gt;0.3,G29+F29,0)</f>
        <v>-1.0219116044232277</v>
      </c>
      <c r="G36" s="44"/>
      <c r="H36" s="43">
        <f>IF(I31&gt;0.3,I29+H29,0)</f>
        <v>0</v>
      </c>
      <c r="I36" s="44"/>
      <c r="J36" s="43">
        <f>IF(K31&gt;0.3,K29+J29,0)</f>
        <v>0</v>
      </c>
      <c r="K36" s="44"/>
      <c r="L36" s="43">
        <f>IF(M31&gt;0.3,M29+L29,0)</f>
        <v>0</v>
      </c>
      <c r="M36" s="44"/>
      <c r="N36" s="43">
        <f>IF(O31&gt;0.3,O29+N29,0)</f>
        <v>0</v>
      </c>
      <c r="O36" s="44"/>
      <c r="P36" s="43">
        <f>IF(Q31&gt;0.3,Q29+P29,0)</f>
        <v>0</v>
      </c>
      <c r="Q36" s="44"/>
      <c r="R36" s="63"/>
      <c r="S36" s="63"/>
      <c r="T36" s="63"/>
      <c r="U36" s="63"/>
      <c r="V36" s="63"/>
      <c r="W36" s="63"/>
      <c r="X36" s="64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</row>
    <row r="37" spans="1:4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spans="1:4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</row>
    <row r="39" spans="1:4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</row>
    <row r="40" spans="1:4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</row>
    <row r="41" spans="1:4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</row>
    <row r="42" spans="1:4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</row>
    <row r="43" spans="1:4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</row>
    <row r="44" spans="1:4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</row>
    <row r="45" spans="1:4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</row>
    <row r="46" spans="1:4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spans="1:4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</row>
    <row r="48" spans="1:4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</row>
    <row r="49" spans="1:4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</row>
    <row r="50" spans="1:4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</row>
    <row r="51" spans="1:4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spans="1:4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1:4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spans="1:4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1:4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1:4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spans="1:4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</row>
    <row r="59" spans="1:4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1:4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spans="1:4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spans="1:4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spans="1:47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</row>
    <row r="64" spans="1:4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spans="1:47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spans="1:4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</row>
    <row r="69" spans="1:47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</row>
    <row r="70" spans="1:47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</row>
    <row r="71" spans="1:47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  <row r="72" spans="1:47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1:4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</row>
    <row r="74" spans="1:47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</row>
    <row r="75" spans="1:47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</row>
    <row r="76" spans="1:47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</row>
    <row r="77" spans="1:47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</row>
    <row r="78" spans="1:47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</row>
    <row r="79" spans="1:47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</row>
    <row r="80" spans="1:4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</row>
    <row r="81" spans="1:4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</row>
    <row r="82" spans="1:4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</row>
    <row r="83" spans="1:4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</row>
    <row r="84" spans="1:4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</row>
    <row r="85" spans="1:4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</row>
    <row r="86" spans="1:47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</row>
    <row r="87" spans="1:47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</row>
    <row r="88" spans="1:47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</row>
    <row r="89" spans="1:47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</row>
    <row r="90" spans="1:47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</row>
    <row r="91" spans="1:4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</row>
    <row r="92" spans="1:4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</row>
    <row r="93" spans="1:47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</row>
    <row r="94" spans="1:47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</row>
    <row r="95" spans="1:47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</row>
    <row r="96" spans="1:47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</row>
    <row r="97" spans="1:4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</row>
    <row r="98" spans="1:4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</row>
    <row r="99" spans="1:4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</row>
    <row r="100" spans="1:4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</row>
    <row r="101" spans="1:4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</row>
    <row r="102" spans="1:4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</row>
    <row r="103" spans="1:47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</row>
    <row r="104" spans="1:47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</row>
    <row r="105" spans="1:47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</row>
    <row r="106" spans="1:47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</row>
    <row r="107" spans="1:47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</row>
    <row r="108" spans="1:47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</row>
    <row r="109" spans="1:47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</row>
    <row r="110" spans="1:47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</row>
    <row r="111" spans="1:47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</row>
    <row r="112" spans="1:47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</row>
    <row r="113" spans="1:47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</row>
    <row r="114" spans="1:47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</row>
    <row r="115" spans="1:47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</row>
    <row r="116" spans="1:4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</row>
    <row r="117" spans="1:4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</row>
    <row r="118" spans="1:47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</row>
    <row r="119" spans="1:4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</row>
    <row r="120" spans="1:47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</row>
    <row r="121" spans="1:47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</row>
    <row r="122" spans="1:4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</row>
    <row r="123" spans="1:47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</row>
    <row r="124" spans="1:4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</row>
    <row r="125" spans="1:4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</row>
    <row r="126" spans="1:4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</row>
    <row r="127" spans="1:47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</row>
    <row r="128" spans="1:4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</row>
    <row r="129" spans="1:4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</row>
    <row r="130" spans="1:47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</row>
    <row r="131" spans="1:47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</row>
    <row r="132" spans="1:4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</row>
    <row r="133" spans="1:4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</row>
    <row r="134" spans="1:47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</row>
    <row r="135" spans="1:47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</row>
    <row r="136" spans="1:47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</row>
    <row r="137" spans="1:4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</row>
    <row r="138" spans="1:47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</row>
    <row r="139" spans="1:47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</row>
    <row r="140" spans="1:47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</row>
    <row r="141" spans="1:47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</row>
    <row r="142" spans="1:47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</row>
    <row r="143" spans="1:47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</row>
    <row r="144" spans="1:47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</row>
    <row r="145" spans="1:47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</row>
    <row r="146" spans="1:47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</row>
    <row r="147" spans="1:47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</row>
    <row r="148" spans="1:47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</row>
    <row r="149" spans="1:47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</row>
    <row r="150" spans="1:47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</row>
    <row r="151" spans="1:47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</row>
    <row r="152" spans="1:47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</row>
    <row r="153" spans="1:47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</row>
    <row r="154" spans="1:47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</row>
    <row r="155" spans="1:47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</row>
    <row r="156" spans="1:47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</row>
    <row r="157" spans="1:47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</row>
    <row r="158" spans="1:47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</row>
    <row r="159" spans="1:47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</row>
    <row r="160" spans="1:47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</row>
    <row r="161" spans="1:47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</row>
    <row r="162" spans="1:4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</row>
    <row r="163" spans="1:47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</row>
    <row r="164" spans="1:47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</row>
    <row r="165" spans="1:47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</row>
    <row r="166" spans="1:47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</row>
    <row r="167" spans="1:47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</row>
    <row r="168" spans="1:47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</row>
    <row r="169" spans="1:47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</row>
    <row r="170" spans="1:47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</row>
    <row r="171" spans="1:47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</row>
    <row r="172" spans="1:47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  <row r="173" spans="1:47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</row>
    <row r="174" spans="1:47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</row>
    <row r="175" spans="1:4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</row>
    <row r="176" spans="1:4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</row>
    <row r="177" spans="1:4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</row>
    <row r="178" spans="1:4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</row>
    <row r="179" spans="1:4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</row>
    <row r="180" spans="1:4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</row>
    <row r="181" spans="1:4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</row>
    <row r="182" spans="1:4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</row>
    <row r="183" spans="1:4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</row>
    <row r="184" spans="1:4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</row>
    <row r="185" spans="1:4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</row>
    <row r="186" spans="1:4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</row>
    <row r="187" spans="1:4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</row>
    <row r="188" spans="1:4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</row>
    <row r="189" spans="1:4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</row>
    <row r="190" spans="1:4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</row>
    <row r="191" spans="1:4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</row>
    <row r="192" spans="1:4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</row>
    <row r="193" spans="1:4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</row>
    <row r="194" spans="1:4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</row>
    <row r="195" spans="1:4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</row>
    <row r="196" spans="1:4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</row>
    <row r="197" spans="1:4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</row>
    <row r="198" spans="1:4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</row>
    <row r="199" spans="1:4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</row>
    <row r="200" spans="1:4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</row>
    <row r="201" spans="1:4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</row>
    <row r="202" spans="1:4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</row>
    <row r="203" spans="1:4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</row>
    <row r="204" spans="1:4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</row>
    <row r="205" spans="1:4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</row>
    <row r="206" spans="1:4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</row>
    <row r="207" spans="1:4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</row>
    <row r="208" spans="1:4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</row>
    <row r="209" spans="1:4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</row>
    <row r="210" spans="1:4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</row>
    <row r="211" spans="1:4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</row>
    <row r="212" spans="1:4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</row>
    <row r="213" spans="1:4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</row>
    <row r="214" spans="1:4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</row>
    <row r="215" spans="1:4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</row>
    <row r="216" spans="1:4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</row>
    <row r="217" spans="1:4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</row>
    <row r="218" spans="1:4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</row>
    <row r="219" spans="1:4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</row>
    <row r="220" spans="1:4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</row>
    <row r="221" spans="1:4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</row>
    <row r="222" spans="1:4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</row>
    <row r="223" spans="1:4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</row>
    <row r="224" spans="1:4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</row>
    <row r="225" spans="1:4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</row>
    <row r="226" spans="1:4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</row>
    <row r="227" spans="1:4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</row>
    <row r="228" spans="1:4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</row>
    <row r="229" spans="1:4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</row>
    <row r="230" spans="1:4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</row>
    <row r="231" spans="1:4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</row>
    <row r="232" spans="1:4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</row>
    <row r="233" spans="1:4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</row>
    <row r="234" spans="1:4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</row>
    <row r="235" spans="1:4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</row>
    <row r="236" spans="1:4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</row>
    <row r="237" spans="1:4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</row>
    <row r="238" spans="1:4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</row>
    <row r="239" spans="1:4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</row>
    <row r="240" spans="1:4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</row>
    <row r="241" spans="1:4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</row>
    <row r="242" spans="1:4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</row>
    <row r="243" spans="1:4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</row>
    <row r="244" spans="1:4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</row>
    <row r="245" spans="1:4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</row>
    <row r="246" spans="1:4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</row>
    <row r="247" spans="1:4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</row>
    <row r="248" spans="1:4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</row>
    <row r="249" spans="1:4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</row>
    <row r="250" spans="1:4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</row>
    <row r="251" spans="1:4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</row>
    <row r="252" spans="1:4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</row>
    <row r="253" spans="1:4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</row>
    <row r="254" spans="1:4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</row>
    <row r="255" spans="1:4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</row>
    <row r="256" spans="1:4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</row>
    <row r="257" spans="1:4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</row>
    <row r="258" spans="1:4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</row>
    <row r="259" spans="1:4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</row>
    <row r="260" spans="1:4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</row>
    <row r="261" spans="1:4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</row>
    <row r="262" spans="1:4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</row>
    <row r="263" spans="1:4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</row>
    <row r="264" spans="1:4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</row>
    <row r="265" spans="1:4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</row>
    <row r="266" spans="1:4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</row>
    <row r="267" spans="1:4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</row>
    <row r="268" spans="1:4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</row>
    <row r="269" spans="1:4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</row>
    <row r="270" spans="1:4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</row>
    <row r="271" spans="1:4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</row>
    <row r="272" spans="1:4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</row>
    <row r="273" spans="1:4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</row>
    <row r="274" spans="1:4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</row>
    <row r="275" spans="1:4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</row>
    <row r="276" spans="1:4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</row>
    <row r="277" spans="1:4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</row>
    <row r="278" spans="1:4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</row>
    <row r="279" spans="1:4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</row>
    <row r="280" spans="1:4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</row>
    <row r="281" spans="1:4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</row>
    <row r="282" spans="1:4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</row>
    <row r="283" spans="1:4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</row>
    <row r="284" spans="1:4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</row>
  </sheetData>
  <mergeCells count="25">
    <mergeCell ref="L36:M36"/>
    <mergeCell ref="N36:O36"/>
    <mergeCell ref="P36:Q36"/>
    <mergeCell ref="B11:P11"/>
    <mergeCell ref="B19:O19"/>
    <mergeCell ref="B20:O20"/>
    <mergeCell ref="A23:X23"/>
    <mergeCell ref="A3:P3"/>
    <mergeCell ref="A10:P10"/>
    <mergeCell ref="B7:O7"/>
    <mergeCell ref="B4:P4"/>
    <mergeCell ref="B35:C35"/>
    <mergeCell ref="D35:E35"/>
    <mergeCell ref="F35:G35"/>
    <mergeCell ref="H35:I35"/>
    <mergeCell ref="J35:K35"/>
    <mergeCell ref="L35:M35"/>
    <mergeCell ref="N35:O35"/>
    <mergeCell ref="A33:X33"/>
    <mergeCell ref="P35:Q35"/>
    <mergeCell ref="B36:C36"/>
    <mergeCell ref="D36:E36"/>
    <mergeCell ref="F36:G36"/>
    <mergeCell ref="H36:I36"/>
    <mergeCell ref="J36:K36"/>
  </mergeCells>
  <phoneticPr fontId="10" type="noConversion"/>
  <conditionalFormatting sqref="B1">
    <cfRule type="expression" dxfId="1" priority="2">
      <formula>B1=""</formula>
    </cfRule>
  </conditionalFormatting>
  <conditionalFormatting sqref="C31:Q31">
    <cfRule type="cellIs" dxfId="0" priority="1" operator="greaterThan">
      <formula>0.3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Clawback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DioandNono</dc:creator>
  <cp:lastModifiedBy>Dio</cp:lastModifiedBy>
  <dcterms:created xsi:type="dcterms:W3CDTF">2020-10-26T10:42:35Z</dcterms:created>
  <dcterms:modified xsi:type="dcterms:W3CDTF">2023-06-16T18:27:12Z</dcterms:modified>
</cp:coreProperties>
</file>