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andNono\Documents\GitHub\PHD\Consulting Work\"/>
    </mc:Choice>
  </mc:AlternateContent>
  <xr:revisionPtr revIDLastSave="0" documentId="13_ncr:1_{A77E84DC-1FA3-488B-B730-98D894B3F89A}" xr6:coauthVersionLast="47" xr6:coauthVersionMax="47" xr10:uidLastSave="{00000000-0000-0000-0000-000000000000}"/>
  <bookViews>
    <workbookView xWindow="28680" yWindow="-120" windowWidth="29040" windowHeight="15840" tabRatio="570" xr2:uid="{00000000-000D-0000-FFFF-FFFF00000000}"/>
  </bookViews>
  <sheets>
    <sheet name="Project with State aid" sheetId="10" r:id="rId1"/>
    <sheet name="Depreciation(infrastructure)" sheetId="15" r:id="rId2"/>
    <sheet name="Depreciation(instruments)" sheetId="14" r:id="rId3"/>
  </sheets>
  <calcPr calcId="191029"/>
</workbook>
</file>

<file path=xl/calcChain.xml><?xml version="1.0" encoding="utf-8"?>
<calcChain xmlns="http://schemas.openxmlformats.org/spreadsheetml/2006/main">
  <c r="AA58" i="10" l="1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AA55" i="10"/>
  <c r="AA54" i="10" s="1"/>
  <c r="Z55" i="10"/>
  <c r="Y55" i="10"/>
  <c r="Y54" i="10" s="1"/>
  <c r="X55" i="10"/>
  <c r="X54" i="10" s="1"/>
  <c r="W55" i="10"/>
  <c r="W54" i="10" s="1"/>
  <c r="V55" i="10"/>
  <c r="V54" i="10" s="1"/>
  <c r="U55" i="10"/>
  <c r="U54" i="10" s="1"/>
  <c r="T55" i="10"/>
  <c r="S55" i="10"/>
  <c r="S54" i="10" s="1"/>
  <c r="R55" i="10"/>
  <c r="R54" i="10" s="1"/>
  <c r="Q55" i="10"/>
  <c r="Q54" i="10" s="1"/>
  <c r="P55" i="10"/>
  <c r="P54" i="10" s="1"/>
  <c r="O55" i="10"/>
  <c r="O54" i="10" s="1"/>
  <c r="N55" i="10"/>
  <c r="M55" i="10"/>
  <c r="M54" i="10" s="1"/>
  <c r="L55" i="10"/>
  <c r="L54" i="10" s="1"/>
  <c r="K55" i="10"/>
  <c r="K54" i="10" s="1"/>
  <c r="J55" i="10"/>
  <c r="J54" i="10" s="1"/>
  <c r="I55" i="10"/>
  <c r="I54" i="10" s="1"/>
  <c r="H55" i="10"/>
  <c r="G55" i="10"/>
  <c r="G54" i="10" s="1"/>
  <c r="F55" i="10"/>
  <c r="F54" i="10" s="1"/>
  <c r="E55" i="10"/>
  <c r="E54" i="10" s="1"/>
  <c r="Z54" i="10"/>
  <c r="T54" i="10"/>
  <c r="N54" i="10"/>
  <c r="H54" i="10"/>
  <c r="AA40" i="10"/>
  <c r="AA36" i="10"/>
  <c r="G7" i="10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O82" i="10"/>
  <c r="Q82" i="10" s="1"/>
  <c r="R82" i="10" s="1"/>
  <c r="D84" i="10" s="1"/>
  <c r="B26" i="14"/>
  <c r="C26" i="14" s="1"/>
  <c r="D26" i="14" s="1"/>
  <c r="E26" i="14" s="1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B25" i="14"/>
  <c r="C25" i="14" s="1"/>
  <c r="D25" i="14" s="1"/>
  <c r="E25" i="14" s="1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B24" i="14"/>
  <c r="C24" i="14" s="1"/>
  <c r="D24" i="14" s="1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V24" i="14" s="1"/>
  <c r="W24" i="14" s="1"/>
  <c r="X24" i="14" s="1"/>
  <c r="B23" i="14"/>
  <c r="C23" i="14" s="1"/>
  <c r="D23" i="14" s="1"/>
  <c r="E23" i="14" s="1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Q23" i="14" s="1"/>
  <c r="R23" i="14" s="1"/>
  <c r="S23" i="14" s="1"/>
  <c r="T23" i="14" s="1"/>
  <c r="U23" i="14" s="1"/>
  <c r="V23" i="14" s="1"/>
  <c r="W23" i="14" s="1"/>
  <c r="X23" i="14" s="1"/>
  <c r="B26" i="15"/>
  <c r="C26" i="15" s="1"/>
  <c r="D26" i="15" s="1"/>
  <c r="E26" i="15" s="1"/>
  <c r="F26" i="15" s="1"/>
  <c r="G26" i="15" s="1"/>
  <c r="H26" i="15" s="1"/>
  <c r="I26" i="15" s="1"/>
  <c r="J26" i="15" s="1"/>
  <c r="K26" i="15" s="1"/>
  <c r="L26" i="15" s="1"/>
  <c r="M26" i="15" s="1"/>
  <c r="N26" i="15" s="1"/>
  <c r="O26" i="15" s="1"/>
  <c r="P26" i="15" s="1"/>
  <c r="Q26" i="15" s="1"/>
  <c r="R26" i="15" s="1"/>
  <c r="S26" i="15" s="1"/>
  <c r="T26" i="15" s="1"/>
  <c r="U26" i="15" s="1"/>
  <c r="V26" i="15" s="1"/>
  <c r="W26" i="15" s="1"/>
  <c r="X26" i="15" s="1"/>
  <c r="B25" i="15"/>
  <c r="C25" i="15" s="1"/>
  <c r="D25" i="15" s="1"/>
  <c r="E25" i="15" s="1"/>
  <c r="F25" i="15" s="1"/>
  <c r="G25" i="15" s="1"/>
  <c r="H25" i="15" s="1"/>
  <c r="I25" i="15" s="1"/>
  <c r="J25" i="15" s="1"/>
  <c r="K25" i="15" s="1"/>
  <c r="L25" i="15" s="1"/>
  <c r="M25" i="15" s="1"/>
  <c r="N25" i="15" s="1"/>
  <c r="O25" i="15" s="1"/>
  <c r="P25" i="15" s="1"/>
  <c r="Q25" i="15" s="1"/>
  <c r="R25" i="15" s="1"/>
  <c r="S25" i="15" s="1"/>
  <c r="T25" i="15" s="1"/>
  <c r="U25" i="15" s="1"/>
  <c r="V25" i="15" s="1"/>
  <c r="W25" i="15" s="1"/>
  <c r="X25" i="15" s="1"/>
  <c r="B24" i="15"/>
  <c r="C24" i="15" s="1"/>
  <c r="D24" i="15" s="1"/>
  <c r="E24" i="15" s="1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Q24" i="15" s="1"/>
  <c r="R24" i="15" s="1"/>
  <c r="S24" i="15" s="1"/>
  <c r="T24" i="15" s="1"/>
  <c r="U24" i="15" s="1"/>
  <c r="V24" i="15" s="1"/>
  <c r="W24" i="15" s="1"/>
  <c r="X24" i="15" s="1"/>
  <c r="B23" i="15"/>
  <c r="C23" i="15" s="1"/>
  <c r="D23" i="15" s="1"/>
  <c r="E23" i="15" s="1"/>
  <c r="F23" i="15" s="1"/>
  <c r="G23" i="15" s="1"/>
  <c r="H23" i="15" s="1"/>
  <c r="I23" i="15" s="1"/>
  <c r="J23" i="15" s="1"/>
  <c r="K23" i="15" s="1"/>
  <c r="L23" i="15" s="1"/>
  <c r="M23" i="15" s="1"/>
  <c r="N23" i="15" s="1"/>
  <c r="O23" i="15" s="1"/>
  <c r="P23" i="15" s="1"/>
  <c r="Q23" i="15" s="1"/>
  <c r="R23" i="15" s="1"/>
  <c r="S23" i="15" s="1"/>
  <c r="T23" i="15" s="1"/>
  <c r="U23" i="15" s="1"/>
  <c r="V23" i="15" s="1"/>
  <c r="W23" i="15" s="1"/>
  <c r="X23" i="15" s="1"/>
  <c r="B22" i="15"/>
  <c r="C22" i="15" s="1"/>
  <c r="D22" i="15" s="1"/>
  <c r="E22" i="15" s="1"/>
  <c r="F22" i="15" s="1"/>
  <c r="G22" i="15" s="1"/>
  <c r="H22" i="15" s="1"/>
  <c r="I22" i="15" s="1"/>
  <c r="J22" i="15" s="1"/>
  <c r="K22" i="15" s="1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B21" i="15"/>
  <c r="C21" i="15" s="1"/>
  <c r="D21" i="15" s="1"/>
  <c r="E21" i="15" s="1"/>
  <c r="F21" i="15" s="1"/>
  <c r="G21" i="15" s="1"/>
  <c r="H21" i="15" s="1"/>
  <c r="I21" i="15" s="1"/>
  <c r="J21" i="15" s="1"/>
  <c r="K21" i="15" s="1"/>
  <c r="L21" i="15" s="1"/>
  <c r="M21" i="15" s="1"/>
  <c r="N21" i="15" s="1"/>
  <c r="O21" i="15" s="1"/>
  <c r="P21" i="15" s="1"/>
  <c r="Q21" i="15" s="1"/>
  <c r="R21" i="15" s="1"/>
  <c r="S21" i="15" s="1"/>
  <c r="T21" i="15" s="1"/>
  <c r="U21" i="15" s="1"/>
  <c r="V21" i="15" s="1"/>
  <c r="W21" i="15" s="1"/>
  <c r="X21" i="15" s="1"/>
  <c r="B20" i="15"/>
  <c r="C20" i="15" s="1"/>
  <c r="D20" i="15" s="1"/>
  <c r="E20" i="15" s="1"/>
  <c r="F20" i="15" s="1"/>
  <c r="G20" i="15" s="1"/>
  <c r="H20" i="15" s="1"/>
  <c r="I20" i="15" s="1"/>
  <c r="J20" i="15" s="1"/>
  <c r="K20" i="15" s="1"/>
  <c r="L20" i="15" s="1"/>
  <c r="M20" i="15" s="1"/>
  <c r="N20" i="15" s="1"/>
  <c r="O20" i="15" s="1"/>
  <c r="P20" i="15" s="1"/>
  <c r="Q20" i="15" s="1"/>
  <c r="R20" i="15" s="1"/>
  <c r="S20" i="15" s="1"/>
  <c r="T20" i="15" s="1"/>
  <c r="U20" i="15" s="1"/>
  <c r="V20" i="15" s="1"/>
  <c r="W20" i="15" s="1"/>
  <c r="X20" i="15" s="1"/>
  <c r="B19" i="15"/>
  <c r="C19" i="15" s="1"/>
  <c r="D19" i="15" s="1"/>
  <c r="E19" i="15" s="1"/>
  <c r="F19" i="15" s="1"/>
  <c r="G19" i="15" s="1"/>
  <c r="H19" i="15" s="1"/>
  <c r="I19" i="15" s="1"/>
  <c r="J19" i="15" s="1"/>
  <c r="K19" i="15" s="1"/>
  <c r="L19" i="15" s="1"/>
  <c r="M19" i="15" s="1"/>
  <c r="N19" i="15" s="1"/>
  <c r="O19" i="15" s="1"/>
  <c r="P19" i="15" s="1"/>
  <c r="Q19" i="15" s="1"/>
  <c r="R19" i="15" s="1"/>
  <c r="S19" i="15" s="1"/>
  <c r="T19" i="15" s="1"/>
  <c r="U19" i="15" s="1"/>
  <c r="V19" i="15" s="1"/>
  <c r="W19" i="15" s="1"/>
  <c r="X19" i="15" s="1"/>
  <c r="B18" i="15"/>
  <c r="C18" i="15" s="1"/>
  <c r="D18" i="15" s="1"/>
  <c r="E18" i="15" s="1"/>
  <c r="F18" i="15" s="1"/>
  <c r="G18" i="15" s="1"/>
  <c r="H18" i="15" s="1"/>
  <c r="I18" i="15" s="1"/>
  <c r="J18" i="15" s="1"/>
  <c r="K18" i="15" s="1"/>
  <c r="L18" i="15" s="1"/>
  <c r="M18" i="15" s="1"/>
  <c r="N18" i="15" s="1"/>
  <c r="O18" i="15" s="1"/>
  <c r="P18" i="15" s="1"/>
  <c r="Q18" i="15" s="1"/>
  <c r="R18" i="15" s="1"/>
  <c r="S18" i="15" s="1"/>
  <c r="T18" i="15" s="1"/>
  <c r="U18" i="15" s="1"/>
  <c r="V18" i="15" s="1"/>
  <c r="W18" i="15" s="1"/>
  <c r="X18" i="15" s="1"/>
  <c r="B17" i="15"/>
  <c r="C17" i="15" s="1"/>
  <c r="D17" i="15" s="1"/>
  <c r="E17" i="15" s="1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B16" i="15"/>
  <c r="C16" i="15" s="1"/>
  <c r="D16" i="15" s="1"/>
  <c r="E16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B15" i="15"/>
  <c r="C15" i="15" s="1"/>
  <c r="D15" i="15" s="1"/>
  <c r="E15" i="15" s="1"/>
  <c r="F15" i="15" s="1"/>
  <c r="G15" i="15" s="1"/>
  <c r="H15" i="15" s="1"/>
  <c r="I15" i="15" s="1"/>
  <c r="J15" i="15" s="1"/>
  <c r="K15" i="15" s="1"/>
  <c r="L15" i="15" s="1"/>
  <c r="M15" i="15" s="1"/>
  <c r="N15" i="15" s="1"/>
  <c r="O15" i="15" s="1"/>
  <c r="P15" i="15" s="1"/>
  <c r="Q15" i="15" s="1"/>
  <c r="R15" i="15" s="1"/>
  <c r="S15" i="15" s="1"/>
  <c r="T15" i="15" s="1"/>
  <c r="U15" i="15" s="1"/>
  <c r="V15" i="15" s="1"/>
  <c r="W15" i="15" s="1"/>
  <c r="X15" i="15" s="1"/>
  <c r="B14" i="15"/>
  <c r="C14" i="15" s="1"/>
  <c r="D14" i="15" s="1"/>
  <c r="E14" i="15" s="1"/>
  <c r="F14" i="15" s="1"/>
  <c r="G14" i="15" s="1"/>
  <c r="H14" i="15" s="1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B13" i="15"/>
  <c r="C13" i="15" s="1"/>
  <c r="D13" i="15" s="1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B12" i="15"/>
  <c r="C12" i="15" s="1"/>
  <c r="D12" i="15" s="1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B11" i="15"/>
  <c r="C11" i="15" s="1"/>
  <c r="D11" i="15" s="1"/>
  <c r="E11" i="15" s="1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R11" i="15" s="1"/>
  <c r="S11" i="15" s="1"/>
  <c r="T11" i="15" s="1"/>
  <c r="U11" i="15" s="1"/>
  <c r="V11" i="15" s="1"/>
  <c r="W11" i="15" s="1"/>
  <c r="X11" i="15" s="1"/>
  <c r="B10" i="15"/>
  <c r="C10" i="15" s="1"/>
  <c r="D10" i="15" s="1"/>
  <c r="E10" i="15" s="1"/>
  <c r="F10" i="15" s="1"/>
  <c r="G10" i="15" s="1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B9" i="15"/>
  <c r="C9" i="15" s="1"/>
  <c r="D9" i="15" s="1"/>
  <c r="E9" i="15" s="1"/>
  <c r="F9" i="15" s="1"/>
  <c r="G9" i="15" s="1"/>
  <c r="H9" i="15" s="1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B8" i="15"/>
  <c r="C8" i="15" s="1"/>
  <c r="D8" i="15" s="1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U8" i="15" s="1"/>
  <c r="V8" i="15" s="1"/>
  <c r="W8" i="15" s="1"/>
  <c r="X8" i="15" s="1"/>
  <c r="B7" i="15"/>
  <c r="C7" i="15" s="1"/>
  <c r="D7" i="15" s="1"/>
  <c r="E7" i="15" s="1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B6" i="15"/>
  <c r="C6" i="15" s="1"/>
  <c r="D6" i="15" s="1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T6" i="15" s="1"/>
  <c r="U6" i="15" s="1"/>
  <c r="V6" i="15" s="1"/>
  <c r="W6" i="15" s="1"/>
  <c r="X6" i="15" s="1"/>
  <c r="B5" i="15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B22" i="14"/>
  <c r="C22" i="14" s="1"/>
  <c r="D22" i="14" s="1"/>
  <c r="E22" i="14" s="1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Q22" i="14" s="1"/>
  <c r="R22" i="14" s="1"/>
  <c r="S22" i="14" s="1"/>
  <c r="T22" i="14" s="1"/>
  <c r="U22" i="14" s="1"/>
  <c r="V22" i="14" s="1"/>
  <c r="W22" i="14" s="1"/>
  <c r="X22" i="14" s="1"/>
  <c r="B21" i="14"/>
  <c r="C21" i="14" s="1"/>
  <c r="D21" i="14" s="1"/>
  <c r="E21" i="14" s="1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Q21" i="14" s="1"/>
  <c r="R21" i="14" s="1"/>
  <c r="S21" i="14" s="1"/>
  <c r="T21" i="14" s="1"/>
  <c r="U21" i="14" s="1"/>
  <c r="V21" i="14" s="1"/>
  <c r="W21" i="14" s="1"/>
  <c r="X21" i="14" s="1"/>
  <c r="B20" i="14"/>
  <c r="C20" i="14" s="1"/>
  <c r="D20" i="14" s="1"/>
  <c r="E20" i="14" s="1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Q20" i="14" s="1"/>
  <c r="R20" i="14" s="1"/>
  <c r="S20" i="14" s="1"/>
  <c r="T20" i="14" s="1"/>
  <c r="U20" i="14" s="1"/>
  <c r="V20" i="14" s="1"/>
  <c r="W20" i="14" s="1"/>
  <c r="X20" i="14" s="1"/>
  <c r="B19" i="14"/>
  <c r="C19" i="14" s="1"/>
  <c r="D19" i="14" s="1"/>
  <c r="E19" i="14" s="1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Q19" i="14" s="1"/>
  <c r="R19" i="14" s="1"/>
  <c r="S19" i="14" s="1"/>
  <c r="T19" i="14" s="1"/>
  <c r="U19" i="14" s="1"/>
  <c r="V19" i="14" s="1"/>
  <c r="W19" i="14" s="1"/>
  <c r="X19" i="14" s="1"/>
  <c r="B18" i="14"/>
  <c r="C18" i="14" s="1"/>
  <c r="D18" i="14" s="1"/>
  <c r="E18" i="14" s="1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Q18" i="14" s="1"/>
  <c r="R18" i="14" s="1"/>
  <c r="S18" i="14" s="1"/>
  <c r="T18" i="14" s="1"/>
  <c r="U18" i="14" s="1"/>
  <c r="V18" i="14" s="1"/>
  <c r="W18" i="14" s="1"/>
  <c r="X18" i="14" s="1"/>
  <c r="B17" i="14"/>
  <c r="C17" i="14" s="1"/>
  <c r="D17" i="14" s="1"/>
  <c r="E17" i="14" s="1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B16" i="14"/>
  <c r="C16" i="14" s="1"/>
  <c r="D16" i="14" s="1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B15" i="14"/>
  <c r="C15" i="14" s="1"/>
  <c r="D15" i="14" s="1"/>
  <c r="E15" i="14" s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Q15" i="14" s="1"/>
  <c r="R15" i="14" s="1"/>
  <c r="S15" i="14" s="1"/>
  <c r="T15" i="14" s="1"/>
  <c r="U15" i="14" s="1"/>
  <c r="V15" i="14" s="1"/>
  <c r="W15" i="14" s="1"/>
  <c r="X15" i="14" s="1"/>
  <c r="B14" i="14"/>
  <c r="C14" i="14" s="1"/>
  <c r="D14" i="14" s="1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U14" i="14" s="1"/>
  <c r="V14" i="14" s="1"/>
  <c r="W14" i="14" s="1"/>
  <c r="X14" i="14" s="1"/>
  <c r="B13" i="14"/>
  <c r="C13" i="14" s="1"/>
  <c r="D13" i="14" s="1"/>
  <c r="E13" i="14" s="1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U13" i="14" s="1"/>
  <c r="V13" i="14" s="1"/>
  <c r="W13" i="14" s="1"/>
  <c r="X13" i="14" s="1"/>
  <c r="B12" i="14"/>
  <c r="C12" i="14" s="1"/>
  <c r="D12" i="14" s="1"/>
  <c r="E12" i="14" s="1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Q12" i="14" s="1"/>
  <c r="R12" i="14" s="1"/>
  <c r="S12" i="14" s="1"/>
  <c r="T12" i="14" s="1"/>
  <c r="U12" i="14" s="1"/>
  <c r="V12" i="14" s="1"/>
  <c r="W12" i="14" s="1"/>
  <c r="X12" i="14" s="1"/>
  <c r="B11" i="14"/>
  <c r="C11" i="14" s="1"/>
  <c r="D11" i="14" s="1"/>
  <c r="E11" i="14" s="1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Q11" i="14" s="1"/>
  <c r="R11" i="14" s="1"/>
  <c r="S11" i="14" s="1"/>
  <c r="T11" i="14" s="1"/>
  <c r="U11" i="14" s="1"/>
  <c r="V11" i="14" s="1"/>
  <c r="W11" i="14" s="1"/>
  <c r="X11" i="14" s="1"/>
  <c r="B10" i="14"/>
  <c r="C10" i="14" s="1"/>
  <c r="D10" i="14" s="1"/>
  <c r="E10" i="14" s="1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B9" i="14"/>
  <c r="C9" i="14" s="1"/>
  <c r="D9" i="14" s="1"/>
  <c r="E9" i="14" s="1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U5" i="14" l="1"/>
  <c r="U27" i="14" s="1"/>
  <c r="W36" i="10" s="1"/>
  <c r="E27" i="15"/>
  <c r="G19" i="10" s="1"/>
  <c r="D27" i="15"/>
  <c r="F19" i="10" s="1"/>
  <c r="C27" i="15"/>
  <c r="E19" i="10" s="1"/>
  <c r="C27" i="14"/>
  <c r="E15" i="10" s="1"/>
  <c r="V5" i="14" l="1"/>
  <c r="V27" i="14" s="1"/>
  <c r="X36" i="10" s="1"/>
  <c r="F27" i="15"/>
  <c r="H40" i="10" s="1"/>
  <c r="D27" i="14"/>
  <c r="F15" i="10" l="1"/>
  <c r="F50" i="10" s="1"/>
  <c r="F52" i="10" s="1"/>
  <c r="F62" i="10" s="1"/>
  <c r="W5" i="14"/>
  <c r="W27" i="14" s="1"/>
  <c r="Y36" i="10" s="1"/>
  <c r="F27" i="14"/>
  <c r="H36" i="10" s="1"/>
  <c r="E27" i="14"/>
  <c r="G15" i="10" s="1"/>
  <c r="F63" i="10" l="1"/>
  <c r="F69" i="10"/>
  <c r="G50" i="10"/>
  <c r="G52" i="10" s="1"/>
  <c r="X5" i="14"/>
  <c r="X27" i="14" s="1"/>
  <c r="Z36" i="10" s="1"/>
  <c r="G27" i="15"/>
  <c r="I40" i="10" s="1"/>
  <c r="G27" i="14"/>
  <c r="I36" i="10" s="1"/>
  <c r="H27" i="15" l="1"/>
  <c r="J40" i="10" s="1"/>
  <c r="J27" i="15" l="1"/>
  <c r="L40" i="10" s="1"/>
  <c r="I27" i="15"/>
  <c r="K40" i="10" s="1"/>
  <c r="I27" i="14"/>
  <c r="K36" i="10" s="1"/>
  <c r="H27" i="14"/>
  <c r="J36" i="10" s="1"/>
  <c r="K27" i="15" l="1"/>
  <c r="M40" i="10" s="1"/>
  <c r="J27" i="14"/>
  <c r="L36" i="10" s="1"/>
  <c r="L27" i="15" l="1"/>
  <c r="N40" i="10" s="1"/>
  <c r="K27" i="14"/>
  <c r="M36" i="10" s="1"/>
  <c r="M27" i="15" l="1"/>
  <c r="O40" i="10" s="1"/>
  <c r="M27" i="14"/>
  <c r="O36" i="10" s="1"/>
  <c r="L27" i="14"/>
  <c r="N36" i="10" s="1"/>
  <c r="O27" i="15" l="1"/>
  <c r="Q40" i="10" s="1"/>
  <c r="N27" i="15"/>
  <c r="P40" i="10" s="1"/>
  <c r="O27" i="14" l="1"/>
  <c r="Q36" i="10" s="1"/>
  <c r="N27" i="14"/>
  <c r="P36" i="10" s="1"/>
  <c r="Q27" i="15" l="1"/>
  <c r="S40" i="10" s="1"/>
  <c r="P27" i="15"/>
  <c r="R40" i="10" s="1"/>
  <c r="P27" i="14"/>
  <c r="R36" i="10" s="1"/>
  <c r="R27" i="15" l="1"/>
  <c r="T40" i="10" s="1"/>
  <c r="Q27" i="14"/>
  <c r="S36" i="10" s="1"/>
  <c r="S27" i="15" l="1"/>
  <c r="U40" i="10" s="1"/>
  <c r="R27" i="14"/>
  <c r="T36" i="10" s="1"/>
  <c r="T27" i="15" l="1"/>
  <c r="V40" i="10" s="1"/>
  <c r="T27" i="14"/>
  <c r="V36" i="10" s="1"/>
  <c r="U27" i="15" l="1"/>
  <c r="W40" i="10" s="1"/>
  <c r="S27" i="14"/>
  <c r="U36" i="10" s="1"/>
  <c r="V27" i="15" l="1"/>
  <c r="X40" i="10" s="1"/>
  <c r="W27" i="15" l="1"/>
  <c r="Y40" i="10" s="1"/>
  <c r="X27" i="15" l="1"/>
  <c r="Z40" i="10" s="1"/>
  <c r="AA80" i="10" l="1"/>
  <c r="H50" i="10"/>
  <c r="I50" i="10"/>
  <c r="J50" i="10"/>
  <c r="K50" i="10"/>
  <c r="L50" i="10"/>
  <c r="M50" i="10"/>
  <c r="N50" i="10"/>
  <c r="N52" i="10" s="1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E50" i="10"/>
  <c r="AB11" i="10"/>
  <c r="F70" i="10" l="1"/>
  <c r="G62" i="10"/>
  <c r="H52" i="10"/>
  <c r="H62" i="10" s="1"/>
  <c r="T52" i="10"/>
  <c r="U52" i="10"/>
  <c r="V52" i="10"/>
  <c r="Z52" i="10"/>
  <c r="I52" i="10"/>
  <c r="I62" i="10" s="1"/>
  <c r="J52" i="10"/>
  <c r="O52" i="10"/>
  <c r="P52" i="10"/>
  <c r="AA52" i="10"/>
  <c r="G69" i="10" l="1"/>
  <c r="G70" i="10" s="1"/>
  <c r="G63" i="10"/>
  <c r="H69" i="10"/>
  <c r="H70" i="10" s="1"/>
  <c r="H63" i="10"/>
  <c r="S52" i="10"/>
  <c r="S62" i="10" s="1"/>
  <c r="S69" i="10" s="1"/>
  <c r="S70" i="10" s="1"/>
  <c r="Y52" i="10"/>
  <c r="Y62" i="10" s="1"/>
  <c r="Y69" i="10" s="1"/>
  <c r="Y70" i="10" s="1"/>
  <c r="W52" i="10"/>
  <c r="W62" i="10" s="1"/>
  <c r="W69" i="10" s="1"/>
  <c r="W70" i="10" s="1"/>
  <c r="V62" i="10"/>
  <c r="V69" i="10" s="1"/>
  <c r="V70" i="10" s="1"/>
  <c r="P62" i="10"/>
  <c r="P69" i="10" s="1"/>
  <c r="P70" i="10" s="1"/>
  <c r="J62" i="10"/>
  <c r="J69" i="10" s="1"/>
  <c r="J70" i="10" s="1"/>
  <c r="U62" i="10"/>
  <c r="U69" i="10" s="1"/>
  <c r="U70" i="10" s="1"/>
  <c r="I69" i="10"/>
  <c r="I70" i="10" s="1"/>
  <c r="Z62" i="10"/>
  <c r="Z69" i="10" s="1"/>
  <c r="Z70" i="10" s="1"/>
  <c r="T62" i="10"/>
  <c r="T69" i="10" s="1"/>
  <c r="T70" i="10" s="1"/>
  <c r="N62" i="10"/>
  <c r="N69" i="10" s="1"/>
  <c r="N70" i="10" s="1"/>
  <c r="M52" i="10"/>
  <c r="M62" i="10" s="1"/>
  <c r="M69" i="10" s="1"/>
  <c r="M70" i="10" s="1"/>
  <c r="X52" i="10"/>
  <c r="X62" i="10" s="1"/>
  <c r="X69" i="10" s="1"/>
  <c r="X70" i="10" s="1"/>
  <c r="R52" i="10"/>
  <c r="R62" i="10" s="1"/>
  <c r="R69" i="10" s="1"/>
  <c r="R70" i="10" s="1"/>
  <c r="L52" i="10"/>
  <c r="L62" i="10" s="1"/>
  <c r="L69" i="10" s="1"/>
  <c r="L70" i="10" s="1"/>
  <c r="O62" i="10"/>
  <c r="O69" i="10" s="1"/>
  <c r="O70" i="10" s="1"/>
  <c r="Q52" i="10"/>
  <c r="Q62" i="10" s="1"/>
  <c r="Q69" i="10" s="1"/>
  <c r="Q70" i="10" s="1"/>
  <c r="K52" i="10"/>
  <c r="K62" i="10" s="1"/>
  <c r="K69" i="10" s="1"/>
  <c r="K70" i="10" s="1"/>
  <c r="AA62" i="10"/>
  <c r="AA69" i="10" s="1"/>
  <c r="AA70" i="10" s="1"/>
  <c r="AB21" i="10" l="1"/>
  <c r="AB13" i="10"/>
  <c r="AB58" i="10" l="1"/>
  <c r="AB27" i="10" l="1"/>
  <c r="AB32" i="10"/>
  <c r="AB34" i="10"/>
  <c r="AB36" i="10"/>
  <c r="AB38" i="10"/>
  <c r="AB40" i="10"/>
  <c r="AB42" i="10"/>
  <c r="AB44" i="10"/>
  <c r="AB46" i="10"/>
  <c r="AB48" i="10"/>
  <c r="AB17" i="10"/>
  <c r="AB19" i="10"/>
  <c r="AB23" i="10"/>
  <c r="AB25" i="10"/>
  <c r="AB54" i="10" l="1"/>
  <c r="AB15" i="10"/>
  <c r="AA75" i="10" s="1"/>
  <c r="AA76" i="10" l="1"/>
  <c r="E52" i="10"/>
  <c r="E62" i="10" s="1"/>
  <c r="AB51" i="10"/>
  <c r="AB67" i="10"/>
  <c r="E69" i="10" l="1"/>
  <c r="E73" i="10" s="1"/>
  <c r="E63" i="10"/>
  <c r="AB52" i="10"/>
  <c r="AB50" i="10"/>
  <c r="F73" i="10" l="1"/>
  <c r="G73" i="10"/>
  <c r="H73" i="10" s="1"/>
  <c r="I73" i="10" s="1"/>
  <c r="E70" i="10"/>
  <c r="F71" i="10" l="1"/>
  <c r="H71" i="10"/>
  <c r="G71" i="10"/>
  <c r="N71" i="10"/>
  <c r="T71" i="10"/>
  <c r="Z71" i="10"/>
  <c r="M71" i="10"/>
  <c r="S71" i="10"/>
  <c r="P71" i="10"/>
  <c r="X71" i="10"/>
  <c r="K71" i="10"/>
  <c r="R71" i="10"/>
  <c r="U71" i="10"/>
  <c r="L71" i="10"/>
  <c r="W71" i="10"/>
  <c r="J71" i="10"/>
  <c r="Q71" i="10"/>
  <c r="V71" i="10"/>
  <c r="I71" i="10"/>
  <c r="AA71" i="10"/>
  <c r="O71" i="10"/>
  <c r="Y71" i="10"/>
  <c r="AB62" i="10"/>
  <c r="J73" i="10" l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W73" i="10" s="1"/>
  <c r="X73" i="10" s="1"/>
  <c r="Y73" i="10" s="1"/>
  <c r="Z73" i="10" s="1"/>
  <c r="AA73" i="10" s="1"/>
  <c r="E71" i="10"/>
  <c r="AB69" i="10"/>
  <c r="AB70" i="10"/>
  <c r="AB78" i="10" s="1"/>
  <c r="AB73" i="10" l="1"/>
  <c r="I63" i="10"/>
  <c r="J63" i="10" s="1"/>
  <c r="K63" i="10" s="1"/>
  <c r="L63" i="10" s="1"/>
  <c r="M63" i="10" s="1"/>
  <c r="N63" i="10" s="1"/>
  <c r="O63" i="10" s="1"/>
  <c r="P63" i="10" s="1"/>
  <c r="Q63" i="10" s="1"/>
  <c r="R63" i="10" s="1"/>
  <c r="S63" i="10" s="1"/>
  <c r="T63" i="10" s="1"/>
  <c r="U63" i="10" s="1"/>
  <c r="V63" i="10" s="1"/>
  <c r="W63" i="10" s="1"/>
  <c r="X63" i="10" s="1"/>
  <c r="Y63" i="10" s="1"/>
  <c r="Z63" i="10" s="1"/>
  <c r="AA63" i="10" s="1"/>
  <c r="AB63" i="10" l="1"/>
  <c r="AB65" i="10"/>
</calcChain>
</file>

<file path=xl/sharedStrings.xml><?xml version="1.0" encoding="utf-8"?>
<sst xmlns="http://schemas.openxmlformats.org/spreadsheetml/2006/main" count="131" uniqueCount="83">
  <si>
    <t>Premises</t>
  </si>
  <si>
    <t xml:space="preserve">Total </t>
  </si>
  <si>
    <t>unit</t>
  </si>
  <si>
    <t>SG&amp;A (Selling, general and administrative expenses)</t>
  </si>
  <si>
    <t>Cashflow</t>
  </si>
  <si>
    <t>a) Feasibility studies, costs of obtaining the permissions required</t>
  </si>
  <si>
    <t>Company:</t>
  </si>
  <si>
    <t>Project:</t>
  </si>
  <si>
    <t>Date:</t>
  </si>
  <si>
    <t xml:space="preserve">     → Depreciation of equipment</t>
  </si>
  <si>
    <t>Sales / Revenue</t>
  </si>
  <si>
    <r>
      <t xml:space="preserve">[Total costs </t>
    </r>
    <r>
      <rPr>
        <sz val="11"/>
        <rFont val="Calibri"/>
        <family val="2"/>
      </rPr>
      <t>÷</t>
    </r>
    <r>
      <rPr>
        <sz val="11"/>
        <rFont val="Calibri"/>
        <family val="2"/>
        <scheme val="minor"/>
      </rPr>
      <t xml:space="preserve"> (1 - Gross margin) x (1 - Idle share)]</t>
    </r>
  </si>
  <si>
    <t>[Sales and Revenue - Total costs + Depreciation of instruments and equipment - Costs of  instruments and equipment]</t>
  </si>
  <si>
    <t>[Sales and Revenue - Total costs]</t>
  </si>
  <si>
    <t>Total costs</t>
  </si>
  <si>
    <t>Cum. Cashflow</t>
  </si>
  <si>
    <t>NPV (net present value)</t>
  </si>
  <si>
    <t>Cum. EBIT</t>
  </si>
  <si>
    <t>EBIT (earnings before interest and taxes)</t>
  </si>
  <si>
    <t>SG&amp;A (selling, general and administrative expenses)</t>
  </si>
  <si>
    <t>WACC (weighted average cost of capital )</t>
  </si>
  <si>
    <t>Cashflow discounted by WACC (weighted average cost of capital)</t>
  </si>
  <si>
    <t>CoS (cost of sales)</t>
  </si>
  <si>
    <t>f) Personnel / administrative costs including overheads</t>
  </si>
  <si>
    <t>Sum of depreciation, personnel costs, material costs and other costs and yield loss; all manufacturing related costs</t>
  </si>
  <si>
    <t>Depreciation</t>
  </si>
  <si>
    <t>Discounted value of Terminal value all investments</t>
  </si>
  <si>
    <t>Terminal value all investments</t>
  </si>
  <si>
    <t>Funding Gap</t>
  </si>
  <si>
    <t>Discounted Cashflow</t>
  </si>
  <si>
    <t>1) Basic Scenario</t>
  </si>
  <si>
    <t>Income tax</t>
  </si>
  <si>
    <t>Changes in Net Working Capital</t>
  </si>
  <si>
    <t>Version:</t>
  </si>
  <si>
    <t>Mil Eur</t>
  </si>
  <si>
    <r>
      <t>Annual costs and sales</t>
    </r>
    <r>
      <rPr>
        <sz val="14"/>
        <color theme="1"/>
        <rFont val="Calibri"/>
        <family val="2"/>
        <scheme val="minor"/>
      </rPr>
      <t xml:space="preserve"> (R&amp;D / FID / EET projects cumulated)</t>
    </r>
  </si>
  <si>
    <r>
      <t xml:space="preserve">3 - © </t>
    </r>
    <r>
      <rPr>
        <i/>
        <sz val="14"/>
        <color rgb="FF009193"/>
        <rFont val="Calibri (Corps)"/>
      </rPr>
      <t>Schuman Associates</t>
    </r>
  </si>
  <si>
    <t>Cyprus Telecoms</t>
  </si>
  <si>
    <t>Investment (eligible costs)</t>
  </si>
  <si>
    <t>Commercialization (non-eligible costs)</t>
  </si>
  <si>
    <t>Investment</t>
  </si>
  <si>
    <t>Commercialization</t>
  </si>
  <si>
    <t>Investment costs(eligible)</t>
  </si>
  <si>
    <t>Beta</t>
  </si>
  <si>
    <t>Cost of Equity</t>
  </si>
  <si>
    <t>E/(D+E)</t>
  </si>
  <si>
    <t>Std Dev in Stock</t>
  </si>
  <si>
    <t>Cost of Debt</t>
  </si>
  <si>
    <t>Tax Rate</t>
  </si>
  <si>
    <t>After-tax Cost of Debt</t>
  </si>
  <si>
    <t>D/(D+E)</t>
  </si>
  <si>
    <t>Cost of Capital</t>
  </si>
  <si>
    <t>Cost of Capital (Euros)</t>
  </si>
  <si>
    <t>Sum based on CoS for all adminstrative costs (efforts for marketing and sales, factory planning, supply chain, IT, Finance and all other administrative efforts)</t>
  </si>
  <si>
    <t>Costs of instruments</t>
  </si>
  <si>
    <t>Total depreciation</t>
  </si>
  <si>
    <t>Costs of buildings</t>
  </si>
  <si>
    <t>c) Costs of acquisition / construction of infrastructure</t>
  </si>
  <si>
    <r>
      <rPr>
        <sz val="11"/>
        <rFont val="Calibri"/>
        <family val="2"/>
      </rPr>
      <t xml:space="preserve">     →</t>
    </r>
    <r>
      <rPr>
        <sz val="12.65"/>
        <rFont val="Calibri"/>
        <family val="2"/>
      </rPr>
      <t xml:space="preserve"> </t>
    </r>
    <r>
      <rPr>
        <sz val="11"/>
        <rFont val="Calibri"/>
        <family val="2"/>
        <scheme val="minor"/>
      </rPr>
      <t>Depreciation of infrastructure</t>
    </r>
  </si>
  <si>
    <t>b) Costs of equipment</t>
  </si>
  <si>
    <r>
      <rPr>
        <sz val="11"/>
        <rFont val="Calibri"/>
        <family val="2"/>
      </rPr>
      <t xml:space="preserve">     → </t>
    </r>
    <r>
      <rPr>
        <sz val="11"/>
        <rFont val="Calibri"/>
        <family val="2"/>
        <scheme val="minor"/>
      </rPr>
      <t>Depreciation of equipment</t>
    </r>
  </si>
  <si>
    <t xml:space="preserve">e) Costs for patents / intangible assets </t>
  </si>
  <si>
    <t>h) Other costs / access costs / yield loss</t>
  </si>
  <si>
    <t>d) Costs of materials / supplies / utilities (electricity etc)</t>
  </si>
  <si>
    <t>Expected inflation rate in Euros =</t>
  </si>
  <si>
    <t>Expected inflation rate in US $ =</t>
  </si>
  <si>
    <t>Industry</t>
  </si>
  <si>
    <t>Marginal rate</t>
  </si>
  <si>
    <t># of Firms</t>
  </si>
  <si>
    <t>Tcom. Serv</t>
  </si>
  <si>
    <t>q_w*p_w</t>
  </si>
  <si>
    <t>wholesale quantity</t>
  </si>
  <si>
    <t>q_w</t>
  </si>
  <si>
    <t>wholesale price</t>
  </si>
  <si>
    <t>Eur/q_w</t>
  </si>
  <si>
    <t>retail revenues</t>
  </si>
  <si>
    <t>q_r*p_r</t>
  </si>
  <si>
    <t>retaill quantity</t>
  </si>
  <si>
    <t>q_r</t>
  </si>
  <si>
    <t>retail price</t>
  </si>
  <si>
    <t>Eur/q_r</t>
  </si>
  <si>
    <t>wholesale revenues</t>
  </si>
  <si>
    <t xml:space="preserve">     → Depreciation of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</si>
</sst>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0_ ;[Red]\-0\ "/>
    <numFmt numFmtId="166" formatCode="0.0%"/>
    <numFmt numFmtId="167" formatCode="#,##0.0_ ;[Red]\-#,##0.0\ "/>
    <numFmt numFmtId="168" formatCode="#,##0.00_ ;[Red]\-#,##0.0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2.65"/>
      <name val="Calibri"/>
      <family val="2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color rgb="FF009193"/>
      <name val="Calibri (Corps)"/>
    </font>
    <font>
      <sz val="12"/>
      <color theme="1"/>
      <name val="Calibri"/>
      <family val="2"/>
      <scheme val="minor"/>
    </font>
    <font>
      <i/>
      <sz val="9"/>
      <name val="Geneva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9"/>
      <name val="Geneva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7BCB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hair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64" fontId="0" fillId="3" borderId="5" xfId="0" applyNumberForma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8" fontId="2" fillId="0" borderId="6" xfId="0" applyNumberFormat="1" applyFont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11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6" fillId="6" borderId="11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0" fillId="5" borderId="4" xfId="0" applyNumberFormat="1" applyFill="1" applyBorder="1" applyAlignment="1">
      <alignment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164" fontId="0" fillId="9" borderId="0" xfId="0" applyNumberFormat="1" applyFill="1" applyAlignment="1">
      <alignment vertical="center"/>
    </xf>
    <xf numFmtId="0" fontId="2" fillId="6" borderId="1" xfId="0" applyFont="1" applyFill="1" applyBorder="1" applyAlignment="1">
      <alignment vertical="center"/>
    </xf>
    <xf numFmtId="164" fontId="12" fillId="6" borderId="1" xfId="0" applyNumberFormat="1" applyFont="1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6" xfId="0" applyFill="1" applyBorder="1" applyAlignment="1">
      <alignment horizontal="center" vertical="center"/>
    </xf>
    <xf numFmtId="164" fontId="6" fillId="8" borderId="0" xfId="0" applyNumberFormat="1" applyFont="1" applyFill="1" applyAlignment="1">
      <alignment vertical="center"/>
    </xf>
    <xf numFmtId="164" fontId="0" fillId="4" borderId="5" xfId="0" applyNumberFormat="1" applyFill="1" applyBorder="1" applyAlignment="1">
      <alignment vertical="center"/>
    </xf>
    <xf numFmtId="167" fontId="0" fillId="10" borderId="5" xfId="0" applyNumberFormat="1" applyFill="1" applyBorder="1" applyAlignment="1">
      <alignment horizontal="right" vertical="center"/>
    </xf>
    <xf numFmtId="0" fontId="2" fillId="10" borderId="5" xfId="0" applyFon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12" borderId="4" xfId="0" applyNumberFormat="1" applyFill="1" applyBorder="1" applyAlignment="1">
      <alignment vertical="center"/>
    </xf>
    <xf numFmtId="0" fontId="2" fillId="13" borderId="2" xfId="0" applyFont="1" applyFill="1" applyBorder="1" applyAlignment="1">
      <alignment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2" fillId="14" borderId="2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1" fillId="0" borderId="9" xfId="0" applyFont="1" applyBorder="1" applyAlignment="1">
      <alignment vertical="center"/>
    </xf>
    <xf numFmtId="0" fontId="10" fillId="5" borderId="8" xfId="0" applyFont="1" applyFill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0" fillId="5" borderId="8" xfId="0" applyFont="1" applyFill="1" applyBorder="1" applyAlignment="1">
      <alignment horizontal="left" vertical="center" wrapText="1"/>
    </xf>
    <xf numFmtId="14" fontId="10" fillId="5" borderId="8" xfId="0" applyNumberFormat="1" applyFont="1" applyFill="1" applyBorder="1" applyAlignment="1">
      <alignment horizontal="left" vertical="center"/>
    </xf>
    <xf numFmtId="0" fontId="10" fillId="11" borderId="0" xfId="0" applyFont="1" applyFill="1" applyAlignment="1">
      <alignment vertical="center"/>
    </xf>
    <xf numFmtId="1" fontId="10" fillId="5" borderId="8" xfId="0" applyNumberFormat="1" applyFont="1" applyFill="1" applyBorder="1" applyAlignment="1">
      <alignment horizontal="left" vertical="center"/>
    </xf>
    <xf numFmtId="0" fontId="2" fillId="7" borderId="0" xfId="0" applyFont="1" applyFill="1" applyAlignment="1">
      <alignment vertical="center"/>
    </xf>
    <xf numFmtId="38" fontId="0" fillId="0" borderId="0" xfId="0" applyNumberFormat="1" applyAlignment="1">
      <alignment vertical="center"/>
    </xf>
    <xf numFmtId="0" fontId="2" fillId="11" borderId="0" xfId="0" applyFont="1" applyFill="1" applyAlignment="1">
      <alignment vertical="center"/>
    </xf>
    <xf numFmtId="0" fontId="0" fillId="10" borderId="5" xfId="0" applyFill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7" fontId="0" fillId="10" borderId="4" xfId="0" applyNumberFormat="1" applyFill="1" applyBorder="1" applyAlignment="1">
      <alignment horizontal="right" vertical="center"/>
    </xf>
    <xf numFmtId="167" fontId="0" fillId="10" borderId="7" xfId="0" applyNumberFormat="1" applyFill="1" applyBorder="1" applyAlignment="1">
      <alignment horizontal="right" vertical="center"/>
    </xf>
    <xf numFmtId="167" fontId="0" fillId="10" borderId="5" xfId="0" applyNumberFormat="1" applyFill="1" applyBorder="1" applyAlignment="1">
      <alignment vertical="center"/>
    </xf>
    <xf numFmtId="167" fontId="0" fillId="12" borderId="4" xfId="0" applyNumberFormat="1" applyFill="1" applyBorder="1" applyAlignment="1">
      <alignment vertical="center"/>
    </xf>
    <xf numFmtId="167" fontId="2" fillId="0" borderId="6" xfId="0" applyNumberFormat="1" applyFont="1" applyBorder="1" applyAlignment="1">
      <alignment vertical="center"/>
    </xf>
    <xf numFmtId="167" fontId="0" fillId="5" borderId="4" xfId="0" applyNumberFormat="1" applyFill="1" applyBorder="1" applyAlignment="1">
      <alignment vertical="center"/>
    </xf>
    <xf numFmtId="168" fontId="0" fillId="5" borderId="4" xfId="0" applyNumberFormat="1" applyFill="1" applyBorder="1" applyAlignment="1">
      <alignment vertical="center"/>
    </xf>
    <xf numFmtId="167" fontId="2" fillId="6" borderId="2" xfId="0" applyNumberFormat="1" applyFont="1" applyFill="1" applyBorder="1" applyAlignment="1">
      <alignment vertical="center"/>
    </xf>
    <xf numFmtId="167" fontId="0" fillId="9" borderId="4" xfId="0" applyNumberFormat="1" applyFill="1" applyBorder="1" applyAlignment="1">
      <alignment vertical="center"/>
    </xf>
    <xf numFmtId="168" fontId="0" fillId="9" borderId="0" xfId="0" applyNumberFormat="1" applyFill="1" applyAlignment="1">
      <alignment vertical="center"/>
    </xf>
    <xf numFmtId="168" fontId="0" fillId="9" borderId="4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5" borderId="7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0" fontId="10" fillId="11" borderId="15" xfId="0" applyFont="1" applyFill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167" fontId="0" fillId="10" borderId="16" xfId="0" applyNumberFormat="1" applyFill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4" fontId="0" fillId="0" borderId="17" xfId="0" applyNumberFormat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167" fontId="5" fillId="0" borderId="14" xfId="0" applyNumberFormat="1" applyFont="1" applyBorder="1" applyAlignment="1">
      <alignment vertical="center"/>
    </xf>
    <xf numFmtId="167" fontId="2" fillId="14" borderId="2" xfId="0" applyNumberFormat="1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164" fontId="0" fillId="0" borderId="18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7" fontId="2" fillId="13" borderId="2" xfId="0" applyNumberFormat="1" applyFont="1" applyFill="1" applyBorder="1" applyAlignment="1">
      <alignment vertical="center"/>
    </xf>
    <xf numFmtId="0" fontId="6" fillId="13" borderId="3" xfId="0" applyFont="1" applyFill="1" applyBorder="1" applyAlignment="1">
      <alignment vertical="center"/>
    </xf>
    <xf numFmtId="164" fontId="2" fillId="6" borderId="21" xfId="0" applyNumberFormat="1" applyFont="1" applyFill="1" applyBorder="1" applyAlignment="1">
      <alignment vertical="center"/>
    </xf>
    <xf numFmtId="164" fontId="2" fillId="6" borderId="14" xfId="0" applyNumberFormat="1" applyFont="1" applyFill="1" applyBorder="1" applyAlignment="1">
      <alignment vertical="center"/>
    </xf>
    <xf numFmtId="0" fontId="18" fillId="0" borderId="24" xfId="2" applyFont="1" applyBorder="1" applyAlignment="1">
      <alignment horizontal="center" wrapText="1"/>
    </xf>
    <xf numFmtId="0" fontId="15" fillId="0" borderId="25" xfId="2" applyFont="1" applyBorder="1" applyAlignment="1">
      <alignment horizontal="center" wrapText="1"/>
    </xf>
    <xf numFmtId="0" fontId="18" fillId="0" borderId="22" xfId="2" applyFont="1" applyBorder="1" applyAlignment="1">
      <alignment horizontal="left" wrapText="1"/>
    </xf>
    <xf numFmtId="0" fontId="17" fillId="0" borderId="26" xfId="2" applyFont="1" applyBorder="1" applyAlignment="1">
      <alignment horizontal="left"/>
    </xf>
    <xf numFmtId="0" fontId="17" fillId="0" borderId="27" xfId="2" applyFont="1" applyBorder="1" applyAlignment="1">
      <alignment horizontal="center"/>
    </xf>
    <xf numFmtId="2" fontId="17" fillId="0" borderId="27" xfId="2" applyNumberFormat="1" applyFont="1" applyBorder="1" applyAlignment="1">
      <alignment horizontal="center"/>
    </xf>
    <xf numFmtId="10" fontId="16" fillId="0" borderId="27" xfId="3" applyNumberFormat="1" applyFont="1" applyBorder="1" applyAlignment="1">
      <alignment horizontal="center"/>
    </xf>
    <xf numFmtId="10" fontId="16" fillId="0" borderId="27" xfId="2" applyNumberFormat="1" applyFont="1" applyBorder="1" applyAlignment="1">
      <alignment horizontal="center"/>
    </xf>
    <xf numFmtId="10" fontId="14" fillId="0" borderId="28" xfId="3" applyNumberFormat="1" applyFont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164" fontId="3" fillId="0" borderId="34" xfId="0" applyNumberFormat="1" applyFont="1" applyBorder="1" applyAlignment="1">
      <alignment vertical="center"/>
    </xf>
    <xf numFmtId="164" fontId="3" fillId="0" borderId="35" xfId="0" applyNumberFormat="1" applyFont="1" applyBorder="1" applyAlignment="1">
      <alignment vertical="center"/>
    </xf>
    <xf numFmtId="167" fontId="2" fillId="13" borderId="37" xfId="0" applyNumberFormat="1" applyFont="1" applyFill="1" applyBorder="1" applyAlignment="1">
      <alignment vertical="center"/>
    </xf>
    <xf numFmtId="167" fontId="2" fillId="13" borderId="38" xfId="0" applyNumberFormat="1" applyFont="1" applyFill="1" applyBorder="1" applyAlignment="1">
      <alignment vertical="center"/>
    </xf>
    <xf numFmtId="167" fontId="2" fillId="13" borderId="39" xfId="0" applyNumberFormat="1" applyFont="1" applyFill="1" applyBorder="1" applyAlignment="1">
      <alignment vertical="center"/>
    </xf>
    <xf numFmtId="165" fontId="0" fillId="15" borderId="4" xfId="0" applyNumberFormat="1" applyFill="1" applyBorder="1" applyAlignment="1">
      <alignment horizontal="center" vertical="center"/>
    </xf>
    <xf numFmtId="167" fontId="2" fillId="16" borderId="1" xfId="0" applyNumberFormat="1" applyFont="1" applyFill="1" applyBorder="1" applyAlignment="1">
      <alignment vertical="center"/>
    </xf>
    <xf numFmtId="167" fontId="2" fillId="6" borderId="14" xfId="0" applyNumberFormat="1" applyFont="1" applyFill="1" applyBorder="1" applyAlignment="1">
      <alignment vertical="center"/>
    </xf>
    <xf numFmtId="167" fontId="2" fillId="6" borderId="19" xfId="0" applyNumberFormat="1" applyFont="1" applyFill="1" applyBorder="1" applyAlignment="1">
      <alignment vertical="center"/>
    </xf>
    <xf numFmtId="167" fontId="2" fillId="6" borderId="40" xfId="0" applyNumberFormat="1" applyFont="1" applyFill="1" applyBorder="1" applyAlignment="1">
      <alignment vertical="center"/>
    </xf>
    <xf numFmtId="164" fontId="0" fillId="17" borderId="4" xfId="0" applyNumberFormat="1" applyFill="1" applyBorder="1" applyAlignment="1">
      <alignment vertical="center"/>
    </xf>
    <xf numFmtId="164" fontId="0" fillId="17" borderId="7" xfId="0" applyNumberFormat="1" applyFill="1" applyBorder="1" applyAlignment="1">
      <alignment vertical="center"/>
    </xf>
    <xf numFmtId="164" fontId="0" fillId="17" borderId="17" xfId="0" applyNumberFormat="1" applyFill="1" applyBorder="1" applyAlignment="1">
      <alignment vertical="center"/>
    </xf>
    <xf numFmtId="164" fontId="0" fillId="17" borderId="0" xfId="0" applyNumberFormat="1" applyFill="1" applyAlignment="1">
      <alignment vertical="center"/>
    </xf>
    <xf numFmtId="164" fontId="0" fillId="17" borderId="5" xfId="0" applyNumberFormat="1" applyFill="1" applyBorder="1" applyAlignment="1">
      <alignment vertical="center"/>
    </xf>
    <xf numFmtId="10" fontId="19" fillId="18" borderId="41" xfId="0" applyNumberFormat="1" applyFont="1" applyFill="1" applyBorder="1"/>
    <xf numFmtId="10" fontId="19" fillId="18" borderId="42" xfId="0" applyNumberFormat="1" applyFont="1" applyFill="1" applyBorder="1"/>
    <xf numFmtId="10" fontId="3" fillId="0" borderId="36" xfId="0" applyNumberFormat="1" applyFont="1" applyBorder="1" applyAlignment="1">
      <alignment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9" fillId="0" borderId="19" xfId="0" applyFont="1" applyBorder="1" applyAlignment="1">
      <alignment horizontal="center" wrapText="1"/>
    </xf>
    <xf numFmtId="0" fontId="19" fillId="0" borderId="21" xfId="0" applyFont="1" applyBorder="1" applyAlignment="1">
      <alignment horizontal="center" wrapText="1"/>
    </xf>
    <xf numFmtId="167" fontId="0" fillId="10" borderId="4" xfId="0" applyNumberFormat="1" applyFill="1" applyBorder="1" applyAlignment="1">
      <alignment vertical="center"/>
    </xf>
    <xf numFmtId="0" fontId="2" fillId="10" borderId="5" xfId="0" applyFont="1" applyFill="1" applyBorder="1" applyAlignment="1">
      <alignment horizontal="left" vertical="center"/>
    </xf>
    <xf numFmtId="0" fontId="0" fillId="10" borderId="5" xfId="0" applyFont="1" applyFill="1" applyBorder="1" applyAlignment="1">
      <alignment vertical="center"/>
    </xf>
  </cellXfs>
  <cellStyles count="4">
    <cellStyle name="Normal" xfId="0" builtinId="0"/>
    <cellStyle name="Normal 2" xfId="2" xr:uid="{8B8F4D92-5D71-4C55-B0A1-BA086053E5CF}"/>
    <cellStyle name="Normal 3" xfId="1" xr:uid="{00000000-0005-0000-0000-000001000000}"/>
    <cellStyle name="Percent 2" xfId="3" xr:uid="{909F2924-C9FD-4CF9-AFB7-838B6DCD069C}"/>
  </cellStyles>
  <dxfs count="7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9193"/>
      <color rgb="FFE23ED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66213523394540041"/>
          <c:h val="0.6867191601049869"/>
        </c:manualLayout>
      </c:layout>
      <c:lineChart>
        <c:grouping val="standard"/>
        <c:varyColors val="0"/>
        <c:ser>
          <c:idx val="7"/>
          <c:order val="0"/>
          <c:tx>
            <c:strRef>
              <c:f>'Project with State aid'!$B$54</c:f>
              <c:strCache>
                <c:ptCount val="1"/>
                <c:pt idx="0">
                  <c:v>Sales / Revenue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'Project with State aid'!$E$7:$AA$7</c:f>
              <c:numCache>
                <c:formatCode>0_ ;[Red]\-0\ </c:formatCode>
                <c:ptCount val="2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</c:numCache>
            </c:numRef>
          </c:cat>
          <c:val>
            <c:numRef>
              <c:f>'Project with State aid'!$E$54:$AA$54</c:f>
              <c:numCache>
                <c:formatCode>#,##0.0_ ;[Red]\-#,##0.0\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1E-C640-9D99-F6402D14E6F1}"/>
            </c:ext>
          </c:extLst>
        </c:ser>
        <c:ser>
          <c:idx val="0"/>
          <c:order val="1"/>
          <c:tx>
            <c:strRef>
              <c:f>'Project with State aid'!$B$51</c:f>
              <c:strCache>
                <c:ptCount val="1"/>
                <c:pt idx="0">
                  <c:v>SG&amp;A (Selling, general and administrative expenses)</c:v>
                </c:pt>
              </c:strCache>
            </c:strRef>
          </c:tx>
          <c:marker>
            <c:symbol val="none"/>
          </c:marker>
          <c:val>
            <c:numRef>
              <c:f>'Project with State aid'!$E$51:$AA$51</c:f>
              <c:numCache>
                <c:formatCode>#,##0_ ;[Red]\-#,##0\ 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6-4AF7-B1AF-E35A4BB5C680}"/>
            </c:ext>
          </c:extLst>
        </c:ser>
        <c:ser>
          <c:idx val="1"/>
          <c:order val="2"/>
          <c:tx>
            <c:strRef>
              <c:f>'Project with State aid'!$B$50</c:f>
              <c:strCache>
                <c:ptCount val="1"/>
                <c:pt idx="0">
                  <c:v>CoS (cost of sales)</c:v>
                </c:pt>
              </c:strCache>
            </c:strRef>
          </c:tx>
          <c:marker>
            <c:symbol val="none"/>
          </c:marker>
          <c:val>
            <c:numRef>
              <c:f>'Project with State aid'!$E$50:$AA$50</c:f>
              <c:numCache>
                <c:formatCode>#,##0_ ;[Red]\-#,##0\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6-4AF7-B1AF-E35A4BB5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52320"/>
        <c:axId val="333354112"/>
      </c:lineChart>
      <c:catAx>
        <c:axId val="333352320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54112"/>
        <c:crosses val="autoZero"/>
        <c:auto val="1"/>
        <c:lblAlgn val="ctr"/>
        <c:lblOffset val="100"/>
        <c:noMultiLvlLbl val="0"/>
      </c:catAx>
      <c:valAx>
        <c:axId val="33335411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7.4989888559012105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5232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654271448228217"/>
          <c:y val="0.33009295098907221"/>
          <c:w val="0.23457285517717827"/>
          <c:h val="0.2513932220609507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86451614838467405"/>
          <c:h val="0.559943355296809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'Project with State aid'!$B$69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'Project with State aid'!$E$7:$S$7</c:f>
              <c:numCache>
                <c:formatCode>0_ ;[Red]\-0\ 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</c:numCache>
            </c:numRef>
          </c:cat>
          <c:val>
            <c:numRef>
              <c:f>'Project with State aid'!$E$69:$AA$69</c:f>
              <c:numCache>
                <c:formatCode>#,##0.0_ ;[Red]\-#,##0.0\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33378304"/>
        <c:axId val="333379840"/>
      </c:barChart>
      <c:lineChart>
        <c:grouping val="standard"/>
        <c:varyColors val="0"/>
        <c:ser>
          <c:idx val="3"/>
          <c:order val="1"/>
          <c:tx>
            <c:strRef>
              <c:f>'Project with State aid'!$B$71</c:f>
              <c:strCache>
                <c:ptCount val="1"/>
                <c:pt idx="0">
                  <c:v>NPV (net present value)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'Project with State aid'!$E$7:$S$7</c:f>
              <c:numCache>
                <c:formatCode>0_ ;[Red]\-0\ 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</c:numCache>
            </c:numRef>
          </c:cat>
          <c:val>
            <c:numRef>
              <c:f>'Project with State aid'!$E$71:$AA$71</c:f>
              <c:numCache>
                <c:formatCode>#,##0.0_ ;[Red]\-#,##0.0\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78304"/>
        <c:axId val="333379840"/>
      </c:lineChart>
      <c:catAx>
        <c:axId val="333378304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3379840"/>
        <c:crosses val="autoZero"/>
        <c:auto val="1"/>
        <c:lblAlgn val="ctr"/>
        <c:lblOffset val="200"/>
        <c:noMultiLvlLbl val="0"/>
      </c:catAx>
      <c:valAx>
        <c:axId val="333379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8.3733057957919202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3378304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294983</xdr:colOff>
      <xdr:row>6</xdr:row>
      <xdr:rowOff>258536</xdr:rowOff>
    </xdr:from>
    <xdr:ext cx="11012553" cy="6041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28</xdr:col>
      <xdr:colOff>449036</xdr:colOff>
      <xdr:row>50</xdr:row>
      <xdr:rowOff>108857</xdr:rowOff>
    </xdr:from>
    <xdr:ext cx="9198428" cy="2905126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n droge" id="{A734CD0C-DE33-4F19-8A02-9E681578D2A2}" userId="S::Jan.droge@broadbandeurope.eu::d7f4c6e5-aca4-443a-8de1-af1b5213a1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5" dT="2023-02-28T18:48:50.27" personId="{A734CD0C-DE33-4F19-8A02-9E681578D2A2}" id="{447A4005-5288-40CA-9D90-DD08769B6AA7}">
    <text>Allow for bidders to provide a unit price for standard retail and wholesale package</text>
  </threadedComment>
  <threadedComment ref="AA59" dT="2023-02-28T18:49:37.90" personId="{A734CD0C-DE33-4F19-8A02-9E681578D2A2}" id="{416975B2-0226-40A9-BC9D-FCFCA0F37B82}">
    <text>Check formula of cummulation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I91"/>
  <sheetViews>
    <sheetView showGridLines="0" tabSelected="1"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88" sqref="D88:S88"/>
    </sheetView>
  </sheetViews>
  <sheetFormatPr defaultColWidth="11.42578125" defaultRowHeight="15" outlineLevelRow="1"/>
  <cols>
    <col min="1" max="1" width="4.42578125" style="1" bestFit="1" customWidth="1"/>
    <col min="2" max="2" width="13.28515625" style="1" customWidth="1"/>
    <col min="3" max="3" width="45.28515625" style="1" customWidth="1"/>
    <col min="4" max="4" width="7.28515625" style="1" bestFit="1" customWidth="1"/>
    <col min="5" max="5" width="6" style="1" bestFit="1" customWidth="1"/>
    <col min="6" max="6" width="9.28515625" style="1" bestFit="1" customWidth="1"/>
    <col min="7" max="7" width="8.85546875" style="1" bestFit="1" customWidth="1"/>
    <col min="8" max="8" width="5.42578125" style="1" bestFit="1" customWidth="1"/>
    <col min="9" max="9" width="6.85546875" style="1" bestFit="1" customWidth="1"/>
    <col min="10" max="10" width="7.140625" style="1" bestFit="1" customWidth="1"/>
    <col min="11" max="11" width="9.140625" style="1" bestFit="1" customWidth="1"/>
    <col min="12" max="12" width="6.85546875" style="1" bestFit="1" customWidth="1"/>
    <col min="13" max="13" width="8.5703125" style="1" bestFit="1" customWidth="1"/>
    <col min="14" max="14" width="8.140625" style="1" bestFit="1" customWidth="1"/>
    <col min="15" max="15" width="14.140625" style="1" bestFit="1" customWidth="1"/>
    <col min="16" max="16" width="7.42578125" style="1" bestFit="1" customWidth="1"/>
    <col min="17" max="17" width="7" style="1" bestFit="1" customWidth="1"/>
    <col min="18" max="18" width="7.28515625" style="1" bestFit="1" customWidth="1"/>
    <col min="19" max="21" width="5.42578125" style="1" bestFit="1" customWidth="1"/>
    <col min="22" max="22" width="6" style="1" bestFit="1" customWidth="1"/>
    <col min="23" max="27" width="5.42578125" style="1" bestFit="1" customWidth="1"/>
    <col min="28" max="28" width="7.28515625" style="1" bestFit="1" customWidth="1"/>
    <col min="29" max="29" width="9.140625" style="1" bestFit="1" customWidth="1"/>
    <col min="30" max="30" width="28.7109375" style="1" customWidth="1"/>
    <col min="31" max="16384" width="11.42578125" style="1"/>
  </cols>
  <sheetData>
    <row r="1" spans="2:35" s="54" customFormat="1" ht="20.100000000000001" customHeight="1">
      <c r="B1" s="53" t="s">
        <v>30</v>
      </c>
      <c r="C1" s="53"/>
      <c r="E1" s="55"/>
      <c r="F1" s="55"/>
      <c r="G1" s="55"/>
    </row>
    <row r="2" spans="2:35" ht="20.100000000000001" customHeight="1">
      <c r="E2" s="2"/>
      <c r="F2" s="2"/>
      <c r="G2" s="90"/>
      <c r="H2" s="146" t="s">
        <v>38</v>
      </c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</row>
    <row r="3" spans="2:35" s="54" customFormat="1" ht="20.100000000000001" customHeight="1">
      <c r="B3" s="57" t="s">
        <v>6</v>
      </c>
      <c r="C3" s="58"/>
      <c r="E3" s="55"/>
      <c r="F3" s="55"/>
      <c r="G3" s="90"/>
      <c r="H3" s="148" t="s">
        <v>39</v>
      </c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</row>
    <row r="4" spans="2:35" s="54" customFormat="1" ht="20.100000000000001" customHeight="1">
      <c r="B4" s="59" t="s">
        <v>7</v>
      </c>
      <c r="C4" s="60" t="s">
        <v>37</v>
      </c>
      <c r="G4" s="91"/>
    </row>
    <row r="5" spans="2:35" s="54" customFormat="1" ht="20.100000000000001" customHeight="1">
      <c r="B5" s="57" t="s">
        <v>8</v>
      </c>
      <c r="C5" s="61">
        <v>44982</v>
      </c>
      <c r="G5" s="91"/>
    </row>
    <row r="6" spans="2:35" ht="20.100000000000001" customHeight="1">
      <c r="B6" s="57" t="s">
        <v>33</v>
      </c>
      <c r="C6" s="63" t="s">
        <v>36</v>
      </c>
      <c r="E6" s="85"/>
      <c r="G6" s="92"/>
      <c r="AA6" s="54"/>
    </row>
    <row r="7" spans="2:35" ht="30" customHeight="1">
      <c r="D7" s="9" t="s">
        <v>2</v>
      </c>
      <c r="E7" s="73">
        <v>2023</v>
      </c>
      <c r="F7" s="73">
        <v>2024</v>
      </c>
      <c r="G7" s="73">
        <f>F7+1</f>
        <v>2025</v>
      </c>
      <c r="H7" s="73">
        <f t="shared" ref="H7:AA7" si="0">G7+1</f>
        <v>2026</v>
      </c>
      <c r="I7" s="73">
        <f t="shared" si="0"/>
        <v>2027</v>
      </c>
      <c r="J7" s="73">
        <f t="shared" si="0"/>
        <v>2028</v>
      </c>
      <c r="K7" s="73">
        <f t="shared" si="0"/>
        <v>2029</v>
      </c>
      <c r="L7" s="73">
        <f t="shared" si="0"/>
        <v>2030</v>
      </c>
      <c r="M7" s="73">
        <f t="shared" si="0"/>
        <v>2031</v>
      </c>
      <c r="N7" s="73">
        <f t="shared" si="0"/>
        <v>2032</v>
      </c>
      <c r="O7" s="73">
        <f t="shared" si="0"/>
        <v>2033</v>
      </c>
      <c r="P7" s="73">
        <f t="shared" si="0"/>
        <v>2034</v>
      </c>
      <c r="Q7" s="73">
        <f t="shared" si="0"/>
        <v>2035</v>
      </c>
      <c r="R7" s="73">
        <f t="shared" si="0"/>
        <v>2036</v>
      </c>
      <c r="S7" s="73">
        <f t="shared" si="0"/>
        <v>2037</v>
      </c>
      <c r="T7" s="73">
        <f t="shared" si="0"/>
        <v>2038</v>
      </c>
      <c r="U7" s="73">
        <f t="shared" si="0"/>
        <v>2039</v>
      </c>
      <c r="V7" s="73">
        <f t="shared" si="0"/>
        <v>2040</v>
      </c>
      <c r="W7" s="73">
        <f t="shared" si="0"/>
        <v>2041</v>
      </c>
      <c r="X7" s="73">
        <f t="shared" si="0"/>
        <v>2042</v>
      </c>
      <c r="Y7" s="73">
        <f t="shared" si="0"/>
        <v>2043</v>
      </c>
      <c r="Z7" s="73">
        <f t="shared" si="0"/>
        <v>2044</v>
      </c>
      <c r="AA7" s="73">
        <f t="shared" si="0"/>
        <v>2045</v>
      </c>
      <c r="AB7" s="10" t="s">
        <v>1</v>
      </c>
    </row>
    <row r="8" spans="2:35" ht="4.5" customHeight="1">
      <c r="D8" s="2"/>
      <c r="E8" s="32"/>
      <c r="F8" s="32"/>
      <c r="G8" s="32"/>
      <c r="H8" s="95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spans="2:35" ht="17.25" customHeight="1">
      <c r="B9" s="64" t="s">
        <v>40</v>
      </c>
      <c r="C9" s="56"/>
      <c r="D9" s="56"/>
      <c r="E9" s="56"/>
      <c r="F9" s="56"/>
      <c r="G9" s="56"/>
      <c r="H9" s="9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65"/>
    </row>
    <row r="10" spans="2:35" ht="4.5" customHeight="1" outlineLevel="1">
      <c r="D10" s="2"/>
      <c r="E10" s="37"/>
      <c r="F10" s="37"/>
      <c r="G10" s="37"/>
      <c r="H10" s="95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spans="2:35" ht="17.25" customHeight="1">
      <c r="B11" s="18" t="s">
        <v>5</v>
      </c>
      <c r="C11" s="18"/>
      <c r="D11" s="9" t="s">
        <v>34</v>
      </c>
      <c r="E11" s="84"/>
      <c r="F11" s="84"/>
      <c r="G11" s="84"/>
      <c r="H11" s="97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78">
        <f>SUM(E11:AA11)</f>
        <v>0</v>
      </c>
      <c r="AC11" s="65"/>
    </row>
    <row r="12" spans="2:35" ht="4.5" customHeight="1" outlineLevel="1">
      <c r="D12" s="2"/>
      <c r="E12" s="37"/>
      <c r="F12" s="37"/>
      <c r="G12" s="37"/>
      <c r="H12" s="95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78"/>
    </row>
    <row r="13" spans="2:35" ht="17.25" customHeight="1">
      <c r="B13" s="18" t="s">
        <v>59</v>
      </c>
      <c r="C13" s="18"/>
      <c r="D13" s="9" t="s">
        <v>34</v>
      </c>
      <c r="E13" s="77"/>
      <c r="F13" s="77"/>
      <c r="G13" s="77"/>
      <c r="H13" s="97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78">
        <f>SUM(E13:AA13)</f>
        <v>0</v>
      </c>
      <c r="AD13" s="32"/>
      <c r="AE13" s="25" t="s">
        <v>35</v>
      </c>
      <c r="AH13" s="3"/>
      <c r="AI13" s="3"/>
    </row>
    <row r="14" spans="2:35" ht="4.5" customHeight="1" outlineLevel="1">
      <c r="D14" s="2"/>
      <c r="E14" s="37"/>
      <c r="F14" s="37"/>
      <c r="G14" s="37"/>
      <c r="H14" s="95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78"/>
    </row>
    <row r="15" spans="2:35" ht="17.25" customHeight="1">
      <c r="B15" s="13" t="s">
        <v>60</v>
      </c>
      <c r="C15" s="13"/>
      <c r="D15" s="9" t="s">
        <v>34</v>
      </c>
      <c r="E15" s="134">
        <f>'Depreciation(instruments)'!C27</f>
        <v>0</v>
      </c>
      <c r="F15" s="134">
        <f>'Depreciation(instruments)'!D27</f>
        <v>0</v>
      </c>
      <c r="G15" s="134">
        <f>'Depreciation(instruments)'!E27</f>
        <v>0</v>
      </c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78">
        <f>SUM(E15:AA15)</f>
        <v>0</v>
      </c>
    </row>
    <row r="16" spans="2:35" ht="4.5" customHeight="1" outlineLevel="1">
      <c r="D16" s="2"/>
      <c r="E16" s="37"/>
      <c r="F16" s="37"/>
      <c r="G16" s="37"/>
      <c r="H16" s="95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78"/>
    </row>
    <row r="17" spans="2:29" ht="17.25" customHeight="1">
      <c r="B17" s="18" t="s">
        <v>57</v>
      </c>
      <c r="C17" s="18"/>
      <c r="D17" s="9" t="s">
        <v>34</v>
      </c>
      <c r="E17" s="82"/>
      <c r="F17" s="82"/>
      <c r="G17" s="82"/>
      <c r="H17" s="9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78">
        <f>SUM(E17:AA17)</f>
        <v>0</v>
      </c>
    </row>
    <row r="18" spans="2:29" ht="4.5" customHeight="1" outlineLevel="1">
      <c r="D18" s="2"/>
      <c r="E18" s="83"/>
      <c r="F18" s="83"/>
      <c r="G18" s="83"/>
      <c r="H18" s="136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78"/>
    </row>
    <row r="19" spans="2:29" ht="17.25" customHeight="1">
      <c r="B19" s="13" t="s">
        <v>58</v>
      </c>
      <c r="C19" s="13"/>
      <c r="D19" s="9" t="s">
        <v>34</v>
      </c>
      <c r="E19" s="134">
        <f>'Depreciation(infrastructure)'!C27</f>
        <v>0</v>
      </c>
      <c r="F19" s="134">
        <f>'Depreciation(infrastructure)'!D27</f>
        <v>0</v>
      </c>
      <c r="G19" s="134">
        <f>'Depreciation(infrastructure)'!E27</f>
        <v>0</v>
      </c>
      <c r="H19" s="138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78">
        <f>SUM(E19:AA19)</f>
        <v>0</v>
      </c>
      <c r="AC19" s="65"/>
    </row>
    <row r="20" spans="2:29" ht="4.5" customHeight="1" outlineLevel="1">
      <c r="D20" s="2"/>
      <c r="E20" s="83"/>
      <c r="F20" s="83"/>
      <c r="G20" s="83"/>
      <c r="H20" s="95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78"/>
    </row>
    <row r="21" spans="2:29" ht="17.25" customHeight="1">
      <c r="B21" s="18" t="s">
        <v>63</v>
      </c>
      <c r="C21" s="18"/>
      <c r="D21" s="9" t="s">
        <v>34</v>
      </c>
      <c r="E21" s="80"/>
      <c r="F21" s="80"/>
      <c r="G21" s="80"/>
      <c r="H21" s="97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78">
        <f>SUM(E21:AA21)</f>
        <v>0</v>
      </c>
      <c r="AC21" s="65"/>
    </row>
    <row r="22" spans="2:29" ht="4.5" customHeight="1" outlineLevel="1">
      <c r="D22" s="2"/>
      <c r="E22" s="37"/>
      <c r="F22" s="37"/>
      <c r="G22" s="37"/>
      <c r="H22" s="95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78"/>
    </row>
    <row r="23" spans="2:29" ht="17.25" customHeight="1">
      <c r="B23" s="18" t="s">
        <v>61</v>
      </c>
      <c r="C23" s="18"/>
      <c r="D23" s="9" t="s">
        <v>34</v>
      </c>
      <c r="E23" s="80"/>
      <c r="F23" s="80"/>
      <c r="G23" s="80"/>
      <c r="H23" s="97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78">
        <f>SUM(E23:AA23)</f>
        <v>0</v>
      </c>
      <c r="AC23" s="65"/>
    </row>
    <row r="24" spans="2:29" ht="4.5" customHeight="1" outlineLevel="1">
      <c r="D24" s="2"/>
      <c r="E24" s="37"/>
      <c r="F24" s="37"/>
      <c r="G24" s="37"/>
      <c r="H24" s="95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78"/>
    </row>
    <row r="25" spans="2:29" ht="17.25" customHeight="1">
      <c r="B25" s="18" t="s">
        <v>23</v>
      </c>
      <c r="C25" s="18"/>
      <c r="D25" s="9" t="s">
        <v>34</v>
      </c>
      <c r="E25" s="80"/>
      <c r="F25" s="80"/>
      <c r="G25" s="80"/>
      <c r="H25" s="97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78">
        <f>SUM(E25:AA25)</f>
        <v>0</v>
      </c>
      <c r="AC25" s="65"/>
    </row>
    <row r="26" spans="2:29" ht="4.5" customHeight="1" outlineLevel="1">
      <c r="D26" s="2"/>
      <c r="E26" s="37"/>
      <c r="F26" s="37"/>
      <c r="G26" s="37"/>
      <c r="H26" s="95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78"/>
    </row>
    <row r="27" spans="2:29" ht="17.25" customHeight="1">
      <c r="B27" s="18" t="s">
        <v>62</v>
      </c>
      <c r="C27" s="18"/>
      <c r="D27" s="9" t="s">
        <v>34</v>
      </c>
      <c r="E27" s="34"/>
      <c r="F27" s="34"/>
      <c r="G27" s="34"/>
      <c r="H27" s="97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78">
        <f>SUM(E27:AA27)</f>
        <v>0</v>
      </c>
    </row>
    <row r="28" spans="2:29" ht="4.5" customHeight="1" outlineLevel="1">
      <c r="D28" s="2"/>
      <c r="E28" s="37"/>
      <c r="F28" s="37"/>
      <c r="G28" s="37"/>
      <c r="H28" s="95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3"/>
    </row>
    <row r="29" spans="2:29" ht="4.5" customHeight="1" outlineLevel="1">
      <c r="D29" s="2"/>
      <c r="E29" s="32"/>
      <c r="F29" s="32"/>
      <c r="G29" s="86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52"/>
    </row>
    <row r="30" spans="2:29" ht="17.25" customHeight="1" outlineLevel="1">
      <c r="B30" s="66" t="s">
        <v>41</v>
      </c>
      <c r="C30" s="62"/>
      <c r="D30" s="62"/>
      <c r="E30" s="62"/>
      <c r="F30" s="62"/>
      <c r="G30" s="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spans="2:29" ht="4.5" customHeight="1" outlineLevel="1">
      <c r="D31" s="2"/>
      <c r="E31" s="32"/>
      <c r="F31" s="32"/>
      <c r="G31" s="86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3"/>
    </row>
    <row r="32" spans="2:29" ht="17.25" customHeight="1" outlineLevel="1">
      <c r="B32" s="18" t="s">
        <v>5</v>
      </c>
      <c r="C32" s="18"/>
      <c r="D32" s="9" t="s">
        <v>34</v>
      </c>
      <c r="E32" s="34"/>
      <c r="F32" s="34"/>
      <c r="G32" s="87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33">
        <f>SUM(E32:AA32)</f>
        <v>0</v>
      </c>
    </row>
    <row r="33" spans="2:28" ht="4.5" customHeight="1" outlineLevel="1">
      <c r="D33" s="2"/>
      <c r="E33" s="32"/>
      <c r="F33" s="32"/>
      <c r="G33" s="86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33"/>
    </row>
    <row r="34" spans="2:28" ht="17.25" customHeight="1" outlineLevel="1">
      <c r="B34" s="18" t="s">
        <v>59</v>
      </c>
      <c r="C34" s="18"/>
      <c r="D34" s="9" t="s">
        <v>34</v>
      </c>
      <c r="E34" s="47"/>
      <c r="F34" s="47"/>
      <c r="G34" s="88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33">
        <f>SUM(E34:AA34)</f>
        <v>0</v>
      </c>
    </row>
    <row r="35" spans="2:28" ht="4.5" customHeight="1" outlineLevel="1">
      <c r="D35" s="2"/>
      <c r="E35" s="32"/>
      <c r="F35" s="32"/>
      <c r="G35" s="86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33"/>
    </row>
    <row r="36" spans="2:28" ht="17.25" customHeight="1" outlineLevel="1">
      <c r="B36" s="13" t="s">
        <v>60</v>
      </c>
      <c r="C36" s="13"/>
      <c r="D36" s="9" t="s">
        <v>34</v>
      </c>
      <c r="E36" s="134"/>
      <c r="F36" s="134"/>
      <c r="G36" s="135"/>
      <c r="H36" s="134">
        <f>'Depreciation(instruments)'!F27</f>
        <v>0</v>
      </c>
      <c r="I36" s="134">
        <f>'Depreciation(instruments)'!G27</f>
        <v>0</v>
      </c>
      <c r="J36" s="134">
        <f>'Depreciation(instruments)'!H27</f>
        <v>0</v>
      </c>
      <c r="K36" s="134">
        <f>'Depreciation(instruments)'!I27</f>
        <v>0</v>
      </c>
      <c r="L36" s="134">
        <f>'Depreciation(instruments)'!J27</f>
        <v>0</v>
      </c>
      <c r="M36" s="134">
        <f>'Depreciation(instruments)'!K27</f>
        <v>0</v>
      </c>
      <c r="N36" s="134">
        <f>'Depreciation(instruments)'!L27</f>
        <v>0</v>
      </c>
      <c r="O36" s="134">
        <f>'Depreciation(instruments)'!M27</f>
        <v>0</v>
      </c>
      <c r="P36" s="134">
        <f>'Depreciation(instruments)'!N27</f>
        <v>0</v>
      </c>
      <c r="Q36" s="134">
        <f>'Depreciation(instruments)'!O27</f>
        <v>0</v>
      </c>
      <c r="R36" s="134">
        <f>'Depreciation(instruments)'!P27</f>
        <v>0</v>
      </c>
      <c r="S36" s="134">
        <f>'Depreciation(instruments)'!Q27</f>
        <v>0</v>
      </c>
      <c r="T36" s="134">
        <f>'Depreciation(instruments)'!R27</f>
        <v>0</v>
      </c>
      <c r="U36" s="134">
        <f>'Depreciation(instruments)'!S27</f>
        <v>0</v>
      </c>
      <c r="V36" s="134">
        <f>'Depreciation(instruments)'!T27</f>
        <v>0</v>
      </c>
      <c r="W36" s="134">
        <f>'Depreciation(instruments)'!U27</f>
        <v>0</v>
      </c>
      <c r="X36" s="134">
        <f>'Depreciation(instruments)'!V27</f>
        <v>0</v>
      </c>
      <c r="Y36" s="134">
        <f>'Depreciation(instruments)'!W27</f>
        <v>0</v>
      </c>
      <c r="Z36" s="134">
        <f>'Depreciation(instruments)'!X27</f>
        <v>0</v>
      </c>
      <c r="AA36" s="134">
        <f>'Depreciation(instruments)'!Y27</f>
        <v>0</v>
      </c>
      <c r="AB36" s="33">
        <f>SUM(E36:AA36)</f>
        <v>0</v>
      </c>
    </row>
    <row r="37" spans="2:28" ht="4.5" customHeight="1" outlineLevel="1">
      <c r="D37" s="2"/>
      <c r="E37" s="32"/>
      <c r="F37" s="32"/>
      <c r="G37" s="86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33"/>
    </row>
    <row r="38" spans="2:28" ht="17.25" customHeight="1" outlineLevel="1">
      <c r="B38" s="18" t="s">
        <v>57</v>
      </c>
      <c r="C38" s="18"/>
      <c r="D38" s="9" t="s">
        <v>34</v>
      </c>
      <c r="E38" s="34"/>
      <c r="F38" s="34"/>
      <c r="G38" s="87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33">
        <f>SUM(E38:AA38)</f>
        <v>0</v>
      </c>
    </row>
    <row r="39" spans="2:28" ht="4.5" customHeight="1" outlineLevel="1">
      <c r="D39" s="2"/>
      <c r="E39" s="32"/>
      <c r="F39" s="32"/>
      <c r="G39" s="86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33"/>
    </row>
    <row r="40" spans="2:28" ht="17.25" customHeight="1" outlineLevel="1">
      <c r="B40" s="13" t="s">
        <v>58</v>
      </c>
      <c r="C40" s="13"/>
      <c r="D40" s="9" t="s">
        <v>34</v>
      </c>
      <c r="E40" s="34"/>
      <c r="F40" s="34"/>
      <c r="G40" s="87"/>
      <c r="H40" s="134">
        <f>'Depreciation(infrastructure)'!F27</f>
        <v>0</v>
      </c>
      <c r="I40" s="134">
        <f>'Depreciation(infrastructure)'!G27</f>
        <v>0</v>
      </c>
      <c r="J40" s="134">
        <f>'Depreciation(infrastructure)'!H27</f>
        <v>0</v>
      </c>
      <c r="K40" s="134">
        <f>'Depreciation(infrastructure)'!I27</f>
        <v>0</v>
      </c>
      <c r="L40" s="134">
        <f>'Depreciation(infrastructure)'!J27</f>
        <v>0</v>
      </c>
      <c r="M40" s="134">
        <f>'Depreciation(infrastructure)'!K27</f>
        <v>0</v>
      </c>
      <c r="N40" s="134">
        <f>'Depreciation(infrastructure)'!L27</f>
        <v>0</v>
      </c>
      <c r="O40" s="134">
        <f>'Depreciation(infrastructure)'!M27</f>
        <v>0</v>
      </c>
      <c r="P40" s="134">
        <f>'Depreciation(infrastructure)'!N27</f>
        <v>0</v>
      </c>
      <c r="Q40" s="134">
        <f>'Depreciation(infrastructure)'!O27</f>
        <v>0</v>
      </c>
      <c r="R40" s="134">
        <f>'Depreciation(infrastructure)'!P27</f>
        <v>0</v>
      </c>
      <c r="S40" s="134">
        <f>'Depreciation(infrastructure)'!Q27</f>
        <v>0</v>
      </c>
      <c r="T40" s="134">
        <f>'Depreciation(infrastructure)'!R27</f>
        <v>0</v>
      </c>
      <c r="U40" s="134">
        <f>'Depreciation(infrastructure)'!S27</f>
        <v>0</v>
      </c>
      <c r="V40" s="134">
        <f>'Depreciation(infrastructure)'!T27</f>
        <v>0</v>
      </c>
      <c r="W40" s="134">
        <f>'Depreciation(infrastructure)'!U27</f>
        <v>0</v>
      </c>
      <c r="X40" s="134">
        <f>'Depreciation(infrastructure)'!V27</f>
        <v>0</v>
      </c>
      <c r="Y40" s="134">
        <f>'Depreciation(infrastructure)'!W27</f>
        <v>0</v>
      </c>
      <c r="Z40" s="134">
        <f>'Depreciation(infrastructure)'!X27</f>
        <v>0</v>
      </c>
      <c r="AA40" s="134">
        <f>'Depreciation(infrastructure)'!Y27</f>
        <v>0</v>
      </c>
      <c r="AB40" s="33">
        <f>SUM(E40:AA40)</f>
        <v>0</v>
      </c>
    </row>
    <row r="41" spans="2:28" ht="4.5" customHeight="1" outlineLevel="1">
      <c r="D41" s="2"/>
      <c r="E41" s="32"/>
      <c r="F41" s="32"/>
      <c r="G41" s="86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33"/>
    </row>
    <row r="42" spans="2:28" ht="17.25" customHeight="1" outlineLevel="1">
      <c r="B42" s="18" t="s">
        <v>63</v>
      </c>
      <c r="C42" s="18"/>
      <c r="D42" s="9" t="s">
        <v>34</v>
      </c>
      <c r="E42" s="34"/>
      <c r="F42" s="34"/>
      <c r="G42" s="87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33">
        <f>SUM(E42:AA42)</f>
        <v>0</v>
      </c>
    </row>
    <row r="43" spans="2:28" ht="4.5" customHeight="1" outlineLevel="1">
      <c r="D43" s="2"/>
      <c r="E43" s="32"/>
      <c r="F43" s="32"/>
      <c r="G43" s="86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33"/>
    </row>
    <row r="44" spans="2:28" ht="17.25" customHeight="1" outlineLevel="1">
      <c r="B44" s="18" t="s">
        <v>61</v>
      </c>
      <c r="C44" s="18"/>
      <c r="D44" s="9" t="s">
        <v>34</v>
      </c>
      <c r="E44" s="34"/>
      <c r="F44" s="34"/>
      <c r="G44" s="87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33">
        <f>SUM(E44:AA44)</f>
        <v>0</v>
      </c>
    </row>
    <row r="45" spans="2:28" ht="4.5" customHeight="1" outlineLevel="1">
      <c r="D45" s="2"/>
      <c r="E45" s="32"/>
      <c r="F45" s="32"/>
      <c r="G45" s="86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33"/>
    </row>
    <row r="46" spans="2:28" ht="17.25" customHeight="1" outlineLevel="1">
      <c r="B46" s="18" t="s">
        <v>23</v>
      </c>
      <c r="C46" s="18"/>
      <c r="D46" s="9" t="s">
        <v>34</v>
      </c>
      <c r="E46" s="34"/>
      <c r="F46" s="34"/>
      <c r="G46" s="87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33">
        <f>SUM(E46:AA46)</f>
        <v>0</v>
      </c>
    </row>
    <row r="47" spans="2:28" ht="4.5" customHeight="1" outlineLevel="1">
      <c r="D47" s="2"/>
      <c r="E47" s="32"/>
      <c r="F47" s="32"/>
      <c r="G47" s="86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3"/>
    </row>
    <row r="48" spans="2:28" ht="17.25" customHeight="1">
      <c r="B48" s="18" t="s">
        <v>62</v>
      </c>
      <c r="C48" s="18"/>
      <c r="D48" s="9" t="s">
        <v>34</v>
      </c>
      <c r="E48" s="34"/>
      <c r="F48" s="34"/>
      <c r="G48" s="87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3">
        <f>SUM(E48:AA48)</f>
        <v>0</v>
      </c>
    </row>
    <row r="49" spans="2:35" ht="17.25" customHeight="1" outlineLevel="1">
      <c r="D49" s="2"/>
      <c r="E49" s="32"/>
      <c r="F49" s="32"/>
      <c r="G49" s="10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spans="2:35" ht="17.25" customHeight="1">
      <c r="B50" s="8" t="s">
        <v>22</v>
      </c>
      <c r="C50" s="8"/>
      <c r="D50" s="7" t="s">
        <v>34</v>
      </c>
      <c r="E50" s="6">
        <f t="shared" ref="E50:AA50" si="1">SUM(E11,E15,E19,E21,E23,E25,E27,E32,E36,E40,E42,E44,E46,E48)</f>
        <v>0</v>
      </c>
      <c r="F50" s="6">
        <f t="shared" si="1"/>
        <v>0</v>
      </c>
      <c r="G50" s="6">
        <f t="shared" si="1"/>
        <v>0</v>
      </c>
      <c r="H50" s="6">
        <f t="shared" si="1"/>
        <v>0</v>
      </c>
      <c r="I50" s="6">
        <f t="shared" si="1"/>
        <v>0</v>
      </c>
      <c r="J50" s="6">
        <f t="shared" si="1"/>
        <v>0</v>
      </c>
      <c r="K50" s="6">
        <f t="shared" si="1"/>
        <v>0</v>
      </c>
      <c r="L50" s="6">
        <f t="shared" si="1"/>
        <v>0</v>
      </c>
      <c r="M50" s="6">
        <f t="shared" si="1"/>
        <v>0</v>
      </c>
      <c r="N50" s="6">
        <f t="shared" si="1"/>
        <v>0</v>
      </c>
      <c r="O50" s="6">
        <f t="shared" si="1"/>
        <v>0</v>
      </c>
      <c r="P50" s="6">
        <f t="shared" si="1"/>
        <v>0</v>
      </c>
      <c r="Q50" s="6">
        <f t="shared" si="1"/>
        <v>0</v>
      </c>
      <c r="R50" s="6">
        <f t="shared" si="1"/>
        <v>0</v>
      </c>
      <c r="S50" s="6">
        <f t="shared" si="1"/>
        <v>0</v>
      </c>
      <c r="T50" s="6">
        <f t="shared" si="1"/>
        <v>0</v>
      </c>
      <c r="U50" s="6">
        <f t="shared" si="1"/>
        <v>0</v>
      </c>
      <c r="V50" s="6">
        <f t="shared" si="1"/>
        <v>0</v>
      </c>
      <c r="W50" s="6">
        <f t="shared" si="1"/>
        <v>0</v>
      </c>
      <c r="X50" s="6">
        <f t="shared" si="1"/>
        <v>0</v>
      </c>
      <c r="Y50" s="6">
        <f t="shared" si="1"/>
        <v>0</v>
      </c>
      <c r="Z50" s="6">
        <f t="shared" si="1"/>
        <v>0</v>
      </c>
      <c r="AA50" s="6">
        <f t="shared" si="1"/>
        <v>0</v>
      </c>
      <c r="AB50" s="33">
        <f>SUM(E50:AA50)</f>
        <v>0</v>
      </c>
    </row>
    <row r="51" spans="2:35" ht="17.100000000000001" customHeight="1">
      <c r="B51" s="8" t="s">
        <v>3</v>
      </c>
      <c r="C51" s="8"/>
      <c r="D51" s="7" t="s">
        <v>34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33">
        <f>SUM(E51:AA51)</f>
        <v>0</v>
      </c>
    </row>
    <row r="52" spans="2:35" ht="17.25" customHeight="1">
      <c r="B52" s="29" t="s">
        <v>14</v>
      </c>
      <c r="C52" s="30"/>
      <c r="D52" s="31" t="s">
        <v>34</v>
      </c>
      <c r="E52" s="43">
        <f t="shared" ref="E52:AA52" si="2">SUM(E50,E51)</f>
        <v>0</v>
      </c>
      <c r="F52" s="43">
        <f t="shared" si="2"/>
        <v>0</v>
      </c>
      <c r="G52" s="43">
        <f t="shared" si="2"/>
        <v>0</v>
      </c>
      <c r="H52" s="43">
        <f t="shared" si="2"/>
        <v>0</v>
      </c>
      <c r="I52" s="43">
        <f t="shared" si="2"/>
        <v>0</v>
      </c>
      <c r="J52" s="43">
        <f t="shared" si="2"/>
        <v>0</v>
      </c>
      <c r="K52" s="43">
        <f t="shared" si="2"/>
        <v>0</v>
      </c>
      <c r="L52" s="43">
        <f t="shared" si="2"/>
        <v>0</v>
      </c>
      <c r="M52" s="43">
        <f t="shared" si="2"/>
        <v>0</v>
      </c>
      <c r="N52" s="43">
        <f>SUM(N50,N51)</f>
        <v>0</v>
      </c>
      <c r="O52" s="43">
        <f t="shared" si="2"/>
        <v>0</v>
      </c>
      <c r="P52" s="43">
        <f t="shared" si="2"/>
        <v>0</v>
      </c>
      <c r="Q52" s="43">
        <f t="shared" si="2"/>
        <v>0</v>
      </c>
      <c r="R52" s="43">
        <f t="shared" si="2"/>
        <v>0</v>
      </c>
      <c r="S52" s="43">
        <f t="shared" si="2"/>
        <v>0</v>
      </c>
      <c r="T52" s="43">
        <f t="shared" si="2"/>
        <v>0</v>
      </c>
      <c r="U52" s="43">
        <f t="shared" si="2"/>
        <v>0</v>
      </c>
      <c r="V52" s="43">
        <f t="shared" si="2"/>
        <v>0</v>
      </c>
      <c r="W52" s="43">
        <f t="shared" si="2"/>
        <v>0</v>
      </c>
      <c r="X52" s="43">
        <f t="shared" si="2"/>
        <v>0</v>
      </c>
      <c r="Y52" s="43">
        <f t="shared" si="2"/>
        <v>0</v>
      </c>
      <c r="Z52" s="43">
        <f t="shared" si="2"/>
        <v>0</v>
      </c>
      <c r="AA52" s="43">
        <f t="shared" si="2"/>
        <v>0</v>
      </c>
      <c r="AB52" s="33">
        <f>SUM(E52:AA52)</f>
        <v>0</v>
      </c>
    </row>
    <row r="53" spans="2:35">
      <c r="D53" s="2"/>
      <c r="E53" s="32"/>
      <c r="F53" s="32"/>
      <c r="G53" s="10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spans="2:35" ht="17.25" customHeight="1">
      <c r="B54" s="45" t="s">
        <v>10</v>
      </c>
      <c r="C54" s="40"/>
      <c r="D54" s="41" t="s">
        <v>34</v>
      </c>
      <c r="E54" s="76">
        <f>E55+E58</f>
        <v>0</v>
      </c>
      <c r="F54" s="76">
        <f t="shared" ref="F54:AA54" si="3">F55+F58</f>
        <v>0</v>
      </c>
      <c r="G54" s="76">
        <f t="shared" si="3"/>
        <v>0</v>
      </c>
      <c r="H54" s="76">
        <f t="shared" si="3"/>
        <v>0</v>
      </c>
      <c r="I54" s="76">
        <f t="shared" si="3"/>
        <v>0</v>
      </c>
      <c r="J54" s="76">
        <f t="shared" si="3"/>
        <v>0</v>
      </c>
      <c r="K54" s="76">
        <f t="shared" si="3"/>
        <v>0</v>
      </c>
      <c r="L54" s="76">
        <f t="shared" si="3"/>
        <v>0</v>
      </c>
      <c r="M54" s="76">
        <f t="shared" si="3"/>
        <v>0</v>
      </c>
      <c r="N54" s="76">
        <f t="shared" si="3"/>
        <v>0</v>
      </c>
      <c r="O54" s="76">
        <f t="shared" si="3"/>
        <v>0</v>
      </c>
      <c r="P54" s="76">
        <f t="shared" si="3"/>
        <v>0</v>
      </c>
      <c r="Q54" s="76">
        <f t="shared" si="3"/>
        <v>0</v>
      </c>
      <c r="R54" s="76">
        <f t="shared" si="3"/>
        <v>0</v>
      </c>
      <c r="S54" s="76">
        <f t="shared" si="3"/>
        <v>0</v>
      </c>
      <c r="T54" s="76">
        <f t="shared" si="3"/>
        <v>0</v>
      </c>
      <c r="U54" s="76">
        <f t="shared" si="3"/>
        <v>0</v>
      </c>
      <c r="V54" s="76">
        <f t="shared" si="3"/>
        <v>0</v>
      </c>
      <c r="W54" s="76">
        <f t="shared" si="3"/>
        <v>0</v>
      </c>
      <c r="X54" s="76">
        <f t="shared" si="3"/>
        <v>0</v>
      </c>
      <c r="Y54" s="76">
        <f t="shared" si="3"/>
        <v>0</v>
      </c>
      <c r="Z54" s="76">
        <f t="shared" si="3"/>
        <v>0</v>
      </c>
      <c r="AA54" s="76">
        <f t="shared" si="3"/>
        <v>0</v>
      </c>
      <c r="AB54" s="33">
        <f>SUM(E54:AA54)</f>
        <v>0</v>
      </c>
    </row>
    <row r="55" spans="2:35" ht="17.25" customHeight="1">
      <c r="B55" s="45" t="s">
        <v>81</v>
      </c>
      <c r="C55" s="40"/>
      <c r="D55" s="41" t="s">
        <v>70</v>
      </c>
      <c r="E55" s="152">
        <f>E56*E57</f>
        <v>0</v>
      </c>
      <c r="F55" s="152">
        <f t="shared" ref="F55:AA55" si="4">F56*F57</f>
        <v>0</v>
      </c>
      <c r="G55" s="152">
        <f t="shared" si="4"/>
        <v>0</v>
      </c>
      <c r="H55" s="152">
        <f t="shared" si="4"/>
        <v>0</v>
      </c>
      <c r="I55" s="152">
        <f t="shared" si="4"/>
        <v>0</v>
      </c>
      <c r="J55" s="152">
        <f t="shared" si="4"/>
        <v>0</v>
      </c>
      <c r="K55" s="152">
        <f t="shared" si="4"/>
        <v>0</v>
      </c>
      <c r="L55" s="152">
        <f t="shared" si="4"/>
        <v>0</v>
      </c>
      <c r="M55" s="152">
        <f t="shared" si="4"/>
        <v>0</v>
      </c>
      <c r="N55" s="152">
        <f t="shared" si="4"/>
        <v>0</v>
      </c>
      <c r="O55" s="152">
        <f t="shared" si="4"/>
        <v>0</v>
      </c>
      <c r="P55" s="152">
        <f t="shared" si="4"/>
        <v>0</v>
      </c>
      <c r="Q55" s="152">
        <f t="shared" si="4"/>
        <v>0</v>
      </c>
      <c r="R55" s="152">
        <f t="shared" si="4"/>
        <v>0</v>
      </c>
      <c r="S55" s="152">
        <f t="shared" si="4"/>
        <v>0</v>
      </c>
      <c r="T55" s="152">
        <f t="shared" si="4"/>
        <v>0</v>
      </c>
      <c r="U55" s="152">
        <f t="shared" si="4"/>
        <v>0</v>
      </c>
      <c r="V55" s="152">
        <f t="shared" si="4"/>
        <v>0</v>
      </c>
      <c r="W55" s="76">
        <f t="shared" si="4"/>
        <v>0</v>
      </c>
      <c r="X55" s="76">
        <f t="shared" si="4"/>
        <v>0</v>
      </c>
      <c r="Y55" s="76">
        <f t="shared" si="4"/>
        <v>0</v>
      </c>
      <c r="Z55" s="76">
        <f t="shared" si="4"/>
        <v>0</v>
      </c>
      <c r="AA55" s="76">
        <f t="shared" si="4"/>
        <v>0</v>
      </c>
      <c r="AB55" s="33"/>
    </row>
    <row r="56" spans="2:35" ht="17.25" customHeight="1">
      <c r="B56" s="154" t="s">
        <v>71</v>
      </c>
      <c r="C56" s="40"/>
      <c r="D56" s="41" t="s">
        <v>72</v>
      </c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76"/>
      <c r="X56" s="76"/>
      <c r="Y56" s="76"/>
      <c r="Z56" s="76"/>
      <c r="AA56" s="76"/>
      <c r="AB56" s="33"/>
    </row>
    <row r="57" spans="2:35" ht="17.25" customHeight="1">
      <c r="B57" s="154" t="s">
        <v>73</v>
      </c>
      <c r="C57" s="40"/>
      <c r="D57" s="41" t="s">
        <v>74</v>
      </c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76"/>
      <c r="X57" s="76"/>
      <c r="Y57" s="76"/>
      <c r="Z57" s="76"/>
      <c r="AA57" s="76"/>
      <c r="AB57" s="33"/>
    </row>
    <row r="58" spans="2:35" ht="17.25" customHeight="1">
      <c r="B58" s="153" t="s">
        <v>75</v>
      </c>
      <c r="C58" s="40"/>
      <c r="D58" s="41" t="s">
        <v>76</v>
      </c>
      <c r="E58" s="74">
        <f>E59*E60</f>
        <v>0</v>
      </c>
      <c r="F58" s="74">
        <f t="shared" ref="F58:AA58" si="5">F59*F60</f>
        <v>0</v>
      </c>
      <c r="G58" s="93">
        <f t="shared" si="5"/>
        <v>0</v>
      </c>
      <c r="H58" s="74">
        <f t="shared" si="5"/>
        <v>0</v>
      </c>
      <c r="I58" s="74">
        <f t="shared" si="5"/>
        <v>0</v>
      </c>
      <c r="J58" s="74">
        <f t="shared" si="5"/>
        <v>0</v>
      </c>
      <c r="K58" s="74">
        <f t="shared" si="5"/>
        <v>0</v>
      </c>
      <c r="L58" s="74">
        <f t="shared" si="5"/>
        <v>0</v>
      </c>
      <c r="M58" s="74">
        <f t="shared" si="5"/>
        <v>0</v>
      </c>
      <c r="N58" s="74">
        <f t="shared" si="5"/>
        <v>0</v>
      </c>
      <c r="O58" s="74">
        <f t="shared" si="5"/>
        <v>0</v>
      </c>
      <c r="P58" s="74">
        <f t="shared" si="5"/>
        <v>0</v>
      </c>
      <c r="Q58" s="74">
        <f t="shared" si="5"/>
        <v>0</v>
      </c>
      <c r="R58" s="74">
        <f t="shared" si="5"/>
        <v>0</v>
      </c>
      <c r="S58" s="74">
        <f t="shared" si="5"/>
        <v>0</v>
      </c>
      <c r="T58" s="74">
        <f t="shared" si="5"/>
        <v>0</v>
      </c>
      <c r="U58" s="74">
        <f t="shared" si="5"/>
        <v>0</v>
      </c>
      <c r="V58" s="75">
        <f t="shared" si="5"/>
        <v>0</v>
      </c>
      <c r="W58" s="44">
        <f t="shared" si="5"/>
        <v>0</v>
      </c>
      <c r="X58" s="44">
        <f t="shared" si="5"/>
        <v>0</v>
      </c>
      <c r="Y58" s="44">
        <f t="shared" si="5"/>
        <v>0</v>
      </c>
      <c r="Z58" s="44">
        <f t="shared" si="5"/>
        <v>0</v>
      </c>
      <c r="AA58" s="44">
        <f t="shared" si="5"/>
        <v>0</v>
      </c>
      <c r="AB58" s="33">
        <f>SUM(E58:AA58)</f>
        <v>0</v>
      </c>
    </row>
    <row r="59" spans="2:35" ht="17.25" customHeight="1">
      <c r="B59" s="67" t="s">
        <v>77</v>
      </c>
      <c r="C59" s="40"/>
      <c r="D59" s="41" t="s">
        <v>78</v>
      </c>
      <c r="E59" s="74"/>
      <c r="F59" s="74"/>
      <c r="G59" s="93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44"/>
      <c r="X59" s="44"/>
      <c r="Y59" s="44"/>
      <c r="Z59" s="44"/>
      <c r="AA59" s="44"/>
      <c r="AB59" s="33"/>
    </row>
    <row r="60" spans="2:35" ht="17.25" customHeight="1">
      <c r="B60" s="67" t="s">
        <v>79</v>
      </c>
      <c r="C60" s="40"/>
      <c r="D60" s="41" t="s">
        <v>80</v>
      </c>
      <c r="E60" s="44"/>
      <c r="F60" s="74"/>
      <c r="G60" s="93"/>
      <c r="H60" s="74"/>
      <c r="I60" s="74"/>
      <c r="J60" s="74"/>
      <c r="K60" s="74"/>
      <c r="L60" s="74"/>
      <c r="M60" s="74"/>
      <c r="N60" s="74"/>
      <c r="O60" s="74"/>
      <c r="P60" s="7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33"/>
    </row>
    <row r="61" spans="2:35">
      <c r="D61" s="2"/>
      <c r="E61" s="32"/>
      <c r="F61" s="32"/>
      <c r="G61" s="10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spans="2:35" ht="17.25" customHeight="1">
      <c r="B62" s="5" t="s">
        <v>18</v>
      </c>
      <c r="C62" s="21"/>
      <c r="D62" s="4" t="s">
        <v>34</v>
      </c>
      <c r="E62" s="46">
        <f>E54-E52</f>
        <v>0</v>
      </c>
      <c r="F62" s="46">
        <f>F54-F52</f>
        <v>0</v>
      </c>
      <c r="G62" s="46">
        <f>G54-G52</f>
        <v>0</v>
      </c>
      <c r="H62" s="46">
        <f>H54-H52</f>
        <v>0</v>
      </c>
      <c r="I62" s="46">
        <f>I54-I52</f>
        <v>0</v>
      </c>
      <c r="J62" s="46">
        <f>J54-J52</f>
        <v>0</v>
      </c>
      <c r="K62" s="46">
        <f>K54-K52</f>
        <v>0</v>
      </c>
      <c r="L62" s="46">
        <f>L54-L52</f>
        <v>0</v>
      </c>
      <c r="M62" s="46">
        <f>M54-M52</f>
        <v>0</v>
      </c>
      <c r="N62" s="46">
        <f>N54-N52</f>
        <v>0</v>
      </c>
      <c r="O62" s="46">
        <f>O54-O52</f>
        <v>0</v>
      </c>
      <c r="P62" s="46">
        <f>P54-P52</f>
        <v>0</v>
      </c>
      <c r="Q62" s="46">
        <f>Q54-Q52</f>
        <v>0</v>
      </c>
      <c r="R62" s="46">
        <f>R54-R52</f>
        <v>0</v>
      </c>
      <c r="S62" s="46">
        <f>S54-S52</f>
        <v>0</v>
      </c>
      <c r="T62" s="46">
        <f>T54-T52</f>
        <v>0</v>
      </c>
      <c r="U62" s="46">
        <f>U54-U52</f>
        <v>0</v>
      </c>
      <c r="V62" s="46">
        <f>V54-V52</f>
        <v>0</v>
      </c>
      <c r="W62" s="46">
        <f>W54-W52</f>
        <v>0</v>
      </c>
      <c r="X62" s="46">
        <f>X54-X52</f>
        <v>0</v>
      </c>
      <c r="Y62" s="46">
        <f>Y54-Y52</f>
        <v>0</v>
      </c>
      <c r="Z62" s="46">
        <f>Z54-Z52</f>
        <v>0</v>
      </c>
      <c r="AA62" s="46">
        <f>AA54-AA52</f>
        <v>0</v>
      </c>
      <c r="AB62" s="33">
        <f>SUM(E62:AA62)</f>
        <v>0</v>
      </c>
    </row>
    <row r="63" spans="2:35" ht="18.75">
      <c r="B63" s="22" t="s">
        <v>17</v>
      </c>
      <c r="C63" s="26"/>
      <c r="D63" s="15" t="s">
        <v>34</v>
      </c>
      <c r="E63" s="46">
        <f>E62</f>
        <v>0</v>
      </c>
      <c r="F63" s="46">
        <f t="shared" ref="F63:H63" si="6">F62</f>
        <v>0</v>
      </c>
      <c r="G63" s="46">
        <f t="shared" si="6"/>
        <v>0</v>
      </c>
      <c r="H63" s="46">
        <f t="shared" si="6"/>
        <v>0</v>
      </c>
      <c r="I63" s="46">
        <f t="shared" ref="I63:AA63" si="7">H63+I62</f>
        <v>0</v>
      </c>
      <c r="J63" s="46">
        <f t="shared" si="7"/>
        <v>0</v>
      </c>
      <c r="K63" s="46">
        <f t="shared" si="7"/>
        <v>0</v>
      </c>
      <c r="L63" s="46">
        <f t="shared" si="7"/>
        <v>0</v>
      </c>
      <c r="M63" s="46">
        <f t="shared" si="7"/>
        <v>0</v>
      </c>
      <c r="N63" s="46">
        <f t="shared" si="7"/>
        <v>0</v>
      </c>
      <c r="O63" s="46">
        <f t="shared" si="7"/>
        <v>0</v>
      </c>
      <c r="P63" s="46">
        <f t="shared" si="7"/>
        <v>0</v>
      </c>
      <c r="Q63" s="46">
        <f t="shared" si="7"/>
        <v>0</v>
      </c>
      <c r="R63" s="46">
        <f t="shared" si="7"/>
        <v>0</v>
      </c>
      <c r="S63" s="46">
        <f t="shared" si="7"/>
        <v>0</v>
      </c>
      <c r="T63" s="46">
        <f t="shared" si="7"/>
        <v>0</v>
      </c>
      <c r="U63" s="46">
        <f t="shared" si="7"/>
        <v>0</v>
      </c>
      <c r="V63" s="46">
        <f t="shared" si="7"/>
        <v>0</v>
      </c>
      <c r="W63" s="46">
        <f t="shared" si="7"/>
        <v>0</v>
      </c>
      <c r="X63" s="46">
        <f t="shared" si="7"/>
        <v>0</v>
      </c>
      <c r="Y63" s="46">
        <f t="shared" si="7"/>
        <v>0</v>
      </c>
      <c r="Z63" s="46">
        <f t="shared" si="7"/>
        <v>0</v>
      </c>
      <c r="AA63" s="46">
        <f t="shared" si="7"/>
        <v>0</v>
      </c>
      <c r="AB63" s="33">
        <f>SUM(E63:AA63)</f>
        <v>0</v>
      </c>
      <c r="AG63" s="3"/>
      <c r="AH63" s="3"/>
      <c r="AI63" s="3"/>
    </row>
    <row r="64" spans="2:35" ht="18.75">
      <c r="B64" s="35"/>
      <c r="C64" s="35"/>
      <c r="D64" s="36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G64" s="3"/>
      <c r="AH64" s="3"/>
      <c r="AI64" s="3"/>
    </row>
    <row r="65" spans="2:35" ht="18.75">
      <c r="B65" s="100" t="s">
        <v>31</v>
      </c>
      <c r="C65" s="50"/>
      <c r="D65" s="51" t="s">
        <v>34</v>
      </c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33">
        <f>SUM(E65:AA65)</f>
        <v>0</v>
      </c>
      <c r="AG65" s="3"/>
      <c r="AH65" s="3"/>
      <c r="AI65" s="3"/>
    </row>
    <row r="66" spans="2:35" ht="18.75">
      <c r="B66" s="35"/>
      <c r="C66" s="35"/>
      <c r="D66" s="36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G66" s="3"/>
      <c r="AH66" s="3"/>
      <c r="AI66" s="3"/>
    </row>
    <row r="67" spans="2:35" ht="18.75">
      <c r="B67" s="104" t="s">
        <v>32</v>
      </c>
      <c r="C67" s="48"/>
      <c r="D67" s="49" t="s">
        <v>34</v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33">
        <f>SUM(E67:AA67)</f>
        <v>0</v>
      </c>
      <c r="AG67" s="3"/>
      <c r="AH67" s="3"/>
      <c r="AI67" s="3"/>
    </row>
    <row r="68" spans="2:35" ht="18.75">
      <c r="B68" s="35"/>
      <c r="C68" s="35"/>
      <c r="D68" s="36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G68" s="3"/>
      <c r="AH68" s="3"/>
      <c r="AI68" s="3"/>
    </row>
    <row r="69" spans="2:35">
      <c r="B69" s="23" t="s">
        <v>4</v>
      </c>
      <c r="C69" s="27"/>
      <c r="D69" s="11" t="s">
        <v>34</v>
      </c>
      <c r="E69" s="81">
        <f>E62+E15-E13+E19-E17+E36-E34+E40-E38-E65-E67</f>
        <v>0</v>
      </c>
      <c r="F69" s="81">
        <f>F62+F15-F13+F19-F17+F36-F34+F40-F38-F65-F67</f>
        <v>0</v>
      </c>
      <c r="G69" s="81">
        <f>G62+G15-G13+G19-G17+G36-G34+G40-G38-G65-G67</f>
        <v>0</v>
      </c>
      <c r="H69" s="81">
        <f>H62+H15-H13+H19-H17+H36-H34+H40-H38-H65-H67</f>
        <v>0</v>
      </c>
      <c r="I69" s="81">
        <f>I62+I15-I13+I19-I17+I36-I34+I40-I38-I65-I67</f>
        <v>0</v>
      </c>
      <c r="J69" s="81">
        <f>J62+J15-J13+J19-J17+J36-J34+J40-J38-J65-J67</f>
        <v>0</v>
      </c>
      <c r="K69" s="81">
        <f>K62+K15-K13+K19-K17+K36-K34+K40-K38-K65-K67</f>
        <v>0</v>
      </c>
      <c r="L69" s="81">
        <f>L62+L15-L13+L19-L17+L36-L34+L40-L38-L65-L67</f>
        <v>0</v>
      </c>
      <c r="M69" s="81">
        <f>M62+M15-M13+M19-M17+M36-M34+M40-M38-M65-M67</f>
        <v>0</v>
      </c>
      <c r="N69" s="81">
        <f>N62+N15-N13+N19-N17+N36-N34+N40-N38-N65-N67</f>
        <v>0</v>
      </c>
      <c r="O69" s="81">
        <f>O62+O15-O13+O19-O17+O36-O34+O40-O38-O65-O67</f>
        <v>0</v>
      </c>
      <c r="P69" s="81">
        <f>P62+P15-P13+P19-P17+P36-P34+P40-P38-P65-P67</f>
        <v>0</v>
      </c>
      <c r="Q69" s="81">
        <f>Q62+Q15-Q13+Q19-Q17+Q36-Q34+Q40-Q38-Q65-Q67</f>
        <v>0</v>
      </c>
      <c r="R69" s="81">
        <f>R62+R15-R13+R19-R17+R36-R34+R40-R38-R65-R67</f>
        <v>0</v>
      </c>
      <c r="S69" s="81">
        <f>S62+S15-S13+S19-S17+S36-S34+S40-S38-S65-S67</f>
        <v>0</v>
      </c>
      <c r="T69" s="81">
        <f>T62+T15-T13+T19-T17+T36-T34+T40-T38-T65-T67</f>
        <v>0</v>
      </c>
      <c r="U69" s="81">
        <f>U62+U15-U13+U19-U17+U36-U34+U40-U38-U65-U67</f>
        <v>0</v>
      </c>
      <c r="V69" s="81">
        <f>V62+V15-V13+V19-V17+V36-V34+V40-V38-V65-V67</f>
        <v>0</v>
      </c>
      <c r="W69" s="81">
        <f>W62+W15-W13+W19-W17+W36-W34+W40-W38-W65-W67</f>
        <v>0</v>
      </c>
      <c r="X69" s="81">
        <f>X62+X15-X13+X19-X17+X36-X34+X40-X38-X65-X67</f>
        <v>0</v>
      </c>
      <c r="Y69" s="81">
        <f>Y62+Y15-Y13+Y19-Y17+Y36-Y34+Y40-Y38-Y65-Y67</f>
        <v>0</v>
      </c>
      <c r="Z69" s="81">
        <f>Z62+Z15-Z13+Z19-Z17+Z36-Z34+Z40-Z38-Z65-Z67</f>
        <v>0</v>
      </c>
      <c r="AA69" s="81">
        <f>AA62+AA15-AA13+AA19-AA17+AA36-AA34+AA40-AA38-AA65-AA67</f>
        <v>0</v>
      </c>
      <c r="AB69" s="33">
        <f>SUM(E69:AA69)</f>
        <v>0</v>
      </c>
      <c r="AD69" s="68"/>
    </row>
    <row r="70" spans="2:35">
      <c r="B70" s="23" t="s">
        <v>29</v>
      </c>
      <c r="C70" s="38"/>
      <c r="D70" s="11" t="s">
        <v>34</v>
      </c>
      <c r="E70" s="81">
        <f>E69/(1+$D$84)^(E7-2020.75)</f>
        <v>0</v>
      </c>
      <c r="F70" s="81">
        <f>F69/(1+$D$84)^(F7-2020.75)</f>
        <v>0</v>
      </c>
      <c r="G70" s="81">
        <f>G69/(1+$D$84)^(G7-2020.75)</f>
        <v>0</v>
      </c>
      <c r="H70" s="81">
        <f>H69/(1+$D$84)^(H7-2020.75)</f>
        <v>0</v>
      </c>
      <c r="I70" s="81">
        <f>I69/(1+$D$84)^(I7-2020.75)</f>
        <v>0</v>
      </c>
      <c r="J70" s="81">
        <f>J69/(1+$D$84)^(J7-2020.75)</f>
        <v>0</v>
      </c>
      <c r="K70" s="81">
        <f>K69/(1+$D$84)^(K7-2020.75)</f>
        <v>0</v>
      </c>
      <c r="L70" s="81">
        <f>L69/(1+$D$84)^(L7-2020.75)</f>
        <v>0</v>
      </c>
      <c r="M70" s="81">
        <f>M69/(1+$D$84)^(M7-2020.75)</f>
        <v>0</v>
      </c>
      <c r="N70" s="81">
        <f>N69/(1+$D$84)^(N7-2020.75)</f>
        <v>0</v>
      </c>
      <c r="O70" s="81">
        <f>O69/(1+$D$84)^(O7-2020.75)</f>
        <v>0</v>
      </c>
      <c r="P70" s="81">
        <f>P69/(1+$D$84)^(P7-2020.75)</f>
        <v>0</v>
      </c>
      <c r="Q70" s="81">
        <f>Q69/(1+$D$84)^(Q7-2020.75)</f>
        <v>0</v>
      </c>
      <c r="R70" s="81">
        <f>R69/(1+$D$84)^(R7-2020.75)</f>
        <v>0</v>
      </c>
      <c r="S70" s="81">
        <f>S69/(1+$D$84)^(S7-2020.75)</f>
        <v>0</v>
      </c>
      <c r="T70" s="81">
        <f>T69/(1+$D$84)^(T7-2020.75)</f>
        <v>0</v>
      </c>
      <c r="U70" s="81">
        <f>U69/(1+$D$84)^(U7-2020.75)</f>
        <v>0</v>
      </c>
      <c r="V70" s="81">
        <f>V69/(1+$D$84)^(V7-2020.75)</f>
        <v>0</v>
      </c>
      <c r="W70" s="81">
        <f>W69/(1+$D$84)^(W7-2020.75)</f>
        <v>0</v>
      </c>
      <c r="X70" s="81">
        <f>X69/(1+$D$84)^(X7-2020.75)</f>
        <v>0</v>
      </c>
      <c r="Y70" s="81">
        <f>Y69/(1+$D$84)^(Y7-2020.75)</f>
        <v>0</v>
      </c>
      <c r="Z70" s="81">
        <f>Z69/(1+$D$84)^(Z7-2020.75)</f>
        <v>0</v>
      </c>
      <c r="AA70" s="81">
        <f>AA69/(1+$D$84)^(AA7-2020.75)</f>
        <v>0</v>
      </c>
      <c r="AB70" s="33">
        <f>SUM(E70:AA70)</f>
        <v>0</v>
      </c>
    </row>
    <row r="71" spans="2:35" ht="17.25" customHeight="1">
      <c r="B71" s="12" t="s">
        <v>16</v>
      </c>
      <c r="C71" s="24"/>
      <c r="D71" s="11" t="s">
        <v>34</v>
      </c>
      <c r="E71" s="81">
        <f>SUM($E$70:E70)</f>
        <v>0</v>
      </c>
      <c r="F71" s="81">
        <f>SUM($E$70:F70)</f>
        <v>0</v>
      </c>
      <c r="G71" s="81">
        <f>SUM($E$70:G70)</f>
        <v>0</v>
      </c>
      <c r="H71" s="81">
        <f>SUM($E$70:H70)</f>
        <v>0</v>
      </c>
      <c r="I71" s="81">
        <f>SUM($E$70:I70)</f>
        <v>0</v>
      </c>
      <c r="J71" s="81">
        <f>SUM($E$70:J70)</f>
        <v>0</v>
      </c>
      <c r="K71" s="81">
        <f>SUM($E$70:K70)</f>
        <v>0</v>
      </c>
      <c r="L71" s="81">
        <f>SUM($E$70:L70)</f>
        <v>0</v>
      </c>
      <c r="M71" s="81">
        <f>SUM($E$70:M70)</f>
        <v>0</v>
      </c>
      <c r="N71" s="81">
        <f>SUM($E$70:N70)</f>
        <v>0</v>
      </c>
      <c r="O71" s="81">
        <f>SUM($E$70:O70)</f>
        <v>0</v>
      </c>
      <c r="P71" s="81">
        <f>SUM($E$70:P70)</f>
        <v>0</v>
      </c>
      <c r="Q71" s="81">
        <f>SUM($E$70:Q70)</f>
        <v>0</v>
      </c>
      <c r="R71" s="81">
        <f>SUM($E$70:R70)</f>
        <v>0</v>
      </c>
      <c r="S71" s="81">
        <f>SUM($E$70:S70)</f>
        <v>0</v>
      </c>
      <c r="T71" s="81">
        <f>SUM($E$70:T70)</f>
        <v>0</v>
      </c>
      <c r="U71" s="81">
        <f>SUM($E$70:U70)</f>
        <v>0</v>
      </c>
      <c r="V71" s="81">
        <f>SUM($E$70:V70)</f>
        <v>0</v>
      </c>
      <c r="W71" s="81">
        <f>SUM($E$70:W70)</f>
        <v>0</v>
      </c>
      <c r="X71" s="81">
        <f>SUM($E$70:X70)</f>
        <v>0</v>
      </c>
      <c r="Y71" s="81">
        <f>SUM($E$70:Y70)</f>
        <v>0</v>
      </c>
      <c r="Z71" s="81">
        <f>SUM($E$70:Z70)</f>
        <v>0</v>
      </c>
      <c r="AA71" s="81">
        <f>SUM($E$70:AA70)</f>
        <v>0</v>
      </c>
      <c r="AB71" s="78"/>
    </row>
    <row r="72" spans="2:35" ht="14.25" customHeight="1">
      <c r="B72" s="20"/>
      <c r="C72" s="20"/>
      <c r="D72" s="19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35">
      <c r="B73" s="24" t="s">
        <v>15</v>
      </c>
      <c r="C73" s="28"/>
      <c r="D73" s="16" t="s">
        <v>34</v>
      </c>
      <c r="E73" s="81">
        <f>E69</f>
        <v>0</v>
      </c>
      <c r="F73" s="81">
        <f>E73+F69</f>
        <v>0</v>
      </c>
      <c r="G73" s="81">
        <f>E73+G69</f>
        <v>0</v>
      </c>
      <c r="H73" s="81">
        <f t="shared" ref="H73:AA73" si="8">G73+H69</f>
        <v>0</v>
      </c>
      <c r="I73" s="81">
        <f t="shared" si="8"/>
        <v>0</v>
      </c>
      <c r="J73" s="81">
        <f t="shared" si="8"/>
        <v>0</v>
      </c>
      <c r="K73" s="81">
        <f t="shared" si="8"/>
        <v>0</v>
      </c>
      <c r="L73" s="81">
        <f t="shared" si="8"/>
        <v>0</v>
      </c>
      <c r="M73" s="81">
        <f t="shared" si="8"/>
        <v>0</v>
      </c>
      <c r="N73" s="81">
        <f t="shared" si="8"/>
        <v>0</v>
      </c>
      <c r="O73" s="81">
        <f t="shared" si="8"/>
        <v>0</v>
      </c>
      <c r="P73" s="81">
        <f t="shared" si="8"/>
        <v>0</v>
      </c>
      <c r="Q73" s="81">
        <f t="shared" si="8"/>
        <v>0</v>
      </c>
      <c r="R73" s="81">
        <f t="shared" si="8"/>
        <v>0</v>
      </c>
      <c r="S73" s="81">
        <f t="shared" si="8"/>
        <v>0</v>
      </c>
      <c r="T73" s="81">
        <f t="shared" si="8"/>
        <v>0</v>
      </c>
      <c r="U73" s="81">
        <f t="shared" si="8"/>
        <v>0</v>
      </c>
      <c r="V73" s="81">
        <f t="shared" si="8"/>
        <v>0</v>
      </c>
      <c r="W73" s="81">
        <f t="shared" si="8"/>
        <v>0</v>
      </c>
      <c r="X73" s="81">
        <f t="shared" si="8"/>
        <v>0</v>
      </c>
      <c r="Y73" s="81">
        <f t="shared" si="8"/>
        <v>0</v>
      </c>
      <c r="Z73" s="81">
        <f t="shared" si="8"/>
        <v>0</v>
      </c>
      <c r="AA73" s="81">
        <f t="shared" si="8"/>
        <v>0</v>
      </c>
      <c r="AB73" s="33">
        <f>SUM(E73:AA73)</f>
        <v>0</v>
      </c>
    </row>
    <row r="74" spans="2:35" ht="17.25" customHeight="1"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spans="2:35" ht="17.25" customHeight="1">
      <c r="B75" s="24" t="s">
        <v>27</v>
      </c>
      <c r="C75" s="28"/>
      <c r="D75" s="16" t="s">
        <v>34</v>
      </c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>
        <f>AB13-AB15+AB17-AB19+AB34-AB36+AB38-AB40</f>
        <v>0</v>
      </c>
      <c r="AB75" s="33"/>
    </row>
    <row r="76" spans="2:35" ht="17.25" customHeight="1">
      <c r="B76" s="24" t="s">
        <v>26</v>
      </c>
      <c r="C76" s="28"/>
      <c r="D76" s="16" t="s">
        <v>34</v>
      </c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>
        <f>AA75/(1+D84)^(AA7+1-2020)</f>
        <v>0</v>
      </c>
      <c r="AB76" s="33"/>
    </row>
    <row r="77" spans="2:35" ht="17.25" customHeight="1" thickBot="1"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spans="2:35" ht="17.25" customHeight="1" thickBot="1">
      <c r="B78" s="24" t="s">
        <v>28</v>
      </c>
      <c r="C78" s="28"/>
      <c r="D78" s="16" t="s">
        <v>34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98">
        <f>AB70+AA76</f>
        <v>0</v>
      </c>
    </row>
    <row r="79" spans="2:35" ht="17.25" customHeight="1" thickBot="1">
      <c r="Q79" s="69"/>
      <c r="R79" s="70"/>
      <c r="AB79" s="32"/>
    </row>
    <row r="80" spans="2:35" ht="15.75" thickBot="1">
      <c r="B80" s="116" t="s">
        <v>0</v>
      </c>
      <c r="C80" s="117"/>
      <c r="D80" s="118"/>
      <c r="V80" s="142" t="s">
        <v>42</v>
      </c>
      <c r="W80" s="143"/>
      <c r="X80" s="143"/>
      <c r="Y80" s="143"/>
      <c r="Z80" s="144"/>
      <c r="AA80" s="106">
        <f>SUM(E11:G11,E15:G15,E19:G19,E21:G21,E22:G23,E25:G25,E26:G27)</f>
        <v>0</v>
      </c>
      <c r="AB80" s="105" t="s">
        <v>34</v>
      </c>
    </row>
    <row r="81" spans="2:28" ht="45.75" customHeight="1" thickBot="1">
      <c r="B81" s="119" t="s">
        <v>25</v>
      </c>
      <c r="C81" s="71"/>
      <c r="D81" s="120"/>
      <c r="F81" s="109" t="s">
        <v>66</v>
      </c>
      <c r="G81" s="107" t="s">
        <v>68</v>
      </c>
      <c r="H81" s="107" t="s">
        <v>43</v>
      </c>
      <c r="I81" s="107" t="s">
        <v>44</v>
      </c>
      <c r="J81" s="107" t="s">
        <v>45</v>
      </c>
      <c r="K81" s="107" t="s">
        <v>46</v>
      </c>
      <c r="L81" s="107" t="s">
        <v>47</v>
      </c>
      <c r="M81" s="107" t="s">
        <v>67</v>
      </c>
      <c r="N81" s="107" t="s">
        <v>48</v>
      </c>
      <c r="O81" s="107" t="s">
        <v>49</v>
      </c>
      <c r="P81" s="107" t="s">
        <v>50</v>
      </c>
      <c r="Q81" s="107" t="s">
        <v>51</v>
      </c>
      <c r="R81" s="108" t="s">
        <v>52</v>
      </c>
      <c r="T81" s="150" t="s">
        <v>64</v>
      </c>
      <c r="U81" s="151"/>
      <c r="V81" s="140">
        <v>5.0000000000000001E-3</v>
      </c>
    </row>
    <row r="82" spans="2:28" ht="37.5" customHeight="1" thickBot="1">
      <c r="B82" s="121" t="s">
        <v>9</v>
      </c>
      <c r="C82" s="71"/>
      <c r="D82" s="124">
        <v>8</v>
      </c>
      <c r="F82" s="110" t="s">
        <v>69</v>
      </c>
      <c r="G82" s="111">
        <v>68</v>
      </c>
      <c r="H82" s="112">
        <v>0.82098772350077986</v>
      </c>
      <c r="I82" s="113">
        <v>9.9963585400808103E-2</v>
      </c>
      <c r="J82" s="113">
        <v>0.44315481607393636</v>
      </c>
      <c r="K82" s="113">
        <v>0.26973022692618459</v>
      </c>
      <c r="L82" s="114">
        <v>6.5699999999999995E-2</v>
      </c>
      <c r="M82" s="114">
        <v>0.24829999999999999</v>
      </c>
      <c r="N82" s="114">
        <v>0.13152320205513285</v>
      </c>
      <c r="O82" s="113">
        <f>(1-M82)*L82</f>
        <v>4.9386689999999997E-2</v>
      </c>
      <c r="P82" s="114">
        <v>0.55684518392606397</v>
      </c>
      <c r="Q82" s="113">
        <f>P82*O82+J82*I82</f>
        <v>7.1800084778935847E-2</v>
      </c>
      <c r="R82" s="115">
        <f>(1+Q82)*((1+$V$81)/(1+$V$82))-1</f>
        <v>6.1240478032345447E-2</v>
      </c>
      <c r="T82" s="150" t="s">
        <v>65</v>
      </c>
      <c r="U82" s="151"/>
      <c r="V82" s="139">
        <v>1.4999999999999999E-2</v>
      </c>
    </row>
    <row r="83" spans="2:28">
      <c r="B83" s="119" t="s">
        <v>82</v>
      </c>
      <c r="C83" s="71"/>
      <c r="D83" s="125">
        <v>20</v>
      </c>
    </row>
    <row r="84" spans="2:28" ht="15.75" thickBot="1">
      <c r="B84" s="122" t="s">
        <v>20</v>
      </c>
      <c r="C84" s="123"/>
      <c r="D84" s="141">
        <f>R82</f>
        <v>6.1240478032345447E-2</v>
      </c>
    </row>
    <row r="86" spans="2:28">
      <c r="B86" s="71" t="s">
        <v>22</v>
      </c>
      <c r="C86" s="71"/>
      <c r="D86" s="145" t="s">
        <v>24</v>
      </c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71"/>
      <c r="U86" s="71"/>
      <c r="V86" s="71"/>
      <c r="W86" s="71"/>
      <c r="X86" s="71"/>
      <c r="Y86" s="71"/>
      <c r="Z86" s="71"/>
      <c r="AA86" s="71"/>
      <c r="AB86" s="71"/>
    </row>
    <row r="87" spans="2:28">
      <c r="B87" s="71" t="s">
        <v>19</v>
      </c>
      <c r="C87" s="71"/>
      <c r="D87" s="145" t="s">
        <v>53</v>
      </c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71"/>
      <c r="U87" s="71"/>
      <c r="V87" s="71"/>
      <c r="W87" s="71"/>
      <c r="X87" s="71"/>
      <c r="Y87" s="71"/>
      <c r="Z87" s="71"/>
      <c r="AA87" s="71"/>
      <c r="AB87" s="71"/>
    </row>
    <row r="88" spans="2:28">
      <c r="B88" s="71" t="s">
        <v>10</v>
      </c>
      <c r="C88" s="71"/>
      <c r="D88" s="145" t="s">
        <v>11</v>
      </c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71"/>
      <c r="U88" s="71"/>
      <c r="V88" s="71"/>
      <c r="W88" s="71"/>
      <c r="X88" s="71"/>
      <c r="Y88" s="71"/>
      <c r="Z88" s="71"/>
      <c r="AA88" s="71"/>
      <c r="AB88" s="71"/>
    </row>
    <row r="89" spans="2:28">
      <c r="B89" s="71" t="s">
        <v>18</v>
      </c>
      <c r="C89" s="71"/>
      <c r="D89" s="145" t="s">
        <v>13</v>
      </c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71"/>
      <c r="U89" s="71"/>
      <c r="V89" s="71"/>
      <c r="W89" s="71"/>
      <c r="X89" s="71"/>
      <c r="Y89" s="71"/>
      <c r="Z89" s="71"/>
      <c r="AA89" s="71"/>
      <c r="AB89" s="71"/>
    </row>
    <row r="90" spans="2:28">
      <c r="B90" s="71" t="s">
        <v>4</v>
      </c>
      <c r="C90" s="71"/>
      <c r="D90" s="145" t="s">
        <v>12</v>
      </c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71"/>
      <c r="U90" s="71"/>
      <c r="V90" s="71"/>
      <c r="W90" s="71"/>
      <c r="X90" s="71"/>
      <c r="Y90" s="71"/>
      <c r="Z90" s="71"/>
      <c r="AA90" s="71"/>
      <c r="AB90" s="71"/>
    </row>
    <row r="91" spans="2:28">
      <c r="B91" s="72" t="s">
        <v>16</v>
      </c>
      <c r="C91" s="72"/>
      <c r="D91" s="145" t="s">
        <v>21</v>
      </c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</row>
  </sheetData>
  <mergeCells count="11">
    <mergeCell ref="V80:Z80"/>
    <mergeCell ref="D89:S89"/>
    <mergeCell ref="D90:S90"/>
    <mergeCell ref="D91:S91"/>
    <mergeCell ref="H2:U2"/>
    <mergeCell ref="H3:U3"/>
    <mergeCell ref="D86:S86"/>
    <mergeCell ref="D87:S87"/>
    <mergeCell ref="D88:S88"/>
    <mergeCell ref="T81:U81"/>
    <mergeCell ref="T82:U82"/>
  </mergeCells>
  <conditionalFormatting sqref="B3:B5">
    <cfRule type="expression" dxfId="72" priority="575">
      <formula>OR($B$5="",$B$5="Project X")</formula>
    </cfRule>
  </conditionalFormatting>
  <conditionalFormatting sqref="D82:D84 E11:G11 E17:G17 E21:G21 E23:G23 E25:G25 E13:G13 E15:AA15 E19:G19">
    <cfRule type="expression" dxfId="71" priority="547">
      <formula>D11=""</formula>
    </cfRule>
  </conditionalFormatting>
  <conditionalFormatting sqref="B1:C1">
    <cfRule type="expression" dxfId="70" priority="546">
      <formula>OR($B$5="",$B$5="Project X")</formula>
    </cfRule>
  </conditionalFormatting>
  <conditionalFormatting sqref="R11:AA11">
    <cfRule type="expression" dxfId="69" priority="444">
      <formula>R11=""</formula>
    </cfRule>
  </conditionalFormatting>
  <conditionalFormatting sqref="S13:AA13">
    <cfRule type="expression" dxfId="68" priority="388">
      <formula>S13=""</formula>
    </cfRule>
  </conditionalFormatting>
  <conditionalFormatting sqref="R17:AA17">
    <cfRule type="expression" dxfId="67" priority="382">
      <formula>R17=""</formula>
    </cfRule>
  </conditionalFormatting>
  <conditionalFormatting sqref="R19:AA19">
    <cfRule type="expression" dxfId="66" priority="379">
      <formula>R19=""</formula>
    </cfRule>
  </conditionalFormatting>
  <conditionalFormatting sqref="S21:AA21">
    <cfRule type="expression" dxfId="65" priority="376">
      <formula>S21=""</formula>
    </cfRule>
  </conditionalFormatting>
  <conditionalFormatting sqref="S23:AA23">
    <cfRule type="expression" dxfId="64" priority="373">
      <formula>S23=""</formula>
    </cfRule>
  </conditionalFormatting>
  <conditionalFormatting sqref="S25:AA25">
    <cfRule type="expression" dxfId="63" priority="370">
      <formula>S25=""</formula>
    </cfRule>
  </conditionalFormatting>
  <conditionalFormatting sqref="R32:AA32">
    <cfRule type="expression" dxfId="62" priority="367">
      <formula>R32=""</formula>
    </cfRule>
  </conditionalFormatting>
  <conditionalFormatting sqref="R34:AA34">
    <cfRule type="expression" dxfId="61" priority="366">
      <formula>R34=""</formula>
    </cfRule>
  </conditionalFormatting>
  <conditionalFormatting sqref="R38:AA38">
    <cfRule type="expression" dxfId="60" priority="364">
      <formula>R38=""</formula>
    </cfRule>
  </conditionalFormatting>
  <conditionalFormatting sqref="R44:AA44">
    <cfRule type="expression" dxfId="59" priority="361">
      <formula>R44=""</formula>
    </cfRule>
  </conditionalFormatting>
  <conditionalFormatting sqref="E32:F32">
    <cfRule type="expression" dxfId="58" priority="295">
      <formula>E32=""</formula>
    </cfRule>
  </conditionalFormatting>
  <conditionalFormatting sqref="E36:F36">
    <cfRule type="expression" dxfId="57" priority="293">
      <formula>E36=""</formula>
    </cfRule>
  </conditionalFormatting>
  <conditionalFormatting sqref="E38:F38">
    <cfRule type="expression" dxfId="56" priority="292">
      <formula>E38=""</formula>
    </cfRule>
  </conditionalFormatting>
  <conditionalFormatting sqref="E40:F40">
    <cfRule type="expression" dxfId="55" priority="291">
      <formula>E40=""</formula>
    </cfRule>
  </conditionalFormatting>
  <conditionalFormatting sqref="E42:F42">
    <cfRule type="expression" dxfId="54" priority="290">
      <formula>E42=""</formula>
    </cfRule>
  </conditionalFormatting>
  <conditionalFormatting sqref="E44:F44">
    <cfRule type="expression" dxfId="53" priority="289">
      <formula>E44=""</formula>
    </cfRule>
  </conditionalFormatting>
  <conditionalFormatting sqref="E46:F46">
    <cfRule type="expression" dxfId="52" priority="288">
      <formula>E46=""</formula>
    </cfRule>
  </conditionalFormatting>
  <conditionalFormatting sqref="R25">
    <cfRule type="expression" dxfId="51" priority="275">
      <formula>R25=""</formula>
    </cfRule>
  </conditionalFormatting>
  <conditionalFormatting sqref="R21">
    <cfRule type="expression" dxfId="50" priority="271">
      <formula>R21=""</formula>
    </cfRule>
  </conditionalFormatting>
  <conditionalFormatting sqref="R23">
    <cfRule type="expression" dxfId="49" priority="267">
      <formula>R23=""</formula>
    </cfRule>
  </conditionalFormatting>
  <conditionalFormatting sqref="R13">
    <cfRule type="expression" dxfId="48" priority="259">
      <formula>R13=""</formula>
    </cfRule>
  </conditionalFormatting>
  <conditionalFormatting sqref="E34:F34">
    <cfRule type="expression" dxfId="47" priority="225">
      <formula>E34=""</formula>
    </cfRule>
  </conditionalFormatting>
  <conditionalFormatting sqref="H11:P11">
    <cfRule type="expression" dxfId="46" priority="185">
      <formula>H11=""</formula>
    </cfRule>
  </conditionalFormatting>
  <conditionalFormatting sqref="H17:P17">
    <cfRule type="expression" dxfId="45" priority="179">
      <formula>H17=""</formula>
    </cfRule>
  </conditionalFormatting>
  <conditionalFormatting sqref="H19:P19">
    <cfRule type="expression" dxfId="44" priority="178">
      <formula>H19=""</formula>
    </cfRule>
  </conditionalFormatting>
  <conditionalFormatting sqref="H32:P32">
    <cfRule type="expression" dxfId="43" priority="177">
      <formula>H32=""</formula>
    </cfRule>
  </conditionalFormatting>
  <conditionalFormatting sqref="H34:P34">
    <cfRule type="expression" dxfId="42" priority="176">
      <formula>H34=""</formula>
    </cfRule>
  </conditionalFormatting>
  <conditionalFormatting sqref="H38:P38">
    <cfRule type="expression" dxfId="41" priority="174">
      <formula>H38=""</formula>
    </cfRule>
  </conditionalFormatting>
  <conditionalFormatting sqref="H44:P44">
    <cfRule type="expression" dxfId="40" priority="171">
      <formula>H44=""</formula>
    </cfRule>
  </conditionalFormatting>
  <conditionalFormatting sqref="H25:P25">
    <cfRule type="expression" dxfId="39" priority="166">
      <formula>H25=""</formula>
    </cfRule>
  </conditionalFormatting>
  <conditionalFormatting sqref="H21:P21">
    <cfRule type="expression" dxfId="38" priority="165">
      <formula>H21=""</formula>
    </cfRule>
  </conditionalFormatting>
  <conditionalFormatting sqref="H23:P23">
    <cfRule type="expression" dxfId="37" priority="164">
      <formula>H23=""</formula>
    </cfRule>
  </conditionalFormatting>
  <conditionalFormatting sqref="H13:P13">
    <cfRule type="expression" dxfId="36" priority="162">
      <formula>H13=""</formula>
    </cfRule>
  </conditionalFormatting>
  <conditionalFormatting sqref="Q11">
    <cfRule type="expression" dxfId="35" priority="161">
      <formula>Q11=""</formula>
    </cfRule>
  </conditionalFormatting>
  <conditionalFormatting sqref="Q17">
    <cfRule type="expression" dxfId="34" priority="155">
      <formula>Q17=""</formula>
    </cfRule>
  </conditionalFormatting>
  <conditionalFormatting sqref="Q19">
    <cfRule type="expression" dxfId="33" priority="154">
      <formula>Q19=""</formula>
    </cfRule>
  </conditionalFormatting>
  <conditionalFormatting sqref="Q32">
    <cfRule type="expression" dxfId="32" priority="153">
      <formula>Q32=""</formula>
    </cfRule>
  </conditionalFormatting>
  <conditionalFormatting sqref="Q34">
    <cfRule type="expression" dxfId="31" priority="152">
      <formula>Q34=""</formula>
    </cfRule>
  </conditionalFormatting>
  <conditionalFormatting sqref="Q38">
    <cfRule type="expression" dxfId="30" priority="150">
      <formula>Q38=""</formula>
    </cfRule>
  </conditionalFormatting>
  <conditionalFormatting sqref="Q44">
    <cfRule type="expression" dxfId="29" priority="147">
      <formula>Q44=""</formula>
    </cfRule>
  </conditionalFormatting>
  <conditionalFormatting sqref="Q25">
    <cfRule type="expression" dxfId="28" priority="142">
      <formula>Q25=""</formula>
    </cfRule>
  </conditionalFormatting>
  <conditionalFormatting sqref="Q21">
    <cfRule type="expression" dxfId="27" priority="141">
      <formula>Q21=""</formula>
    </cfRule>
  </conditionalFormatting>
  <conditionalFormatting sqref="Q23">
    <cfRule type="expression" dxfId="26" priority="140">
      <formula>Q23=""</formula>
    </cfRule>
  </conditionalFormatting>
  <conditionalFormatting sqref="Q13">
    <cfRule type="expression" dxfId="25" priority="138">
      <formula>Q13=""</formula>
    </cfRule>
  </conditionalFormatting>
  <conditionalFormatting sqref="B6">
    <cfRule type="expression" dxfId="24" priority="113">
      <formula>OR($B$5="",$B$5="Project X")</formula>
    </cfRule>
  </conditionalFormatting>
  <conditionalFormatting sqref="S27:AA27">
    <cfRule type="expression" dxfId="23" priority="62">
      <formula>S27=""</formula>
    </cfRule>
  </conditionalFormatting>
  <conditionalFormatting sqref="R27">
    <cfRule type="expression" dxfId="22" priority="61">
      <formula>R27=""</formula>
    </cfRule>
  </conditionalFormatting>
  <conditionalFormatting sqref="H27:P27">
    <cfRule type="expression" dxfId="21" priority="59">
      <formula>H27=""</formula>
    </cfRule>
  </conditionalFormatting>
  <conditionalFormatting sqref="Q27">
    <cfRule type="expression" dxfId="20" priority="58">
      <formula>Q27=""</formula>
    </cfRule>
  </conditionalFormatting>
  <conditionalFormatting sqref="S48:AA48">
    <cfRule type="expression" dxfId="19" priority="44">
      <formula>S48=""</formula>
    </cfRule>
  </conditionalFormatting>
  <conditionalFormatting sqref="R48">
    <cfRule type="expression" dxfId="18" priority="43">
      <formula>R48=""</formula>
    </cfRule>
  </conditionalFormatting>
  <conditionalFormatting sqref="E48:F48">
    <cfRule type="expression" dxfId="17" priority="42">
      <formula>E48=""</formula>
    </cfRule>
  </conditionalFormatting>
  <conditionalFormatting sqref="H48:P48">
    <cfRule type="expression" dxfId="16" priority="41">
      <formula>H48=""</formula>
    </cfRule>
  </conditionalFormatting>
  <conditionalFormatting sqref="Q48">
    <cfRule type="expression" dxfId="15" priority="40">
      <formula>Q48=""</formula>
    </cfRule>
  </conditionalFormatting>
  <conditionalFormatting sqref="G32">
    <cfRule type="expression" dxfId="14" priority="28">
      <formula>G32=""</formula>
    </cfRule>
  </conditionalFormatting>
  <conditionalFormatting sqref="G36">
    <cfRule type="expression" dxfId="13" priority="27">
      <formula>G36=""</formula>
    </cfRule>
  </conditionalFormatting>
  <conditionalFormatting sqref="G38">
    <cfRule type="expression" dxfId="12" priority="26">
      <formula>G38=""</formula>
    </cfRule>
  </conditionalFormatting>
  <conditionalFormatting sqref="G40">
    <cfRule type="expression" dxfId="11" priority="25">
      <formula>G40=""</formula>
    </cfRule>
  </conditionalFormatting>
  <conditionalFormatting sqref="G42">
    <cfRule type="expression" dxfId="10" priority="24">
      <formula>G42=""</formula>
    </cfRule>
  </conditionalFormatting>
  <conditionalFormatting sqref="G44">
    <cfRule type="expression" dxfId="9" priority="23">
      <formula>G44=""</formula>
    </cfRule>
  </conditionalFormatting>
  <conditionalFormatting sqref="G46">
    <cfRule type="expression" dxfId="8" priority="22">
      <formula>G46=""</formula>
    </cfRule>
  </conditionalFormatting>
  <conditionalFormatting sqref="G34">
    <cfRule type="expression" dxfId="7" priority="21">
      <formula>G34=""</formula>
    </cfRule>
  </conditionalFormatting>
  <conditionalFormatting sqref="G48">
    <cfRule type="expression" dxfId="6" priority="11">
      <formula>G48=""</formula>
    </cfRule>
  </conditionalFormatting>
  <conditionalFormatting sqref="H42:AA42">
    <cfRule type="expression" dxfId="5" priority="9">
      <formula>H42=""</formula>
    </cfRule>
  </conditionalFormatting>
  <conditionalFormatting sqref="H46:AA46">
    <cfRule type="expression" dxfId="4" priority="8">
      <formula>H46=""</formula>
    </cfRule>
  </conditionalFormatting>
  <conditionalFormatting sqref="H36:AA36">
    <cfRule type="expression" dxfId="3" priority="7">
      <formula>H36=""</formula>
    </cfRule>
  </conditionalFormatting>
  <conditionalFormatting sqref="E27:F27">
    <cfRule type="expression" dxfId="2" priority="3">
      <formula>E27=""</formula>
    </cfRule>
  </conditionalFormatting>
  <conditionalFormatting sqref="G27">
    <cfRule type="expression" dxfId="1" priority="2">
      <formula>G27=""</formula>
    </cfRule>
  </conditionalFormatting>
  <conditionalFormatting sqref="H40:AA40">
    <cfRule type="expression" dxfId="0" priority="1">
      <formula>H40=""</formula>
    </cfRule>
  </conditionalFormatting>
  <pageMargins left="0.25" right="0.25" top="0.75" bottom="0.75" header="0.3" footer="0.3"/>
  <pageSetup paperSize="8" scale="4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A12-16D7-4FCA-BC72-DA1D6106A15D}">
  <dimension ref="A3:X27"/>
  <sheetViews>
    <sheetView workbookViewId="0">
      <selection activeCell="D6" sqref="D6"/>
    </sheetView>
  </sheetViews>
  <sheetFormatPr defaultRowHeight="15"/>
  <cols>
    <col min="1" max="1" width="16.42578125" bestFit="1" customWidth="1"/>
    <col min="2" max="2" width="19.42578125" bestFit="1" customWidth="1"/>
  </cols>
  <sheetData>
    <row r="3" spans="1:24" ht="15.75" thickBot="1"/>
    <row r="4" spans="1:24">
      <c r="B4" s="126" t="s">
        <v>56</v>
      </c>
      <c r="C4" s="129">
        <v>2023</v>
      </c>
      <c r="D4" s="129">
        <v>2024</v>
      </c>
      <c r="E4" s="129">
        <v>2025</v>
      </c>
      <c r="F4" s="129">
        <v>2026</v>
      </c>
      <c r="G4" s="129">
        <v>2027</v>
      </c>
      <c r="H4" s="129">
        <v>2028</v>
      </c>
      <c r="I4" s="129">
        <v>2029</v>
      </c>
      <c r="J4" s="129">
        <v>2030</v>
      </c>
      <c r="K4" s="129">
        <v>2031</v>
      </c>
      <c r="L4" s="129">
        <v>2032</v>
      </c>
      <c r="M4" s="129">
        <v>2033</v>
      </c>
      <c r="N4" s="129">
        <v>2034</v>
      </c>
      <c r="O4" s="129">
        <v>2035</v>
      </c>
      <c r="P4" s="129">
        <v>2036</v>
      </c>
      <c r="Q4" s="129">
        <v>2037</v>
      </c>
      <c r="R4" s="129">
        <v>2038</v>
      </c>
      <c r="S4" s="129">
        <v>2039</v>
      </c>
      <c r="T4" s="129">
        <v>2040</v>
      </c>
      <c r="U4" s="129">
        <v>2041</v>
      </c>
      <c r="V4" s="129">
        <v>2042</v>
      </c>
      <c r="W4" s="129">
        <v>2043</v>
      </c>
      <c r="X4" s="129">
        <v>2044</v>
      </c>
    </row>
    <row r="5" spans="1:24">
      <c r="A5" s="73">
        <v>2023</v>
      </c>
      <c r="B5" s="127">
        <f>'Project with State aid'!E17 + 'Project with State aid'!E38</f>
        <v>0</v>
      </c>
      <c r="C5" s="130">
        <f>IF(B5-$B5/'Project with State aid'!$D$83&gt;= 0, B5-$B5/'Project with State aid'!$D$83,0)</f>
        <v>0</v>
      </c>
      <c r="D5" s="130">
        <f>IF(C5-$B5/'Project with State aid'!$D$83&gt;= 0, C5-$B5/'Project with State aid'!$D$83,0)</f>
        <v>0</v>
      </c>
      <c r="E5" s="130">
        <f>IF(D5-$B5/'Project with State aid'!$D$83&gt;= 0, D5-$B5/'Project with State aid'!$D$83,0)</f>
        <v>0</v>
      </c>
      <c r="F5" s="130">
        <f>IF(E5-$B5/'Project with State aid'!$D$83&gt;= 0, E5-$B5/'Project with State aid'!$D$83,0)</f>
        <v>0</v>
      </c>
      <c r="G5" s="130">
        <f>IF(F5-$B5/'Project with State aid'!$D$83&gt;= 0, F5-$B5/'Project with State aid'!$D$83,0)</f>
        <v>0</v>
      </c>
      <c r="H5" s="130">
        <f>IF(G5-$B5/'Project with State aid'!$D$83&gt;= 0, G5-$B5/'Project with State aid'!$D$83,0)</f>
        <v>0</v>
      </c>
      <c r="I5" s="130">
        <f>IF(H5-$B5/'Project with State aid'!$D$83&gt;= 0, H5-$B5/'Project with State aid'!$D$83,0)</f>
        <v>0</v>
      </c>
      <c r="J5" s="130">
        <f>IF(I5-$B5/'Project with State aid'!$D$83&gt;= 0, I5-$B5/'Project with State aid'!$D$83,0)</f>
        <v>0</v>
      </c>
      <c r="K5" s="130">
        <f>IF(J5-$B5/'Project with State aid'!$D$83&gt;= 0, J5-$B5/'Project with State aid'!$D$83,0)</f>
        <v>0</v>
      </c>
      <c r="L5" s="130">
        <f>IF(K5-$B5/'Project with State aid'!$D$83&gt;= 0, K5-$B5/'Project with State aid'!$D$83,0)</f>
        <v>0</v>
      </c>
      <c r="M5" s="130">
        <f>IF(L5-$B5/'Project with State aid'!$D$83&gt;= 0, L5-$B5/'Project with State aid'!$D$83,0)</f>
        <v>0</v>
      </c>
      <c r="N5" s="130">
        <f>IF(M5-$B5/'Project with State aid'!$D$83&gt;= 0, M5-$B5/'Project with State aid'!$D$83,0)</f>
        <v>0</v>
      </c>
      <c r="O5" s="130">
        <f>IF(N5-$B5/'Project with State aid'!$D$83&gt;= 0, N5-$B5/'Project with State aid'!$D$83,0)</f>
        <v>0</v>
      </c>
      <c r="P5" s="130">
        <f>IF(O5-$B5/'Project with State aid'!$D$83&gt;= 0, O5-$B5/'Project with State aid'!$D$83,0)</f>
        <v>0</v>
      </c>
      <c r="Q5" s="130">
        <f>IF(P5-$B5/'Project with State aid'!$D$83&gt;= 0, P5-$B5/'Project with State aid'!$D$83,0)</f>
        <v>0</v>
      </c>
      <c r="R5" s="130">
        <f>IF(Q5-$B5/'Project with State aid'!$D$83&gt;= 0, Q5-$B5/'Project with State aid'!$D$83,0)</f>
        <v>0</v>
      </c>
      <c r="S5" s="130">
        <f>IF(R5-$B5/'Project with State aid'!$D$83&gt;= 0, R5-$B5/'Project with State aid'!$D$83,0)</f>
        <v>0</v>
      </c>
      <c r="T5" s="130">
        <f>IF(S5-$B5/'Project with State aid'!$D$83&gt;= 0, S5-$B5/'Project with State aid'!$D$83,0)</f>
        <v>0</v>
      </c>
      <c r="U5" s="130">
        <f>IF(T5-$B5/'Project with State aid'!$D$83&gt;= 0, T5-$B5/'Project with State aid'!$D$83,0)</f>
        <v>0</v>
      </c>
      <c r="V5" s="130">
        <f>IF(U5-$B5/'Project with State aid'!$D$83&gt;= 0, U5-$B5/'Project with State aid'!$D$83,0)</f>
        <v>0</v>
      </c>
      <c r="W5" s="130">
        <f>IF(V5-$B5/'Project with State aid'!$D$83&gt;= 0, V5-$B5/'Project with State aid'!$D$83,0)</f>
        <v>0</v>
      </c>
      <c r="X5" s="130">
        <f>IF(W5-$B5/'Project with State aid'!$D$83&gt;= 0, W5-$B5/'Project with State aid'!$D$83,0)</f>
        <v>0</v>
      </c>
    </row>
    <row r="6" spans="1:24">
      <c r="A6" s="73">
        <f>A5+1</f>
        <v>2024</v>
      </c>
      <c r="B6" s="127">
        <f>'Project with State aid'!G17 +'Project with State aid'!G38</f>
        <v>0</v>
      </c>
      <c r="C6" s="130">
        <f>IF(B6-$B6/'Project with State aid'!$D$83&gt;= 0, B6-$B6/'Project with State aid'!$D$83,0)</f>
        <v>0</v>
      </c>
      <c r="D6" s="130">
        <f>IF(C6-$B6/'Project with State aid'!$D$83&gt;= 0, C6-$B6/'Project with State aid'!$D$83,0)</f>
        <v>0</v>
      </c>
      <c r="E6" s="130">
        <f>IF(D6-$B6/'Project with State aid'!$D$83&gt;= 0, D6-$B6/'Project with State aid'!$D$83,0)</f>
        <v>0</v>
      </c>
      <c r="F6" s="130">
        <f>IF(E6-$B6/'Project with State aid'!$D$83&gt;= 0, E6-$B6/'Project with State aid'!$D$83,0)</f>
        <v>0</v>
      </c>
      <c r="G6" s="130">
        <f>IF(F6-$B6/'Project with State aid'!$D$83&gt;= 0, F6-$B6/'Project with State aid'!$D$83,0)</f>
        <v>0</v>
      </c>
      <c r="H6" s="130">
        <f>IF(G6-$B6/'Project with State aid'!$D$83&gt;= 0, G6-$B6/'Project with State aid'!$D$83,0)</f>
        <v>0</v>
      </c>
      <c r="I6" s="130">
        <f>IF(H6-$B6/'Project with State aid'!$D$83&gt;= 0, H6-$B6/'Project with State aid'!$D$83,0)</f>
        <v>0</v>
      </c>
      <c r="J6" s="130">
        <f>IF(I6-$B6/'Project with State aid'!$D$83&gt;= 0, I6-$B6/'Project with State aid'!$D$83,0)</f>
        <v>0</v>
      </c>
      <c r="K6" s="130">
        <f>IF(J6-$B6/'Project with State aid'!$D$83&gt;= 0, J6-$B6/'Project with State aid'!$D$83,0)</f>
        <v>0</v>
      </c>
      <c r="L6" s="130">
        <f>IF(K6-$B6/'Project with State aid'!$D$83&gt;= 0, K6-$B6/'Project with State aid'!$D$83,0)</f>
        <v>0</v>
      </c>
      <c r="M6" s="130">
        <f>IF(L6-$B6/'Project with State aid'!$D$83&gt;= 0, L6-$B6/'Project with State aid'!$D$83,0)</f>
        <v>0</v>
      </c>
      <c r="N6" s="130">
        <f>IF(M6-$B6/'Project with State aid'!$D$83&gt;= 0, M6-$B6/'Project with State aid'!$D$83,0)</f>
        <v>0</v>
      </c>
      <c r="O6" s="130">
        <f>IF(N6-$B6/'Project with State aid'!$D$83&gt;= 0, N6-$B6/'Project with State aid'!$D$83,0)</f>
        <v>0</v>
      </c>
      <c r="P6" s="130">
        <f>IF(O6-$B6/'Project with State aid'!$D$83&gt;= 0, O6-$B6/'Project with State aid'!$D$83,0)</f>
        <v>0</v>
      </c>
      <c r="Q6" s="130">
        <f>IF(P6-$B6/'Project with State aid'!$D$83&gt;= 0, P6-$B6/'Project with State aid'!$D$83,0)</f>
        <v>0</v>
      </c>
      <c r="R6" s="130">
        <f>IF(Q6-$B6/'Project with State aid'!$D$83&gt;= 0, Q6-$B6/'Project with State aid'!$D$83,0)</f>
        <v>0</v>
      </c>
      <c r="S6" s="130">
        <f>IF(R6-$B6/'Project with State aid'!$D$83&gt;= 0, R6-$B6/'Project with State aid'!$D$83,0)</f>
        <v>0</v>
      </c>
      <c r="T6" s="130">
        <f>IF(S6-$B6/'Project with State aid'!$D$83&gt;= 0, S6-$B6/'Project with State aid'!$D$83,0)</f>
        <v>0</v>
      </c>
      <c r="U6" s="130">
        <f>IF(T6-$B6/'Project with State aid'!$D$83&gt;= 0, T6-$B6/'Project with State aid'!$D$83,0)</f>
        <v>0</v>
      </c>
      <c r="V6" s="130">
        <f>IF(U6-$B6/'Project with State aid'!$D$83&gt;= 0, U6-$B6/'Project with State aid'!$D$83,0)</f>
        <v>0</v>
      </c>
      <c r="W6" s="130">
        <f>IF(V6-$B6/'Project with State aid'!$D$83&gt;= 0, V6-$B6/'Project with State aid'!$D$83,0)</f>
        <v>0</v>
      </c>
      <c r="X6" s="130">
        <f>IF(W6-$B6/'Project with State aid'!$D$83&gt;= 0, W6-$B6/'Project with State aid'!$D$83,0)</f>
        <v>0</v>
      </c>
    </row>
    <row r="7" spans="1:24">
      <c r="A7" s="73">
        <f t="shared" ref="A7:A26" si="0">A6+1</f>
        <v>2025</v>
      </c>
      <c r="B7" s="127">
        <f>'Project with State aid'!H17 +'Project with State aid'!H38</f>
        <v>0</v>
      </c>
      <c r="C7" s="130">
        <f>IF(B7-$B7/'Project with State aid'!$D$83&gt;= 0, B7-$B7/'Project with State aid'!$D$83,0)</f>
        <v>0</v>
      </c>
      <c r="D7" s="130">
        <f>IF(C7-$B7/'Project with State aid'!$D$83&gt;= 0, C7-$B7/'Project with State aid'!$D$83,0)</f>
        <v>0</v>
      </c>
      <c r="E7" s="130">
        <f>IF(D7-$B7/'Project with State aid'!$D$83&gt;= 0, D7-$B7/'Project with State aid'!$D$83,0)</f>
        <v>0</v>
      </c>
      <c r="F7" s="130">
        <f>IF(E7-$B7/'Project with State aid'!$D$83&gt;= 0, E7-$B7/'Project with State aid'!$D$83,0)</f>
        <v>0</v>
      </c>
      <c r="G7" s="130">
        <f>IF(F7-$B7/'Project with State aid'!$D$83&gt;= 0, F7-$B7/'Project with State aid'!$D$83,0)</f>
        <v>0</v>
      </c>
      <c r="H7" s="130">
        <f>IF(G7-$B7/'Project with State aid'!$D$83&gt;= 0, G7-$B7/'Project with State aid'!$D$83,0)</f>
        <v>0</v>
      </c>
      <c r="I7" s="130">
        <f>IF(H7-$B7/'Project with State aid'!$D$83&gt;= 0, H7-$B7/'Project with State aid'!$D$83,0)</f>
        <v>0</v>
      </c>
      <c r="J7" s="130">
        <f>IF(I7-$B7/'Project with State aid'!$D$83&gt;= 0, I7-$B7/'Project with State aid'!$D$83,0)</f>
        <v>0</v>
      </c>
      <c r="K7" s="130">
        <f>IF(J7-$B7/'Project with State aid'!$D$83&gt;= 0, J7-$B7/'Project with State aid'!$D$83,0)</f>
        <v>0</v>
      </c>
      <c r="L7" s="130">
        <f>IF(K7-$B7/'Project with State aid'!$D$83&gt;= 0, K7-$B7/'Project with State aid'!$D$83,0)</f>
        <v>0</v>
      </c>
      <c r="M7" s="130">
        <f>IF(L7-$B7/'Project with State aid'!$D$83&gt;= 0, L7-$B7/'Project with State aid'!$D$83,0)</f>
        <v>0</v>
      </c>
      <c r="N7" s="130">
        <f>IF(M7-$B7/'Project with State aid'!$D$83&gt;= 0, M7-$B7/'Project with State aid'!$D$83,0)</f>
        <v>0</v>
      </c>
      <c r="O7" s="130">
        <f>IF(N7-$B7/'Project with State aid'!$D$83&gt;= 0, N7-$B7/'Project with State aid'!$D$83,0)</f>
        <v>0</v>
      </c>
      <c r="P7" s="130">
        <f>IF(O7-$B7/'Project with State aid'!$D$83&gt;= 0, O7-$B7/'Project with State aid'!$D$83,0)</f>
        <v>0</v>
      </c>
      <c r="Q7" s="130">
        <f>IF(P7-$B7/'Project with State aid'!$D$83&gt;= 0, P7-$B7/'Project with State aid'!$D$83,0)</f>
        <v>0</v>
      </c>
      <c r="R7" s="130">
        <f>IF(Q7-$B7/'Project with State aid'!$D$83&gt;= 0, Q7-$B7/'Project with State aid'!$D$83,0)</f>
        <v>0</v>
      </c>
      <c r="S7" s="130">
        <f>IF(R7-$B7/'Project with State aid'!$D$83&gt;= 0, R7-$B7/'Project with State aid'!$D$83,0)</f>
        <v>0</v>
      </c>
      <c r="T7" s="130">
        <f>IF(S7-$B7/'Project with State aid'!$D$83&gt;= 0, S7-$B7/'Project with State aid'!$D$83,0)</f>
        <v>0</v>
      </c>
      <c r="U7" s="130">
        <f>IF(T7-$B7/'Project with State aid'!$D$83&gt;= 0, T7-$B7/'Project with State aid'!$D$83,0)</f>
        <v>0</v>
      </c>
      <c r="V7" s="130">
        <f>IF(U7-$B7/'Project with State aid'!$D$83&gt;= 0, U7-$B7/'Project with State aid'!$D$83,0)</f>
        <v>0</v>
      </c>
      <c r="W7" s="130">
        <f>IF(V7-$B7/'Project with State aid'!$D$83&gt;= 0, V7-$B7/'Project with State aid'!$D$83,0)</f>
        <v>0</v>
      </c>
      <c r="X7" s="130">
        <f>IF(W7-$B7/'Project with State aid'!$D$83&gt;= 0, W7-$B7/'Project with State aid'!$D$83,0)</f>
        <v>0</v>
      </c>
    </row>
    <row r="8" spans="1:24">
      <c r="A8" s="73">
        <f t="shared" si="0"/>
        <v>2026</v>
      </c>
      <c r="B8" s="127">
        <f>'Project with State aid'!I17 +'Project with State aid'!I38</f>
        <v>0</v>
      </c>
      <c r="C8" s="130">
        <f>IF(B8-$B8/'Project with State aid'!$D$83&gt;= 0, B8-$B8/'Project with State aid'!$D$83,0)</f>
        <v>0</v>
      </c>
      <c r="D8" s="130">
        <f>IF(C8-$B8/'Project with State aid'!$D$83&gt;= 0, C8-$B8/'Project with State aid'!$D$83,0)</f>
        <v>0</v>
      </c>
      <c r="E8" s="130">
        <f>IF(D8-$B8/'Project with State aid'!$D$83&gt;= 0, D8-$B8/'Project with State aid'!$D$83,0)</f>
        <v>0</v>
      </c>
      <c r="F8" s="130">
        <f>IF(E8-$B8/'Project with State aid'!$D$83&gt;= 0, E8-$B8/'Project with State aid'!$D$83,0)</f>
        <v>0</v>
      </c>
      <c r="G8" s="130">
        <f>IF(F8-$B8/'Project with State aid'!$D$83&gt;= 0, F8-$B8/'Project with State aid'!$D$83,0)</f>
        <v>0</v>
      </c>
      <c r="H8" s="130">
        <f>IF(G8-$B8/'Project with State aid'!$D$83&gt;= 0, G8-$B8/'Project with State aid'!$D$83,0)</f>
        <v>0</v>
      </c>
      <c r="I8" s="130">
        <f>IF(H8-$B8/'Project with State aid'!$D$83&gt;= 0, H8-$B8/'Project with State aid'!$D$83,0)</f>
        <v>0</v>
      </c>
      <c r="J8" s="130">
        <f>IF(I8-$B8/'Project with State aid'!$D$83&gt;= 0, I8-$B8/'Project with State aid'!$D$83,0)</f>
        <v>0</v>
      </c>
      <c r="K8" s="130">
        <f>IF(J8-$B8/'Project with State aid'!$D$83&gt;= 0, J8-$B8/'Project with State aid'!$D$83,0)</f>
        <v>0</v>
      </c>
      <c r="L8" s="130">
        <f>IF(K8-$B8/'Project with State aid'!$D$83&gt;= 0, K8-$B8/'Project with State aid'!$D$83,0)</f>
        <v>0</v>
      </c>
      <c r="M8" s="130">
        <f>IF(L8-$B8/'Project with State aid'!$D$83&gt;= 0, L8-$B8/'Project with State aid'!$D$83,0)</f>
        <v>0</v>
      </c>
      <c r="N8" s="130">
        <f>IF(M8-$B8/'Project with State aid'!$D$83&gt;= 0, M8-$B8/'Project with State aid'!$D$83,0)</f>
        <v>0</v>
      </c>
      <c r="O8" s="130">
        <f>IF(N8-$B8/'Project with State aid'!$D$83&gt;= 0, N8-$B8/'Project with State aid'!$D$83,0)</f>
        <v>0</v>
      </c>
      <c r="P8" s="130">
        <f>IF(O8-$B8/'Project with State aid'!$D$83&gt;= 0, O8-$B8/'Project with State aid'!$D$83,0)</f>
        <v>0</v>
      </c>
      <c r="Q8" s="130">
        <f>IF(P8-$B8/'Project with State aid'!$D$83&gt;= 0, P8-$B8/'Project with State aid'!$D$83,0)</f>
        <v>0</v>
      </c>
      <c r="R8" s="130">
        <f>IF(Q8-$B8/'Project with State aid'!$D$83&gt;= 0, Q8-$B8/'Project with State aid'!$D$83,0)</f>
        <v>0</v>
      </c>
      <c r="S8" s="130">
        <f>IF(R8-$B8/'Project with State aid'!$D$83&gt;= 0, R8-$B8/'Project with State aid'!$D$83,0)</f>
        <v>0</v>
      </c>
      <c r="T8" s="130">
        <f>IF(S8-$B8/'Project with State aid'!$D$83&gt;= 0, S8-$B8/'Project with State aid'!$D$83,0)</f>
        <v>0</v>
      </c>
      <c r="U8" s="130">
        <f>IF(T8-$B8/'Project with State aid'!$D$83&gt;= 0, T8-$B8/'Project with State aid'!$D$83,0)</f>
        <v>0</v>
      </c>
      <c r="V8" s="130">
        <f>IF(U8-$B8/'Project with State aid'!$D$83&gt;= 0, U8-$B8/'Project with State aid'!$D$83,0)</f>
        <v>0</v>
      </c>
      <c r="W8" s="130">
        <f>IF(V8-$B8/'Project with State aid'!$D$83&gt;= 0, V8-$B8/'Project with State aid'!$D$83,0)</f>
        <v>0</v>
      </c>
      <c r="X8" s="130">
        <f>IF(W8-$B8/'Project with State aid'!$D$83&gt;= 0, W8-$B8/'Project with State aid'!$D$83,0)</f>
        <v>0</v>
      </c>
    </row>
    <row r="9" spans="1:24">
      <c r="A9" s="73">
        <f t="shared" si="0"/>
        <v>2027</v>
      </c>
      <c r="B9" s="127">
        <f>'Project with State aid'!J17 +'Project with State aid'!J38</f>
        <v>0</v>
      </c>
      <c r="C9" s="130">
        <f>IF(B9-$B9/'Project with State aid'!$D$83&gt;= 0, B9-$B9/'Project with State aid'!$D$83,0)</f>
        <v>0</v>
      </c>
      <c r="D9" s="130">
        <f>IF(C9-$B9/'Project with State aid'!$D$83&gt;= 0, C9-$B9/'Project with State aid'!$D$83,0)</f>
        <v>0</v>
      </c>
      <c r="E9" s="130">
        <f>IF(D9-$B9/'Project with State aid'!$D$83&gt;= 0, D9-$B9/'Project with State aid'!$D$83,0)</f>
        <v>0</v>
      </c>
      <c r="F9" s="130">
        <f>IF(E9-$B9/'Project with State aid'!$D$83&gt;= 0, E9-$B9/'Project with State aid'!$D$83,0)</f>
        <v>0</v>
      </c>
      <c r="G9" s="130">
        <f>IF(F9-$B9/'Project with State aid'!$D$83&gt;= 0, F9-$B9/'Project with State aid'!$D$83,0)</f>
        <v>0</v>
      </c>
      <c r="H9" s="130">
        <f>IF(G9-$B9/'Project with State aid'!$D$83&gt;= 0, G9-$B9/'Project with State aid'!$D$83,0)</f>
        <v>0</v>
      </c>
      <c r="I9" s="130">
        <f>IF(H9-$B9/'Project with State aid'!$D$83&gt;= 0, H9-$B9/'Project with State aid'!$D$83,0)</f>
        <v>0</v>
      </c>
      <c r="J9" s="130">
        <f>IF(I9-$B9/'Project with State aid'!$D$83&gt;= 0, I9-$B9/'Project with State aid'!$D$83,0)</f>
        <v>0</v>
      </c>
      <c r="K9" s="130">
        <f>IF(J9-$B9/'Project with State aid'!$D$83&gt;= 0, J9-$B9/'Project with State aid'!$D$83,0)</f>
        <v>0</v>
      </c>
      <c r="L9" s="130">
        <f>IF(K9-$B9/'Project with State aid'!$D$83&gt;= 0, K9-$B9/'Project with State aid'!$D$83,0)</f>
        <v>0</v>
      </c>
      <c r="M9" s="130">
        <f>IF(L9-$B9/'Project with State aid'!$D$83&gt;= 0, L9-$B9/'Project with State aid'!$D$83,0)</f>
        <v>0</v>
      </c>
      <c r="N9" s="130">
        <f>IF(M9-$B9/'Project with State aid'!$D$83&gt;= 0, M9-$B9/'Project with State aid'!$D$83,0)</f>
        <v>0</v>
      </c>
      <c r="O9" s="130">
        <f>IF(N9-$B9/'Project with State aid'!$D$83&gt;= 0, N9-$B9/'Project with State aid'!$D$83,0)</f>
        <v>0</v>
      </c>
      <c r="P9" s="130">
        <f>IF(O9-$B9/'Project with State aid'!$D$83&gt;= 0, O9-$B9/'Project with State aid'!$D$83,0)</f>
        <v>0</v>
      </c>
      <c r="Q9" s="130">
        <f>IF(P9-$B9/'Project with State aid'!$D$83&gt;= 0, P9-$B9/'Project with State aid'!$D$83,0)</f>
        <v>0</v>
      </c>
      <c r="R9" s="130">
        <f>IF(Q9-$B9/'Project with State aid'!$D$83&gt;= 0, Q9-$B9/'Project with State aid'!$D$83,0)</f>
        <v>0</v>
      </c>
      <c r="S9" s="130">
        <f>IF(R9-$B9/'Project with State aid'!$D$83&gt;= 0, R9-$B9/'Project with State aid'!$D$83,0)</f>
        <v>0</v>
      </c>
      <c r="T9" s="130">
        <f>IF(S9-$B9/'Project with State aid'!$D$83&gt;= 0, S9-$B9/'Project with State aid'!$D$83,0)</f>
        <v>0</v>
      </c>
      <c r="U9" s="130">
        <f>IF(T9-$B9/'Project with State aid'!$D$83&gt;= 0, T9-$B9/'Project with State aid'!$D$83,0)</f>
        <v>0</v>
      </c>
      <c r="V9" s="130">
        <f>IF(U9-$B9/'Project with State aid'!$D$83&gt;= 0, U9-$B9/'Project with State aid'!$D$83,0)</f>
        <v>0</v>
      </c>
      <c r="W9" s="130">
        <f>IF(V9-$B9/'Project with State aid'!$D$83&gt;= 0, V9-$B9/'Project with State aid'!$D$83,0)</f>
        <v>0</v>
      </c>
      <c r="X9" s="130">
        <f>IF(W9-$B9/'Project with State aid'!$D$83&gt;= 0, W9-$B9/'Project with State aid'!$D$83,0)</f>
        <v>0</v>
      </c>
    </row>
    <row r="10" spans="1:24">
      <c r="A10" s="73">
        <f t="shared" si="0"/>
        <v>2028</v>
      </c>
      <c r="B10" s="127">
        <f>'Project with State aid'!K17 +'Project with State aid'!K38</f>
        <v>0</v>
      </c>
      <c r="C10" s="130">
        <f>IF(B10-$B10/'Project with State aid'!$D$83&gt;= 0, B10-$B10/'Project with State aid'!$D$83,0)</f>
        <v>0</v>
      </c>
      <c r="D10" s="130">
        <f>IF(C10-$B10/'Project with State aid'!$D$83&gt;= 0, C10-$B10/'Project with State aid'!$D$83,0)</f>
        <v>0</v>
      </c>
      <c r="E10" s="130">
        <f>IF(D10-$B10/'Project with State aid'!$D$83&gt;= 0, D10-$B10/'Project with State aid'!$D$83,0)</f>
        <v>0</v>
      </c>
      <c r="F10" s="130">
        <f>IF(E10-$B10/'Project with State aid'!$D$83&gt;= 0, E10-$B10/'Project with State aid'!$D$83,0)</f>
        <v>0</v>
      </c>
      <c r="G10" s="130">
        <f>IF(F10-$B10/'Project with State aid'!$D$83&gt;= 0, F10-$B10/'Project with State aid'!$D$83,0)</f>
        <v>0</v>
      </c>
      <c r="H10" s="130">
        <f>IF(G10-$B10/'Project with State aid'!$D$83&gt;= 0, G10-$B10/'Project with State aid'!$D$83,0)</f>
        <v>0</v>
      </c>
      <c r="I10" s="130">
        <f>IF(H10-$B10/'Project with State aid'!$D$83&gt;= 0, H10-$B10/'Project with State aid'!$D$83,0)</f>
        <v>0</v>
      </c>
      <c r="J10" s="130">
        <f>IF(I10-$B10/'Project with State aid'!$D$83&gt;= 0, I10-$B10/'Project with State aid'!$D$83,0)</f>
        <v>0</v>
      </c>
      <c r="K10" s="130">
        <f>IF(J10-$B10/'Project with State aid'!$D$83&gt;= 0, J10-$B10/'Project with State aid'!$D$83,0)</f>
        <v>0</v>
      </c>
      <c r="L10" s="130">
        <f>IF(K10-$B10/'Project with State aid'!$D$83&gt;= 0, K10-$B10/'Project with State aid'!$D$83,0)</f>
        <v>0</v>
      </c>
      <c r="M10" s="130">
        <f>IF(L10-$B10/'Project with State aid'!$D$83&gt;= 0, L10-$B10/'Project with State aid'!$D$83,0)</f>
        <v>0</v>
      </c>
      <c r="N10" s="130">
        <f>IF(M10-$B10/'Project with State aid'!$D$83&gt;= 0, M10-$B10/'Project with State aid'!$D$83,0)</f>
        <v>0</v>
      </c>
      <c r="O10" s="130">
        <f>IF(N10-$B10/'Project with State aid'!$D$83&gt;= 0, N10-$B10/'Project with State aid'!$D$83,0)</f>
        <v>0</v>
      </c>
      <c r="P10" s="130">
        <f>IF(O10-$B10/'Project with State aid'!$D$83&gt;= 0, O10-$B10/'Project with State aid'!$D$83,0)</f>
        <v>0</v>
      </c>
      <c r="Q10" s="130">
        <f>IF(P10-$B10/'Project with State aid'!$D$83&gt;= 0, P10-$B10/'Project with State aid'!$D$83,0)</f>
        <v>0</v>
      </c>
      <c r="R10" s="130">
        <f>IF(Q10-$B10/'Project with State aid'!$D$83&gt;= 0, Q10-$B10/'Project with State aid'!$D$83,0)</f>
        <v>0</v>
      </c>
      <c r="S10" s="130">
        <f>IF(R10-$B10/'Project with State aid'!$D$83&gt;= 0, R10-$B10/'Project with State aid'!$D$83,0)</f>
        <v>0</v>
      </c>
      <c r="T10" s="130">
        <f>IF(S10-$B10/'Project with State aid'!$D$83&gt;= 0, S10-$B10/'Project with State aid'!$D$83,0)</f>
        <v>0</v>
      </c>
      <c r="U10" s="130">
        <f>IF(T10-$B10/'Project with State aid'!$D$83&gt;= 0, T10-$B10/'Project with State aid'!$D$83,0)</f>
        <v>0</v>
      </c>
      <c r="V10" s="130">
        <f>IF(U10-$B10/'Project with State aid'!$D$83&gt;= 0, U10-$B10/'Project with State aid'!$D$83,0)</f>
        <v>0</v>
      </c>
      <c r="W10" s="130">
        <f>IF(V10-$B10/'Project with State aid'!$D$83&gt;= 0, V10-$B10/'Project with State aid'!$D$83,0)</f>
        <v>0</v>
      </c>
      <c r="X10" s="130">
        <f>IF(W10-$B10/'Project with State aid'!$D$83&gt;= 0, W10-$B10/'Project with State aid'!$D$83,0)</f>
        <v>0</v>
      </c>
    </row>
    <row r="11" spans="1:24">
      <c r="A11" s="73">
        <f t="shared" si="0"/>
        <v>2029</v>
      </c>
      <c r="B11" s="127">
        <f>'Project with State aid'!L17 +'Project with State aid'!L38</f>
        <v>0</v>
      </c>
      <c r="C11" s="130">
        <f>IF(B11-$B11/'Project with State aid'!$D$83&gt;= 0, B11-$B11/'Project with State aid'!$D$83,0)</f>
        <v>0</v>
      </c>
      <c r="D11" s="130">
        <f>IF(C11-$B11/'Project with State aid'!$D$83&gt;= 0, C11-$B11/'Project with State aid'!$D$83,0)</f>
        <v>0</v>
      </c>
      <c r="E11" s="130">
        <f>IF(D11-$B11/'Project with State aid'!$D$83&gt;= 0, D11-$B11/'Project with State aid'!$D$83,0)</f>
        <v>0</v>
      </c>
      <c r="F11" s="130">
        <f>IF(E11-$B11/'Project with State aid'!$D$83&gt;= 0, E11-$B11/'Project with State aid'!$D$83,0)</f>
        <v>0</v>
      </c>
      <c r="G11" s="130">
        <f>IF(F11-$B11/'Project with State aid'!$D$83&gt;= 0, F11-$B11/'Project with State aid'!$D$83,0)</f>
        <v>0</v>
      </c>
      <c r="H11" s="130">
        <f>IF(G11-$B11/'Project with State aid'!$D$83&gt;= 0, G11-$B11/'Project with State aid'!$D$83,0)</f>
        <v>0</v>
      </c>
      <c r="I11" s="130">
        <f>IF(H11-$B11/'Project with State aid'!$D$83&gt;= 0, H11-$B11/'Project with State aid'!$D$83,0)</f>
        <v>0</v>
      </c>
      <c r="J11" s="130">
        <f>IF(I11-$B11/'Project with State aid'!$D$83&gt;= 0, I11-$B11/'Project with State aid'!$D$83,0)</f>
        <v>0</v>
      </c>
      <c r="K11" s="130">
        <f>IF(J11-$B11/'Project with State aid'!$D$83&gt;= 0, J11-$B11/'Project with State aid'!$D$83,0)</f>
        <v>0</v>
      </c>
      <c r="L11" s="130">
        <f>IF(K11-$B11/'Project with State aid'!$D$83&gt;= 0, K11-$B11/'Project with State aid'!$D$83,0)</f>
        <v>0</v>
      </c>
      <c r="M11" s="130">
        <f>IF(L11-$B11/'Project with State aid'!$D$83&gt;= 0, L11-$B11/'Project with State aid'!$D$83,0)</f>
        <v>0</v>
      </c>
      <c r="N11" s="130">
        <f>IF(M11-$B11/'Project with State aid'!$D$83&gt;= 0, M11-$B11/'Project with State aid'!$D$83,0)</f>
        <v>0</v>
      </c>
      <c r="O11" s="130">
        <f>IF(N11-$B11/'Project with State aid'!$D$83&gt;= 0, N11-$B11/'Project with State aid'!$D$83,0)</f>
        <v>0</v>
      </c>
      <c r="P11" s="130">
        <f>IF(O11-$B11/'Project with State aid'!$D$83&gt;= 0, O11-$B11/'Project with State aid'!$D$83,0)</f>
        <v>0</v>
      </c>
      <c r="Q11" s="130">
        <f>IF(P11-$B11/'Project with State aid'!$D$83&gt;= 0, P11-$B11/'Project with State aid'!$D$83,0)</f>
        <v>0</v>
      </c>
      <c r="R11" s="130">
        <f>IF(Q11-$B11/'Project with State aid'!$D$83&gt;= 0, Q11-$B11/'Project with State aid'!$D$83,0)</f>
        <v>0</v>
      </c>
      <c r="S11" s="130">
        <f>IF(R11-$B11/'Project with State aid'!$D$83&gt;= 0, R11-$B11/'Project with State aid'!$D$83,0)</f>
        <v>0</v>
      </c>
      <c r="T11" s="130">
        <f>IF(S11-$B11/'Project with State aid'!$D$83&gt;= 0, S11-$B11/'Project with State aid'!$D$83,0)</f>
        <v>0</v>
      </c>
      <c r="U11" s="130">
        <f>IF(T11-$B11/'Project with State aid'!$D$83&gt;= 0, T11-$B11/'Project with State aid'!$D$83,0)</f>
        <v>0</v>
      </c>
      <c r="V11" s="130">
        <f>IF(U11-$B11/'Project with State aid'!$D$83&gt;= 0, U11-$B11/'Project with State aid'!$D$83,0)</f>
        <v>0</v>
      </c>
      <c r="W11" s="130">
        <f>IF(V11-$B11/'Project with State aid'!$D$83&gt;= 0, V11-$B11/'Project with State aid'!$D$83,0)</f>
        <v>0</v>
      </c>
      <c r="X11" s="130">
        <f>IF(W11-$B11/'Project with State aid'!$D$83&gt;= 0, W11-$B11/'Project with State aid'!$D$83,0)</f>
        <v>0</v>
      </c>
    </row>
    <row r="12" spans="1:24">
      <c r="A12" s="73">
        <f t="shared" si="0"/>
        <v>2030</v>
      </c>
      <c r="B12" s="127">
        <f>'Project with State aid'!M17 +'Project with State aid'!M38</f>
        <v>0</v>
      </c>
      <c r="C12" s="130">
        <f>IF(B12-$B12/'Project with State aid'!$D$83&gt;= 0, B12-$B12/'Project with State aid'!$D$83,0)</f>
        <v>0</v>
      </c>
      <c r="D12" s="130">
        <f>IF(C12-$B12/'Project with State aid'!$D$83&gt;= 0, C12-$B12/'Project with State aid'!$D$83,0)</f>
        <v>0</v>
      </c>
      <c r="E12" s="130">
        <f>IF(D12-$B12/'Project with State aid'!$D$83&gt;= 0, D12-$B12/'Project with State aid'!$D$83,0)</f>
        <v>0</v>
      </c>
      <c r="F12" s="130">
        <f>IF(E12-$B12/'Project with State aid'!$D$83&gt;= 0, E12-$B12/'Project with State aid'!$D$83,0)</f>
        <v>0</v>
      </c>
      <c r="G12" s="130">
        <f>IF(F12-$B12/'Project with State aid'!$D$83&gt;= 0, F12-$B12/'Project with State aid'!$D$83,0)</f>
        <v>0</v>
      </c>
      <c r="H12" s="130">
        <f>IF(G12-$B12/'Project with State aid'!$D$83&gt;= 0, G12-$B12/'Project with State aid'!$D$83,0)</f>
        <v>0</v>
      </c>
      <c r="I12" s="130">
        <f>IF(H12-$B12/'Project with State aid'!$D$83&gt;= 0, H12-$B12/'Project with State aid'!$D$83,0)</f>
        <v>0</v>
      </c>
      <c r="J12" s="130">
        <f>IF(I12-$B12/'Project with State aid'!$D$83&gt;= 0, I12-$B12/'Project with State aid'!$D$83,0)</f>
        <v>0</v>
      </c>
      <c r="K12" s="130">
        <f>IF(J12-$B12/'Project with State aid'!$D$83&gt;= 0, J12-$B12/'Project with State aid'!$D$83,0)</f>
        <v>0</v>
      </c>
      <c r="L12" s="130">
        <f>IF(K12-$B12/'Project with State aid'!$D$83&gt;= 0, K12-$B12/'Project with State aid'!$D$83,0)</f>
        <v>0</v>
      </c>
      <c r="M12" s="130">
        <f>IF(L12-$B12/'Project with State aid'!$D$83&gt;= 0, L12-$B12/'Project with State aid'!$D$83,0)</f>
        <v>0</v>
      </c>
      <c r="N12" s="130">
        <f>IF(M12-$B12/'Project with State aid'!$D$83&gt;= 0, M12-$B12/'Project with State aid'!$D$83,0)</f>
        <v>0</v>
      </c>
      <c r="O12" s="130">
        <f>IF(N12-$B12/'Project with State aid'!$D$83&gt;= 0, N12-$B12/'Project with State aid'!$D$83,0)</f>
        <v>0</v>
      </c>
      <c r="P12" s="130">
        <f>IF(O12-$B12/'Project with State aid'!$D$83&gt;= 0, O12-$B12/'Project with State aid'!$D$83,0)</f>
        <v>0</v>
      </c>
      <c r="Q12" s="130">
        <f>IF(P12-$B12/'Project with State aid'!$D$83&gt;= 0, P12-$B12/'Project with State aid'!$D$83,0)</f>
        <v>0</v>
      </c>
      <c r="R12" s="130">
        <f>IF(Q12-$B12/'Project with State aid'!$D$83&gt;= 0, Q12-$B12/'Project with State aid'!$D$83,0)</f>
        <v>0</v>
      </c>
      <c r="S12" s="130">
        <f>IF(R12-$B12/'Project with State aid'!$D$83&gt;= 0, R12-$B12/'Project with State aid'!$D$83,0)</f>
        <v>0</v>
      </c>
      <c r="T12" s="130">
        <f>IF(S12-$B12/'Project with State aid'!$D$83&gt;= 0, S12-$B12/'Project with State aid'!$D$83,0)</f>
        <v>0</v>
      </c>
      <c r="U12" s="130">
        <f>IF(T12-$B12/'Project with State aid'!$D$83&gt;= 0, T12-$B12/'Project with State aid'!$D$83,0)</f>
        <v>0</v>
      </c>
      <c r="V12" s="130">
        <f>IF(U12-$B12/'Project with State aid'!$D$83&gt;= 0, U12-$B12/'Project with State aid'!$D$83,0)</f>
        <v>0</v>
      </c>
      <c r="W12" s="130">
        <f>IF(V12-$B12/'Project with State aid'!$D$83&gt;= 0, V12-$B12/'Project with State aid'!$D$83,0)</f>
        <v>0</v>
      </c>
      <c r="X12" s="130">
        <f>IF(W12-$B12/'Project with State aid'!$D$83&gt;= 0, W12-$B12/'Project with State aid'!$D$83,0)</f>
        <v>0</v>
      </c>
    </row>
    <row r="13" spans="1:24">
      <c r="A13" s="73">
        <f t="shared" si="0"/>
        <v>2031</v>
      </c>
      <c r="B13" s="127">
        <f>'Project with State aid'!N17 +'Project with State aid'!N38</f>
        <v>0</v>
      </c>
      <c r="C13" s="130">
        <f>IF(B13-$B13/'Project with State aid'!$D$83&gt;= 0, B13-$B13/'Project with State aid'!$D$83,0)</f>
        <v>0</v>
      </c>
      <c r="D13" s="130">
        <f>IF(C13-$B13/'Project with State aid'!$D$83&gt;= 0, C13-$B13/'Project with State aid'!$D$83,0)</f>
        <v>0</v>
      </c>
      <c r="E13" s="130">
        <f>IF(D13-$B13/'Project with State aid'!$D$83&gt;= 0, D13-$B13/'Project with State aid'!$D$83,0)</f>
        <v>0</v>
      </c>
      <c r="F13" s="130">
        <f>IF(E13-$B13/'Project with State aid'!$D$83&gt;= 0, E13-$B13/'Project with State aid'!$D$83,0)</f>
        <v>0</v>
      </c>
      <c r="G13" s="130">
        <f>IF(F13-$B13/'Project with State aid'!$D$83&gt;= 0, F13-$B13/'Project with State aid'!$D$83,0)</f>
        <v>0</v>
      </c>
      <c r="H13" s="130">
        <f>IF(G13-$B13/'Project with State aid'!$D$83&gt;= 0, G13-$B13/'Project with State aid'!$D$83,0)</f>
        <v>0</v>
      </c>
      <c r="I13" s="130">
        <f>IF(H13-$B13/'Project with State aid'!$D$83&gt;= 0, H13-$B13/'Project with State aid'!$D$83,0)</f>
        <v>0</v>
      </c>
      <c r="J13" s="130">
        <f>IF(I13-$B13/'Project with State aid'!$D$83&gt;= 0, I13-$B13/'Project with State aid'!$D$83,0)</f>
        <v>0</v>
      </c>
      <c r="K13" s="130">
        <f>IF(J13-$B13/'Project with State aid'!$D$83&gt;= 0, J13-$B13/'Project with State aid'!$D$83,0)</f>
        <v>0</v>
      </c>
      <c r="L13" s="130">
        <f>IF(K13-$B13/'Project with State aid'!$D$83&gt;= 0, K13-$B13/'Project with State aid'!$D$83,0)</f>
        <v>0</v>
      </c>
      <c r="M13" s="130">
        <f>IF(L13-$B13/'Project with State aid'!$D$83&gt;= 0, L13-$B13/'Project with State aid'!$D$83,0)</f>
        <v>0</v>
      </c>
      <c r="N13" s="130">
        <f>IF(M13-$B13/'Project with State aid'!$D$83&gt;= 0, M13-$B13/'Project with State aid'!$D$83,0)</f>
        <v>0</v>
      </c>
      <c r="O13" s="130">
        <f>IF(N13-$B13/'Project with State aid'!$D$83&gt;= 0, N13-$B13/'Project with State aid'!$D$83,0)</f>
        <v>0</v>
      </c>
      <c r="P13" s="130">
        <f>IF(O13-$B13/'Project with State aid'!$D$83&gt;= 0, O13-$B13/'Project with State aid'!$D$83,0)</f>
        <v>0</v>
      </c>
      <c r="Q13" s="130">
        <f>IF(P13-$B13/'Project with State aid'!$D$83&gt;= 0, P13-$B13/'Project with State aid'!$D$83,0)</f>
        <v>0</v>
      </c>
      <c r="R13" s="130">
        <f>IF(Q13-$B13/'Project with State aid'!$D$83&gt;= 0, Q13-$B13/'Project with State aid'!$D$83,0)</f>
        <v>0</v>
      </c>
      <c r="S13" s="130">
        <f>IF(R13-$B13/'Project with State aid'!$D$83&gt;= 0, R13-$B13/'Project with State aid'!$D$83,0)</f>
        <v>0</v>
      </c>
      <c r="T13" s="130">
        <f>IF(S13-$B13/'Project with State aid'!$D$83&gt;= 0, S13-$B13/'Project with State aid'!$D$83,0)</f>
        <v>0</v>
      </c>
      <c r="U13" s="130">
        <f>IF(T13-$B13/'Project with State aid'!$D$83&gt;= 0, T13-$B13/'Project with State aid'!$D$83,0)</f>
        <v>0</v>
      </c>
      <c r="V13" s="130">
        <f>IF(U13-$B13/'Project with State aid'!$D$83&gt;= 0, U13-$B13/'Project with State aid'!$D$83,0)</f>
        <v>0</v>
      </c>
      <c r="W13" s="130">
        <f>IF(V13-$B13/'Project with State aid'!$D$83&gt;= 0, V13-$B13/'Project with State aid'!$D$83,0)</f>
        <v>0</v>
      </c>
      <c r="X13" s="130">
        <f>IF(W13-$B13/'Project with State aid'!$D$83&gt;= 0, W13-$B13/'Project with State aid'!$D$83,0)</f>
        <v>0</v>
      </c>
    </row>
    <row r="14" spans="1:24">
      <c r="A14" s="73">
        <f t="shared" si="0"/>
        <v>2032</v>
      </c>
      <c r="B14" s="127">
        <f>'Project with State aid'!O17 +'Project with State aid'!O38</f>
        <v>0</v>
      </c>
      <c r="C14" s="130">
        <f>IF(B14-$B14/'Project with State aid'!$D$83&gt;= 0, B14-$B14/'Project with State aid'!$D$83,0)</f>
        <v>0</v>
      </c>
      <c r="D14" s="130">
        <f>IF(C14-$B14/'Project with State aid'!$D$83&gt;= 0, C14-$B14/'Project with State aid'!$D$83,0)</f>
        <v>0</v>
      </c>
      <c r="E14" s="130">
        <f>IF(D14-$B14/'Project with State aid'!$D$83&gt;= 0, D14-$B14/'Project with State aid'!$D$83,0)</f>
        <v>0</v>
      </c>
      <c r="F14" s="130">
        <f>IF(E14-$B14/'Project with State aid'!$D$83&gt;= 0, E14-$B14/'Project with State aid'!$D$83,0)</f>
        <v>0</v>
      </c>
      <c r="G14" s="130">
        <f>IF(F14-$B14/'Project with State aid'!$D$83&gt;= 0, F14-$B14/'Project with State aid'!$D$83,0)</f>
        <v>0</v>
      </c>
      <c r="H14" s="130">
        <f>IF(G14-$B14/'Project with State aid'!$D$83&gt;= 0, G14-$B14/'Project with State aid'!$D$83,0)</f>
        <v>0</v>
      </c>
      <c r="I14" s="130">
        <f>IF(H14-$B14/'Project with State aid'!$D$83&gt;= 0, H14-$B14/'Project with State aid'!$D$83,0)</f>
        <v>0</v>
      </c>
      <c r="J14" s="130">
        <f>IF(I14-$B14/'Project with State aid'!$D$83&gt;= 0, I14-$B14/'Project with State aid'!$D$83,0)</f>
        <v>0</v>
      </c>
      <c r="K14" s="130">
        <f>IF(J14-$B14/'Project with State aid'!$D$83&gt;= 0, J14-$B14/'Project with State aid'!$D$83,0)</f>
        <v>0</v>
      </c>
      <c r="L14" s="130">
        <f>IF(K14-$B14/'Project with State aid'!$D$83&gt;= 0, K14-$B14/'Project with State aid'!$D$83,0)</f>
        <v>0</v>
      </c>
      <c r="M14" s="130">
        <f>IF(L14-$B14/'Project with State aid'!$D$83&gt;= 0, L14-$B14/'Project with State aid'!$D$83,0)</f>
        <v>0</v>
      </c>
      <c r="N14" s="130">
        <f>IF(M14-$B14/'Project with State aid'!$D$83&gt;= 0, M14-$B14/'Project with State aid'!$D$83,0)</f>
        <v>0</v>
      </c>
      <c r="O14" s="130">
        <f>IF(N14-$B14/'Project with State aid'!$D$83&gt;= 0, N14-$B14/'Project with State aid'!$D$83,0)</f>
        <v>0</v>
      </c>
      <c r="P14" s="130">
        <f>IF(O14-$B14/'Project with State aid'!$D$83&gt;= 0, O14-$B14/'Project with State aid'!$D$83,0)</f>
        <v>0</v>
      </c>
      <c r="Q14" s="130">
        <f>IF(P14-$B14/'Project with State aid'!$D$83&gt;= 0, P14-$B14/'Project with State aid'!$D$83,0)</f>
        <v>0</v>
      </c>
      <c r="R14" s="130">
        <f>IF(Q14-$B14/'Project with State aid'!$D$83&gt;= 0, Q14-$B14/'Project with State aid'!$D$83,0)</f>
        <v>0</v>
      </c>
      <c r="S14" s="130">
        <f>IF(R14-$B14/'Project with State aid'!$D$83&gt;= 0, R14-$B14/'Project with State aid'!$D$83,0)</f>
        <v>0</v>
      </c>
      <c r="T14" s="130">
        <f>IF(S14-$B14/'Project with State aid'!$D$83&gt;= 0, S14-$B14/'Project with State aid'!$D$83,0)</f>
        <v>0</v>
      </c>
      <c r="U14" s="130">
        <f>IF(T14-$B14/'Project with State aid'!$D$83&gt;= 0, T14-$B14/'Project with State aid'!$D$83,0)</f>
        <v>0</v>
      </c>
      <c r="V14" s="130">
        <f>IF(U14-$B14/'Project with State aid'!$D$83&gt;= 0, U14-$B14/'Project with State aid'!$D$83,0)</f>
        <v>0</v>
      </c>
      <c r="W14" s="130">
        <f>IF(V14-$B14/'Project with State aid'!$D$83&gt;= 0, V14-$B14/'Project with State aid'!$D$83,0)</f>
        <v>0</v>
      </c>
      <c r="X14" s="130">
        <f>IF(W14-$B14/'Project with State aid'!$D$83&gt;= 0, W14-$B14/'Project with State aid'!$D$83,0)</f>
        <v>0</v>
      </c>
    </row>
    <row r="15" spans="1:24">
      <c r="A15" s="73">
        <f t="shared" si="0"/>
        <v>2033</v>
      </c>
      <c r="B15" s="127">
        <f>'Project with State aid'!P17 +'Project with State aid'!P38</f>
        <v>0</v>
      </c>
      <c r="C15" s="130">
        <f>IF(B15-$B15/'Project with State aid'!$D$83&gt;= 0, B15-$B15/'Project with State aid'!$D$83,0)</f>
        <v>0</v>
      </c>
      <c r="D15" s="130">
        <f>IF(C15-$B15/'Project with State aid'!$D$83&gt;= 0, C15-$B15/'Project with State aid'!$D$83,0)</f>
        <v>0</v>
      </c>
      <c r="E15" s="130">
        <f>IF(D15-$B15/'Project with State aid'!$D$83&gt;= 0, D15-$B15/'Project with State aid'!$D$83,0)</f>
        <v>0</v>
      </c>
      <c r="F15" s="130">
        <f>IF(E15-$B15/'Project with State aid'!$D$83&gt;= 0, E15-$B15/'Project with State aid'!$D$83,0)</f>
        <v>0</v>
      </c>
      <c r="G15" s="130">
        <f>IF(F15-$B15/'Project with State aid'!$D$83&gt;= 0, F15-$B15/'Project with State aid'!$D$83,0)</f>
        <v>0</v>
      </c>
      <c r="H15" s="130">
        <f>IF(G15-$B15/'Project with State aid'!$D$83&gt;= 0, G15-$B15/'Project with State aid'!$D$83,0)</f>
        <v>0</v>
      </c>
      <c r="I15" s="130">
        <f>IF(H15-$B15/'Project with State aid'!$D$83&gt;= 0, H15-$B15/'Project with State aid'!$D$83,0)</f>
        <v>0</v>
      </c>
      <c r="J15" s="130">
        <f>IF(I15-$B15/'Project with State aid'!$D$83&gt;= 0, I15-$B15/'Project with State aid'!$D$83,0)</f>
        <v>0</v>
      </c>
      <c r="K15" s="130">
        <f>IF(J15-$B15/'Project with State aid'!$D$83&gt;= 0, J15-$B15/'Project with State aid'!$D$83,0)</f>
        <v>0</v>
      </c>
      <c r="L15" s="130">
        <f>IF(K15-$B15/'Project with State aid'!$D$83&gt;= 0, K15-$B15/'Project with State aid'!$D$83,0)</f>
        <v>0</v>
      </c>
      <c r="M15" s="130">
        <f>IF(L15-$B15/'Project with State aid'!$D$83&gt;= 0, L15-$B15/'Project with State aid'!$D$83,0)</f>
        <v>0</v>
      </c>
      <c r="N15" s="130">
        <f>IF(M15-$B15/'Project with State aid'!$D$83&gt;= 0, M15-$B15/'Project with State aid'!$D$83,0)</f>
        <v>0</v>
      </c>
      <c r="O15" s="130">
        <f>IF(N15-$B15/'Project with State aid'!$D$83&gt;= 0, N15-$B15/'Project with State aid'!$D$83,0)</f>
        <v>0</v>
      </c>
      <c r="P15" s="130">
        <f>IF(O15-$B15/'Project with State aid'!$D$83&gt;= 0, O15-$B15/'Project with State aid'!$D$83,0)</f>
        <v>0</v>
      </c>
      <c r="Q15" s="130">
        <f>IF(P15-$B15/'Project with State aid'!$D$83&gt;= 0, P15-$B15/'Project with State aid'!$D$83,0)</f>
        <v>0</v>
      </c>
      <c r="R15" s="130">
        <f>IF(Q15-$B15/'Project with State aid'!$D$83&gt;= 0, Q15-$B15/'Project with State aid'!$D$83,0)</f>
        <v>0</v>
      </c>
      <c r="S15" s="130">
        <f>IF(R15-$B15/'Project with State aid'!$D$83&gt;= 0, R15-$B15/'Project with State aid'!$D$83,0)</f>
        <v>0</v>
      </c>
      <c r="T15" s="130">
        <f>IF(S15-$B15/'Project with State aid'!$D$83&gt;= 0, S15-$B15/'Project with State aid'!$D$83,0)</f>
        <v>0</v>
      </c>
      <c r="U15" s="130">
        <f>IF(T15-$B15/'Project with State aid'!$D$83&gt;= 0, T15-$B15/'Project with State aid'!$D$83,0)</f>
        <v>0</v>
      </c>
      <c r="V15" s="130">
        <f>IF(U15-$B15/'Project with State aid'!$D$83&gt;= 0, U15-$B15/'Project with State aid'!$D$83,0)</f>
        <v>0</v>
      </c>
      <c r="W15" s="130">
        <f>IF(V15-$B15/'Project with State aid'!$D$83&gt;= 0, V15-$B15/'Project with State aid'!$D$83,0)</f>
        <v>0</v>
      </c>
      <c r="X15" s="130">
        <f>IF(W15-$B15/'Project with State aid'!$D$83&gt;= 0, W15-$B15/'Project with State aid'!$D$83,0)</f>
        <v>0</v>
      </c>
    </row>
    <row r="16" spans="1:24">
      <c r="A16" s="73">
        <f t="shared" si="0"/>
        <v>2034</v>
      </c>
      <c r="B16" s="127">
        <f>'Project with State aid'!Q17 +'Project with State aid'!Q38</f>
        <v>0</v>
      </c>
      <c r="C16" s="130">
        <f>IF(B16-$B16/'Project with State aid'!$D$83&gt;= 0, B16-$B16/'Project with State aid'!$D$83,0)</f>
        <v>0</v>
      </c>
      <c r="D16" s="130">
        <f>IF(C16-$B16/'Project with State aid'!$D$83&gt;= 0, C16-$B16/'Project with State aid'!$D$83,0)</f>
        <v>0</v>
      </c>
      <c r="E16" s="130">
        <f>IF(D16-$B16/'Project with State aid'!$D$83&gt;= 0, D16-$B16/'Project with State aid'!$D$83,0)</f>
        <v>0</v>
      </c>
      <c r="F16" s="130">
        <f>IF(E16-$B16/'Project with State aid'!$D$83&gt;= 0, E16-$B16/'Project with State aid'!$D$83,0)</f>
        <v>0</v>
      </c>
      <c r="G16" s="130">
        <f>IF(F16-$B16/'Project with State aid'!$D$83&gt;= 0, F16-$B16/'Project with State aid'!$D$83,0)</f>
        <v>0</v>
      </c>
      <c r="H16" s="130">
        <f>IF(G16-$B16/'Project with State aid'!$D$83&gt;= 0, G16-$B16/'Project with State aid'!$D$83,0)</f>
        <v>0</v>
      </c>
      <c r="I16" s="130">
        <f>IF(H16-$B16/'Project with State aid'!$D$83&gt;= 0, H16-$B16/'Project with State aid'!$D$83,0)</f>
        <v>0</v>
      </c>
      <c r="J16" s="130">
        <f>IF(I16-$B16/'Project with State aid'!$D$83&gt;= 0, I16-$B16/'Project with State aid'!$D$83,0)</f>
        <v>0</v>
      </c>
      <c r="K16" s="130">
        <f>IF(J16-$B16/'Project with State aid'!$D$83&gt;= 0, J16-$B16/'Project with State aid'!$D$83,0)</f>
        <v>0</v>
      </c>
      <c r="L16" s="130">
        <f>IF(K16-$B16/'Project with State aid'!$D$83&gt;= 0, K16-$B16/'Project with State aid'!$D$83,0)</f>
        <v>0</v>
      </c>
      <c r="M16" s="130">
        <f>IF(L16-$B16/'Project with State aid'!$D$83&gt;= 0, L16-$B16/'Project with State aid'!$D$83,0)</f>
        <v>0</v>
      </c>
      <c r="N16" s="130">
        <f>IF(M16-$B16/'Project with State aid'!$D$83&gt;= 0, M16-$B16/'Project with State aid'!$D$83,0)</f>
        <v>0</v>
      </c>
      <c r="O16" s="130">
        <f>IF(N16-$B16/'Project with State aid'!$D$83&gt;= 0, N16-$B16/'Project with State aid'!$D$83,0)</f>
        <v>0</v>
      </c>
      <c r="P16" s="130">
        <f>IF(O16-$B16/'Project with State aid'!$D$83&gt;= 0, O16-$B16/'Project with State aid'!$D$83,0)</f>
        <v>0</v>
      </c>
      <c r="Q16" s="130">
        <f>IF(P16-$B16/'Project with State aid'!$D$83&gt;= 0, P16-$B16/'Project with State aid'!$D$83,0)</f>
        <v>0</v>
      </c>
      <c r="R16" s="130">
        <f>IF(Q16-$B16/'Project with State aid'!$D$83&gt;= 0, Q16-$B16/'Project with State aid'!$D$83,0)</f>
        <v>0</v>
      </c>
      <c r="S16" s="130">
        <f>IF(R16-$B16/'Project with State aid'!$D$83&gt;= 0, R16-$B16/'Project with State aid'!$D$83,0)</f>
        <v>0</v>
      </c>
      <c r="T16" s="130">
        <f>IF(S16-$B16/'Project with State aid'!$D$83&gt;= 0, S16-$B16/'Project with State aid'!$D$83,0)</f>
        <v>0</v>
      </c>
      <c r="U16" s="130">
        <f>IF(T16-$B16/'Project with State aid'!$D$83&gt;= 0, T16-$B16/'Project with State aid'!$D$83,0)</f>
        <v>0</v>
      </c>
      <c r="V16" s="130">
        <f>IF(U16-$B16/'Project with State aid'!$D$83&gt;= 0, U16-$B16/'Project with State aid'!$D$83,0)</f>
        <v>0</v>
      </c>
      <c r="W16" s="130">
        <f>IF(V16-$B16/'Project with State aid'!$D$83&gt;= 0, V16-$B16/'Project with State aid'!$D$83,0)</f>
        <v>0</v>
      </c>
      <c r="X16" s="130">
        <f>IF(W16-$B16/'Project with State aid'!$D$83&gt;= 0, W16-$B16/'Project with State aid'!$D$83,0)</f>
        <v>0</v>
      </c>
    </row>
    <row r="17" spans="1:24">
      <c r="A17" s="73">
        <f t="shared" si="0"/>
        <v>2035</v>
      </c>
      <c r="B17" s="127">
        <f>'Project with State aid'!R17 +'Project with State aid'!R38</f>
        <v>0</v>
      </c>
      <c r="C17" s="130">
        <f>IF(B17-$B17/'Project with State aid'!$D$83&gt;= 0, B17-$B17/'Project with State aid'!$D$83,0)</f>
        <v>0</v>
      </c>
      <c r="D17" s="130">
        <f>IF(C17-$B17/'Project with State aid'!$D$83&gt;= 0, C17-$B17/'Project with State aid'!$D$83,0)</f>
        <v>0</v>
      </c>
      <c r="E17" s="130">
        <f>IF(D17-$B17/'Project with State aid'!$D$83&gt;= 0, D17-$B17/'Project with State aid'!$D$83,0)</f>
        <v>0</v>
      </c>
      <c r="F17" s="130">
        <f>IF(E17-$B17/'Project with State aid'!$D$83&gt;= 0, E17-$B17/'Project with State aid'!$D$83,0)</f>
        <v>0</v>
      </c>
      <c r="G17" s="130">
        <f>IF(F17-$B17/'Project with State aid'!$D$83&gt;= 0, F17-$B17/'Project with State aid'!$D$83,0)</f>
        <v>0</v>
      </c>
      <c r="H17" s="130">
        <f>IF(G17-$B17/'Project with State aid'!$D$83&gt;= 0, G17-$B17/'Project with State aid'!$D$83,0)</f>
        <v>0</v>
      </c>
      <c r="I17" s="130">
        <f>IF(H17-$B17/'Project with State aid'!$D$83&gt;= 0, H17-$B17/'Project with State aid'!$D$83,0)</f>
        <v>0</v>
      </c>
      <c r="J17" s="130">
        <f>IF(I17-$B17/'Project with State aid'!$D$83&gt;= 0, I17-$B17/'Project with State aid'!$D$83,0)</f>
        <v>0</v>
      </c>
      <c r="K17" s="130">
        <f>IF(J17-$B17/'Project with State aid'!$D$83&gt;= 0, J17-$B17/'Project with State aid'!$D$83,0)</f>
        <v>0</v>
      </c>
      <c r="L17" s="130">
        <f>IF(K17-$B17/'Project with State aid'!$D$83&gt;= 0, K17-$B17/'Project with State aid'!$D$83,0)</f>
        <v>0</v>
      </c>
      <c r="M17" s="130">
        <f>IF(L17-$B17/'Project with State aid'!$D$83&gt;= 0, L17-$B17/'Project with State aid'!$D$83,0)</f>
        <v>0</v>
      </c>
      <c r="N17" s="130">
        <f>IF(M17-$B17/'Project with State aid'!$D$83&gt;= 0, M17-$B17/'Project with State aid'!$D$83,0)</f>
        <v>0</v>
      </c>
      <c r="O17" s="130">
        <f>IF(N17-$B17/'Project with State aid'!$D$83&gt;= 0, N17-$B17/'Project with State aid'!$D$83,0)</f>
        <v>0</v>
      </c>
      <c r="P17" s="130">
        <f>IF(O17-$B17/'Project with State aid'!$D$83&gt;= 0, O17-$B17/'Project with State aid'!$D$83,0)</f>
        <v>0</v>
      </c>
      <c r="Q17" s="130">
        <f>IF(P17-$B17/'Project with State aid'!$D$83&gt;= 0, P17-$B17/'Project with State aid'!$D$83,0)</f>
        <v>0</v>
      </c>
      <c r="R17" s="130">
        <f>IF(Q17-$B17/'Project with State aid'!$D$83&gt;= 0, Q17-$B17/'Project with State aid'!$D$83,0)</f>
        <v>0</v>
      </c>
      <c r="S17" s="130">
        <f>IF(R17-$B17/'Project with State aid'!$D$83&gt;= 0, R17-$B17/'Project with State aid'!$D$83,0)</f>
        <v>0</v>
      </c>
      <c r="T17" s="130">
        <f>IF(S17-$B17/'Project with State aid'!$D$83&gt;= 0, S17-$B17/'Project with State aid'!$D$83,0)</f>
        <v>0</v>
      </c>
      <c r="U17" s="130">
        <f>IF(T17-$B17/'Project with State aid'!$D$83&gt;= 0, T17-$B17/'Project with State aid'!$D$83,0)</f>
        <v>0</v>
      </c>
      <c r="V17" s="130">
        <f>IF(U17-$B17/'Project with State aid'!$D$83&gt;= 0, U17-$B17/'Project with State aid'!$D$83,0)</f>
        <v>0</v>
      </c>
      <c r="W17" s="130">
        <f>IF(V17-$B17/'Project with State aid'!$D$83&gt;= 0, V17-$B17/'Project with State aid'!$D$83,0)</f>
        <v>0</v>
      </c>
      <c r="X17" s="130">
        <f>IF(W17-$B17/'Project with State aid'!$D$83&gt;= 0, W17-$B17/'Project with State aid'!$D$83,0)</f>
        <v>0</v>
      </c>
    </row>
    <row r="18" spans="1:24">
      <c r="A18" s="73">
        <f t="shared" si="0"/>
        <v>2036</v>
      </c>
      <c r="B18" s="127">
        <f>'Project with State aid'!S17 +'Project with State aid'!S38</f>
        <v>0</v>
      </c>
      <c r="C18" s="130">
        <f>IF(B18-$B18/'Project with State aid'!$D$83&gt;= 0, B18-$B18/'Project with State aid'!$D$83,0)</f>
        <v>0</v>
      </c>
      <c r="D18" s="130">
        <f>IF(C18-$B18/'Project with State aid'!$D$83&gt;= 0, C18-$B18/'Project with State aid'!$D$83,0)</f>
        <v>0</v>
      </c>
      <c r="E18" s="130">
        <f>IF(D18-$B18/'Project with State aid'!$D$83&gt;= 0, D18-$B18/'Project with State aid'!$D$83,0)</f>
        <v>0</v>
      </c>
      <c r="F18" s="130">
        <f>IF(E18-$B18/'Project with State aid'!$D$83&gt;= 0, E18-$B18/'Project with State aid'!$D$83,0)</f>
        <v>0</v>
      </c>
      <c r="G18" s="130">
        <f>IF(F18-$B18/'Project with State aid'!$D$83&gt;= 0, F18-$B18/'Project with State aid'!$D$83,0)</f>
        <v>0</v>
      </c>
      <c r="H18" s="130">
        <f>IF(G18-$B18/'Project with State aid'!$D$83&gt;= 0, G18-$B18/'Project with State aid'!$D$83,0)</f>
        <v>0</v>
      </c>
      <c r="I18" s="130">
        <f>IF(H18-$B18/'Project with State aid'!$D$83&gt;= 0, H18-$B18/'Project with State aid'!$D$83,0)</f>
        <v>0</v>
      </c>
      <c r="J18" s="130">
        <f>IF(I18-$B18/'Project with State aid'!$D$83&gt;= 0, I18-$B18/'Project with State aid'!$D$83,0)</f>
        <v>0</v>
      </c>
      <c r="K18" s="130">
        <f>IF(J18-$B18/'Project with State aid'!$D$83&gt;= 0, J18-$B18/'Project with State aid'!$D$83,0)</f>
        <v>0</v>
      </c>
      <c r="L18" s="130">
        <f>IF(K18-$B18/'Project with State aid'!$D$83&gt;= 0, K18-$B18/'Project with State aid'!$D$83,0)</f>
        <v>0</v>
      </c>
      <c r="M18" s="130">
        <f>IF(L18-$B18/'Project with State aid'!$D$83&gt;= 0, L18-$B18/'Project with State aid'!$D$83,0)</f>
        <v>0</v>
      </c>
      <c r="N18" s="130">
        <f>IF(M18-$B18/'Project with State aid'!$D$83&gt;= 0, M18-$B18/'Project with State aid'!$D$83,0)</f>
        <v>0</v>
      </c>
      <c r="O18" s="130">
        <f>IF(N18-$B18/'Project with State aid'!$D$83&gt;= 0, N18-$B18/'Project with State aid'!$D$83,0)</f>
        <v>0</v>
      </c>
      <c r="P18" s="130">
        <f>IF(O18-$B18/'Project with State aid'!$D$83&gt;= 0, O18-$B18/'Project with State aid'!$D$83,0)</f>
        <v>0</v>
      </c>
      <c r="Q18" s="130">
        <f>IF(P18-$B18/'Project with State aid'!$D$83&gt;= 0, P18-$B18/'Project with State aid'!$D$83,0)</f>
        <v>0</v>
      </c>
      <c r="R18" s="130">
        <f>IF(Q18-$B18/'Project with State aid'!$D$83&gt;= 0, Q18-$B18/'Project with State aid'!$D$83,0)</f>
        <v>0</v>
      </c>
      <c r="S18" s="130">
        <f>IF(R18-$B18/'Project with State aid'!$D$83&gt;= 0, R18-$B18/'Project with State aid'!$D$83,0)</f>
        <v>0</v>
      </c>
      <c r="T18" s="130">
        <f>IF(S18-$B18/'Project with State aid'!$D$83&gt;= 0, S18-$B18/'Project with State aid'!$D$83,0)</f>
        <v>0</v>
      </c>
      <c r="U18" s="130">
        <f>IF(T18-$B18/'Project with State aid'!$D$83&gt;= 0, T18-$B18/'Project with State aid'!$D$83,0)</f>
        <v>0</v>
      </c>
      <c r="V18" s="130">
        <f>IF(U18-$B18/'Project with State aid'!$D$83&gt;= 0, U18-$B18/'Project with State aid'!$D$83,0)</f>
        <v>0</v>
      </c>
      <c r="W18" s="130">
        <f>IF(V18-$B18/'Project with State aid'!$D$83&gt;= 0, V18-$B18/'Project with State aid'!$D$83,0)</f>
        <v>0</v>
      </c>
      <c r="X18" s="130">
        <f>IF(W18-$B18/'Project with State aid'!$D$83&gt;= 0, W18-$B18/'Project with State aid'!$D$83,0)</f>
        <v>0</v>
      </c>
    </row>
    <row r="19" spans="1:24">
      <c r="A19" s="73">
        <f t="shared" si="0"/>
        <v>2037</v>
      </c>
      <c r="B19" s="127">
        <f>'Project with State aid'!T17 +'Project with State aid'!T38</f>
        <v>0</v>
      </c>
      <c r="C19" s="130">
        <f>IF(B19-$B19/'Project with State aid'!$D$83&gt;= 0, B19-$B19/'Project with State aid'!$D$83,0)</f>
        <v>0</v>
      </c>
      <c r="D19" s="130">
        <f>IF(C19-$B19/'Project with State aid'!$D$83&gt;= 0, C19-$B19/'Project with State aid'!$D$83,0)</f>
        <v>0</v>
      </c>
      <c r="E19" s="130">
        <f>IF(D19-$B19/'Project with State aid'!$D$83&gt;= 0, D19-$B19/'Project with State aid'!$D$83,0)</f>
        <v>0</v>
      </c>
      <c r="F19" s="130">
        <f>IF(E19-$B19/'Project with State aid'!$D$83&gt;= 0, E19-$B19/'Project with State aid'!$D$83,0)</f>
        <v>0</v>
      </c>
      <c r="G19" s="130">
        <f>IF(F19-$B19/'Project with State aid'!$D$83&gt;= 0, F19-$B19/'Project with State aid'!$D$83,0)</f>
        <v>0</v>
      </c>
      <c r="H19" s="130">
        <f>IF(G19-$B19/'Project with State aid'!$D$83&gt;= 0, G19-$B19/'Project with State aid'!$D$83,0)</f>
        <v>0</v>
      </c>
      <c r="I19" s="130">
        <f>IF(H19-$B19/'Project with State aid'!$D$83&gt;= 0, H19-$B19/'Project with State aid'!$D$83,0)</f>
        <v>0</v>
      </c>
      <c r="J19" s="130">
        <f>IF(I19-$B19/'Project with State aid'!$D$83&gt;= 0, I19-$B19/'Project with State aid'!$D$83,0)</f>
        <v>0</v>
      </c>
      <c r="K19" s="130">
        <f>IF(J19-$B19/'Project with State aid'!$D$83&gt;= 0, J19-$B19/'Project with State aid'!$D$83,0)</f>
        <v>0</v>
      </c>
      <c r="L19" s="130">
        <f>IF(K19-$B19/'Project with State aid'!$D$83&gt;= 0, K19-$B19/'Project with State aid'!$D$83,0)</f>
        <v>0</v>
      </c>
      <c r="M19" s="130">
        <f>IF(L19-$B19/'Project with State aid'!$D$83&gt;= 0, L19-$B19/'Project with State aid'!$D$83,0)</f>
        <v>0</v>
      </c>
      <c r="N19" s="130">
        <f>IF(M19-$B19/'Project with State aid'!$D$83&gt;= 0, M19-$B19/'Project with State aid'!$D$83,0)</f>
        <v>0</v>
      </c>
      <c r="O19" s="130">
        <f>IF(N19-$B19/'Project with State aid'!$D$83&gt;= 0, N19-$B19/'Project with State aid'!$D$83,0)</f>
        <v>0</v>
      </c>
      <c r="P19" s="130">
        <f>IF(O19-$B19/'Project with State aid'!$D$83&gt;= 0, O19-$B19/'Project with State aid'!$D$83,0)</f>
        <v>0</v>
      </c>
      <c r="Q19" s="130">
        <f>IF(P19-$B19/'Project with State aid'!$D$83&gt;= 0, P19-$B19/'Project with State aid'!$D$83,0)</f>
        <v>0</v>
      </c>
      <c r="R19" s="130">
        <f>IF(Q19-$B19/'Project with State aid'!$D$83&gt;= 0, Q19-$B19/'Project with State aid'!$D$83,0)</f>
        <v>0</v>
      </c>
      <c r="S19" s="130">
        <f>IF(R19-$B19/'Project with State aid'!$D$83&gt;= 0, R19-$B19/'Project with State aid'!$D$83,0)</f>
        <v>0</v>
      </c>
      <c r="T19" s="130">
        <f>IF(S19-$B19/'Project with State aid'!$D$83&gt;= 0, S19-$B19/'Project with State aid'!$D$83,0)</f>
        <v>0</v>
      </c>
      <c r="U19" s="130">
        <f>IF(T19-$B19/'Project with State aid'!$D$83&gt;= 0, T19-$B19/'Project with State aid'!$D$83,0)</f>
        <v>0</v>
      </c>
      <c r="V19" s="130">
        <f>IF(U19-$B19/'Project with State aid'!$D$83&gt;= 0, U19-$B19/'Project with State aid'!$D$83,0)</f>
        <v>0</v>
      </c>
      <c r="W19" s="130">
        <f>IF(V19-$B19/'Project with State aid'!$D$83&gt;= 0, V19-$B19/'Project with State aid'!$D$83,0)</f>
        <v>0</v>
      </c>
      <c r="X19" s="130">
        <f>IF(W19-$B19/'Project with State aid'!$D$83&gt;= 0, W19-$B19/'Project with State aid'!$D$83,0)</f>
        <v>0</v>
      </c>
    </row>
    <row r="20" spans="1:24">
      <c r="A20" s="73">
        <f t="shared" si="0"/>
        <v>2038</v>
      </c>
      <c r="B20" s="127">
        <f>'Project with State aid'!U17 +'Project with State aid'!U38</f>
        <v>0</v>
      </c>
      <c r="C20" s="130">
        <f>IF(B20-$B20/'Project with State aid'!$D$83&gt;= 0, B20-$B20/'Project with State aid'!$D$83,0)</f>
        <v>0</v>
      </c>
      <c r="D20" s="130">
        <f>IF(C20-$B20/'Project with State aid'!$D$83&gt;= 0, C20-$B20/'Project with State aid'!$D$83,0)</f>
        <v>0</v>
      </c>
      <c r="E20" s="130">
        <f>IF(D20-$B20/'Project with State aid'!$D$83&gt;= 0, D20-$B20/'Project with State aid'!$D$83,0)</f>
        <v>0</v>
      </c>
      <c r="F20" s="130">
        <f>IF(E20-$B20/'Project with State aid'!$D$83&gt;= 0, E20-$B20/'Project with State aid'!$D$83,0)</f>
        <v>0</v>
      </c>
      <c r="G20" s="130">
        <f>IF(F20-$B20/'Project with State aid'!$D$83&gt;= 0, F20-$B20/'Project with State aid'!$D$83,0)</f>
        <v>0</v>
      </c>
      <c r="H20" s="130">
        <f>IF(G20-$B20/'Project with State aid'!$D$83&gt;= 0, G20-$B20/'Project with State aid'!$D$83,0)</f>
        <v>0</v>
      </c>
      <c r="I20" s="130">
        <f>IF(H20-$B20/'Project with State aid'!$D$83&gt;= 0, H20-$B20/'Project with State aid'!$D$83,0)</f>
        <v>0</v>
      </c>
      <c r="J20" s="130">
        <f>IF(I20-$B20/'Project with State aid'!$D$83&gt;= 0, I20-$B20/'Project with State aid'!$D$83,0)</f>
        <v>0</v>
      </c>
      <c r="K20" s="130">
        <f>IF(J20-$B20/'Project with State aid'!$D$83&gt;= 0, J20-$B20/'Project with State aid'!$D$83,0)</f>
        <v>0</v>
      </c>
      <c r="L20" s="130">
        <f>IF(K20-$B20/'Project with State aid'!$D$83&gt;= 0, K20-$B20/'Project with State aid'!$D$83,0)</f>
        <v>0</v>
      </c>
      <c r="M20" s="130">
        <f>IF(L20-$B20/'Project with State aid'!$D$83&gt;= 0, L20-$B20/'Project with State aid'!$D$83,0)</f>
        <v>0</v>
      </c>
      <c r="N20" s="130">
        <f>IF(M20-$B20/'Project with State aid'!$D$83&gt;= 0, M20-$B20/'Project with State aid'!$D$83,0)</f>
        <v>0</v>
      </c>
      <c r="O20" s="130">
        <f>IF(N20-$B20/'Project with State aid'!$D$83&gt;= 0, N20-$B20/'Project with State aid'!$D$83,0)</f>
        <v>0</v>
      </c>
      <c r="P20" s="130">
        <f>IF(O20-$B20/'Project with State aid'!$D$83&gt;= 0, O20-$B20/'Project with State aid'!$D$83,0)</f>
        <v>0</v>
      </c>
      <c r="Q20" s="130">
        <f>IF(P20-$B20/'Project with State aid'!$D$83&gt;= 0, P20-$B20/'Project with State aid'!$D$83,0)</f>
        <v>0</v>
      </c>
      <c r="R20" s="130">
        <f>IF(Q20-$B20/'Project with State aid'!$D$83&gt;= 0, Q20-$B20/'Project with State aid'!$D$83,0)</f>
        <v>0</v>
      </c>
      <c r="S20" s="130">
        <f>IF(R20-$B20/'Project with State aid'!$D$83&gt;= 0, R20-$B20/'Project with State aid'!$D$83,0)</f>
        <v>0</v>
      </c>
      <c r="T20" s="130">
        <f>IF(S20-$B20/'Project with State aid'!$D$83&gt;= 0, S20-$B20/'Project with State aid'!$D$83,0)</f>
        <v>0</v>
      </c>
      <c r="U20" s="130">
        <f>IF(T20-$B20/'Project with State aid'!$D$83&gt;= 0, T20-$B20/'Project with State aid'!$D$83,0)</f>
        <v>0</v>
      </c>
      <c r="V20" s="130">
        <f>IF(U20-$B20/'Project with State aid'!$D$83&gt;= 0, U20-$B20/'Project with State aid'!$D$83,0)</f>
        <v>0</v>
      </c>
      <c r="W20" s="130">
        <f>IF(V20-$B20/'Project with State aid'!$D$83&gt;= 0, V20-$B20/'Project with State aid'!$D$83,0)</f>
        <v>0</v>
      </c>
      <c r="X20" s="130">
        <f>IF(W20-$B20/'Project with State aid'!$D$83&gt;= 0, W20-$B20/'Project with State aid'!$D$83,0)</f>
        <v>0</v>
      </c>
    </row>
    <row r="21" spans="1:24">
      <c r="A21" s="73">
        <f t="shared" si="0"/>
        <v>2039</v>
      </c>
      <c r="B21" s="127">
        <f>'Project with State aid'!V17 +'Project with State aid'!V38</f>
        <v>0</v>
      </c>
      <c r="C21" s="130">
        <f>IF(B21-$B21/'Project with State aid'!$D$83&gt;= 0, B21-$B21/'Project with State aid'!$D$83,0)</f>
        <v>0</v>
      </c>
      <c r="D21" s="130">
        <f>IF(C21-$B21/'Project with State aid'!$D$83&gt;= 0, C21-$B21/'Project with State aid'!$D$83,0)</f>
        <v>0</v>
      </c>
      <c r="E21" s="130">
        <f>IF(D21-$B21/'Project with State aid'!$D$83&gt;= 0, D21-$B21/'Project with State aid'!$D$83,0)</f>
        <v>0</v>
      </c>
      <c r="F21" s="130">
        <f>IF(E21-$B21/'Project with State aid'!$D$83&gt;= 0, E21-$B21/'Project with State aid'!$D$83,0)</f>
        <v>0</v>
      </c>
      <c r="G21" s="130">
        <f>IF(F21-$B21/'Project with State aid'!$D$83&gt;= 0, F21-$B21/'Project with State aid'!$D$83,0)</f>
        <v>0</v>
      </c>
      <c r="H21" s="130">
        <f>IF(G21-$B21/'Project with State aid'!$D$83&gt;= 0, G21-$B21/'Project with State aid'!$D$83,0)</f>
        <v>0</v>
      </c>
      <c r="I21" s="130">
        <f>IF(H21-$B21/'Project with State aid'!$D$83&gt;= 0, H21-$B21/'Project with State aid'!$D$83,0)</f>
        <v>0</v>
      </c>
      <c r="J21" s="130">
        <f>IF(I21-$B21/'Project with State aid'!$D$83&gt;= 0, I21-$B21/'Project with State aid'!$D$83,0)</f>
        <v>0</v>
      </c>
      <c r="K21" s="130">
        <f>IF(J21-$B21/'Project with State aid'!$D$83&gt;= 0, J21-$B21/'Project with State aid'!$D$83,0)</f>
        <v>0</v>
      </c>
      <c r="L21" s="130">
        <f>IF(K21-$B21/'Project with State aid'!$D$83&gt;= 0, K21-$B21/'Project with State aid'!$D$83,0)</f>
        <v>0</v>
      </c>
      <c r="M21" s="130">
        <f>IF(L21-$B21/'Project with State aid'!$D$83&gt;= 0, L21-$B21/'Project with State aid'!$D$83,0)</f>
        <v>0</v>
      </c>
      <c r="N21" s="130">
        <f>IF(M21-$B21/'Project with State aid'!$D$83&gt;= 0, M21-$B21/'Project with State aid'!$D$83,0)</f>
        <v>0</v>
      </c>
      <c r="O21" s="130">
        <f>IF(N21-$B21/'Project with State aid'!$D$83&gt;= 0, N21-$B21/'Project with State aid'!$D$83,0)</f>
        <v>0</v>
      </c>
      <c r="P21" s="130">
        <f>IF(O21-$B21/'Project with State aid'!$D$83&gt;= 0, O21-$B21/'Project with State aid'!$D$83,0)</f>
        <v>0</v>
      </c>
      <c r="Q21" s="130">
        <f>IF(P21-$B21/'Project with State aid'!$D$83&gt;= 0, P21-$B21/'Project with State aid'!$D$83,0)</f>
        <v>0</v>
      </c>
      <c r="R21" s="130">
        <f>IF(Q21-$B21/'Project with State aid'!$D$83&gt;= 0, Q21-$B21/'Project with State aid'!$D$83,0)</f>
        <v>0</v>
      </c>
      <c r="S21" s="130">
        <f>IF(R21-$B21/'Project with State aid'!$D$83&gt;= 0, R21-$B21/'Project with State aid'!$D$83,0)</f>
        <v>0</v>
      </c>
      <c r="T21" s="130">
        <f>IF(S21-$B21/'Project with State aid'!$D$83&gt;= 0, S21-$B21/'Project with State aid'!$D$83,0)</f>
        <v>0</v>
      </c>
      <c r="U21" s="130">
        <f>IF(T21-$B21/'Project with State aid'!$D$83&gt;= 0, T21-$B21/'Project with State aid'!$D$83,0)</f>
        <v>0</v>
      </c>
      <c r="V21" s="130">
        <f>IF(U21-$B21/'Project with State aid'!$D$83&gt;= 0, U21-$B21/'Project with State aid'!$D$83,0)</f>
        <v>0</v>
      </c>
      <c r="W21" s="130">
        <f>IF(V21-$B21/'Project with State aid'!$D$83&gt;= 0, V21-$B21/'Project with State aid'!$D$83,0)</f>
        <v>0</v>
      </c>
      <c r="X21" s="130">
        <f>IF(W21-$B21/'Project with State aid'!$D$83&gt;= 0, W21-$B21/'Project with State aid'!$D$83,0)</f>
        <v>0</v>
      </c>
    </row>
    <row r="22" spans="1:24">
      <c r="A22" s="73">
        <f t="shared" si="0"/>
        <v>2040</v>
      </c>
      <c r="B22" s="127">
        <f>'Project with State aid'!W17 +'Project with State aid'!W38</f>
        <v>0</v>
      </c>
      <c r="C22" s="130">
        <f>IF(B22-$B22/'Project with State aid'!$D$83&gt;= 0, B22-$B22/'Project with State aid'!$D$83,0)</f>
        <v>0</v>
      </c>
      <c r="D22" s="130">
        <f>IF(C22-$B22/'Project with State aid'!$D$83&gt;= 0, C22-$B22/'Project with State aid'!$D$83,0)</f>
        <v>0</v>
      </c>
      <c r="E22" s="130">
        <f>IF(D22-$B22/'Project with State aid'!$D$83&gt;= 0, D22-$B22/'Project with State aid'!$D$83,0)</f>
        <v>0</v>
      </c>
      <c r="F22" s="130">
        <f>IF(E22-$B22/'Project with State aid'!$D$83&gt;= 0, E22-$B22/'Project with State aid'!$D$83,0)</f>
        <v>0</v>
      </c>
      <c r="G22" s="130">
        <f>IF(F22-$B22/'Project with State aid'!$D$83&gt;= 0, F22-$B22/'Project with State aid'!$D$83,0)</f>
        <v>0</v>
      </c>
      <c r="H22" s="130">
        <f>IF(G22-$B22/'Project with State aid'!$D$83&gt;= 0, G22-$B22/'Project with State aid'!$D$83,0)</f>
        <v>0</v>
      </c>
      <c r="I22" s="130">
        <f>IF(H22-$B22/'Project with State aid'!$D$83&gt;= 0, H22-$B22/'Project with State aid'!$D$83,0)</f>
        <v>0</v>
      </c>
      <c r="J22" s="130">
        <f>IF(I22-$B22/'Project with State aid'!$D$83&gt;= 0, I22-$B22/'Project with State aid'!$D$83,0)</f>
        <v>0</v>
      </c>
      <c r="K22" s="130">
        <f>IF(J22-$B22/'Project with State aid'!$D$83&gt;= 0, J22-$B22/'Project with State aid'!$D$83,0)</f>
        <v>0</v>
      </c>
      <c r="L22" s="130">
        <f>IF(K22-$B22/'Project with State aid'!$D$83&gt;= 0, K22-$B22/'Project with State aid'!$D$83,0)</f>
        <v>0</v>
      </c>
      <c r="M22" s="130">
        <f>IF(L22-$B22/'Project with State aid'!$D$83&gt;= 0, L22-$B22/'Project with State aid'!$D$83,0)</f>
        <v>0</v>
      </c>
      <c r="N22" s="130">
        <f>IF(M22-$B22/'Project with State aid'!$D$83&gt;= 0, M22-$B22/'Project with State aid'!$D$83,0)</f>
        <v>0</v>
      </c>
      <c r="O22" s="130">
        <f>IF(N22-$B22/'Project with State aid'!$D$83&gt;= 0, N22-$B22/'Project with State aid'!$D$83,0)</f>
        <v>0</v>
      </c>
      <c r="P22" s="130">
        <f>IF(O22-$B22/'Project with State aid'!$D$83&gt;= 0, O22-$B22/'Project with State aid'!$D$83,0)</f>
        <v>0</v>
      </c>
      <c r="Q22" s="130">
        <f>IF(P22-$B22/'Project with State aid'!$D$83&gt;= 0, P22-$B22/'Project with State aid'!$D$83,0)</f>
        <v>0</v>
      </c>
      <c r="R22" s="130">
        <f>IF(Q22-$B22/'Project with State aid'!$D$83&gt;= 0, Q22-$B22/'Project with State aid'!$D$83,0)</f>
        <v>0</v>
      </c>
      <c r="S22" s="130">
        <f>IF(R22-$B22/'Project with State aid'!$D$83&gt;= 0, R22-$B22/'Project with State aid'!$D$83,0)</f>
        <v>0</v>
      </c>
      <c r="T22" s="130">
        <f>IF(S22-$B22/'Project with State aid'!$D$83&gt;= 0, S22-$B22/'Project with State aid'!$D$83,0)</f>
        <v>0</v>
      </c>
      <c r="U22" s="130">
        <f>IF(T22-$B22/'Project with State aid'!$D$83&gt;= 0, T22-$B22/'Project with State aid'!$D$83,0)</f>
        <v>0</v>
      </c>
      <c r="V22" s="130">
        <f>IF(U22-$B22/'Project with State aid'!$D$83&gt;= 0, U22-$B22/'Project with State aid'!$D$83,0)</f>
        <v>0</v>
      </c>
      <c r="W22" s="130">
        <f>IF(V22-$B22/'Project with State aid'!$D$83&gt;= 0, V22-$B22/'Project with State aid'!$D$83,0)</f>
        <v>0</v>
      </c>
      <c r="X22" s="130">
        <f>IF(W22-$B22/'Project with State aid'!$D$83&gt;= 0, W22-$B22/'Project with State aid'!$D$83,0)</f>
        <v>0</v>
      </c>
    </row>
    <row r="23" spans="1:24">
      <c r="A23" s="73">
        <f t="shared" si="0"/>
        <v>2041</v>
      </c>
      <c r="B23" s="127">
        <f>'Project with State aid'!X17 +'Project with State aid'!X38</f>
        <v>0</v>
      </c>
      <c r="C23" s="130">
        <f>IF(B23-$B23/'Project with State aid'!$D$83&gt;= 0, B23-$B23/'Project with State aid'!$D$83,0)</f>
        <v>0</v>
      </c>
      <c r="D23" s="130">
        <f>IF(C23-$B23/'Project with State aid'!$D$83&gt;= 0, C23-$B23/'Project with State aid'!$D$83,0)</f>
        <v>0</v>
      </c>
      <c r="E23" s="130">
        <f>IF(D23-$B23/'Project with State aid'!$D$83&gt;= 0, D23-$B23/'Project with State aid'!$D$83,0)</f>
        <v>0</v>
      </c>
      <c r="F23" s="130">
        <f>IF(E23-$B23/'Project with State aid'!$D$83&gt;= 0, E23-$B23/'Project with State aid'!$D$83,0)</f>
        <v>0</v>
      </c>
      <c r="G23" s="130">
        <f>IF(F23-$B23/'Project with State aid'!$D$83&gt;= 0, F23-$B23/'Project with State aid'!$D$83,0)</f>
        <v>0</v>
      </c>
      <c r="H23" s="130">
        <f>IF(G23-$B23/'Project with State aid'!$D$83&gt;= 0, G23-$B23/'Project with State aid'!$D$83,0)</f>
        <v>0</v>
      </c>
      <c r="I23" s="130">
        <f>IF(H23-$B23/'Project with State aid'!$D$83&gt;= 0, H23-$B23/'Project with State aid'!$D$83,0)</f>
        <v>0</v>
      </c>
      <c r="J23" s="130">
        <f>IF(I23-$B23/'Project with State aid'!$D$83&gt;= 0, I23-$B23/'Project with State aid'!$D$83,0)</f>
        <v>0</v>
      </c>
      <c r="K23" s="130">
        <f>IF(J23-$B23/'Project with State aid'!$D$83&gt;= 0, J23-$B23/'Project with State aid'!$D$83,0)</f>
        <v>0</v>
      </c>
      <c r="L23" s="130">
        <f>IF(K23-$B23/'Project with State aid'!$D$83&gt;= 0, K23-$B23/'Project with State aid'!$D$83,0)</f>
        <v>0</v>
      </c>
      <c r="M23" s="130">
        <f>IF(L23-$B23/'Project with State aid'!$D$83&gt;= 0, L23-$B23/'Project with State aid'!$D$83,0)</f>
        <v>0</v>
      </c>
      <c r="N23" s="130">
        <f>IF(M23-$B23/'Project with State aid'!$D$83&gt;= 0, M23-$B23/'Project with State aid'!$D$83,0)</f>
        <v>0</v>
      </c>
      <c r="O23" s="130">
        <f>IF(N23-$B23/'Project with State aid'!$D$83&gt;= 0, N23-$B23/'Project with State aid'!$D$83,0)</f>
        <v>0</v>
      </c>
      <c r="P23" s="130">
        <f>IF(O23-$B23/'Project with State aid'!$D$83&gt;= 0, O23-$B23/'Project with State aid'!$D$83,0)</f>
        <v>0</v>
      </c>
      <c r="Q23" s="130">
        <f>IF(P23-$B23/'Project with State aid'!$D$83&gt;= 0, P23-$B23/'Project with State aid'!$D$83,0)</f>
        <v>0</v>
      </c>
      <c r="R23" s="130">
        <f>IF(Q23-$B23/'Project with State aid'!$D$83&gt;= 0, Q23-$B23/'Project with State aid'!$D$83,0)</f>
        <v>0</v>
      </c>
      <c r="S23" s="130">
        <f>IF(R23-$B23/'Project with State aid'!$D$83&gt;= 0, R23-$B23/'Project with State aid'!$D$83,0)</f>
        <v>0</v>
      </c>
      <c r="T23" s="130">
        <f>IF(S23-$B23/'Project with State aid'!$D$83&gt;= 0, S23-$B23/'Project with State aid'!$D$83,0)</f>
        <v>0</v>
      </c>
      <c r="U23" s="130">
        <f>IF(T23-$B23/'Project with State aid'!$D$83&gt;= 0, T23-$B23/'Project with State aid'!$D$83,0)</f>
        <v>0</v>
      </c>
      <c r="V23" s="130">
        <f>IF(U23-$B23/'Project with State aid'!$D$83&gt;= 0, U23-$B23/'Project with State aid'!$D$83,0)</f>
        <v>0</v>
      </c>
      <c r="W23" s="130">
        <f>IF(V23-$B23/'Project with State aid'!$D$83&gt;= 0, V23-$B23/'Project with State aid'!$D$83,0)</f>
        <v>0</v>
      </c>
      <c r="X23" s="130">
        <f>IF(W23-$B23/'Project with State aid'!$D$83&gt;= 0, W23-$B23/'Project with State aid'!$D$83,0)</f>
        <v>0</v>
      </c>
    </row>
    <row r="24" spans="1:24">
      <c r="A24" s="73">
        <f t="shared" si="0"/>
        <v>2042</v>
      </c>
      <c r="B24" s="127">
        <f>'Project with State aid'!Y17 +'Project with State aid'!Y38</f>
        <v>0</v>
      </c>
      <c r="C24" s="130">
        <f>IF(B24-$B24/'Project with State aid'!$D$83&gt;= 0, B24-$B24/'Project with State aid'!$D$83,0)</f>
        <v>0</v>
      </c>
      <c r="D24" s="130">
        <f>IF(C24-$B24/'Project with State aid'!$D$83&gt;= 0, C24-$B24/'Project with State aid'!$D$83,0)</f>
        <v>0</v>
      </c>
      <c r="E24" s="130">
        <f>IF(D24-$B24/'Project with State aid'!$D$83&gt;= 0, D24-$B24/'Project with State aid'!$D$83,0)</f>
        <v>0</v>
      </c>
      <c r="F24" s="130">
        <f>IF(E24-$B24/'Project with State aid'!$D$83&gt;= 0, E24-$B24/'Project with State aid'!$D$83,0)</f>
        <v>0</v>
      </c>
      <c r="G24" s="130">
        <f>IF(F24-$B24/'Project with State aid'!$D$83&gt;= 0, F24-$B24/'Project with State aid'!$D$83,0)</f>
        <v>0</v>
      </c>
      <c r="H24" s="130">
        <f>IF(G24-$B24/'Project with State aid'!$D$83&gt;= 0, G24-$B24/'Project with State aid'!$D$83,0)</f>
        <v>0</v>
      </c>
      <c r="I24" s="130">
        <f>IF(H24-$B24/'Project with State aid'!$D$83&gt;= 0, H24-$B24/'Project with State aid'!$D$83,0)</f>
        <v>0</v>
      </c>
      <c r="J24" s="130">
        <f>IF(I24-$B24/'Project with State aid'!$D$83&gt;= 0, I24-$B24/'Project with State aid'!$D$83,0)</f>
        <v>0</v>
      </c>
      <c r="K24" s="130">
        <f>IF(J24-$B24/'Project with State aid'!$D$83&gt;= 0, J24-$B24/'Project with State aid'!$D$83,0)</f>
        <v>0</v>
      </c>
      <c r="L24" s="130">
        <f>IF(K24-$B24/'Project with State aid'!$D$83&gt;= 0, K24-$B24/'Project with State aid'!$D$83,0)</f>
        <v>0</v>
      </c>
      <c r="M24" s="130">
        <f>IF(L24-$B24/'Project with State aid'!$D$83&gt;= 0, L24-$B24/'Project with State aid'!$D$83,0)</f>
        <v>0</v>
      </c>
      <c r="N24" s="130">
        <f>IF(M24-$B24/'Project with State aid'!$D$83&gt;= 0, M24-$B24/'Project with State aid'!$D$83,0)</f>
        <v>0</v>
      </c>
      <c r="O24" s="130">
        <f>IF(N24-$B24/'Project with State aid'!$D$83&gt;= 0, N24-$B24/'Project with State aid'!$D$83,0)</f>
        <v>0</v>
      </c>
      <c r="P24" s="130">
        <f>IF(O24-$B24/'Project with State aid'!$D$83&gt;= 0, O24-$B24/'Project with State aid'!$D$83,0)</f>
        <v>0</v>
      </c>
      <c r="Q24" s="130">
        <f>IF(P24-$B24/'Project with State aid'!$D$83&gt;= 0, P24-$B24/'Project with State aid'!$D$83,0)</f>
        <v>0</v>
      </c>
      <c r="R24" s="130">
        <f>IF(Q24-$B24/'Project with State aid'!$D$83&gt;= 0, Q24-$B24/'Project with State aid'!$D$83,0)</f>
        <v>0</v>
      </c>
      <c r="S24" s="130">
        <f>IF(R24-$B24/'Project with State aid'!$D$83&gt;= 0, R24-$B24/'Project with State aid'!$D$83,0)</f>
        <v>0</v>
      </c>
      <c r="T24" s="130">
        <f>IF(S24-$B24/'Project with State aid'!$D$83&gt;= 0, S24-$B24/'Project with State aid'!$D$83,0)</f>
        <v>0</v>
      </c>
      <c r="U24" s="130">
        <f>IF(T24-$B24/'Project with State aid'!$D$83&gt;= 0, T24-$B24/'Project with State aid'!$D$83,0)</f>
        <v>0</v>
      </c>
      <c r="V24" s="130">
        <f>IF(U24-$B24/'Project with State aid'!$D$83&gt;= 0, U24-$B24/'Project with State aid'!$D$83,0)</f>
        <v>0</v>
      </c>
      <c r="W24" s="130">
        <f>IF(V24-$B24/'Project with State aid'!$D$83&gt;= 0, V24-$B24/'Project with State aid'!$D$83,0)</f>
        <v>0</v>
      </c>
      <c r="X24" s="130">
        <f>IF(W24-$B24/'Project with State aid'!$D$83&gt;= 0, W24-$B24/'Project with State aid'!$D$83,0)</f>
        <v>0</v>
      </c>
    </row>
    <row r="25" spans="1:24">
      <c r="A25" s="73">
        <f t="shared" si="0"/>
        <v>2043</v>
      </c>
      <c r="B25" s="127">
        <f>'Project with State aid'!Z17 +'Project with State aid'!Z38</f>
        <v>0</v>
      </c>
      <c r="C25" s="130">
        <f>IF(B25-$B25/'Project with State aid'!$D$83&gt;= 0, B25-$B25/'Project with State aid'!$D$83,0)</f>
        <v>0</v>
      </c>
      <c r="D25" s="130">
        <f>IF(C25-$B25/'Project with State aid'!$D$83&gt;= 0, C25-$B25/'Project with State aid'!$D$83,0)</f>
        <v>0</v>
      </c>
      <c r="E25" s="130">
        <f>IF(D25-$B25/'Project with State aid'!$D$83&gt;= 0, D25-$B25/'Project with State aid'!$D$83,0)</f>
        <v>0</v>
      </c>
      <c r="F25" s="130">
        <f>IF(E25-$B25/'Project with State aid'!$D$83&gt;= 0, E25-$B25/'Project with State aid'!$D$83,0)</f>
        <v>0</v>
      </c>
      <c r="G25" s="130">
        <f>IF(F25-$B25/'Project with State aid'!$D$83&gt;= 0, F25-$B25/'Project with State aid'!$D$83,0)</f>
        <v>0</v>
      </c>
      <c r="H25" s="130">
        <f>IF(G25-$B25/'Project with State aid'!$D$83&gt;= 0, G25-$B25/'Project with State aid'!$D$83,0)</f>
        <v>0</v>
      </c>
      <c r="I25" s="130">
        <f>IF(H25-$B25/'Project with State aid'!$D$83&gt;= 0, H25-$B25/'Project with State aid'!$D$83,0)</f>
        <v>0</v>
      </c>
      <c r="J25" s="130">
        <f>IF(I25-$B25/'Project with State aid'!$D$83&gt;= 0, I25-$B25/'Project with State aid'!$D$83,0)</f>
        <v>0</v>
      </c>
      <c r="K25" s="130">
        <f>IF(J25-$B25/'Project with State aid'!$D$83&gt;= 0, J25-$B25/'Project with State aid'!$D$83,0)</f>
        <v>0</v>
      </c>
      <c r="L25" s="130">
        <f>IF(K25-$B25/'Project with State aid'!$D$83&gt;= 0, K25-$B25/'Project with State aid'!$D$83,0)</f>
        <v>0</v>
      </c>
      <c r="M25" s="130">
        <f>IF(L25-$B25/'Project with State aid'!$D$83&gt;= 0, L25-$B25/'Project with State aid'!$D$83,0)</f>
        <v>0</v>
      </c>
      <c r="N25" s="130">
        <f>IF(M25-$B25/'Project with State aid'!$D$83&gt;= 0, M25-$B25/'Project with State aid'!$D$83,0)</f>
        <v>0</v>
      </c>
      <c r="O25" s="130">
        <f>IF(N25-$B25/'Project with State aid'!$D$83&gt;= 0, N25-$B25/'Project with State aid'!$D$83,0)</f>
        <v>0</v>
      </c>
      <c r="P25" s="130">
        <f>IF(O25-$B25/'Project with State aid'!$D$83&gt;= 0, O25-$B25/'Project with State aid'!$D$83,0)</f>
        <v>0</v>
      </c>
      <c r="Q25" s="130">
        <f>IF(P25-$B25/'Project with State aid'!$D$83&gt;= 0, P25-$B25/'Project with State aid'!$D$83,0)</f>
        <v>0</v>
      </c>
      <c r="R25" s="130">
        <f>IF(Q25-$B25/'Project with State aid'!$D$83&gt;= 0, Q25-$B25/'Project with State aid'!$D$83,0)</f>
        <v>0</v>
      </c>
      <c r="S25" s="130">
        <f>IF(R25-$B25/'Project with State aid'!$D$83&gt;= 0, R25-$B25/'Project with State aid'!$D$83,0)</f>
        <v>0</v>
      </c>
      <c r="T25" s="130">
        <f>IF(S25-$B25/'Project with State aid'!$D$83&gt;= 0, S25-$B25/'Project with State aid'!$D$83,0)</f>
        <v>0</v>
      </c>
      <c r="U25" s="130">
        <f>IF(T25-$B25/'Project with State aid'!$D$83&gt;= 0, T25-$B25/'Project with State aid'!$D$83,0)</f>
        <v>0</v>
      </c>
      <c r="V25" s="130">
        <f>IF(U25-$B25/'Project with State aid'!$D$83&gt;= 0, U25-$B25/'Project with State aid'!$D$83,0)</f>
        <v>0</v>
      </c>
      <c r="W25" s="130">
        <f>IF(V25-$B25/'Project with State aid'!$D$83&gt;= 0, V25-$B25/'Project with State aid'!$D$83,0)</f>
        <v>0</v>
      </c>
      <c r="X25" s="130">
        <f>IF(W25-$B25/'Project with State aid'!$D$83&gt;= 0, W25-$B25/'Project with State aid'!$D$83,0)</f>
        <v>0</v>
      </c>
    </row>
    <row r="26" spans="1:24" ht="15.75" thickBot="1">
      <c r="A26" s="73">
        <f t="shared" si="0"/>
        <v>2044</v>
      </c>
      <c r="B26" s="128">
        <f>'Project with State aid'!AA17 +'Project with State aid'!AA38</f>
        <v>0</v>
      </c>
      <c r="C26" s="130">
        <f>IF(B26-$B26/'Project with State aid'!$D$83&gt;= 0, B26-$B26/'Project with State aid'!$D$83,0)</f>
        <v>0</v>
      </c>
      <c r="D26" s="130">
        <f>IF(C26-$B26/'Project with State aid'!$D$83&gt;= 0, C26-$B26/'Project with State aid'!$D$83,0)</f>
        <v>0</v>
      </c>
      <c r="E26" s="130">
        <f>IF(D26-$B26/'Project with State aid'!$D$83&gt;= 0, D26-$B26/'Project with State aid'!$D$83,0)</f>
        <v>0</v>
      </c>
      <c r="F26" s="130">
        <f>IF(E26-$B26/'Project with State aid'!$D$83&gt;= 0, E26-$B26/'Project with State aid'!$D$83,0)</f>
        <v>0</v>
      </c>
      <c r="G26" s="130">
        <f>IF(F26-$B26/'Project with State aid'!$D$83&gt;= 0, F26-$B26/'Project with State aid'!$D$83,0)</f>
        <v>0</v>
      </c>
      <c r="H26" s="130">
        <f>IF(G26-$B26/'Project with State aid'!$D$83&gt;= 0, G26-$B26/'Project with State aid'!$D$83,0)</f>
        <v>0</v>
      </c>
      <c r="I26" s="130">
        <f>IF(H26-$B26/'Project with State aid'!$D$83&gt;= 0, H26-$B26/'Project with State aid'!$D$83,0)</f>
        <v>0</v>
      </c>
      <c r="J26" s="130">
        <f>IF(I26-$B26/'Project with State aid'!$D$83&gt;= 0, I26-$B26/'Project with State aid'!$D$83,0)</f>
        <v>0</v>
      </c>
      <c r="K26" s="130">
        <f>IF(J26-$B26/'Project with State aid'!$D$83&gt;= 0, J26-$B26/'Project with State aid'!$D$83,0)</f>
        <v>0</v>
      </c>
      <c r="L26" s="130">
        <f>IF(K26-$B26/'Project with State aid'!$D$83&gt;= 0, K26-$B26/'Project with State aid'!$D$83,0)</f>
        <v>0</v>
      </c>
      <c r="M26" s="130">
        <f>IF(L26-$B26/'Project with State aid'!$D$83&gt;= 0, L26-$B26/'Project with State aid'!$D$83,0)</f>
        <v>0</v>
      </c>
      <c r="N26" s="130">
        <f>IF(M26-$B26/'Project with State aid'!$D$83&gt;= 0, M26-$B26/'Project with State aid'!$D$83,0)</f>
        <v>0</v>
      </c>
      <c r="O26" s="130">
        <f>IF(N26-$B26/'Project with State aid'!$D$83&gt;= 0, N26-$B26/'Project with State aid'!$D$83,0)</f>
        <v>0</v>
      </c>
      <c r="P26" s="130">
        <f>IF(O26-$B26/'Project with State aid'!$D$83&gt;= 0, O26-$B26/'Project with State aid'!$D$83,0)</f>
        <v>0</v>
      </c>
      <c r="Q26" s="130">
        <f>IF(P26-$B26/'Project with State aid'!$D$83&gt;= 0, P26-$B26/'Project with State aid'!$D$83,0)</f>
        <v>0</v>
      </c>
      <c r="R26" s="130">
        <f>IF(Q26-$B26/'Project with State aid'!$D$83&gt;= 0, Q26-$B26/'Project with State aid'!$D$83,0)</f>
        <v>0</v>
      </c>
      <c r="S26" s="130">
        <f>IF(R26-$B26/'Project with State aid'!$D$83&gt;= 0, R26-$B26/'Project with State aid'!$D$83,0)</f>
        <v>0</v>
      </c>
      <c r="T26" s="130">
        <f>IF(S26-$B26/'Project with State aid'!$D$83&gt;= 0, S26-$B26/'Project with State aid'!$D$83,0)</f>
        <v>0</v>
      </c>
      <c r="U26" s="130">
        <f>IF(T26-$B26/'Project with State aid'!$D$83&gt;= 0, T26-$B26/'Project with State aid'!$D$83,0)</f>
        <v>0</v>
      </c>
      <c r="V26" s="130">
        <f>IF(U26-$B26/'Project with State aid'!$D$83&gt;= 0, U26-$B26/'Project with State aid'!$D$83,0)</f>
        <v>0</v>
      </c>
      <c r="W26" s="130">
        <f>IF(V26-$B26/'Project with State aid'!$D$83&gt;= 0, V26-$B26/'Project with State aid'!$D$83,0)</f>
        <v>0</v>
      </c>
      <c r="X26" s="130">
        <f>IF(W26-$B26/'Project with State aid'!$D$83&gt;= 0, W26-$B26/'Project with State aid'!$D$83,0)</f>
        <v>0</v>
      </c>
    </row>
    <row r="27" spans="1:24" ht="15.75" thickBot="1">
      <c r="A27" s="73"/>
      <c r="B27" s="131" t="s">
        <v>55</v>
      </c>
      <c r="C27" s="132">
        <f>SUM(B5:B26)-SUM(C5:C26)</f>
        <v>0</v>
      </c>
      <c r="D27" s="133">
        <f t="shared" ref="D27:U27" si="1">SUM(C5:C26)-SUM(D5:D26)</f>
        <v>0</v>
      </c>
      <c r="E27" s="133">
        <f t="shared" si="1"/>
        <v>0</v>
      </c>
      <c r="F27" s="133">
        <f t="shared" si="1"/>
        <v>0</v>
      </c>
      <c r="G27" s="133">
        <f t="shared" si="1"/>
        <v>0</v>
      </c>
      <c r="H27" s="133">
        <f t="shared" si="1"/>
        <v>0</v>
      </c>
      <c r="I27" s="133">
        <f t="shared" si="1"/>
        <v>0</v>
      </c>
      <c r="J27" s="133">
        <f t="shared" si="1"/>
        <v>0</v>
      </c>
      <c r="K27" s="133">
        <f t="shared" si="1"/>
        <v>0</v>
      </c>
      <c r="L27" s="133">
        <f t="shared" si="1"/>
        <v>0</v>
      </c>
      <c r="M27" s="133">
        <f t="shared" si="1"/>
        <v>0</v>
      </c>
      <c r="N27" s="133">
        <f t="shared" si="1"/>
        <v>0</v>
      </c>
      <c r="O27" s="133">
        <f t="shared" si="1"/>
        <v>0</v>
      </c>
      <c r="P27" s="133">
        <f t="shared" si="1"/>
        <v>0</v>
      </c>
      <c r="Q27" s="133">
        <f t="shared" si="1"/>
        <v>0</v>
      </c>
      <c r="R27" s="133">
        <f t="shared" si="1"/>
        <v>0</v>
      </c>
      <c r="S27" s="133">
        <f t="shared" si="1"/>
        <v>0</v>
      </c>
      <c r="T27" s="133">
        <f t="shared" si="1"/>
        <v>0</v>
      </c>
      <c r="U27" s="133">
        <f t="shared" si="1"/>
        <v>0</v>
      </c>
      <c r="V27" s="133">
        <f t="shared" ref="V27" si="2">SUM(U5:U26)-SUM(V5:V26)</f>
        <v>0</v>
      </c>
      <c r="W27" s="133">
        <f t="shared" ref="W27" si="3">SUM(V5:V26)-SUM(W5:W26)</f>
        <v>0</v>
      </c>
      <c r="X27" s="133">
        <f t="shared" ref="X27" si="4">SUM(W5:W26)-SUM(X5:X26)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A55B-FB2E-4BE7-AA55-770C552ECBBE}">
  <dimension ref="A3:X27"/>
  <sheetViews>
    <sheetView workbookViewId="0">
      <selection activeCell="C27" sqref="C27:J27"/>
    </sheetView>
  </sheetViews>
  <sheetFormatPr defaultRowHeight="15"/>
  <cols>
    <col min="1" max="1" width="16.42578125" bestFit="1" customWidth="1"/>
    <col min="2" max="2" width="19.42578125" bestFit="1" customWidth="1"/>
  </cols>
  <sheetData>
    <row r="3" spans="1:24" ht="15.75" thickBot="1"/>
    <row r="4" spans="1:24">
      <c r="B4" s="126" t="s">
        <v>54</v>
      </c>
      <c r="C4" s="129">
        <v>2023</v>
      </c>
      <c r="D4" s="129">
        <v>2024</v>
      </c>
      <c r="E4" s="129">
        <v>2025</v>
      </c>
      <c r="F4" s="129">
        <v>2026</v>
      </c>
      <c r="G4" s="129">
        <v>2027</v>
      </c>
      <c r="H4" s="129">
        <v>2028</v>
      </c>
      <c r="I4" s="129">
        <v>2029</v>
      </c>
      <c r="J4" s="129">
        <v>2030</v>
      </c>
      <c r="K4" s="129">
        <v>2031</v>
      </c>
      <c r="L4" s="129">
        <v>2032</v>
      </c>
      <c r="M4" s="129">
        <v>2033</v>
      </c>
      <c r="N4" s="129">
        <v>2034</v>
      </c>
      <c r="O4" s="129">
        <v>2035</v>
      </c>
      <c r="P4" s="129">
        <v>2036</v>
      </c>
      <c r="Q4" s="129">
        <v>2037</v>
      </c>
      <c r="R4" s="129">
        <v>2038</v>
      </c>
      <c r="S4" s="129">
        <v>2039</v>
      </c>
      <c r="T4" s="129">
        <v>2040</v>
      </c>
      <c r="U4" s="129">
        <v>2041</v>
      </c>
      <c r="V4" s="129">
        <v>2042</v>
      </c>
      <c r="W4" s="129">
        <v>2043</v>
      </c>
      <c r="X4" s="129">
        <v>2044</v>
      </c>
    </row>
    <row r="5" spans="1:24">
      <c r="A5" s="73">
        <v>2023</v>
      </c>
      <c r="B5" s="127">
        <f>'Project with State aid'!E13 + 'Project with State aid'!E34</f>
        <v>0</v>
      </c>
      <c r="C5" s="130">
        <f>IF(B5-$B5/'Project with State aid'!$D$82&gt;0, B5-$B5/'Project with State aid'!$D$82,0)</f>
        <v>0</v>
      </c>
      <c r="D5" s="130">
        <f>IF(C5-$B5/'Project with State aid'!$D$82&gt;0, C5-$B5/'Project with State aid'!$D$82,0)</f>
        <v>0</v>
      </c>
      <c r="E5" s="130">
        <f>IF(D5-$B5/'Project with State aid'!$D$82&gt;0, D5-$B5/'Project with State aid'!$D$82,0)</f>
        <v>0</v>
      </c>
      <c r="F5" s="130">
        <f>IF(E5-$B5/'Project with State aid'!$D$82&gt;0, E5-$B5/'Project with State aid'!$D$82,0)</f>
        <v>0</v>
      </c>
      <c r="G5" s="130">
        <f>IF(F5-$B5/'Project with State aid'!$D$82&gt;0, F5-$B5/'Project with State aid'!$D$82,0)</f>
        <v>0</v>
      </c>
      <c r="H5" s="130">
        <f>IF(G5-$B5/'Project with State aid'!$D$82&gt;0, G5-$B5/'Project with State aid'!$D$82,0)</f>
        <v>0</v>
      </c>
      <c r="I5" s="130">
        <f>IF(H5-$B5/'Project with State aid'!$D$82&gt;0, H5-$B5/'Project with State aid'!$D$82,0)</f>
        <v>0</v>
      </c>
      <c r="J5" s="130">
        <f>IF(I5-$B5/'Project with State aid'!$D$82&gt;0, I5-$B5/'Project with State aid'!$D$82,0)</f>
        <v>0</v>
      </c>
      <c r="K5" s="130">
        <f>IF(J5-$B5/'Project with State aid'!$D$82&gt;0, J5-$B5/'Project with State aid'!$D$82,0)</f>
        <v>0</v>
      </c>
      <c r="L5" s="130">
        <f>IF(K5-$B5/'Project with State aid'!$D$82&gt;0, K5-$B5/'Project with State aid'!$D$82,0)</f>
        <v>0</v>
      </c>
      <c r="M5" s="130">
        <f>IF(L5-$B5/'Project with State aid'!$D$82&gt;0, L5-$B5/'Project with State aid'!$D$82,0)</f>
        <v>0</v>
      </c>
      <c r="N5" s="130">
        <f>IF(M5-$B5/'Project with State aid'!$D$82&gt;0, M5-$B5/'Project with State aid'!$D$82,0)</f>
        <v>0</v>
      </c>
      <c r="O5" s="130">
        <f>IF(N5-$B5/'Project with State aid'!$D$82&gt;0, N5-$B5/'Project with State aid'!$D$82,0)</f>
        <v>0</v>
      </c>
      <c r="P5" s="130">
        <f>IF(O5-$B5/'Project with State aid'!$D$82&gt;0, O5-$B5/'Project with State aid'!$D$82,0)</f>
        <v>0</v>
      </c>
      <c r="Q5" s="130">
        <f>IF(P5-$B5/'Project with State aid'!$D$82&gt;0, P5-$B5/'Project with State aid'!$D$82,0)</f>
        <v>0</v>
      </c>
      <c r="R5" s="130">
        <f>IF(Q5-$B5/'Project with State aid'!$D$82&gt;0, Q5-$B5/'Project with State aid'!$D$82,0)</f>
        <v>0</v>
      </c>
      <c r="S5" s="130">
        <f>IF(R5-$B5/'Project with State aid'!$D$82&gt;0, R5-$B5/'Project with State aid'!$D$82,0)</f>
        <v>0</v>
      </c>
      <c r="T5" s="130">
        <f>IF(S5-$B5/'Project with State aid'!$D$82&gt;0, S5-$B5/'Project with State aid'!$D$82,0)</f>
        <v>0</v>
      </c>
      <c r="U5" s="130">
        <f>IF(T5-$B5/'Project with State aid'!$D$82&gt;0, T5-$B5/'Project with State aid'!$D$82,0)</f>
        <v>0</v>
      </c>
      <c r="V5" s="130">
        <f>IF(U5-$B5/'Project with State aid'!$D$82&gt;0, U5-$B5/'Project with State aid'!$D$82,0)</f>
        <v>0</v>
      </c>
      <c r="W5" s="130">
        <f>IF(V5-$B5/'Project with State aid'!$D$82&gt;0, V5-$B5/'Project with State aid'!$D$82,0)</f>
        <v>0</v>
      </c>
      <c r="X5" s="130">
        <f>IF(W5-$B5/'Project with State aid'!$D$82&gt;0, W5-$B5/'Project with State aid'!$D$82,0)</f>
        <v>0</v>
      </c>
    </row>
    <row r="6" spans="1:24">
      <c r="A6" s="73">
        <f>A5+1</f>
        <v>2024</v>
      </c>
      <c r="B6" s="127">
        <f>'Project with State aid'!G13 +'Project with State aid'!G34</f>
        <v>0</v>
      </c>
      <c r="C6" s="130">
        <f>IF(B6-$B6/'Project with State aid'!$D$82&gt;0, B6-$B6/'Project with State aid'!$D$82,0)</f>
        <v>0</v>
      </c>
      <c r="D6" s="130">
        <f>IF(C6-$B6/'Project with State aid'!$D$82&gt;0, C6-$B6/'Project with State aid'!$D$82,0)</f>
        <v>0</v>
      </c>
      <c r="E6" s="130">
        <f>IF(D6-$B6/'Project with State aid'!$D$82&gt;0, D6-$B6/'Project with State aid'!$D$82,0)</f>
        <v>0</v>
      </c>
      <c r="F6" s="130">
        <f>IF(E6-$B6/'Project with State aid'!$D$82&gt;0, E6-$B6/'Project with State aid'!$D$82,0)</f>
        <v>0</v>
      </c>
      <c r="G6" s="130">
        <f>IF(F6-$B6/'Project with State aid'!$D$82&gt;0, F6-$B6/'Project with State aid'!$D$82,0)</f>
        <v>0</v>
      </c>
      <c r="H6" s="130">
        <f>IF(G6-$B6/'Project with State aid'!$D$82&gt;0, G6-$B6/'Project with State aid'!$D$82,0)</f>
        <v>0</v>
      </c>
      <c r="I6" s="130">
        <f>IF(H6-$B6/'Project with State aid'!$D$82&gt;0, H6-$B6/'Project with State aid'!$D$82,0)</f>
        <v>0</v>
      </c>
      <c r="J6" s="130">
        <f>IF(I6-$B6/'Project with State aid'!$D$82&gt;0, I6-$B6/'Project with State aid'!$D$82,0)</f>
        <v>0</v>
      </c>
      <c r="K6" s="130">
        <f>IF(J6-$B6/'Project with State aid'!$D$82&gt;0, J6-$B6/'Project with State aid'!$D$82,0)</f>
        <v>0</v>
      </c>
      <c r="L6" s="130">
        <f>IF(K6-$B6/'Project with State aid'!$D$82&gt;0, K6-$B6/'Project with State aid'!$D$82,0)</f>
        <v>0</v>
      </c>
      <c r="M6" s="130">
        <f>IF(L6-$B6/'Project with State aid'!$D$82&gt;0, L6-$B6/'Project with State aid'!$D$82,0)</f>
        <v>0</v>
      </c>
      <c r="N6" s="130">
        <f>IF(M6-$B6/'Project with State aid'!$D$82&gt;0, M6-$B6/'Project with State aid'!$D$82,0)</f>
        <v>0</v>
      </c>
      <c r="O6" s="130">
        <f>IF(N6-$B6/'Project with State aid'!$D$82&gt;0, N6-$B6/'Project with State aid'!$D$82,0)</f>
        <v>0</v>
      </c>
      <c r="P6" s="130">
        <f>IF(O6-$B6/'Project with State aid'!$D$82&gt;0, O6-$B6/'Project with State aid'!$D$82,0)</f>
        <v>0</v>
      </c>
      <c r="Q6" s="130">
        <f>IF(P6-$B6/'Project with State aid'!$D$82&gt;0, P6-$B6/'Project with State aid'!$D$82,0)</f>
        <v>0</v>
      </c>
      <c r="R6" s="130">
        <f>IF(Q6-$B6/'Project with State aid'!$D$82&gt;0, Q6-$B6/'Project with State aid'!$D$82,0)</f>
        <v>0</v>
      </c>
      <c r="S6" s="130">
        <f>IF(R6-$B6/'Project with State aid'!$D$82&gt;0, R6-$B6/'Project with State aid'!$D$82,0)</f>
        <v>0</v>
      </c>
      <c r="T6" s="130">
        <f>IF(S6-$B6/'Project with State aid'!$D$82&gt;0, S6-$B6/'Project with State aid'!$D$82,0)</f>
        <v>0</v>
      </c>
      <c r="U6" s="130">
        <f>IF(T6-$B6/'Project with State aid'!$D$82&gt;0, T6-$B6/'Project with State aid'!$D$82,0)</f>
        <v>0</v>
      </c>
      <c r="V6" s="130">
        <f>IF(U6-$B6/'Project with State aid'!$D$82&gt;0, U6-$B6/'Project with State aid'!$D$82,0)</f>
        <v>0</v>
      </c>
      <c r="W6" s="130">
        <f>IF(V6-$B6/'Project with State aid'!$D$82&gt;0, V6-$B6/'Project with State aid'!$D$82,0)</f>
        <v>0</v>
      </c>
      <c r="X6" s="130">
        <f>IF(W6-$B6/'Project with State aid'!$D$82&gt;0, W6-$B6/'Project with State aid'!$D$82,0)</f>
        <v>0</v>
      </c>
    </row>
    <row r="7" spans="1:24">
      <c r="A7" s="73">
        <f t="shared" ref="A7:A26" si="0">A6+1</f>
        <v>2025</v>
      </c>
      <c r="B7" s="127">
        <f>'Project with State aid'!H13 +'Project with State aid'!H34</f>
        <v>0</v>
      </c>
      <c r="C7" s="130">
        <f>IF(B7-$B7/'Project with State aid'!$D$82&gt;0, B7-$B7/'Project with State aid'!$D$82,0)</f>
        <v>0</v>
      </c>
      <c r="D7" s="130">
        <f>IF(C7-$B7/'Project with State aid'!$D$82&gt;0, C7-$B7/'Project with State aid'!$D$82,0)</f>
        <v>0</v>
      </c>
      <c r="E7" s="130">
        <f>IF(D7-$B7/'Project with State aid'!$D$82&gt;0, D7-$B7/'Project with State aid'!$D$82,0)</f>
        <v>0</v>
      </c>
      <c r="F7" s="130">
        <f>IF(E7-$B7/'Project with State aid'!$D$82&gt;0, E7-$B7/'Project with State aid'!$D$82,0)</f>
        <v>0</v>
      </c>
      <c r="G7" s="130">
        <f>IF(F7-$B7/'Project with State aid'!$D$82&gt;0, F7-$B7/'Project with State aid'!$D$82,0)</f>
        <v>0</v>
      </c>
      <c r="H7" s="130">
        <f>IF(G7-$B7/'Project with State aid'!$D$82&gt;0, G7-$B7/'Project with State aid'!$D$82,0)</f>
        <v>0</v>
      </c>
      <c r="I7" s="130">
        <f>IF(H7-$B7/'Project with State aid'!$D$82&gt;0, H7-$B7/'Project with State aid'!$D$82,0)</f>
        <v>0</v>
      </c>
      <c r="J7" s="130">
        <f>IF(I7-$B7/'Project with State aid'!$D$82&gt;0, I7-$B7/'Project with State aid'!$D$82,0)</f>
        <v>0</v>
      </c>
      <c r="K7" s="130">
        <f>IF(J7-$B7/'Project with State aid'!$D$82&gt;0, J7-$B7/'Project with State aid'!$D$82,0)</f>
        <v>0</v>
      </c>
      <c r="L7" s="130">
        <f>IF(K7-$B7/'Project with State aid'!$D$82&gt;0, K7-$B7/'Project with State aid'!$D$82,0)</f>
        <v>0</v>
      </c>
      <c r="M7" s="130">
        <f>IF(L7-$B7/'Project with State aid'!$D$82&gt;0, L7-$B7/'Project with State aid'!$D$82,0)</f>
        <v>0</v>
      </c>
      <c r="N7" s="130">
        <f>IF(M7-$B7/'Project with State aid'!$D$82&gt;0, M7-$B7/'Project with State aid'!$D$82,0)</f>
        <v>0</v>
      </c>
      <c r="O7" s="130">
        <f>IF(N7-$B7/'Project with State aid'!$D$82&gt;0, N7-$B7/'Project with State aid'!$D$82,0)</f>
        <v>0</v>
      </c>
      <c r="P7" s="130">
        <f>IF(O7-$B7/'Project with State aid'!$D$82&gt;0, O7-$B7/'Project with State aid'!$D$82,0)</f>
        <v>0</v>
      </c>
      <c r="Q7" s="130">
        <f>IF(P7-$B7/'Project with State aid'!$D$82&gt;0, P7-$B7/'Project with State aid'!$D$82,0)</f>
        <v>0</v>
      </c>
      <c r="R7" s="130">
        <f>IF(Q7-$B7/'Project with State aid'!$D$82&gt;0, Q7-$B7/'Project with State aid'!$D$82,0)</f>
        <v>0</v>
      </c>
      <c r="S7" s="130">
        <f>IF(R7-$B7/'Project with State aid'!$D$82&gt;0, R7-$B7/'Project with State aid'!$D$82,0)</f>
        <v>0</v>
      </c>
      <c r="T7" s="130">
        <f>IF(S7-$B7/'Project with State aid'!$D$82&gt;0, S7-$B7/'Project with State aid'!$D$82,0)</f>
        <v>0</v>
      </c>
      <c r="U7" s="130">
        <f>IF(T7-$B7/'Project with State aid'!$D$82&gt;0, T7-$B7/'Project with State aid'!$D$82,0)</f>
        <v>0</v>
      </c>
      <c r="V7" s="130">
        <f>IF(U7-$B7/'Project with State aid'!$D$82&gt;0, U7-$B7/'Project with State aid'!$D$82,0)</f>
        <v>0</v>
      </c>
      <c r="W7" s="130">
        <f>IF(V7-$B7/'Project with State aid'!$D$82&gt;0, V7-$B7/'Project with State aid'!$D$82,0)</f>
        <v>0</v>
      </c>
      <c r="X7" s="130">
        <f>IF(W7-$B7/'Project with State aid'!$D$82&gt;0, W7-$B7/'Project with State aid'!$D$82,0)</f>
        <v>0</v>
      </c>
    </row>
    <row r="8" spans="1:24">
      <c r="A8" s="73">
        <f t="shared" si="0"/>
        <v>2026</v>
      </c>
      <c r="B8" s="127">
        <f>'Project with State aid'!I13 +'Project with State aid'!I34</f>
        <v>0</v>
      </c>
      <c r="C8" s="130">
        <f>IF(B8-$B8/'Project with State aid'!$D$82&gt;0, B8-$B8/'Project with State aid'!$D$82,0)</f>
        <v>0</v>
      </c>
      <c r="D8" s="130">
        <f>IF(C8-$B8/'Project with State aid'!$D$82&gt;0, C8-$B8/'Project with State aid'!$D$82,0)</f>
        <v>0</v>
      </c>
      <c r="E8" s="130">
        <f>IF(D8-$B8/'Project with State aid'!$D$82&gt;0, D8-$B8/'Project with State aid'!$D$82,0)</f>
        <v>0</v>
      </c>
      <c r="F8" s="130">
        <f>IF(E8-$B8/'Project with State aid'!$D$82&gt;0, E8-$B8/'Project with State aid'!$D$82,0)</f>
        <v>0</v>
      </c>
      <c r="G8" s="130">
        <f>IF(F8-$B8/'Project with State aid'!$D$82&gt;0, F8-$B8/'Project with State aid'!$D$82,0)</f>
        <v>0</v>
      </c>
      <c r="H8" s="130">
        <f>IF(G8-$B8/'Project with State aid'!$D$82&gt;0, G8-$B8/'Project with State aid'!$D$82,0)</f>
        <v>0</v>
      </c>
      <c r="I8" s="130">
        <f>IF(H8-$B8/'Project with State aid'!$D$82&gt;0, H8-$B8/'Project with State aid'!$D$82,0)</f>
        <v>0</v>
      </c>
      <c r="J8" s="130">
        <f>IF(I8-$B8/'Project with State aid'!$D$82&gt;0, I8-$B8/'Project with State aid'!$D$82,0)</f>
        <v>0</v>
      </c>
      <c r="K8" s="130">
        <f>IF(J8-$B8/'Project with State aid'!$D$82&gt;0, J8-$B8/'Project with State aid'!$D$82,0)</f>
        <v>0</v>
      </c>
      <c r="L8" s="130">
        <f>IF(K8-$B8/'Project with State aid'!$D$82&gt;0, K8-$B8/'Project with State aid'!$D$82,0)</f>
        <v>0</v>
      </c>
      <c r="M8" s="130">
        <f>IF(L8-$B8/'Project with State aid'!$D$82&gt;0, L8-$B8/'Project with State aid'!$D$82,0)</f>
        <v>0</v>
      </c>
      <c r="N8" s="130">
        <f>IF(M8-$B8/'Project with State aid'!$D$82&gt;0, M8-$B8/'Project with State aid'!$D$82,0)</f>
        <v>0</v>
      </c>
      <c r="O8" s="130">
        <f>IF(N8-$B8/'Project with State aid'!$D$82&gt;0, N8-$B8/'Project with State aid'!$D$82,0)</f>
        <v>0</v>
      </c>
      <c r="P8" s="130">
        <f>IF(O8-$B8/'Project with State aid'!$D$82&gt;0, O8-$B8/'Project with State aid'!$D$82,0)</f>
        <v>0</v>
      </c>
      <c r="Q8" s="130">
        <f>IF(P8-$B8/'Project with State aid'!$D$82&gt;0, P8-$B8/'Project with State aid'!$D$82,0)</f>
        <v>0</v>
      </c>
      <c r="R8" s="130">
        <f>IF(Q8-$B8/'Project with State aid'!$D$82&gt;0, Q8-$B8/'Project with State aid'!$D$82,0)</f>
        <v>0</v>
      </c>
      <c r="S8" s="130">
        <f>IF(R8-$B8/'Project with State aid'!$D$82&gt;0, R8-$B8/'Project with State aid'!$D$82,0)</f>
        <v>0</v>
      </c>
      <c r="T8" s="130">
        <f>IF(S8-$B8/'Project with State aid'!$D$82&gt;0, S8-$B8/'Project with State aid'!$D$82,0)</f>
        <v>0</v>
      </c>
      <c r="U8" s="130">
        <f>IF(T8-$B8/'Project with State aid'!$D$82&gt;0, T8-$B8/'Project with State aid'!$D$82,0)</f>
        <v>0</v>
      </c>
      <c r="V8" s="130">
        <f>IF(U8-$B8/'Project with State aid'!$D$82&gt;0, U8-$B8/'Project with State aid'!$D$82,0)</f>
        <v>0</v>
      </c>
      <c r="W8" s="130">
        <f>IF(V8-$B8/'Project with State aid'!$D$82&gt;0, V8-$B8/'Project with State aid'!$D$82,0)</f>
        <v>0</v>
      </c>
      <c r="X8" s="130">
        <f>IF(W8-$B8/'Project with State aid'!$D$82&gt;0, W8-$B8/'Project with State aid'!$D$82,0)</f>
        <v>0</v>
      </c>
    </row>
    <row r="9" spans="1:24">
      <c r="A9" s="73">
        <f t="shared" si="0"/>
        <v>2027</v>
      </c>
      <c r="B9" s="127">
        <f>'Project with State aid'!J13 +'Project with State aid'!J34</f>
        <v>0</v>
      </c>
      <c r="C9" s="130">
        <f>IF(B9-$B9/'Project with State aid'!$D$82&gt;0, B9-$B9/'Project with State aid'!$D$82,0)</f>
        <v>0</v>
      </c>
      <c r="D9" s="130">
        <f>IF(C9-$B9/'Project with State aid'!$D$82&gt;0, C9-$B9/'Project with State aid'!$D$82,0)</f>
        <v>0</v>
      </c>
      <c r="E9" s="130">
        <f>IF(D9-$B9/'Project with State aid'!$D$82&gt;0, D9-$B9/'Project with State aid'!$D$82,0)</f>
        <v>0</v>
      </c>
      <c r="F9" s="130">
        <f>IF(E9-$B9/'Project with State aid'!$D$82&gt;0, E9-$B9/'Project with State aid'!$D$82,0)</f>
        <v>0</v>
      </c>
      <c r="G9" s="130">
        <f>IF(F9-$B9/'Project with State aid'!$D$82&gt;0, F9-$B9/'Project with State aid'!$D$82,0)</f>
        <v>0</v>
      </c>
      <c r="H9" s="130">
        <f>IF(G9-$B9/'Project with State aid'!$D$82&gt;0, G9-$B9/'Project with State aid'!$D$82,0)</f>
        <v>0</v>
      </c>
      <c r="I9" s="130">
        <f>IF(H9-$B9/'Project with State aid'!$D$82&gt;0, H9-$B9/'Project with State aid'!$D$82,0)</f>
        <v>0</v>
      </c>
      <c r="J9" s="130">
        <f>IF(I9-$B9/'Project with State aid'!$D$82&gt;0, I9-$B9/'Project with State aid'!$D$82,0)</f>
        <v>0</v>
      </c>
      <c r="K9" s="130">
        <f>IF(J9-$B9/'Project with State aid'!$D$82&gt;0, J9-$B9/'Project with State aid'!$D$82,0)</f>
        <v>0</v>
      </c>
      <c r="L9" s="130">
        <f>IF(K9-$B9/'Project with State aid'!$D$82&gt;0, K9-$B9/'Project with State aid'!$D$82,0)</f>
        <v>0</v>
      </c>
      <c r="M9" s="130">
        <f>IF(L9-$B9/'Project with State aid'!$D$82&gt;0, L9-$B9/'Project with State aid'!$D$82,0)</f>
        <v>0</v>
      </c>
      <c r="N9" s="130">
        <f>IF(M9-$B9/'Project with State aid'!$D$82&gt;0, M9-$B9/'Project with State aid'!$D$82,0)</f>
        <v>0</v>
      </c>
      <c r="O9" s="130">
        <f>IF(N9-$B9/'Project with State aid'!$D$82&gt;0, N9-$B9/'Project with State aid'!$D$82,0)</f>
        <v>0</v>
      </c>
      <c r="P9" s="130">
        <f>IF(O9-$B9/'Project with State aid'!$D$82&gt;0, O9-$B9/'Project with State aid'!$D$82,0)</f>
        <v>0</v>
      </c>
      <c r="Q9" s="130">
        <f>IF(P9-$B9/'Project with State aid'!$D$82&gt;0, P9-$B9/'Project with State aid'!$D$82,0)</f>
        <v>0</v>
      </c>
      <c r="R9" s="130">
        <f>IF(Q9-$B9/'Project with State aid'!$D$82&gt;0, Q9-$B9/'Project with State aid'!$D$82,0)</f>
        <v>0</v>
      </c>
      <c r="S9" s="130">
        <f>IF(R9-$B9/'Project with State aid'!$D$82&gt;0, R9-$B9/'Project with State aid'!$D$82,0)</f>
        <v>0</v>
      </c>
      <c r="T9" s="130">
        <f>IF(S9-$B9/'Project with State aid'!$D$82&gt;0, S9-$B9/'Project with State aid'!$D$82,0)</f>
        <v>0</v>
      </c>
      <c r="U9" s="130">
        <f>IF(T9-$B9/'Project with State aid'!$D$82&gt;0, T9-$B9/'Project with State aid'!$D$82,0)</f>
        <v>0</v>
      </c>
      <c r="V9" s="130">
        <f>IF(U9-$B9/'Project with State aid'!$D$82&gt;0, U9-$B9/'Project with State aid'!$D$82,0)</f>
        <v>0</v>
      </c>
      <c r="W9" s="130">
        <f>IF(V9-$B9/'Project with State aid'!$D$82&gt;0, V9-$B9/'Project with State aid'!$D$82,0)</f>
        <v>0</v>
      </c>
      <c r="X9" s="130">
        <f>IF(W9-$B9/'Project with State aid'!$D$82&gt;0, W9-$B9/'Project with State aid'!$D$82,0)</f>
        <v>0</v>
      </c>
    </row>
    <row r="10" spans="1:24">
      <c r="A10" s="73">
        <f t="shared" si="0"/>
        <v>2028</v>
      </c>
      <c r="B10" s="127">
        <f>'Project with State aid'!K13 +'Project with State aid'!K34</f>
        <v>0</v>
      </c>
      <c r="C10" s="130">
        <f>IF(B10-$B10/'Project with State aid'!$D$82&gt;0, B10-$B10/'Project with State aid'!$D$82,0)</f>
        <v>0</v>
      </c>
      <c r="D10" s="130">
        <f>IF(C10-$B10/'Project with State aid'!$D$82&gt;0, C10-$B10/'Project with State aid'!$D$82,0)</f>
        <v>0</v>
      </c>
      <c r="E10" s="130">
        <f>IF(D10-$B10/'Project with State aid'!$D$82&gt;0, D10-$B10/'Project with State aid'!$D$82,0)</f>
        <v>0</v>
      </c>
      <c r="F10" s="130">
        <f>IF(E10-$B10/'Project with State aid'!$D$82&gt;0, E10-$B10/'Project with State aid'!$D$82,0)</f>
        <v>0</v>
      </c>
      <c r="G10" s="130">
        <f>IF(F10-$B10/'Project with State aid'!$D$82&gt;0, F10-$B10/'Project with State aid'!$D$82,0)</f>
        <v>0</v>
      </c>
      <c r="H10" s="130">
        <f>IF(G10-$B10/'Project with State aid'!$D$82&gt;0, G10-$B10/'Project with State aid'!$D$82,0)</f>
        <v>0</v>
      </c>
      <c r="I10" s="130">
        <f>IF(H10-$B10/'Project with State aid'!$D$82&gt;0, H10-$B10/'Project with State aid'!$D$82,0)</f>
        <v>0</v>
      </c>
      <c r="J10" s="130">
        <f>IF(I10-$B10/'Project with State aid'!$D$82&gt;0, I10-$B10/'Project with State aid'!$D$82,0)</f>
        <v>0</v>
      </c>
      <c r="K10" s="130">
        <f>IF(J10-$B10/'Project with State aid'!$D$82&gt;0, J10-$B10/'Project with State aid'!$D$82,0)</f>
        <v>0</v>
      </c>
      <c r="L10" s="130">
        <f>IF(K10-$B10/'Project with State aid'!$D$82&gt;0, K10-$B10/'Project with State aid'!$D$82,0)</f>
        <v>0</v>
      </c>
      <c r="M10" s="130">
        <f>IF(L10-$B10/'Project with State aid'!$D$82&gt;0, L10-$B10/'Project with State aid'!$D$82,0)</f>
        <v>0</v>
      </c>
      <c r="N10" s="130">
        <f>IF(M10-$B10/'Project with State aid'!$D$82&gt;0, M10-$B10/'Project with State aid'!$D$82,0)</f>
        <v>0</v>
      </c>
      <c r="O10" s="130">
        <f>IF(N10-$B10/'Project with State aid'!$D$82&gt;0, N10-$B10/'Project with State aid'!$D$82,0)</f>
        <v>0</v>
      </c>
      <c r="P10" s="130">
        <f>IF(O10-$B10/'Project with State aid'!$D$82&gt;0, O10-$B10/'Project with State aid'!$D$82,0)</f>
        <v>0</v>
      </c>
      <c r="Q10" s="130">
        <f>IF(P10-$B10/'Project with State aid'!$D$82&gt;0, P10-$B10/'Project with State aid'!$D$82,0)</f>
        <v>0</v>
      </c>
      <c r="R10" s="130">
        <f>IF(Q10-$B10/'Project with State aid'!$D$82&gt;0, Q10-$B10/'Project with State aid'!$D$82,0)</f>
        <v>0</v>
      </c>
      <c r="S10" s="130">
        <f>IF(R10-$B10/'Project with State aid'!$D$82&gt;0, R10-$B10/'Project with State aid'!$D$82,0)</f>
        <v>0</v>
      </c>
      <c r="T10" s="130">
        <f>IF(S10-$B10/'Project with State aid'!$D$82&gt;0, S10-$B10/'Project with State aid'!$D$82,0)</f>
        <v>0</v>
      </c>
      <c r="U10" s="130">
        <f>IF(T10-$B10/'Project with State aid'!$D$82&gt;0, T10-$B10/'Project with State aid'!$D$82,0)</f>
        <v>0</v>
      </c>
      <c r="V10" s="130">
        <f>IF(U10-$B10/'Project with State aid'!$D$82&gt;0, U10-$B10/'Project with State aid'!$D$82,0)</f>
        <v>0</v>
      </c>
      <c r="W10" s="130">
        <f>IF(V10-$B10/'Project with State aid'!$D$82&gt;0, V10-$B10/'Project with State aid'!$D$82,0)</f>
        <v>0</v>
      </c>
      <c r="X10" s="130">
        <f>IF(W10-$B10/'Project with State aid'!$D$82&gt;0, W10-$B10/'Project with State aid'!$D$82,0)</f>
        <v>0</v>
      </c>
    </row>
    <row r="11" spans="1:24">
      <c r="A11" s="73">
        <f t="shared" si="0"/>
        <v>2029</v>
      </c>
      <c r="B11" s="127">
        <f>'Project with State aid'!L13 +'Project with State aid'!L34</f>
        <v>0</v>
      </c>
      <c r="C11" s="130">
        <f>IF(B11-$B11/'Project with State aid'!$D$82&gt;0, B11-$B11/'Project with State aid'!$D$82,0)</f>
        <v>0</v>
      </c>
      <c r="D11" s="130">
        <f>IF(C11-$B11/'Project with State aid'!$D$82&gt;0, C11-$B11/'Project with State aid'!$D$82,0)</f>
        <v>0</v>
      </c>
      <c r="E11" s="130">
        <f>IF(D11-$B11/'Project with State aid'!$D$82&gt;0, D11-$B11/'Project with State aid'!$D$82,0)</f>
        <v>0</v>
      </c>
      <c r="F11" s="130">
        <f>IF(E11-$B11/'Project with State aid'!$D$82&gt;0, E11-$B11/'Project with State aid'!$D$82,0)</f>
        <v>0</v>
      </c>
      <c r="G11" s="130">
        <f>IF(F11-$B11/'Project with State aid'!$D$82&gt;0, F11-$B11/'Project with State aid'!$D$82,0)</f>
        <v>0</v>
      </c>
      <c r="H11" s="130">
        <f>IF(G11-$B11/'Project with State aid'!$D$82&gt;0, G11-$B11/'Project with State aid'!$D$82,0)</f>
        <v>0</v>
      </c>
      <c r="I11" s="130">
        <f>IF(H11-$B11/'Project with State aid'!$D$82&gt;0, H11-$B11/'Project with State aid'!$D$82,0)</f>
        <v>0</v>
      </c>
      <c r="J11" s="130">
        <f>IF(I11-$B11/'Project with State aid'!$D$82&gt;0, I11-$B11/'Project with State aid'!$D$82,0)</f>
        <v>0</v>
      </c>
      <c r="K11" s="130">
        <f>IF(J11-$B11/'Project with State aid'!$D$82&gt;0, J11-$B11/'Project with State aid'!$D$82,0)</f>
        <v>0</v>
      </c>
      <c r="L11" s="130">
        <f>IF(K11-$B11/'Project with State aid'!$D$82&gt;0, K11-$B11/'Project with State aid'!$D$82,0)</f>
        <v>0</v>
      </c>
      <c r="M11" s="130">
        <f>IF(L11-$B11/'Project with State aid'!$D$82&gt;0, L11-$B11/'Project with State aid'!$D$82,0)</f>
        <v>0</v>
      </c>
      <c r="N11" s="130">
        <f>IF(M11-$B11/'Project with State aid'!$D$82&gt;0, M11-$B11/'Project with State aid'!$D$82,0)</f>
        <v>0</v>
      </c>
      <c r="O11" s="130">
        <f>IF(N11-$B11/'Project with State aid'!$D$82&gt;0, N11-$B11/'Project with State aid'!$D$82,0)</f>
        <v>0</v>
      </c>
      <c r="P11" s="130">
        <f>IF(O11-$B11/'Project with State aid'!$D$82&gt;0, O11-$B11/'Project with State aid'!$D$82,0)</f>
        <v>0</v>
      </c>
      <c r="Q11" s="130">
        <f>IF(P11-$B11/'Project with State aid'!$D$82&gt;0, P11-$B11/'Project with State aid'!$D$82,0)</f>
        <v>0</v>
      </c>
      <c r="R11" s="130">
        <f>IF(Q11-$B11/'Project with State aid'!$D$82&gt;0, Q11-$B11/'Project with State aid'!$D$82,0)</f>
        <v>0</v>
      </c>
      <c r="S11" s="130">
        <f>IF(R11-$B11/'Project with State aid'!$D$82&gt;0, R11-$B11/'Project with State aid'!$D$82,0)</f>
        <v>0</v>
      </c>
      <c r="T11" s="130">
        <f>IF(S11-$B11/'Project with State aid'!$D$82&gt;0, S11-$B11/'Project with State aid'!$D$82,0)</f>
        <v>0</v>
      </c>
      <c r="U11" s="130">
        <f>IF(T11-$B11/'Project with State aid'!$D$82&gt;0, T11-$B11/'Project with State aid'!$D$82,0)</f>
        <v>0</v>
      </c>
      <c r="V11" s="130">
        <f>IF(U11-$B11/'Project with State aid'!$D$82&gt;0, U11-$B11/'Project with State aid'!$D$82,0)</f>
        <v>0</v>
      </c>
      <c r="W11" s="130">
        <f>IF(V11-$B11/'Project with State aid'!$D$82&gt;0, V11-$B11/'Project with State aid'!$D$82,0)</f>
        <v>0</v>
      </c>
      <c r="X11" s="130">
        <f>IF(W11-$B11/'Project with State aid'!$D$82&gt;0, W11-$B11/'Project with State aid'!$D$82,0)</f>
        <v>0</v>
      </c>
    </row>
    <row r="12" spans="1:24">
      <c r="A12" s="73">
        <f t="shared" si="0"/>
        <v>2030</v>
      </c>
      <c r="B12" s="127">
        <f>'Project with State aid'!M13 +'Project with State aid'!M34</f>
        <v>0</v>
      </c>
      <c r="C12" s="130">
        <f>IF(B12-$B12/'Project with State aid'!$D$82&gt;0, B12-$B12/'Project with State aid'!$D$82,0)</f>
        <v>0</v>
      </c>
      <c r="D12" s="130">
        <f>IF(C12-$B12/'Project with State aid'!$D$82&gt;0, C12-$B12/'Project with State aid'!$D$82,0)</f>
        <v>0</v>
      </c>
      <c r="E12" s="130">
        <f>IF(D12-$B12/'Project with State aid'!$D$82&gt;0, D12-$B12/'Project with State aid'!$D$82,0)</f>
        <v>0</v>
      </c>
      <c r="F12" s="130">
        <f>IF(E12-$B12/'Project with State aid'!$D$82&gt;0, E12-$B12/'Project with State aid'!$D$82,0)</f>
        <v>0</v>
      </c>
      <c r="G12" s="130">
        <f>IF(F12-$B12/'Project with State aid'!$D$82&gt;0, F12-$B12/'Project with State aid'!$D$82,0)</f>
        <v>0</v>
      </c>
      <c r="H12" s="130">
        <f>IF(G12-$B12/'Project with State aid'!$D$82&gt;0, G12-$B12/'Project with State aid'!$D$82,0)</f>
        <v>0</v>
      </c>
      <c r="I12" s="130">
        <f>IF(H12-$B12/'Project with State aid'!$D$82&gt;0, H12-$B12/'Project with State aid'!$D$82,0)</f>
        <v>0</v>
      </c>
      <c r="J12" s="130">
        <f>IF(I12-$B12/'Project with State aid'!$D$82&gt;0, I12-$B12/'Project with State aid'!$D$82,0)</f>
        <v>0</v>
      </c>
      <c r="K12" s="130">
        <f>IF(J12-$B12/'Project with State aid'!$D$82&gt;0, J12-$B12/'Project with State aid'!$D$82,0)</f>
        <v>0</v>
      </c>
      <c r="L12" s="130">
        <f>IF(K12-$B12/'Project with State aid'!$D$82&gt;0, K12-$B12/'Project with State aid'!$D$82,0)</f>
        <v>0</v>
      </c>
      <c r="M12" s="130">
        <f>IF(L12-$B12/'Project with State aid'!$D$82&gt;0, L12-$B12/'Project with State aid'!$D$82,0)</f>
        <v>0</v>
      </c>
      <c r="N12" s="130">
        <f>IF(M12-$B12/'Project with State aid'!$D$82&gt;0, M12-$B12/'Project with State aid'!$D$82,0)</f>
        <v>0</v>
      </c>
      <c r="O12" s="130">
        <f>IF(N12-$B12/'Project with State aid'!$D$82&gt;0, N12-$B12/'Project with State aid'!$D$82,0)</f>
        <v>0</v>
      </c>
      <c r="P12" s="130">
        <f>IF(O12-$B12/'Project with State aid'!$D$82&gt;0, O12-$B12/'Project with State aid'!$D$82,0)</f>
        <v>0</v>
      </c>
      <c r="Q12" s="130">
        <f>IF(P12-$B12/'Project with State aid'!$D$82&gt;0, P12-$B12/'Project with State aid'!$D$82,0)</f>
        <v>0</v>
      </c>
      <c r="R12" s="130">
        <f>IF(Q12-$B12/'Project with State aid'!$D$82&gt;0, Q12-$B12/'Project with State aid'!$D$82,0)</f>
        <v>0</v>
      </c>
      <c r="S12" s="130">
        <f>IF(R12-$B12/'Project with State aid'!$D$82&gt;0, R12-$B12/'Project with State aid'!$D$82,0)</f>
        <v>0</v>
      </c>
      <c r="T12" s="130">
        <f>IF(S12-$B12/'Project with State aid'!$D$82&gt;0, S12-$B12/'Project with State aid'!$D$82,0)</f>
        <v>0</v>
      </c>
      <c r="U12" s="130">
        <f>IF(T12-$B12/'Project with State aid'!$D$82&gt;0, T12-$B12/'Project with State aid'!$D$82,0)</f>
        <v>0</v>
      </c>
      <c r="V12" s="130">
        <f>IF(U12-$B12/'Project with State aid'!$D$82&gt;0, U12-$B12/'Project with State aid'!$D$82,0)</f>
        <v>0</v>
      </c>
      <c r="W12" s="130">
        <f>IF(V12-$B12/'Project with State aid'!$D$82&gt;0, V12-$B12/'Project with State aid'!$D$82,0)</f>
        <v>0</v>
      </c>
      <c r="X12" s="130">
        <f>IF(W12-$B12/'Project with State aid'!$D$82&gt;0, W12-$B12/'Project with State aid'!$D$82,0)</f>
        <v>0</v>
      </c>
    </row>
    <row r="13" spans="1:24">
      <c r="A13" s="73">
        <f t="shared" si="0"/>
        <v>2031</v>
      </c>
      <c r="B13" s="127">
        <f>'Project with State aid'!N13 +'Project with State aid'!N34</f>
        <v>0</v>
      </c>
      <c r="C13" s="130">
        <f>IF(B13-$B13/'Project with State aid'!$D$82&gt;0, B13-$B13/'Project with State aid'!$D$82,0)</f>
        <v>0</v>
      </c>
      <c r="D13" s="130">
        <f>IF(C13-$B13/'Project with State aid'!$D$82&gt;0, C13-$B13/'Project with State aid'!$D$82,0)</f>
        <v>0</v>
      </c>
      <c r="E13" s="130">
        <f>IF(D13-$B13/'Project with State aid'!$D$82&gt;0, D13-$B13/'Project with State aid'!$D$82,0)</f>
        <v>0</v>
      </c>
      <c r="F13" s="130">
        <f>IF(E13-$B13/'Project with State aid'!$D$82&gt;0, E13-$B13/'Project with State aid'!$D$82,0)</f>
        <v>0</v>
      </c>
      <c r="G13" s="130">
        <f>IF(F13-$B13/'Project with State aid'!$D$82&gt;0, F13-$B13/'Project with State aid'!$D$82,0)</f>
        <v>0</v>
      </c>
      <c r="H13" s="130">
        <f>IF(G13-$B13/'Project with State aid'!$D$82&gt;0, G13-$B13/'Project with State aid'!$D$82,0)</f>
        <v>0</v>
      </c>
      <c r="I13" s="130">
        <f>IF(H13-$B13/'Project with State aid'!$D$82&gt;0, H13-$B13/'Project with State aid'!$D$82,0)</f>
        <v>0</v>
      </c>
      <c r="J13" s="130">
        <f>IF(I13-$B13/'Project with State aid'!$D$82&gt;0, I13-$B13/'Project with State aid'!$D$82,0)</f>
        <v>0</v>
      </c>
      <c r="K13" s="130">
        <f>IF(J13-$B13/'Project with State aid'!$D$82&gt;0, J13-$B13/'Project with State aid'!$D$82,0)</f>
        <v>0</v>
      </c>
      <c r="L13" s="130">
        <f>IF(K13-$B13/'Project with State aid'!$D$82&gt;0, K13-$B13/'Project with State aid'!$D$82,0)</f>
        <v>0</v>
      </c>
      <c r="M13" s="130">
        <f>IF(L13-$B13/'Project with State aid'!$D$82&gt;0, L13-$B13/'Project with State aid'!$D$82,0)</f>
        <v>0</v>
      </c>
      <c r="N13" s="130">
        <f>IF(M13-$B13/'Project with State aid'!$D$82&gt;0, M13-$B13/'Project with State aid'!$D$82,0)</f>
        <v>0</v>
      </c>
      <c r="O13" s="130">
        <f>IF(N13-$B13/'Project with State aid'!$D$82&gt;0, N13-$B13/'Project with State aid'!$D$82,0)</f>
        <v>0</v>
      </c>
      <c r="P13" s="130">
        <f>IF(O13-$B13/'Project with State aid'!$D$82&gt;0, O13-$B13/'Project with State aid'!$D$82,0)</f>
        <v>0</v>
      </c>
      <c r="Q13" s="130">
        <f>IF(P13-$B13/'Project with State aid'!$D$82&gt;0, P13-$B13/'Project with State aid'!$D$82,0)</f>
        <v>0</v>
      </c>
      <c r="R13" s="130">
        <f>IF(Q13-$B13/'Project with State aid'!$D$82&gt;0, Q13-$B13/'Project with State aid'!$D$82,0)</f>
        <v>0</v>
      </c>
      <c r="S13" s="130">
        <f>IF(R13-$B13/'Project with State aid'!$D$82&gt;0, R13-$B13/'Project with State aid'!$D$82,0)</f>
        <v>0</v>
      </c>
      <c r="T13" s="130">
        <f>IF(S13-$B13/'Project with State aid'!$D$82&gt;0, S13-$B13/'Project with State aid'!$D$82,0)</f>
        <v>0</v>
      </c>
      <c r="U13" s="130">
        <f>IF(T13-$B13/'Project with State aid'!$D$82&gt;0, T13-$B13/'Project with State aid'!$D$82,0)</f>
        <v>0</v>
      </c>
      <c r="V13" s="130">
        <f>IF(U13-$B13/'Project with State aid'!$D$82&gt;0, U13-$B13/'Project with State aid'!$D$82,0)</f>
        <v>0</v>
      </c>
      <c r="W13" s="130">
        <f>IF(V13-$B13/'Project with State aid'!$D$82&gt;0, V13-$B13/'Project with State aid'!$D$82,0)</f>
        <v>0</v>
      </c>
      <c r="X13" s="130">
        <f>IF(W13-$B13/'Project with State aid'!$D$82&gt;0, W13-$B13/'Project with State aid'!$D$82,0)</f>
        <v>0</v>
      </c>
    </row>
    <row r="14" spans="1:24">
      <c r="A14" s="73">
        <f t="shared" si="0"/>
        <v>2032</v>
      </c>
      <c r="B14" s="127">
        <f>'Project with State aid'!O13 +'Project with State aid'!O34</f>
        <v>0</v>
      </c>
      <c r="C14" s="130">
        <f>IF(B14-$B14/'Project with State aid'!$D$82&gt;0, B14-$B14/'Project with State aid'!$D$82,0)</f>
        <v>0</v>
      </c>
      <c r="D14" s="130">
        <f>IF(C14-$B14/'Project with State aid'!$D$82&gt;0, C14-$B14/'Project with State aid'!$D$82,0)</f>
        <v>0</v>
      </c>
      <c r="E14" s="130">
        <f>IF(D14-$B14/'Project with State aid'!$D$82&gt;0, D14-$B14/'Project with State aid'!$D$82,0)</f>
        <v>0</v>
      </c>
      <c r="F14" s="130">
        <f>IF(E14-$B14/'Project with State aid'!$D$82&gt;0, E14-$B14/'Project with State aid'!$D$82,0)</f>
        <v>0</v>
      </c>
      <c r="G14" s="130">
        <f>IF(F14-$B14/'Project with State aid'!$D$82&gt;0, F14-$B14/'Project with State aid'!$D$82,0)</f>
        <v>0</v>
      </c>
      <c r="H14" s="130">
        <f>IF(G14-$B14/'Project with State aid'!$D$82&gt;0, G14-$B14/'Project with State aid'!$D$82,0)</f>
        <v>0</v>
      </c>
      <c r="I14" s="130">
        <f>IF(H14-$B14/'Project with State aid'!$D$82&gt;0, H14-$B14/'Project with State aid'!$D$82,0)</f>
        <v>0</v>
      </c>
      <c r="J14" s="130">
        <f>IF(I14-$B14/'Project with State aid'!$D$82&gt;0, I14-$B14/'Project with State aid'!$D$82,0)</f>
        <v>0</v>
      </c>
      <c r="K14" s="130">
        <f>IF(J14-$B14/'Project with State aid'!$D$82&gt;0, J14-$B14/'Project with State aid'!$D$82,0)</f>
        <v>0</v>
      </c>
      <c r="L14" s="130">
        <f>IF(K14-$B14/'Project with State aid'!$D$82&gt;0, K14-$B14/'Project with State aid'!$D$82,0)</f>
        <v>0</v>
      </c>
      <c r="M14" s="130">
        <f>IF(L14-$B14/'Project with State aid'!$D$82&gt;0, L14-$B14/'Project with State aid'!$D$82,0)</f>
        <v>0</v>
      </c>
      <c r="N14" s="130">
        <f>IF(M14-$B14/'Project with State aid'!$D$82&gt;0, M14-$B14/'Project with State aid'!$D$82,0)</f>
        <v>0</v>
      </c>
      <c r="O14" s="130">
        <f>IF(N14-$B14/'Project with State aid'!$D$82&gt;0, N14-$B14/'Project with State aid'!$D$82,0)</f>
        <v>0</v>
      </c>
      <c r="P14" s="130">
        <f>IF(O14-$B14/'Project with State aid'!$D$82&gt;0, O14-$B14/'Project with State aid'!$D$82,0)</f>
        <v>0</v>
      </c>
      <c r="Q14" s="130">
        <f>IF(P14-$B14/'Project with State aid'!$D$82&gt;0, P14-$B14/'Project with State aid'!$D$82,0)</f>
        <v>0</v>
      </c>
      <c r="R14" s="130">
        <f>IF(Q14-$B14/'Project with State aid'!$D$82&gt;0, Q14-$B14/'Project with State aid'!$D$82,0)</f>
        <v>0</v>
      </c>
      <c r="S14" s="130">
        <f>IF(R14-$B14/'Project with State aid'!$D$82&gt;0, R14-$B14/'Project with State aid'!$D$82,0)</f>
        <v>0</v>
      </c>
      <c r="T14" s="130">
        <f>IF(S14-$B14/'Project with State aid'!$D$82&gt;0, S14-$B14/'Project with State aid'!$D$82,0)</f>
        <v>0</v>
      </c>
      <c r="U14" s="130">
        <f>IF(T14-$B14/'Project with State aid'!$D$82&gt;0, T14-$B14/'Project with State aid'!$D$82,0)</f>
        <v>0</v>
      </c>
      <c r="V14" s="130">
        <f>IF(U14-$B14/'Project with State aid'!$D$82&gt;0, U14-$B14/'Project with State aid'!$D$82,0)</f>
        <v>0</v>
      </c>
      <c r="W14" s="130">
        <f>IF(V14-$B14/'Project with State aid'!$D$82&gt;0, V14-$B14/'Project with State aid'!$D$82,0)</f>
        <v>0</v>
      </c>
      <c r="X14" s="130">
        <f>IF(W14-$B14/'Project with State aid'!$D$82&gt;0, W14-$B14/'Project with State aid'!$D$82,0)</f>
        <v>0</v>
      </c>
    </row>
    <row r="15" spans="1:24">
      <c r="A15" s="73">
        <f t="shared" si="0"/>
        <v>2033</v>
      </c>
      <c r="B15" s="127">
        <f>'Project with State aid'!P13 +'Project with State aid'!P34</f>
        <v>0</v>
      </c>
      <c r="C15" s="130">
        <f>IF(B15-$B15/'Project with State aid'!$D$82&gt;0, B15-$B15/'Project with State aid'!$D$82,0)</f>
        <v>0</v>
      </c>
      <c r="D15" s="130">
        <f>IF(C15-$B15/'Project with State aid'!$D$82&gt;0, C15-$B15/'Project with State aid'!$D$82,0)</f>
        <v>0</v>
      </c>
      <c r="E15" s="130">
        <f>IF(D15-$B15/'Project with State aid'!$D$82&gt;0, D15-$B15/'Project with State aid'!$D$82,0)</f>
        <v>0</v>
      </c>
      <c r="F15" s="130">
        <f>IF(E15-$B15/'Project with State aid'!$D$82&gt;0, E15-$B15/'Project with State aid'!$D$82,0)</f>
        <v>0</v>
      </c>
      <c r="G15" s="130">
        <f>IF(F15-$B15/'Project with State aid'!$D$82&gt;0, F15-$B15/'Project with State aid'!$D$82,0)</f>
        <v>0</v>
      </c>
      <c r="H15" s="130">
        <f>IF(G15-$B15/'Project with State aid'!$D$82&gt;0, G15-$B15/'Project with State aid'!$D$82,0)</f>
        <v>0</v>
      </c>
      <c r="I15" s="130">
        <f>IF(H15-$B15/'Project with State aid'!$D$82&gt;0, H15-$B15/'Project with State aid'!$D$82,0)</f>
        <v>0</v>
      </c>
      <c r="J15" s="130">
        <f>IF(I15-$B15/'Project with State aid'!$D$82&gt;0, I15-$B15/'Project with State aid'!$D$82,0)</f>
        <v>0</v>
      </c>
      <c r="K15" s="130">
        <f>IF(J15-$B15/'Project with State aid'!$D$82&gt;0, J15-$B15/'Project with State aid'!$D$82,0)</f>
        <v>0</v>
      </c>
      <c r="L15" s="130">
        <f>IF(K15-$B15/'Project with State aid'!$D$82&gt;0, K15-$B15/'Project with State aid'!$D$82,0)</f>
        <v>0</v>
      </c>
      <c r="M15" s="130">
        <f>IF(L15-$B15/'Project with State aid'!$D$82&gt;0, L15-$B15/'Project with State aid'!$D$82,0)</f>
        <v>0</v>
      </c>
      <c r="N15" s="130">
        <f>IF(M15-$B15/'Project with State aid'!$D$82&gt;0, M15-$B15/'Project with State aid'!$D$82,0)</f>
        <v>0</v>
      </c>
      <c r="O15" s="130">
        <f>IF(N15-$B15/'Project with State aid'!$D$82&gt;0, N15-$B15/'Project with State aid'!$D$82,0)</f>
        <v>0</v>
      </c>
      <c r="P15" s="130">
        <f>IF(O15-$B15/'Project with State aid'!$D$82&gt;0, O15-$B15/'Project with State aid'!$D$82,0)</f>
        <v>0</v>
      </c>
      <c r="Q15" s="130">
        <f>IF(P15-$B15/'Project with State aid'!$D$82&gt;0, P15-$B15/'Project with State aid'!$D$82,0)</f>
        <v>0</v>
      </c>
      <c r="R15" s="130">
        <f>IF(Q15-$B15/'Project with State aid'!$D$82&gt;0, Q15-$B15/'Project with State aid'!$D$82,0)</f>
        <v>0</v>
      </c>
      <c r="S15" s="130">
        <f>IF(R15-$B15/'Project with State aid'!$D$82&gt;0, R15-$B15/'Project with State aid'!$D$82,0)</f>
        <v>0</v>
      </c>
      <c r="T15" s="130">
        <f>IF(S15-$B15/'Project with State aid'!$D$82&gt;0, S15-$B15/'Project with State aid'!$D$82,0)</f>
        <v>0</v>
      </c>
      <c r="U15" s="130">
        <f>IF(T15-$B15/'Project with State aid'!$D$82&gt;0, T15-$B15/'Project with State aid'!$D$82,0)</f>
        <v>0</v>
      </c>
      <c r="V15" s="130">
        <f>IF(U15-$B15/'Project with State aid'!$D$82&gt;0, U15-$B15/'Project with State aid'!$D$82,0)</f>
        <v>0</v>
      </c>
      <c r="W15" s="130">
        <f>IF(V15-$B15/'Project with State aid'!$D$82&gt;0, V15-$B15/'Project with State aid'!$D$82,0)</f>
        <v>0</v>
      </c>
      <c r="X15" s="130">
        <f>IF(W15-$B15/'Project with State aid'!$D$82&gt;0, W15-$B15/'Project with State aid'!$D$82,0)</f>
        <v>0</v>
      </c>
    </row>
    <row r="16" spans="1:24">
      <c r="A16" s="73">
        <f t="shared" si="0"/>
        <v>2034</v>
      </c>
      <c r="B16" s="127">
        <f>'Project with State aid'!Q13 +'Project with State aid'!Q34</f>
        <v>0</v>
      </c>
      <c r="C16" s="130">
        <f>IF(B16-$B16/'Project with State aid'!$D$82&gt;0, B16-$B16/'Project with State aid'!$D$82,0)</f>
        <v>0</v>
      </c>
      <c r="D16" s="130">
        <f>IF(C16-$B16/'Project with State aid'!$D$82&gt;0, C16-$B16/'Project with State aid'!$D$82,0)</f>
        <v>0</v>
      </c>
      <c r="E16" s="130">
        <f>IF(D16-$B16/'Project with State aid'!$D$82&gt;0, D16-$B16/'Project with State aid'!$D$82,0)</f>
        <v>0</v>
      </c>
      <c r="F16" s="130">
        <f>IF(E16-$B16/'Project with State aid'!$D$82&gt;0, E16-$B16/'Project with State aid'!$D$82,0)</f>
        <v>0</v>
      </c>
      <c r="G16" s="130">
        <f>IF(F16-$B16/'Project with State aid'!$D$82&gt;0, F16-$B16/'Project with State aid'!$D$82,0)</f>
        <v>0</v>
      </c>
      <c r="H16" s="130">
        <f>IF(G16-$B16/'Project with State aid'!$D$82&gt;0, G16-$B16/'Project with State aid'!$D$82,0)</f>
        <v>0</v>
      </c>
      <c r="I16" s="130">
        <f>IF(H16-$B16/'Project with State aid'!$D$82&gt;0, H16-$B16/'Project with State aid'!$D$82,0)</f>
        <v>0</v>
      </c>
      <c r="J16" s="130">
        <f>IF(I16-$B16/'Project with State aid'!$D$82&gt;0, I16-$B16/'Project with State aid'!$D$82,0)</f>
        <v>0</v>
      </c>
      <c r="K16" s="130">
        <f>IF(J16-$B16/'Project with State aid'!$D$82&gt;0, J16-$B16/'Project with State aid'!$D$82,0)</f>
        <v>0</v>
      </c>
      <c r="L16" s="130">
        <f>IF(K16-$B16/'Project with State aid'!$D$82&gt;0, K16-$B16/'Project with State aid'!$D$82,0)</f>
        <v>0</v>
      </c>
      <c r="M16" s="130">
        <f>IF(L16-$B16/'Project with State aid'!$D$82&gt;0, L16-$B16/'Project with State aid'!$D$82,0)</f>
        <v>0</v>
      </c>
      <c r="N16" s="130">
        <f>IF(M16-$B16/'Project with State aid'!$D$82&gt;0, M16-$B16/'Project with State aid'!$D$82,0)</f>
        <v>0</v>
      </c>
      <c r="O16" s="130">
        <f>IF(N16-$B16/'Project with State aid'!$D$82&gt;0, N16-$B16/'Project with State aid'!$D$82,0)</f>
        <v>0</v>
      </c>
      <c r="P16" s="130">
        <f>IF(O16-$B16/'Project with State aid'!$D$82&gt;0, O16-$B16/'Project with State aid'!$D$82,0)</f>
        <v>0</v>
      </c>
      <c r="Q16" s="130">
        <f>IF(P16-$B16/'Project with State aid'!$D$82&gt;0, P16-$B16/'Project with State aid'!$D$82,0)</f>
        <v>0</v>
      </c>
      <c r="R16" s="130">
        <f>IF(Q16-$B16/'Project with State aid'!$D$82&gt;0, Q16-$B16/'Project with State aid'!$D$82,0)</f>
        <v>0</v>
      </c>
      <c r="S16" s="130">
        <f>IF(R16-$B16/'Project with State aid'!$D$82&gt;0, R16-$B16/'Project with State aid'!$D$82,0)</f>
        <v>0</v>
      </c>
      <c r="T16" s="130">
        <f>IF(S16-$B16/'Project with State aid'!$D$82&gt;0, S16-$B16/'Project with State aid'!$D$82,0)</f>
        <v>0</v>
      </c>
      <c r="U16" s="130">
        <f>IF(T16-$B16/'Project with State aid'!$D$82&gt;0, T16-$B16/'Project with State aid'!$D$82,0)</f>
        <v>0</v>
      </c>
      <c r="V16" s="130">
        <f>IF(U16-$B16/'Project with State aid'!$D$82&gt;0, U16-$B16/'Project with State aid'!$D$82,0)</f>
        <v>0</v>
      </c>
      <c r="W16" s="130">
        <f>IF(V16-$B16/'Project with State aid'!$D$82&gt;0, V16-$B16/'Project with State aid'!$D$82,0)</f>
        <v>0</v>
      </c>
      <c r="X16" s="130">
        <f>IF(W16-$B16/'Project with State aid'!$D$82&gt;0, W16-$B16/'Project with State aid'!$D$82,0)</f>
        <v>0</v>
      </c>
    </row>
    <row r="17" spans="1:24">
      <c r="A17" s="73">
        <f t="shared" si="0"/>
        <v>2035</v>
      </c>
      <c r="B17" s="127">
        <f>'Project with State aid'!R13 +'Project with State aid'!R34</f>
        <v>0</v>
      </c>
      <c r="C17" s="130">
        <f>IF(B17-$B17/'Project with State aid'!$D$82&gt;0, B17-$B17/'Project with State aid'!$D$82,0)</f>
        <v>0</v>
      </c>
      <c r="D17" s="130">
        <f>IF(C17-$B17/'Project with State aid'!$D$82&gt;0, C17-$B17/'Project with State aid'!$D$82,0)</f>
        <v>0</v>
      </c>
      <c r="E17" s="130">
        <f>IF(D17-$B17/'Project with State aid'!$D$82&gt;0, D17-$B17/'Project with State aid'!$D$82,0)</f>
        <v>0</v>
      </c>
      <c r="F17" s="130">
        <f>IF(E17-$B17/'Project with State aid'!$D$82&gt;0, E17-$B17/'Project with State aid'!$D$82,0)</f>
        <v>0</v>
      </c>
      <c r="G17" s="130">
        <f>IF(F17-$B17/'Project with State aid'!$D$82&gt;0, F17-$B17/'Project with State aid'!$D$82,0)</f>
        <v>0</v>
      </c>
      <c r="H17" s="130">
        <f>IF(G17-$B17/'Project with State aid'!$D$82&gt;0, G17-$B17/'Project with State aid'!$D$82,0)</f>
        <v>0</v>
      </c>
      <c r="I17" s="130">
        <f>IF(H17-$B17/'Project with State aid'!$D$82&gt;0, H17-$B17/'Project with State aid'!$D$82,0)</f>
        <v>0</v>
      </c>
      <c r="J17" s="130">
        <f>IF(I17-$B17/'Project with State aid'!$D$82&gt;0, I17-$B17/'Project with State aid'!$D$82,0)</f>
        <v>0</v>
      </c>
      <c r="K17" s="130">
        <f>IF(J17-$B17/'Project with State aid'!$D$82&gt;0, J17-$B17/'Project with State aid'!$D$82,0)</f>
        <v>0</v>
      </c>
      <c r="L17" s="130">
        <f>IF(K17-$B17/'Project with State aid'!$D$82&gt;0, K17-$B17/'Project with State aid'!$D$82,0)</f>
        <v>0</v>
      </c>
      <c r="M17" s="130">
        <f>IF(L17-$B17/'Project with State aid'!$D$82&gt;0, L17-$B17/'Project with State aid'!$D$82,0)</f>
        <v>0</v>
      </c>
      <c r="N17" s="130">
        <f>IF(M17-$B17/'Project with State aid'!$D$82&gt;0, M17-$B17/'Project with State aid'!$D$82,0)</f>
        <v>0</v>
      </c>
      <c r="O17" s="130">
        <f>IF(N17-$B17/'Project with State aid'!$D$82&gt;0, N17-$B17/'Project with State aid'!$D$82,0)</f>
        <v>0</v>
      </c>
      <c r="P17" s="130">
        <f>IF(O17-$B17/'Project with State aid'!$D$82&gt;0, O17-$B17/'Project with State aid'!$D$82,0)</f>
        <v>0</v>
      </c>
      <c r="Q17" s="130">
        <f>IF(P17-$B17/'Project with State aid'!$D$82&gt;0, P17-$B17/'Project with State aid'!$D$82,0)</f>
        <v>0</v>
      </c>
      <c r="R17" s="130">
        <f>IF(Q17-$B17/'Project with State aid'!$D$82&gt;0, Q17-$B17/'Project with State aid'!$D$82,0)</f>
        <v>0</v>
      </c>
      <c r="S17" s="130">
        <f>IF(R17-$B17/'Project with State aid'!$D$82&gt;0, R17-$B17/'Project with State aid'!$D$82,0)</f>
        <v>0</v>
      </c>
      <c r="T17" s="130">
        <f>IF(S17-$B17/'Project with State aid'!$D$82&gt;0, S17-$B17/'Project with State aid'!$D$82,0)</f>
        <v>0</v>
      </c>
      <c r="U17" s="130">
        <f>IF(T17-$B17/'Project with State aid'!$D$82&gt;0, T17-$B17/'Project with State aid'!$D$82,0)</f>
        <v>0</v>
      </c>
      <c r="V17" s="130">
        <f>IF(U17-$B17/'Project with State aid'!$D$82&gt;0, U17-$B17/'Project with State aid'!$D$82,0)</f>
        <v>0</v>
      </c>
      <c r="W17" s="130">
        <f>IF(V17-$B17/'Project with State aid'!$D$82&gt;0, V17-$B17/'Project with State aid'!$D$82,0)</f>
        <v>0</v>
      </c>
      <c r="X17" s="130">
        <f>IF(W17-$B17/'Project with State aid'!$D$82&gt;0, W17-$B17/'Project with State aid'!$D$82,0)</f>
        <v>0</v>
      </c>
    </row>
    <row r="18" spans="1:24">
      <c r="A18" s="73">
        <f t="shared" si="0"/>
        <v>2036</v>
      </c>
      <c r="B18" s="127">
        <f>'Project with State aid'!S13 +'Project with State aid'!S34</f>
        <v>0</v>
      </c>
      <c r="C18" s="130">
        <f>IF(B18-$B18/'Project with State aid'!$D$82&gt;0, B18-$B18/'Project with State aid'!$D$82,0)</f>
        <v>0</v>
      </c>
      <c r="D18" s="130">
        <f>IF(C18-$B18/'Project with State aid'!$D$82&gt;0, C18-$B18/'Project with State aid'!$D$82,0)</f>
        <v>0</v>
      </c>
      <c r="E18" s="130">
        <f>IF(D18-$B18/'Project with State aid'!$D$82&gt;0, D18-$B18/'Project with State aid'!$D$82,0)</f>
        <v>0</v>
      </c>
      <c r="F18" s="130">
        <f>IF(E18-$B18/'Project with State aid'!$D$82&gt;0, E18-$B18/'Project with State aid'!$D$82,0)</f>
        <v>0</v>
      </c>
      <c r="G18" s="130">
        <f>IF(F18-$B18/'Project with State aid'!$D$82&gt;0, F18-$B18/'Project with State aid'!$D$82,0)</f>
        <v>0</v>
      </c>
      <c r="H18" s="130">
        <f>IF(G18-$B18/'Project with State aid'!$D$82&gt;0, G18-$B18/'Project with State aid'!$D$82,0)</f>
        <v>0</v>
      </c>
      <c r="I18" s="130">
        <f>IF(H18-$B18/'Project with State aid'!$D$82&gt;0, H18-$B18/'Project with State aid'!$D$82,0)</f>
        <v>0</v>
      </c>
      <c r="J18" s="130">
        <f>IF(I18-$B18/'Project with State aid'!$D$82&gt;0, I18-$B18/'Project with State aid'!$D$82,0)</f>
        <v>0</v>
      </c>
      <c r="K18" s="130">
        <f>IF(J18-$B18/'Project with State aid'!$D$82&gt;0, J18-$B18/'Project with State aid'!$D$82,0)</f>
        <v>0</v>
      </c>
      <c r="L18" s="130">
        <f>IF(K18-$B18/'Project with State aid'!$D$82&gt;0, K18-$B18/'Project with State aid'!$D$82,0)</f>
        <v>0</v>
      </c>
      <c r="M18" s="130">
        <f>IF(L18-$B18/'Project with State aid'!$D$82&gt;0, L18-$B18/'Project with State aid'!$D$82,0)</f>
        <v>0</v>
      </c>
      <c r="N18" s="130">
        <f>IF(M18-$B18/'Project with State aid'!$D$82&gt;0, M18-$B18/'Project with State aid'!$D$82,0)</f>
        <v>0</v>
      </c>
      <c r="O18" s="130">
        <f>IF(N18-$B18/'Project with State aid'!$D$82&gt;0, N18-$B18/'Project with State aid'!$D$82,0)</f>
        <v>0</v>
      </c>
      <c r="P18" s="130">
        <f>IF(O18-$B18/'Project with State aid'!$D$82&gt;0, O18-$B18/'Project with State aid'!$D$82,0)</f>
        <v>0</v>
      </c>
      <c r="Q18" s="130">
        <f>IF(P18-$B18/'Project with State aid'!$D$82&gt;0, P18-$B18/'Project with State aid'!$D$82,0)</f>
        <v>0</v>
      </c>
      <c r="R18" s="130">
        <f>IF(Q18-$B18/'Project with State aid'!$D$82&gt;0, Q18-$B18/'Project with State aid'!$D$82,0)</f>
        <v>0</v>
      </c>
      <c r="S18" s="130">
        <f>IF(R18-$B18/'Project with State aid'!$D$82&gt;0, R18-$B18/'Project with State aid'!$D$82,0)</f>
        <v>0</v>
      </c>
      <c r="T18" s="130">
        <f>IF(S18-$B18/'Project with State aid'!$D$82&gt;0, S18-$B18/'Project with State aid'!$D$82,0)</f>
        <v>0</v>
      </c>
      <c r="U18" s="130">
        <f>IF(T18-$B18/'Project with State aid'!$D$82&gt;0, T18-$B18/'Project with State aid'!$D$82,0)</f>
        <v>0</v>
      </c>
      <c r="V18" s="130">
        <f>IF(U18-$B18/'Project with State aid'!$D$82&gt;0, U18-$B18/'Project with State aid'!$D$82,0)</f>
        <v>0</v>
      </c>
      <c r="W18" s="130">
        <f>IF(V18-$B18/'Project with State aid'!$D$82&gt;0, V18-$B18/'Project with State aid'!$D$82,0)</f>
        <v>0</v>
      </c>
      <c r="X18" s="130">
        <f>IF(W18-$B18/'Project with State aid'!$D$82&gt;0, W18-$B18/'Project with State aid'!$D$82,0)</f>
        <v>0</v>
      </c>
    </row>
    <row r="19" spans="1:24">
      <c r="A19" s="73">
        <f t="shared" si="0"/>
        <v>2037</v>
      </c>
      <c r="B19" s="127">
        <f>'Project with State aid'!T13 +'Project with State aid'!T34</f>
        <v>0</v>
      </c>
      <c r="C19" s="130">
        <f>IF(B19-$B19/'Project with State aid'!$D$82&gt;0, B19-$B19/'Project with State aid'!$D$82,0)</f>
        <v>0</v>
      </c>
      <c r="D19" s="130">
        <f>IF(C19-$B19/'Project with State aid'!$D$82&gt;0, C19-$B19/'Project with State aid'!$D$82,0)</f>
        <v>0</v>
      </c>
      <c r="E19" s="130">
        <f>IF(D19-$B19/'Project with State aid'!$D$82&gt;0, D19-$B19/'Project with State aid'!$D$82,0)</f>
        <v>0</v>
      </c>
      <c r="F19" s="130">
        <f>IF(E19-$B19/'Project with State aid'!$D$82&gt;0, E19-$B19/'Project with State aid'!$D$82,0)</f>
        <v>0</v>
      </c>
      <c r="G19" s="130">
        <f>IF(F19-$B19/'Project with State aid'!$D$82&gt;0, F19-$B19/'Project with State aid'!$D$82,0)</f>
        <v>0</v>
      </c>
      <c r="H19" s="130">
        <f>IF(G19-$B19/'Project with State aid'!$D$82&gt;0, G19-$B19/'Project with State aid'!$D$82,0)</f>
        <v>0</v>
      </c>
      <c r="I19" s="130">
        <f>IF(H19-$B19/'Project with State aid'!$D$82&gt;0, H19-$B19/'Project with State aid'!$D$82,0)</f>
        <v>0</v>
      </c>
      <c r="J19" s="130">
        <f>IF(I19-$B19/'Project with State aid'!$D$82&gt;0, I19-$B19/'Project with State aid'!$D$82,0)</f>
        <v>0</v>
      </c>
      <c r="K19" s="130">
        <f>IF(J19-$B19/'Project with State aid'!$D$82&gt;0, J19-$B19/'Project with State aid'!$D$82,0)</f>
        <v>0</v>
      </c>
      <c r="L19" s="130">
        <f>IF(K19-$B19/'Project with State aid'!$D$82&gt;0, K19-$B19/'Project with State aid'!$D$82,0)</f>
        <v>0</v>
      </c>
      <c r="M19" s="130">
        <f>IF(L19-$B19/'Project with State aid'!$D$82&gt;0, L19-$B19/'Project with State aid'!$D$82,0)</f>
        <v>0</v>
      </c>
      <c r="N19" s="130">
        <f>IF(M19-$B19/'Project with State aid'!$D$82&gt;0, M19-$B19/'Project with State aid'!$D$82,0)</f>
        <v>0</v>
      </c>
      <c r="O19" s="130">
        <f>IF(N19-$B19/'Project with State aid'!$D$82&gt;0, N19-$B19/'Project with State aid'!$D$82,0)</f>
        <v>0</v>
      </c>
      <c r="P19" s="130">
        <f>IF(O19-$B19/'Project with State aid'!$D$82&gt;0, O19-$B19/'Project with State aid'!$D$82,0)</f>
        <v>0</v>
      </c>
      <c r="Q19" s="130">
        <f>IF(P19-$B19/'Project with State aid'!$D$82&gt;0, P19-$B19/'Project with State aid'!$D$82,0)</f>
        <v>0</v>
      </c>
      <c r="R19" s="130">
        <f>IF(Q19-$B19/'Project with State aid'!$D$82&gt;0, Q19-$B19/'Project with State aid'!$D$82,0)</f>
        <v>0</v>
      </c>
      <c r="S19" s="130">
        <f>IF(R19-$B19/'Project with State aid'!$D$82&gt;0, R19-$B19/'Project with State aid'!$D$82,0)</f>
        <v>0</v>
      </c>
      <c r="T19" s="130">
        <f>IF(S19-$B19/'Project with State aid'!$D$82&gt;0, S19-$B19/'Project with State aid'!$D$82,0)</f>
        <v>0</v>
      </c>
      <c r="U19" s="130">
        <f>IF(T19-$B19/'Project with State aid'!$D$82&gt;0, T19-$B19/'Project with State aid'!$D$82,0)</f>
        <v>0</v>
      </c>
      <c r="V19" s="130">
        <f>IF(U19-$B19/'Project with State aid'!$D$82&gt;0, U19-$B19/'Project with State aid'!$D$82,0)</f>
        <v>0</v>
      </c>
      <c r="W19" s="130">
        <f>IF(V19-$B19/'Project with State aid'!$D$82&gt;0, V19-$B19/'Project with State aid'!$D$82,0)</f>
        <v>0</v>
      </c>
      <c r="X19" s="130">
        <f>IF(W19-$B19/'Project with State aid'!$D$82&gt;0, W19-$B19/'Project with State aid'!$D$82,0)</f>
        <v>0</v>
      </c>
    </row>
    <row r="20" spans="1:24">
      <c r="A20" s="73">
        <f t="shared" si="0"/>
        <v>2038</v>
      </c>
      <c r="B20" s="127">
        <f>'Project with State aid'!U13 +'Project with State aid'!U34</f>
        <v>0</v>
      </c>
      <c r="C20" s="130">
        <f>IF(B20-$B20/'Project with State aid'!$D$82&gt;0, B20-$B20/'Project with State aid'!$D$82,0)</f>
        <v>0</v>
      </c>
      <c r="D20" s="130">
        <f>IF(C20-$B20/'Project with State aid'!$D$82&gt;0, C20-$B20/'Project with State aid'!$D$82,0)</f>
        <v>0</v>
      </c>
      <c r="E20" s="130">
        <f>IF(D20-$B20/'Project with State aid'!$D$82&gt;0, D20-$B20/'Project with State aid'!$D$82,0)</f>
        <v>0</v>
      </c>
      <c r="F20" s="130">
        <f>IF(E20-$B20/'Project with State aid'!$D$82&gt;0, E20-$B20/'Project with State aid'!$D$82,0)</f>
        <v>0</v>
      </c>
      <c r="G20" s="130">
        <f>IF(F20-$B20/'Project with State aid'!$D$82&gt;0, F20-$B20/'Project with State aid'!$D$82,0)</f>
        <v>0</v>
      </c>
      <c r="H20" s="130">
        <f>IF(G20-$B20/'Project with State aid'!$D$82&gt;0, G20-$B20/'Project with State aid'!$D$82,0)</f>
        <v>0</v>
      </c>
      <c r="I20" s="130">
        <f>IF(H20-$B20/'Project with State aid'!$D$82&gt;0, H20-$B20/'Project with State aid'!$D$82,0)</f>
        <v>0</v>
      </c>
      <c r="J20" s="130">
        <f>IF(I20-$B20/'Project with State aid'!$D$82&gt;0, I20-$B20/'Project with State aid'!$D$82,0)</f>
        <v>0</v>
      </c>
      <c r="K20" s="130">
        <f>IF(J20-$B20/'Project with State aid'!$D$82&gt;0, J20-$B20/'Project with State aid'!$D$82,0)</f>
        <v>0</v>
      </c>
      <c r="L20" s="130">
        <f>IF(K20-$B20/'Project with State aid'!$D$82&gt;0, K20-$B20/'Project with State aid'!$D$82,0)</f>
        <v>0</v>
      </c>
      <c r="M20" s="130">
        <f>IF(L20-$B20/'Project with State aid'!$D$82&gt;0, L20-$B20/'Project with State aid'!$D$82,0)</f>
        <v>0</v>
      </c>
      <c r="N20" s="130">
        <f>IF(M20-$B20/'Project with State aid'!$D$82&gt;0, M20-$B20/'Project with State aid'!$D$82,0)</f>
        <v>0</v>
      </c>
      <c r="O20" s="130">
        <f>IF(N20-$B20/'Project with State aid'!$D$82&gt;0, N20-$B20/'Project with State aid'!$D$82,0)</f>
        <v>0</v>
      </c>
      <c r="P20" s="130">
        <f>IF(O20-$B20/'Project with State aid'!$D$82&gt;0, O20-$B20/'Project with State aid'!$D$82,0)</f>
        <v>0</v>
      </c>
      <c r="Q20" s="130">
        <f>IF(P20-$B20/'Project with State aid'!$D$82&gt;0, P20-$B20/'Project with State aid'!$D$82,0)</f>
        <v>0</v>
      </c>
      <c r="R20" s="130">
        <f>IF(Q20-$B20/'Project with State aid'!$D$82&gt;0, Q20-$B20/'Project with State aid'!$D$82,0)</f>
        <v>0</v>
      </c>
      <c r="S20" s="130">
        <f>IF(R20-$B20/'Project with State aid'!$D$82&gt;0, R20-$B20/'Project with State aid'!$D$82,0)</f>
        <v>0</v>
      </c>
      <c r="T20" s="130">
        <f>IF(S20-$B20/'Project with State aid'!$D$82&gt;0, S20-$B20/'Project with State aid'!$D$82,0)</f>
        <v>0</v>
      </c>
      <c r="U20" s="130">
        <f>IF(T20-$B20/'Project with State aid'!$D$82&gt;0, T20-$B20/'Project with State aid'!$D$82,0)</f>
        <v>0</v>
      </c>
      <c r="V20" s="130">
        <f>IF(U20-$B20/'Project with State aid'!$D$82&gt;0, U20-$B20/'Project with State aid'!$D$82,0)</f>
        <v>0</v>
      </c>
      <c r="W20" s="130">
        <f>IF(V20-$B20/'Project with State aid'!$D$82&gt;0, V20-$B20/'Project with State aid'!$D$82,0)</f>
        <v>0</v>
      </c>
      <c r="X20" s="130">
        <f>IF(W20-$B20/'Project with State aid'!$D$82&gt;0, W20-$B20/'Project with State aid'!$D$82,0)</f>
        <v>0</v>
      </c>
    </row>
    <row r="21" spans="1:24">
      <c r="A21" s="73">
        <f t="shared" si="0"/>
        <v>2039</v>
      </c>
      <c r="B21" s="127">
        <f>'Project with State aid'!V13 +'Project with State aid'!V34</f>
        <v>0</v>
      </c>
      <c r="C21" s="130">
        <f>IF(B21-$B21/'Project with State aid'!$D$82&gt;0, B21-$B21/'Project with State aid'!$D$82,0)</f>
        <v>0</v>
      </c>
      <c r="D21" s="130">
        <f>IF(C21-$B21/'Project with State aid'!$D$82&gt;0, C21-$B21/'Project with State aid'!$D$82,0)</f>
        <v>0</v>
      </c>
      <c r="E21" s="130">
        <f>IF(D21-$B21/'Project with State aid'!$D$82&gt;0, D21-$B21/'Project with State aid'!$D$82,0)</f>
        <v>0</v>
      </c>
      <c r="F21" s="130">
        <f>IF(E21-$B21/'Project with State aid'!$D$82&gt;0, E21-$B21/'Project with State aid'!$D$82,0)</f>
        <v>0</v>
      </c>
      <c r="G21" s="130">
        <f>IF(F21-$B21/'Project with State aid'!$D$82&gt;0, F21-$B21/'Project with State aid'!$D$82,0)</f>
        <v>0</v>
      </c>
      <c r="H21" s="130">
        <f>IF(G21-$B21/'Project with State aid'!$D$82&gt;0, G21-$B21/'Project with State aid'!$D$82,0)</f>
        <v>0</v>
      </c>
      <c r="I21" s="130">
        <f>IF(H21-$B21/'Project with State aid'!$D$82&gt;0, H21-$B21/'Project with State aid'!$D$82,0)</f>
        <v>0</v>
      </c>
      <c r="J21" s="130">
        <f>IF(I21-$B21/'Project with State aid'!$D$82&gt;0, I21-$B21/'Project with State aid'!$D$82,0)</f>
        <v>0</v>
      </c>
      <c r="K21" s="130">
        <f>IF(J21-$B21/'Project with State aid'!$D$82&gt;0, J21-$B21/'Project with State aid'!$D$82,0)</f>
        <v>0</v>
      </c>
      <c r="L21" s="130">
        <f>IF(K21-$B21/'Project with State aid'!$D$82&gt;0, K21-$B21/'Project with State aid'!$D$82,0)</f>
        <v>0</v>
      </c>
      <c r="M21" s="130">
        <f>IF(L21-$B21/'Project with State aid'!$D$82&gt;0, L21-$B21/'Project with State aid'!$D$82,0)</f>
        <v>0</v>
      </c>
      <c r="N21" s="130">
        <f>IF(M21-$B21/'Project with State aid'!$D$82&gt;0, M21-$B21/'Project with State aid'!$D$82,0)</f>
        <v>0</v>
      </c>
      <c r="O21" s="130">
        <f>IF(N21-$B21/'Project with State aid'!$D$82&gt;0, N21-$B21/'Project with State aid'!$D$82,0)</f>
        <v>0</v>
      </c>
      <c r="P21" s="130">
        <f>IF(O21-$B21/'Project with State aid'!$D$82&gt;0, O21-$B21/'Project with State aid'!$D$82,0)</f>
        <v>0</v>
      </c>
      <c r="Q21" s="130">
        <f>IF(P21-$B21/'Project with State aid'!$D$82&gt;0, P21-$B21/'Project with State aid'!$D$82,0)</f>
        <v>0</v>
      </c>
      <c r="R21" s="130">
        <f>IF(Q21-$B21/'Project with State aid'!$D$82&gt;0, Q21-$B21/'Project with State aid'!$D$82,0)</f>
        <v>0</v>
      </c>
      <c r="S21" s="130">
        <f>IF(R21-$B21/'Project with State aid'!$D$82&gt;0, R21-$B21/'Project with State aid'!$D$82,0)</f>
        <v>0</v>
      </c>
      <c r="T21" s="130">
        <f>IF(S21-$B21/'Project with State aid'!$D$82&gt;0, S21-$B21/'Project with State aid'!$D$82,0)</f>
        <v>0</v>
      </c>
      <c r="U21" s="130">
        <f>IF(T21-$B21/'Project with State aid'!$D$82&gt;0, T21-$B21/'Project with State aid'!$D$82,0)</f>
        <v>0</v>
      </c>
      <c r="V21" s="130">
        <f>IF(U21-$B21/'Project with State aid'!$D$82&gt;0, U21-$B21/'Project with State aid'!$D$82,0)</f>
        <v>0</v>
      </c>
      <c r="W21" s="130">
        <f>IF(V21-$B21/'Project with State aid'!$D$82&gt;0, V21-$B21/'Project with State aid'!$D$82,0)</f>
        <v>0</v>
      </c>
      <c r="X21" s="130">
        <f>IF(W21-$B21/'Project with State aid'!$D$82&gt;0, W21-$B21/'Project with State aid'!$D$82,0)</f>
        <v>0</v>
      </c>
    </row>
    <row r="22" spans="1:24">
      <c r="A22" s="73">
        <f t="shared" si="0"/>
        <v>2040</v>
      </c>
      <c r="B22" s="127">
        <f>'Project with State aid'!W13 +'Project with State aid'!W34</f>
        <v>0</v>
      </c>
      <c r="C22" s="130">
        <f>IF(B22-$B22/'Project with State aid'!$D$82&gt;0, B22-$B22/'Project with State aid'!$D$82,0)</f>
        <v>0</v>
      </c>
      <c r="D22" s="130">
        <f>IF(C22-$B22/'Project with State aid'!$D$82&gt;0, C22-$B22/'Project with State aid'!$D$82,0)</f>
        <v>0</v>
      </c>
      <c r="E22" s="130">
        <f>IF(D22-$B22/'Project with State aid'!$D$82&gt;0, D22-$B22/'Project with State aid'!$D$82,0)</f>
        <v>0</v>
      </c>
      <c r="F22" s="130">
        <f>IF(E22-$B22/'Project with State aid'!$D$82&gt;0, E22-$B22/'Project with State aid'!$D$82,0)</f>
        <v>0</v>
      </c>
      <c r="G22" s="130">
        <f>IF(F22-$B22/'Project with State aid'!$D$82&gt;0, F22-$B22/'Project with State aid'!$D$82,0)</f>
        <v>0</v>
      </c>
      <c r="H22" s="130">
        <f>IF(G22-$B22/'Project with State aid'!$D$82&gt;0, G22-$B22/'Project with State aid'!$D$82,0)</f>
        <v>0</v>
      </c>
      <c r="I22" s="130">
        <f>IF(H22-$B22/'Project with State aid'!$D$82&gt;0, H22-$B22/'Project with State aid'!$D$82,0)</f>
        <v>0</v>
      </c>
      <c r="J22" s="130">
        <f>IF(I22-$B22/'Project with State aid'!$D$82&gt;0, I22-$B22/'Project with State aid'!$D$82,0)</f>
        <v>0</v>
      </c>
      <c r="K22" s="130">
        <f>IF(J22-$B22/'Project with State aid'!$D$82&gt;0, J22-$B22/'Project with State aid'!$D$82,0)</f>
        <v>0</v>
      </c>
      <c r="L22" s="130">
        <f>IF(K22-$B22/'Project with State aid'!$D$82&gt;0, K22-$B22/'Project with State aid'!$D$82,0)</f>
        <v>0</v>
      </c>
      <c r="M22" s="130">
        <f>IF(L22-$B22/'Project with State aid'!$D$82&gt;0, L22-$B22/'Project with State aid'!$D$82,0)</f>
        <v>0</v>
      </c>
      <c r="N22" s="130">
        <f>IF(M22-$B22/'Project with State aid'!$D$82&gt;0, M22-$B22/'Project with State aid'!$D$82,0)</f>
        <v>0</v>
      </c>
      <c r="O22" s="130">
        <f>IF(N22-$B22/'Project with State aid'!$D$82&gt;0, N22-$B22/'Project with State aid'!$D$82,0)</f>
        <v>0</v>
      </c>
      <c r="P22" s="130">
        <f>IF(O22-$B22/'Project with State aid'!$D$82&gt;0, O22-$B22/'Project with State aid'!$D$82,0)</f>
        <v>0</v>
      </c>
      <c r="Q22" s="130">
        <f>IF(P22-$B22/'Project with State aid'!$D$82&gt;0, P22-$B22/'Project with State aid'!$D$82,0)</f>
        <v>0</v>
      </c>
      <c r="R22" s="130">
        <f>IF(Q22-$B22/'Project with State aid'!$D$82&gt;0, Q22-$B22/'Project with State aid'!$D$82,0)</f>
        <v>0</v>
      </c>
      <c r="S22" s="130">
        <f>IF(R22-$B22/'Project with State aid'!$D$82&gt;0, R22-$B22/'Project with State aid'!$D$82,0)</f>
        <v>0</v>
      </c>
      <c r="T22" s="130">
        <f>IF(S22-$B22/'Project with State aid'!$D$82&gt;0, S22-$B22/'Project with State aid'!$D$82,0)</f>
        <v>0</v>
      </c>
      <c r="U22" s="130">
        <f>IF(T22-$B22/'Project with State aid'!$D$82&gt;0, T22-$B22/'Project with State aid'!$D$82,0)</f>
        <v>0</v>
      </c>
      <c r="V22" s="130">
        <f>IF(U22-$B22/'Project with State aid'!$D$82&gt;0, U22-$B22/'Project with State aid'!$D$82,0)</f>
        <v>0</v>
      </c>
      <c r="W22" s="130">
        <f>IF(V22-$B22/'Project with State aid'!$D$82&gt;0, V22-$B22/'Project with State aid'!$D$82,0)</f>
        <v>0</v>
      </c>
      <c r="X22" s="130">
        <f>IF(W22-$B22/'Project with State aid'!$D$82&gt;0, W22-$B22/'Project with State aid'!$D$82,0)</f>
        <v>0</v>
      </c>
    </row>
    <row r="23" spans="1:24">
      <c r="A23" s="73">
        <f t="shared" si="0"/>
        <v>2041</v>
      </c>
      <c r="B23" s="127">
        <f>'Project with State aid'!X14 +'Project with State aid'!X35</f>
        <v>0</v>
      </c>
      <c r="C23" s="130">
        <f>IF(B23-$B23/'Project with State aid'!$D$82&gt;0, B23-$B23/'Project with State aid'!$D$82,0)</f>
        <v>0</v>
      </c>
      <c r="D23" s="130">
        <f>IF(C23-$B23/'Project with State aid'!$D$82&gt;0, C23-$B23/'Project with State aid'!$D$82,0)</f>
        <v>0</v>
      </c>
      <c r="E23" s="130">
        <f>IF(D23-$B23/'Project with State aid'!$D$82&gt;0, D23-$B23/'Project with State aid'!$D$82,0)</f>
        <v>0</v>
      </c>
      <c r="F23" s="130">
        <f>IF(E23-$B23/'Project with State aid'!$D$82&gt;0, E23-$B23/'Project with State aid'!$D$82,0)</f>
        <v>0</v>
      </c>
      <c r="G23" s="130">
        <f>IF(F23-$B23/'Project with State aid'!$D$82&gt;0, F23-$B23/'Project with State aid'!$D$82,0)</f>
        <v>0</v>
      </c>
      <c r="H23" s="130">
        <f>IF(G23-$B23/'Project with State aid'!$D$82&gt;0, G23-$B23/'Project with State aid'!$D$82,0)</f>
        <v>0</v>
      </c>
      <c r="I23" s="130">
        <f>IF(H23-$B23/'Project with State aid'!$D$82&gt;0, H23-$B23/'Project with State aid'!$D$82,0)</f>
        <v>0</v>
      </c>
      <c r="J23" s="130">
        <f>IF(I23-$B23/'Project with State aid'!$D$82&gt;0, I23-$B23/'Project with State aid'!$D$82,0)</f>
        <v>0</v>
      </c>
      <c r="K23" s="130">
        <f>IF(J23-$B23/'Project with State aid'!$D$82&gt;0, J23-$B23/'Project with State aid'!$D$82,0)</f>
        <v>0</v>
      </c>
      <c r="L23" s="130">
        <f>IF(K23-$B23/'Project with State aid'!$D$82&gt;0, K23-$B23/'Project with State aid'!$D$82,0)</f>
        <v>0</v>
      </c>
      <c r="M23" s="130">
        <f>IF(L23-$B23/'Project with State aid'!$D$82&gt;0, L23-$B23/'Project with State aid'!$D$82,0)</f>
        <v>0</v>
      </c>
      <c r="N23" s="130">
        <f>IF(M23-$B23/'Project with State aid'!$D$82&gt;0, M23-$B23/'Project with State aid'!$D$82,0)</f>
        <v>0</v>
      </c>
      <c r="O23" s="130">
        <f>IF(N23-$B23/'Project with State aid'!$D$82&gt;0, N23-$B23/'Project with State aid'!$D$82,0)</f>
        <v>0</v>
      </c>
      <c r="P23" s="130">
        <f>IF(O23-$B23/'Project with State aid'!$D$82&gt;0, O23-$B23/'Project with State aid'!$D$82,0)</f>
        <v>0</v>
      </c>
      <c r="Q23" s="130">
        <f>IF(P23-$B23/'Project with State aid'!$D$82&gt;0, P23-$B23/'Project with State aid'!$D$82,0)</f>
        <v>0</v>
      </c>
      <c r="R23" s="130">
        <f>IF(Q23-$B23/'Project with State aid'!$D$82&gt;0, Q23-$B23/'Project with State aid'!$D$82,0)</f>
        <v>0</v>
      </c>
      <c r="S23" s="130">
        <f>IF(R23-$B23/'Project with State aid'!$D$82&gt;0, R23-$B23/'Project with State aid'!$D$82,0)</f>
        <v>0</v>
      </c>
      <c r="T23" s="130">
        <f>IF(S23-$B23/'Project with State aid'!$D$82&gt;0, S23-$B23/'Project with State aid'!$D$82,0)</f>
        <v>0</v>
      </c>
      <c r="U23" s="130">
        <f>IF(T23-$B23/'Project with State aid'!$D$82&gt;0, T23-$B23/'Project with State aid'!$D$82,0)</f>
        <v>0</v>
      </c>
      <c r="V23" s="130">
        <f>IF(U23-$B23/'Project with State aid'!$D$82&gt;0, U23-$B23/'Project with State aid'!$D$82,0)</f>
        <v>0</v>
      </c>
      <c r="W23" s="130">
        <f>IF(V23-$B23/'Project with State aid'!$D$82&gt;0, V23-$B23/'Project with State aid'!$D$82,0)</f>
        <v>0</v>
      </c>
      <c r="X23" s="130">
        <f>IF(W23-$B23/'Project with State aid'!$D$82&gt;0, W23-$B23/'Project with State aid'!$D$82,0)</f>
        <v>0</v>
      </c>
    </row>
    <row r="24" spans="1:24">
      <c r="A24" s="73">
        <f t="shared" si="0"/>
        <v>2042</v>
      </c>
      <c r="B24" s="127">
        <f>'Project with State aid'!Y14 +'Project with State aid'!Y35</f>
        <v>0</v>
      </c>
      <c r="C24" s="130">
        <f>IF(B24-$B24/'Project with State aid'!$D$82&gt;0, B24-$B24/'Project with State aid'!$D$82,0)</f>
        <v>0</v>
      </c>
      <c r="D24" s="130">
        <f>IF(C24-$B24/'Project with State aid'!$D$82&gt;0, C24-$B24/'Project with State aid'!$D$82,0)</f>
        <v>0</v>
      </c>
      <c r="E24" s="130">
        <f>IF(D24-$B24/'Project with State aid'!$D$82&gt;0, D24-$B24/'Project with State aid'!$D$82,0)</f>
        <v>0</v>
      </c>
      <c r="F24" s="130">
        <f>IF(E24-$B24/'Project with State aid'!$D$82&gt;0, E24-$B24/'Project with State aid'!$D$82,0)</f>
        <v>0</v>
      </c>
      <c r="G24" s="130">
        <f>IF(F24-$B24/'Project with State aid'!$D$82&gt;0, F24-$B24/'Project with State aid'!$D$82,0)</f>
        <v>0</v>
      </c>
      <c r="H24" s="130">
        <f>IF(G24-$B24/'Project with State aid'!$D$82&gt;0, G24-$B24/'Project with State aid'!$D$82,0)</f>
        <v>0</v>
      </c>
      <c r="I24" s="130">
        <f>IF(H24-$B24/'Project with State aid'!$D$82&gt;0, H24-$B24/'Project with State aid'!$D$82,0)</f>
        <v>0</v>
      </c>
      <c r="J24" s="130">
        <f>IF(I24-$B24/'Project with State aid'!$D$82&gt;0, I24-$B24/'Project with State aid'!$D$82,0)</f>
        <v>0</v>
      </c>
      <c r="K24" s="130">
        <f>IF(J24-$B24/'Project with State aid'!$D$82&gt;0, J24-$B24/'Project with State aid'!$D$82,0)</f>
        <v>0</v>
      </c>
      <c r="L24" s="130">
        <f>IF(K24-$B24/'Project with State aid'!$D$82&gt;0, K24-$B24/'Project with State aid'!$D$82,0)</f>
        <v>0</v>
      </c>
      <c r="M24" s="130">
        <f>IF(L24-$B24/'Project with State aid'!$D$82&gt;0, L24-$B24/'Project with State aid'!$D$82,0)</f>
        <v>0</v>
      </c>
      <c r="N24" s="130">
        <f>IF(M24-$B24/'Project with State aid'!$D$82&gt;0, M24-$B24/'Project with State aid'!$D$82,0)</f>
        <v>0</v>
      </c>
      <c r="O24" s="130">
        <f>IF(N24-$B24/'Project with State aid'!$D$82&gt;0, N24-$B24/'Project with State aid'!$D$82,0)</f>
        <v>0</v>
      </c>
      <c r="P24" s="130">
        <f>IF(O24-$B24/'Project with State aid'!$D$82&gt;0, O24-$B24/'Project with State aid'!$D$82,0)</f>
        <v>0</v>
      </c>
      <c r="Q24" s="130">
        <f>IF(P24-$B24/'Project with State aid'!$D$82&gt;0, P24-$B24/'Project with State aid'!$D$82,0)</f>
        <v>0</v>
      </c>
      <c r="R24" s="130">
        <f>IF(Q24-$B24/'Project with State aid'!$D$82&gt;0, Q24-$B24/'Project with State aid'!$D$82,0)</f>
        <v>0</v>
      </c>
      <c r="S24" s="130">
        <f>IF(R24-$B24/'Project with State aid'!$D$82&gt;0, R24-$B24/'Project with State aid'!$D$82,0)</f>
        <v>0</v>
      </c>
      <c r="T24" s="130">
        <f>IF(S24-$B24/'Project with State aid'!$D$82&gt;0, S24-$B24/'Project with State aid'!$D$82,0)</f>
        <v>0</v>
      </c>
      <c r="U24" s="130">
        <f>IF(T24-$B24/'Project with State aid'!$D$82&gt;0, T24-$B24/'Project with State aid'!$D$82,0)</f>
        <v>0</v>
      </c>
      <c r="V24" s="130">
        <f>IF(U24-$B24/'Project with State aid'!$D$82&gt;0, U24-$B24/'Project with State aid'!$D$82,0)</f>
        <v>0</v>
      </c>
      <c r="W24" s="130">
        <f>IF(V24-$B24/'Project with State aid'!$D$82&gt;0, V24-$B24/'Project with State aid'!$D$82,0)</f>
        <v>0</v>
      </c>
      <c r="X24" s="130">
        <f>IF(W24-$B24/'Project with State aid'!$D$82&gt;0, W24-$B24/'Project with State aid'!$D$82,0)</f>
        <v>0</v>
      </c>
    </row>
    <row r="25" spans="1:24">
      <c r="A25" s="73">
        <f t="shared" si="0"/>
        <v>2043</v>
      </c>
      <c r="B25" s="127">
        <f>'Project with State aid'!Z14 +'Project with State aid'!Z35</f>
        <v>0</v>
      </c>
      <c r="C25" s="130">
        <f>IF(B25-$B25/'Project with State aid'!$D$82&gt;0, B25-$B25/'Project with State aid'!$D$82,0)</f>
        <v>0</v>
      </c>
      <c r="D25" s="130">
        <f>IF(C25-$B25/'Project with State aid'!$D$82&gt;0, C25-$B25/'Project with State aid'!$D$82,0)</f>
        <v>0</v>
      </c>
      <c r="E25" s="130">
        <f>IF(D25-$B25/'Project with State aid'!$D$82&gt;0, D25-$B25/'Project with State aid'!$D$82,0)</f>
        <v>0</v>
      </c>
      <c r="F25" s="130">
        <f>IF(E25-$B25/'Project with State aid'!$D$82&gt;0, E25-$B25/'Project with State aid'!$D$82,0)</f>
        <v>0</v>
      </c>
      <c r="G25" s="130">
        <f>IF(F25-$B25/'Project with State aid'!$D$82&gt;0, F25-$B25/'Project with State aid'!$D$82,0)</f>
        <v>0</v>
      </c>
      <c r="H25" s="130">
        <f>IF(G25-$B25/'Project with State aid'!$D$82&gt;0, G25-$B25/'Project with State aid'!$D$82,0)</f>
        <v>0</v>
      </c>
      <c r="I25" s="130">
        <f>IF(H25-$B25/'Project with State aid'!$D$82&gt;0, H25-$B25/'Project with State aid'!$D$82,0)</f>
        <v>0</v>
      </c>
      <c r="J25" s="130">
        <f>IF(I25-$B25/'Project with State aid'!$D$82&gt;0, I25-$B25/'Project with State aid'!$D$82,0)</f>
        <v>0</v>
      </c>
      <c r="K25" s="130">
        <f>IF(J25-$B25/'Project with State aid'!$D$82&gt;0, J25-$B25/'Project with State aid'!$D$82,0)</f>
        <v>0</v>
      </c>
      <c r="L25" s="130">
        <f>IF(K25-$B25/'Project with State aid'!$D$82&gt;0, K25-$B25/'Project with State aid'!$D$82,0)</f>
        <v>0</v>
      </c>
      <c r="M25" s="130">
        <f>IF(L25-$B25/'Project with State aid'!$D$82&gt;0, L25-$B25/'Project with State aid'!$D$82,0)</f>
        <v>0</v>
      </c>
      <c r="N25" s="130">
        <f>IF(M25-$B25/'Project with State aid'!$D$82&gt;0, M25-$B25/'Project with State aid'!$D$82,0)</f>
        <v>0</v>
      </c>
      <c r="O25" s="130">
        <f>IF(N25-$B25/'Project with State aid'!$D$82&gt;0, N25-$B25/'Project with State aid'!$D$82,0)</f>
        <v>0</v>
      </c>
      <c r="P25" s="130">
        <f>IF(O25-$B25/'Project with State aid'!$D$82&gt;0, O25-$B25/'Project with State aid'!$D$82,0)</f>
        <v>0</v>
      </c>
      <c r="Q25" s="130">
        <f>IF(P25-$B25/'Project with State aid'!$D$82&gt;0, P25-$B25/'Project with State aid'!$D$82,0)</f>
        <v>0</v>
      </c>
      <c r="R25" s="130">
        <f>IF(Q25-$B25/'Project with State aid'!$D$82&gt;0, Q25-$B25/'Project with State aid'!$D$82,0)</f>
        <v>0</v>
      </c>
      <c r="S25" s="130">
        <f>IF(R25-$B25/'Project with State aid'!$D$82&gt;0, R25-$B25/'Project with State aid'!$D$82,0)</f>
        <v>0</v>
      </c>
      <c r="T25" s="130">
        <f>IF(S25-$B25/'Project with State aid'!$D$82&gt;0, S25-$B25/'Project with State aid'!$D$82,0)</f>
        <v>0</v>
      </c>
      <c r="U25" s="130">
        <f>IF(T25-$B25/'Project with State aid'!$D$82&gt;0, T25-$B25/'Project with State aid'!$D$82,0)</f>
        <v>0</v>
      </c>
      <c r="V25" s="130">
        <f>IF(U25-$B25/'Project with State aid'!$D$82&gt;0, U25-$B25/'Project with State aid'!$D$82,0)</f>
        <v>0</v>
      </c>
      <c r="W25" s="130">
        <f>IF(V25-$B25/'Project with State aid'!$D$82&gt;0, V25-$B25/'Project with State aid'!$D$82,0)</f>
        <v>0</v>
      </c>
      <c r="X25" s="130">
        <f>IF(W25-$B25/'Project with State aid'!$D$82&gt;0, W25-$B25/'Project with State aid'!$D$82,0)</f>
        <v>0</v>
      </c>
    </row>
    <row r="26" spans="1:24" ht="15.75" thickBot="1">
      <c r="A26" s="73">
        <f t="shared" si="0"/>
        <v>2044</v>
      </c>
      <c r="B26" s="128">
        <f>'Project with State aid'!AA14 +'Project with State aid'!AA35</f>
        <v>0</v>
      </c>
      <c r="C26" s="130">
        <f>IF(B26-$B26/'Project with State aid'!$D$82&gt;0, B26-$B26/'Project with State aid'!$D$82,0)</f>
        <v>0</v>
      </c>
      <c r="D26" s="130">
        <f>IF(C26-$B26/'Project with State aid'!$D$82&gt;0, C26-$B26/'Project with State aid'!$D$82,0)</f>
        <v>0</v>
      </c>
      <c r="E26" s="130">
        <f>IF(D26-$B26/'Project with State aid'!$D$82&gt;0, D26-$B26/'Project with State aid'!$D$82,0)</f>
        <v>0</v>
      </c>
      <c r="F26" s="130">
        <f>IF(E26-$B26/'Project with State aid'!$D$82&gt;0, E26-$B26/'Project with State aid'!$D$82,0)</f>
        <v>0</v>
      </c>
      <c r="G26" s="130">
        <f>IF(F26-$B26/'Project with State aid'!$D$82&gt;0, F26-$B26/'Project with State aid'!$D$82,0)</f>
        <v>0</v>
      </c>
      <c r="H26" s="130">
        <f>IF(G26-$B26/'Project with State aid'!$D$82&gt;0, G26-$B26/'Project with State aid'!$D$82,0)</f>
        <v>0</v>
      </c>
      <c r="I26" s="130">
        <f>IF(H26-$B26/'Project with State aid'!$D$82&gt;0, H26-$B26/'Project with State aid'!$D$82,0)</f>
        <v>0</v>
      </c>
      <c r="J26" s="130">
        <f>IF(I26-$B26/'Project with State aid'!$D$82&gt;0, I26-$B26/'Project with State aid'!$D$82,0)</f>
        <v>0</v>
      </c>
      <c r="K26" s="130">
        <f>IF(J26-$B26/'Project with State aid'!$D$82&gt;0, J26-$B26/'Project with State aid'!$D$82,0)</f>
        <v>0</v>
      </c>
      <c r="L26" s="130">
        <f>IF(K26-$B26/'Project with State aid'!$D$82&gt;0, K26-$B26/'Project with State aid'!$D$82,0)</f>
        <v>0</v>
      </c>
      <c r="M26" s="130">
        <f>IF(L26-$B26/'Project with State aid'!$D$82&gt;0, L26-$B26/'Project with State aid'!$D$82,0)</f>
        <v>0</v>
      </c>
      <c r="N26" s="130">
        <f>IF(M26-$B26/'Project with State aid'!$D$82&gt;0, M26-$B26/'Project with State aid'!$D$82,0)</f>
        <v>0</v>
      </c>
      <c r="O26" s="130">
        <f>IF(N26-$B26/'Project with State aid'!$D$82&gt;0, N26-$B26/'Project with State aid'!$D$82,0)</f>
        <v>0</v>
      </c>
      <c r="P26" s="130">
        <f>IF(O26-$B26/'Project with State aid'!$D$82&gt;0, O26-$B26/'Project with State aid'!$D$82,0)</f>
        <v>0</v>
      </c>
      <c r="Q26" s="130">
        <f>IF(P26-$B26/'Project with State aid'!$D$82&gt;0, P26-$B26/'Project with State aid'!$D$82,0)</f>
        <v>0</v>
      </c>
      <c r="R26" s="130">
        <f>IF(Q26-$B26/'Project with State aid'!$D$82&gt;0, Q26-$B26/'Project with State aid'!$D$82,0)</f>
        <v>0</v>
      </c>
      <c r="S26" s="130">
        <f>IF(R26-$B26/'Project with State aid'!$D$82&gt;0, R26-$B26/'Project with State aid'!$D$82,0)</f>
        <v>0</v>
      </c>
      <c r="T26" s="130">
        <f>IF(S26-$B26/'Project with State aid'!$D$82&gt;0, S26-$B26/'Project with State aid'!$D$82,0)</f>
        <v>0</v>
      </c>
      <c r="U26" s="130">
        <f>IF(T26-$B26/'Project with State aid'!$D$82&gt;0, T26-$B26/'Project with State aid'!$D$82,0)</f>
        <v>0</v>
      </c>
      <c r="V26" s="130">
        <f>IF(U26-$B26/'Project with State aid'!$D$82&gt;0, U26-$B26/'Project with State aid'!$D$82,0)</f>
        <v>0</v>
      </c>
      <c r="W26" s="130">
        <f>IF(V26-$B26/'Project with State aid'!$D$82&gt;0, V26-$B26/'Project with State aid'!$D$82,0)</f>
        <v>0</v>
      </c>
      <c r="X26" s="130">
        <f>IF(W26-$B26/'Project with State aid'!$D$82&gt;0, W26-$B26/'Project with State aid'!$D$82,0)</f>
        <v>0</v>
      </c>
    </row>
    <row r="27" spans="1:24" ht="15.75" thickBot="1">
      <c r="A27" s="73"/>
      <c r="B27" s="131" t="s">
        <v>55</v>
      </c>
      <c r="C27" s="132">
        <f>SUM(B5:B26)-SUM(C5:C26)</f>
        <v>0</v>
      </c>
      <c r="D27" s="133">
        <f t="shared" ref="D27:X27" si="1">SUM(C5:C26)-SUM(D5:D26)</f>
        <v>0</v>
      </c>
      <c r="E27" s="133">
        <f t="shared" si="1"/>
        <v>0</v>
      </c>
      <c r="F27" s="133">
        <f t="shared" si="1"/>
        <v>0</v>
      </c>
      <c r="G27" s="133">
        <f t="shared" si="1"/>
        <v>0</v>
      </c>
      <c r="H27" s="133">
        <f t="shared" si="1"/>
        <v>0</v>
      </c>
      <c r="I27" s="133">
        <f t="shared" si="1"/>
        <v>0</v>
      </c>
      <c r="J27" s="133">
        <f t="shared" si="1"/>
        <v>0</v>
      </c>
      <c r="K27" s="133">
        <f t="shared" si="1"/>
        <v>0</v>
      </c>
      <c r="L27" s="133">
        <f t="shared" si="1"/>
        <v>0</v>
      </c>
      <c r="M27" s="133">
        <f t="shared" si="1"/>
        <v>0</v>
      </c>
      <c r="N27" s="133">
        <f t="shared" si="1"/>
        <v>0</v>
      </c>
      <c r="O27" s="133">
        <f t="shared" si="1"/>
        <v>0</v>
      </c>
      <c r="P27" s="133">
        <f t="shared" si="1"/>
        <v>0</v>
      </c>
      <c r="Q27" s="133">
        <f t="shared" si="1"/>
        <v>0</v>
      </c>
      <c r="R27" s="133">
        <f t="shared" si="1"/>
        <v>0</v>
      </c>
      <c r="S27" s="133">
        <f t="shared" si="1"/>
        <v>0</v>
      </c>
      <c r="T27" s="133">
        <f t="shared" si="1"/>
        <v>0</v>
      </c>
      <c r="U27" s="133">
        <f t="shared" si="1"/>
        <v>0</v>
      </c>
      <c r="V27" s="133">
        <f t="shared" si="1"/>
        <v>0</v>
      </c>
      <c r="W27" s="133">
        <f t="shared" si="1"/>
        <v>0</v>
      </c>
      <c r="X27" s="133">
        <f t="shared" si="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6236A78094D4CA850A88219E38A51" ma:contentTypeVersion="17" ma:contentTypeDescription="Create a new document." ma:contentTypeScope="" ma:versionID="ff8b454d6dc6a22c33e5068544c95d7e">
  <xsd:schema xmlns:xsd="http://www.w3.org/2001/XMLSchema" xmlns:xs="http://www.w3.org/2001/XMLSchema" xmlns:p="http://schemas.microsoft.com/office/2006/metadata/properties" xmlns:ns2="dce91ab5-f4f8-4f5c-be2c-6e939cf56b4e" xmlns:ns3="80727dee-c108-46a0-a6db-6e847fee1a81" targetNamespace="http://schemas.microsoft.com/office/2006/metadata/properties" ma:root="true" ma:fieldsID="e5ec9f2e07dd736af7d641dcf9e402c4" ns2:_="" ns3:_="">
    <xsd:import namespace="dce91ab5-f4f8-4f5c-be2c-6e939cf56b4e"/>
    <xsd:import namespace="80727dee-c108-46a0-a6db-6e847fee1a8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91ab5-f4f8-4f5c-be2c-6e939cf56b4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c59a9d6-c6a2-4145-a3b9-7701daa0aed2}" ma:internalName="TaxCatchAll" ma:showField="CatchAllData" ma:web="dce91ab5-f4f8-4f5c-be2c-6e939cf56b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27dee-c108-46a0-a6db-6e847fee1a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549399ae-ad03-4ae1-93f3-21fafadf30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e91ab5-f4f8-4f5c-be2c-6e939cf56b4e">
      <Value>4</Value>
      <Value>20</Value>
      <Value>1</Value>
      <Value>21</Value>
      <Value>3</Value>
      <Value>2</Value>
      <Value>18</Value>
    </TaxCatchAll>
    <lcf76f155ced4ddcb4097134ff3c332f xmlns="80727dee-c108-46a0-a6db-6e847fee1a81">
      <Terms xmlns="http://schemas.microsoft.com/office/infopath/2007/PartnerControls"/>
    </lcf76f155ced4ddcb4097134ff3c332f>
    <_dlc_DocId xmlns="dce91ab5-f4f8-4f5c-be2c-6e939cf56b4e">3NNXZP44VJMY-144017572-281365</_dlc_DocId>
    <_dlc_DocIdUrl xmlns="dce91ab5-f4f8-4f5c-be2c-6e939cf56b4e">
      <Url>https://schuman365.sharepoint.com/sites/SchumanDocuments/_layouts/15/DocIdRedir.aspx?ID=3NNXZP44VJMY-144017572-281365</Url>
      <Description>3NNXZP44VJMY-144017572-281365</Description>
    </_dlc_DocIdUrl>
  </documentManagement>
</p:properties>
</file>

<file path=customXml/itemProps1.xml><?xml version="1.0" encoding="utf-8"?>
<ds:datastoreItem xmlns:ds="http://schemas.openxmlformats.org/officeDocument/2006/customXml" ds:itemID="{DDEF7399-8690-40F2-AA0D-32D5D4FA667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DBB0C05-4714-498B-A410-0BA82893B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e91ab5-f4f8-4f5c-be2c-6e939cf56b4e"/>
    <ds:schemaRef ds:uri="80727dee-c108-46a0-a6db-6e847fee1a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269D6A-54A5-47A7-91C0-B2CD2F01C77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F89BC7B-2556-4895-888D-B7779E6CE47D}">
  <ds:schemaRefs>
    <ds:schemaRef ds:uri="4b6d4afa-d547-4d39-8f47-e64071ce3774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dce91ab5-f4f8-4f5c-be2c-6e939cf56b4e"/>
    <ds:schemaRef ds:uri="80727dee-c108-46a0-a6db-6e847fee1a8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with State aid</vt:lpstr>
      <vt:lpstr>Depreciation(infrastructure)</vt:lpstr>
      <vt:lpstr>Depreciation(instruments)</vt:lpstr>
    </vt:vector>
  </TitlesOfParts>
  <Company>european economics SAS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Funding Gap Questionnaire</dc:title>
  <dc:subject>IPCEI Hydrogen</dc:subject>
  <dc:creator>Diomides Mavroyiannis</dc:creator>
  <cp:lastModifiedBy>Dio</cp:lastModifiedBy>
  <cp:lastPrinted>2017-06-27T15:40:17Z</cp:lastPrinted>
  <dcterms:created xsi:type="dcterms:W3CDTF">2016-10-21T10:42:17Z</dcterms:created>
  <dcterms:modified xsi:type="dcterms:W3CDTF">2023-03-02T06:44:18Z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TaxKeyword">
    <vt:lpwstr/>
  </property>
  <property fmtid="{D5CDD505-2E9C-101B-9397-08002B2CF9AE}" pid="4" name="Themes">
    <vt:lpwstr>18;#BATTERIES|25ddffc2-48d5-4316-8ed5-d6b8998ba1f7;#20;#Energie|f8dcb481-cbac-45e5-a086-c2a878a94472;#21;#ENGIS|d485c270-b9ca-4ebd-98aa-3631df0739db;#1;#Projets|55b953b6-07be-427d-8fb3-4e923c90f88d</vt:lpwstr>
  </property>
  <property fmtid="{D5CDD505-2E9C-101B-9397-08002B2CF9AE}" pid="5" name="ContentTypeId">
    <vt:lpwstr>0x0101002886236A78094D4CA850A88219E38A51</vt:lpwstr>
  </property>
  <property fmtid="{D5CDD505-2E9C-101B-9397-08002B2CF9AE}" pid="6" name="Site_x0020_Prayon">
    <vt:lpwstr/>
  </property>
  <property fmtid="{D5CDD505-2E9C-101B-9397-08002B2CF9AE}" pid="7" name="Languages">
    <vt:lpwstr>2;#French|89fd20fc-24ad-4911-a0b5-6834841dac75</vt:lpwstr>
  </property>
  <property fmtid="{D5CDD505-2E9C-101B-9397-08002B2CF9AE}" pid="8" name="Services">
    <vt:lpwstr>4;#RECHERCHE ＆ DEVELOPPEMENT|924f5844-9e3a-4088-a087-7c397d175cb7</vt:lpwstr>
  </property>
  <property fmtid="{D5CDD505-2E9C-101B-9397-08002B2CF9AE}" pid="9" name="Directions">
    <vt:lpwstr>3;#TECHNOLOGY GROUP|ffdce535-607a-4b77-939f-5ff59d7c3fc3</vt:lpwstr>
  </property>
  <property fmtid="{D5CDD505-2E9C-101B-9397-08002B2CF9AE}" pid="10" name="Site Prayon">
    <vt:lpwstr/>
  </property>
  <property fmtid="{D5CDD505-2E9C-101B-9397-08002B2CF9AE}" pid="11" name="_dlc_DocIdItemGuid">
    <vt:lpwstr>34545512-e180-4972-97b1-a49556fd1136</vt:lpwstr>
  </property>
</Properties>
</file>